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rimm\Desktop\BootCamp\Assignments\Module 1\"/>
    </mc:Choice>
  </mc:AlternateContent>
  <xr:revisionPtr revIDLastSave="0" documentId="13_ncr:1_{CC4DC2F6-C54B-45ED-9DF7-0A960596DE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owdfunding" sheetId="1" r:id="rId1"/>
    <sheet name="Pivot table by Category" sheetId="3" r:id="rId2"/>
    <sheet name="Pivot table by Sub-Category" sheetId="4" r:id="rId3"/>
    <sheet name="Pivot table of outcomes by Date" sheetId="5" r:id="rId4"/>
    <sheet name="Success by goal range" sheetId="7" r:id="rId5"/>
    <sheet name="Variance of Campaigns" sheetId="8" r:id="rId6"/>
  </sheets>
  <definedNames>
    <definedName name="_xlnm._FilterDatabase" localSheetId="0" hidden="1">Crowdfunding!$A$1:$T$1001</definedName>
  </definedNames>
  <calcPr calcId="191029"/>
  <pivotCaches>
    <pivotCache cacheId="8" r:id="rId7"/>
    <pivotCache cacheId="13" r:id="rId8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O3" i="1"/>
  <c r="C7" i="8"/>
  <c r="C6" i="8"/>
  <c r="C5" i="8"/>
  <c r="C4" i="8"/>
  <c r="C3" i="8"/>
  <c r="B7" i="8"/>
  <c r="B6" i="8"/>
  <c r="B5" i="8"/>
  <c r="B4" i="8"/>
  <c r="B3" i="8"/>
  <c r="C2" i="8"/>
  <c r="B2" i="8"/>
  <c r="D13" i="7"/>
  <c r="D12" i="7"/>
  <c r="D11" i="7"/>
  <c r="D10" i="7"/>
  <c r="D9" i="7"/>
  <c r="D8" i="7"/>
  <c r="D7" i="7"/>
  <c r="D6" i="7"/>
  <c r="D5" i="7"/>
  <c r="D4" i="7"/>
  <c r="D3" i="7"/>
  <c r="D2" i="7"/>
  <c r="C13" i="7"/>
  <c r="C12" i="7"/>
  <c r="C11" i="7"/>
  <c r="C10" i="7"/>
  <c r="C9" i="7"/>
  <c r="C8" i="7"/>
  <c r="C7" i="7"/>
  <c r="C6" i="7"/>
  <c r="C5" i="7"/>
  <c r="C4" i="7"/>
  <c r="C3" i="7"/>
  <c r="C2" i="7"/>
  <c r="B3" i="7"/>
  <c r="B12" i="7"/>
  <c r="B11" i="7"/>
  <c r="B9" i="7"/>
  <c r="B10" i="7"/>
  <c r="B8" i="7"/>
  <c r="B4" i="7"/>
  <c r="B5" i="7"/>
  <c r="B6" i="7"/>
  <c r="B7" i="7"/>
  <c r="B13" i="7"/>
  <c r="B2" i="7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23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E2" i="7" l="1"/>
  <c r="E13" i="7"/>
  <c r="F13" i="7" s="1"/>
  <c r="E7" i="7"/>
  <c r="F7" i="7" s="1"/>
  <c r="E12" i="7"/>
  <c r="F12" i="7" s="1"/>
  <c r="E6" i="7"/>
  <c r="H6" i="7" s="1"/>
  <c r="E5" i="7"/>
  <c r="H5" i="7" s="1"/>
  <c r="G2" i="7"/>
  <c r="E11" i="7"/>
  <c r="G11" i="7" s="1"/>
  <c r="E4" i="7"/>
  <c r="G4" i="7" s="1"/>
  <c r="E3" i="7"/>
  <c r="G3" i="7" s="1"/>
  <c r="H2" i="7"/>
  <c r="E9" i="7"/>
  <c r="G9" i="7" s="1"/>
  <c r="E8" i="7"/>
  <c r="G8" i="7" s="1"/>
  <c r="E10" i="7"/>
  <c r="H10" i="7" s="1"/>
  <c r="F2" i="7"/>
  <c r="H7" i="7" l="1"/>
  <c r="F10" i="7"/>
  <c r="H12" i="7"/>
  <c r="H13" i="7"/>
  <c r="G13" i="7"/>
  <c r="H4" i="7"/>
  <c r="G7" i="7"/>
  <c r="G10" i="7"/>
  <c r="H11" i="7"/>
  <c r="G12" i="7"/>
  <c r="F3" i="7"/>
  <c r="H3" i="7"/>
  <c r="F5" i="7"/>
  <c r="F6" i="7"/>
  <c r="G6" i="7"/>
  <c r="G5" i="7"/>
  <c r="F4" i="7"/>
  <c r="H9" i="7"/>
  <c r="F11" i="7"/>
  <c r="F8" i="7"/>
  <c r="H8" i="7"/>
  <c r="F9" i="7"/>
</calcChain>
</file>

<file path=xl/sharedStrings.xml><?xml version="1.0" encoding="utf-8"?>
<sst xmlns="http://schemas.openxmlformats.org/spreadsheetml/2006/main" count="6134" uniqueCount="2118">
  <si>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</si>
  <si>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</si>
  <si>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</si>
  <si>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</si>
  <si>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</si>
  <si>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</si>
  <si>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</si>
  <si>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</si>
  <si>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</si>
  <si>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</si>
  <si>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</si>
  <si>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</si>
  <si>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</si>
  <si>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</si>
  <si>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</si>
  <si>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</si>
  <si>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</si>
  <si>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</si>
  <si>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</si>
  <si>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</si>
  <si>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</si>
  <si>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</si>
  <si>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</si>
  <si>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</si>
  <si>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</si>
  <si>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</si>
  <si>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</si>
  <si>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</si>
  <si>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</si>
  <si>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</si>
  <si>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</si>
  <si>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</si>
  <si>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</si>
  <si>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</si>
  <si>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</si>
  <si>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</si>
  <si>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</si>
  <si>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</si>
  <si>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</si>
  <si>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</si>
  <si>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</si>
  <si>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</si>
  <si>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</si>
  <si>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</si>
  <si>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</si>
  <si>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</si>
  <si>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</si>
  <si>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</si>
  <si>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</si>
  <si>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</si>
  <si>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</si>
  <si>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</si>
  <si>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</si>
  <si>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</si>
  <si>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</si>
  <si>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</si>
  <si>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</si>
  <si>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</si>
  <si>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</si>
  <si>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</si>
  <si>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</si>
  <si>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</si>
  <si>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</si>
  <si>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</si>
  <si>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</si>
  <si>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</si>
  <si>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</si>
  <si>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</si>
  <si>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</si>
  <si>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</si>
  <si>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</si>
  <si>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</si>
  <si>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</si>
  <si>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</si>
  <si>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</si>
  <si>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</si>
  <si>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</si>
  <si>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</si>
  <si>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</si>
  <si>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</si>
  <si>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</si>
  <si>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</si>
  <si>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</si>
  <si>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</si>
  <si>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</si>
  <si>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</si>
  <si>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</si>
  <si>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</si>
  <si>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</si>
  <si>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</si>
  <si>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</si>
  <si>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</si>
  <si>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</si>
  <si>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</si>
  <si>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</si>
  <si>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</si>
  <si>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</si>
  <si>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</si>
  <si>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</si>
  <si>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</si>
  <si>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</si>
  <si>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</si>
  <si>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</si>
  <si>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</si>
  <si>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</si>
  <si>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</si>
  <si>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</si>
  <si>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</si>
  <si>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</si>
  <si>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</si>
  <si>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</si>
  <si>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</si>
  <si>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</si>
  <si>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</si>
  <si>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</si>
  <si>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</si>
  <si>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</si>
  <si>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</si>
  <si>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</si>
  <si>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</si>
  <si>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</si>
  <si>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</si>
  <si>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</si>
  <si>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</si>
  <si>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</si>
  <si>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</si>
  <si>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</si>
  <si>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</si>
  <si>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</si>
  <si>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</si>
  <si>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</si>
  <si>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</si>
  <si>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</si>
  <si>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</si>
  <si>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</si>
  <si>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</si>
  <si>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</si>
  <si>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</si>
  <si>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</si>
  <si>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</si>
  <si>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</si>
  <si>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</si>
  <si>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</si>
  <si>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</si>
  <si>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</si>
  <si>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</si>
  <si>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</si>
  <si>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</si>
  <si>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</si>
  <si>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</si>
  <si>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</si>
  <si>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</si>
  <si>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</si>
  <si>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</si>
  <si>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</si>
  <si>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</si>
  <si>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</si>
  <si>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</si>
  <si>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</si>
  <si>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</si>
  <si>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</si>
  <si>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</si>
  <si>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</si>
  <si>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</si>
  <si>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</si>
  <si>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</si>
  <si>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</si>
  <si>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</si>
  <si>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</si>
  <si>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</si>
  <si>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</si>
  <si>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</si>
  <si>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</si>
  <si>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</si>
  <si>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</si>
  <si>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</si>
  <si>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</si>
  <si>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</si>
  <si>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</si>
  <si>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</si>
  <si>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</si>
  <si>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</si>
  <si>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</si>
  <si>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</si>
  <si>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</si>
  <si>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</si>
  <si>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</si>
  <si>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</si>
  <si>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</si>
  <si>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</si>
  <si>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</si>
  <si>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</si>
  <si>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</si>
  <si>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</si>
  <si>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</si>
  <si>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</si>
  <si>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</si>
  <si>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</si>
  <si>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</si>
  <si>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</si>
  <si>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</si>
  <si>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</si>
  <si>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</si>
  <si>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</si>
  <si>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</si>
  <si>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</si>
  <si>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</si>
  <si>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</si>
  <si>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</si>
  <si>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</si>
  <si>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</si>
  <si>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</si>
  <si>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</si>
  <si>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</si>
  <si>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</si>
  <si>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</si>
  <si>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</si>
  <si>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</si>
  <si>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</si>
  <si>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</si>
  <si>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</si>
  <si>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</si>
  <si>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</si>
  <si>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</si>
  <si>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</si>
  <si>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</si>
  <si>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</si>
  <si>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</si>
  <si>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</si>
  <si>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</si>
  <si>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</si>
  <si>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</si>
  <si>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</si>
  <si>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</si>
  <si>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</si>
  <si>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</si>
  <si>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</si>
  <si>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</si>
  <si>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</si>
  <si>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</si>
  <si>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</si>
  <si>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</si>
  <si>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</si>
  <si>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</si>
  <si>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</si>
  <si>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</si>
  <si>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</si>
  <si>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</si>
  <si>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</si>
  <si>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</si>
  <si>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</si>
  <si>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</si>
  <si>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</si>
  <si>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</si>
  <si>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</si>
  <si>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</si>
  <si>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</si>
  <si>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</si>
  <si>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</si>
  <si>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</si>
  <si>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</si>
  <si>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</si>
  <si>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</si>
  <si>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</si>
  <si>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</si>
  <si>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</si>
  <si>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</si>
  <si>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</si>
  <si>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</si>
  <si>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</si>
  <si>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</si>
  <si>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</si>
  <si>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</si>
  <si>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</si>
  <si>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</si>
  <si>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</si>
  <si>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</si>
  <si>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</si>
  <si>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</si>
  <si>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</si>
  <si>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</si>
  <si>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</si>
  <si>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</si>
  <si>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</si>
  <si>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</si>
  <si>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</si>
  <si>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</si>
  <si>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</si>
  <si>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</si>
  <si>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</si>
  <si>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</si>
  <si>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</si>
  <si>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</si>
  <si>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</si>
  <si>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</si>
  <si>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</si>
  <si>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</si>
  <si>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</si>
  <si>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</si>
  <si>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</si>
  <si>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</si>
  <si>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</si>
  <si>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</si>
  <si>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</si>
  <si>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</si>
  <si>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</si>
  <si>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</si>
  <si>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</si>
  <si>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</si>
  <si>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</si>
  <si>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</si>
  <si>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</si>
  <si>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</si>
  <si>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</si>
  <si>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</si>
  <si>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</si>
  <si>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</si>
  <si>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</si>
  <si>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</si>
  <si>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</si>
  <si>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</si>
  <si>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</si>
  <si>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</si>
  <si>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</si>
  <si>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</si>
  <si>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</si>
  <si>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</si>
  <si>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</si>
  <si>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</si>
  <si>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</si>
  <si>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</si>
  <si>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</si>
  <si>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</si>
  <si>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</si>
  <si>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</si>
  <si>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</si>
  <si>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</si>
  <si>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</si>
  <si>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</si>
  <si>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</si>
  <si>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</si>
  <si>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</si>
  <si>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</si>
  <si>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</si>
  <si>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</si>
  <si>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</si>
  <si>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</si>
  <si>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</si>
  <si>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</si>
  <si>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</si>
  <si>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</si>
  <si>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</si>
  <si>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</si>
  <si>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</si>
  <si>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</si>
  <si>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</si>
  <si>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</si>
  <si>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</si>
  <si>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</si>
  <si>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</si>
  <si>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</si>
  <si>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</si>
  <si>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</si>
  <si>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</si>
  <si>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</si>
  <si>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</si>
  <si>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</si>
  <si>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</si>
  <si>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</si>
  <si>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</si>
  <si>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</si>
  <si>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</si>
  <si>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</si>
  <si>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</si>
  <si>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</si>
  <si>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</si>
  <si>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</si>
  <si>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</si>
  <si>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</si>
  <si>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</si>
  <si>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</si>
  <si>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</si>
  <si>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</si>
  <si>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</si>
  <si>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</si>
  <si>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</si>
  <si>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</si>
  <si>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</si>
  <si>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</si>
  <si>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</si>
  <si>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</si>
  <si>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</si>
  <si>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</si>
  <si>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</si>
  <si>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</si>
  <si>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</si>
  <si>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</si>
  <si>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</si>
  <si>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</si>
  <si>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</si>
  <si>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</si>
  <si>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</si>
  <si>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</si>
  <si>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</si>
  <si>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</si>
  <si>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</si>
  <si>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</si>
  <si>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</si>
  <si>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</si>
  <si>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</si>
  <si>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</si>
  <si>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</si>
  <si>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</si>
  <si>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</si>
  <si>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</si>
  <si>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</si>
  <si>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</si>
  <si>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</si>
  <si>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</si>
  <si>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</si>
  <si>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</si>
  <si>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</si>
  <si>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</si>
  <si>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</si>
  <si>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</si>
  <si>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</si>
  <si>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</si>
  <si>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</si>
  <si>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</si>
  <si>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</si>
  <si>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</si>
  <si>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</si>
  <si>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</si>
  <si>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</si>
  <si>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</si>
  <si>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</si>
  <si>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</si>
  <si>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</si>
  <si>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</si>
  <si>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</si>
  <si>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</si>
  <si>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</si>
  <si>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</si>
  <si>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</si>
  <si>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</si>
  <si>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</si>
  <si>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</si>
  <si>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</si>
  <si>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</si>
  <si>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</si>
  <si>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</si>
  <si>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</si>
  <si>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</si>
  <si>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</si>
  <si>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</si>
  <si>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</si>
  <si>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</si>
  <si>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</si>
  <si>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</si>
  <si>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</si>
  <si>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</si>
  <si>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</si>
  <si>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</si>
  <si>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</si>
  <si>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</si>
  <si>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</si>
  <si>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</si>
  <si>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</si>
  <si>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</si>
  <si>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</si>
  <si>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</si>
  <si>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</si>
  <si>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</si>
  <si>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</si>
  <si>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</si>
  <si>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</si>
  <si>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</si>
  <si>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</si>
  <si>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</si>
  <si>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</si>
  <si>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</si>
  <si>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</si>
  <si>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</si>
  <si>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</si>
  <si>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</si>
  <si>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</si>
  <si>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</si>
  <si>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</si>
  <si>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</si>
  <si>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</si>
  <si>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</si>
  <si>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</si>
  <si>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</si>
  <si>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</si>
  <si>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</si>
  <si>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</si>
  <si>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</si>
  <si>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</si>
  <si>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</si>
  <si>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</si>
  <si>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</si>
  <si>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</si>
  <si>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</si>
  <si>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</si>
  <si>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</si>
  <si>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</si>
  <si>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</si>
  <si>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</si>
  <si>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</si>
  <si>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</si>
  <si>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</si>
  <si>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</si>
  <si>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</si>
  <si>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</si>
  <si>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</si>
  <si>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</si>
  <si>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</si>
  <si>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</si>
  <si>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</si>
  <si>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</si>
  <si>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</si>
  <si>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</si>
  <si>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</si>
  <si>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</si>
  <si>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</si>
  <si>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</si>
  <si>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</si>
  <si>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</si>
  <si>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</si>
  <si>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</si>
  <si>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</si>
  <si>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</si>
  <si>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</si>
  <si>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</si>
  <si>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</si>
  <si>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</si>
  <si>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</si>
  <si>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</si>
  <si>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</si>
  <si>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</si>
  <si>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</si>
  <si>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</si>
  <si>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</si>
  <si>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</si>
  <si>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</si>
  <si>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</si>
  <si>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</si>
  <si>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</si>
  <si>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</si>
  <si>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</si>
  <si>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</si>
  <si>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</si>
  <si>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</si>
  <si>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</si>
  <si>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</si>
  <si>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</si>
  <si>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</si>
  <si>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</si>
  <si>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</si>
  <si>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</si>
  <si>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</si>
  <si>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</si>
  <si>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</si>
  <si>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</si>
  <si>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</si>
  <si>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</si>
  <si>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</si>
  <si>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</si>
  <si>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</si>
  <si>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</si>
  <si>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</si>
  <si>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</si>
  <si>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</si>
  <si>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</si>
  <si>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</si>
  <si>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</si>
  <si>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</si>
  <si>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</si>
  <si>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</si>
  <si>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</si>
  <si>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</si>
  <si>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</si>
  <si>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</si>
  <si>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</si>
  <si>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</si>
  <si>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</si>
  <si>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</si>
  <si>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</si>
  <si>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</si>
  <si>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</si>
  <si>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</si>
  <si>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</si>
  <si>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</si>
  <si>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</si>
  <si>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</si>
  <si>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</si>
  <si>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</si>
  <si>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</si>
  <si>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</si>
  <si>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</si>
  <si>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</si>
  <si>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</si>
  <si>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</si>
  <si>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</si>
  <si>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</si>
  <si>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</si>
  <si>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</si>
  <si>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</si>
  <si>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</si>
  <si>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</si>
  <si>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</si>
  <si>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</si>
  <si>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</si>
  <si>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</si>
  <si>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</si>
  <si>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</si>
  <si>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</si>
  <si>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</si>
  <si>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</si>
  <si>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</si>
  <si>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</si>
  <si>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</si>
  <si>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</si>
  <si>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</si>
  <si>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</si>
  <si>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</si>
  <si>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</si>
  <si>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</si>
  <si>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</si>
  <si>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</si>
  <si>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</si>
  <si>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</si>
  <si>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</si>
  <si>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</si>
  <si>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</si>
  <si>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</si>
  <si>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</si>
  <si>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</si>
  <si>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</si>
  <si>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</si>
  <si>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</si>
  <si>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</si>
  <si>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</si>
  <si>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</si>
  <si>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</si>
  <si>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</si>
  <si>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</si>
  <si>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</si>
  <si>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</si>
  <si>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</si>
  <si>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</si>
  <si>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</si>
  <si>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</si>
  <si>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</si>
  <si>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</si>
  <si>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</si>
  <si>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</si>
  <si>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</si>
  <si>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</si>
  <si>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</si>
  <si>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</si>
  <si>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</si>
  <si>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</si>
  <si>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</si>
  <si>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</si>
  <si>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</si>
  <si>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</si>
  <si>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</si>
  <si>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</si>
  <si>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</si>
  <si>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</si>
  <si>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</si>
  <si>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</si>
  <si>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</si>
  <si>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</si>
  <si>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</si>
  <si>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</si>
  <si>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</si>
  <si>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</si>
  <si>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</si>
  <si>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</si>
  <si>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</si>
  <si>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</si>
  <si>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</si>
  <si>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</si>
  <si>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</si>
  <si>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</si>
  <si>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</si>
  <si>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</si>
  <si>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</si>
  <si>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</si>
  <si>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</si>
  <si>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</si>
  <si>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</si>
  <si>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</si>
  <si>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</si>
  <si>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</si>
  <si>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</si>
  <si>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</si>
  <si>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</si>
  <si>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</si>
  <si>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</si>
  <si>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</si>
  <si>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</si>
  <si>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</si>
  <si>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</si>
  <si>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</si>
  <si>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</si>
  <si>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</si>
  <si>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</si>
  <si>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</si>
  <si>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</si>
  <si>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</si>
  <si>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</si>
  <si>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</si>
  <si>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</si>
  <si>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</si>
  <si>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</si>
  <si>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</si>
  <si>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</si>
  <si>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</si>
  <si>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</si>
  <si>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</si>
  <si>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</si>
  <si>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</si>
  <si>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</si>
  <si>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</si>
  <si>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</si>
  <si>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</si>
  <si>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</si>
  <si>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</si>
  <si>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</si>
  <si>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</si>
  <si>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</si>
  <si>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</si>
  <si>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</si>
  <si>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</si>
  <si>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</si>
  <si>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</si>
  <si>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</si>
  <si>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</si>
  <si>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</si>
  <si>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</si>
  <si>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</si>
  <si>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</si>
  <si>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</si>
  <si>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</si>
  <si>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</si>
  <si>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</si>
  <si>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</si>
  <si>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</si>
  <si>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</si>
  <si>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</si>
  <si>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</si>
  <si>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</si>
  <si>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</si>
  <si>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</si>
  <si>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</si>
  <si>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</si>
  <si>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</si>
  <si>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</si>
  <si>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</si>
  <si>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</si>
  <si>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</si>
  <si>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</si>
  <si>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</si>
  <si>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</si>
  <si>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</si>
  <si>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</si>
  <si>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</si>
  <si>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</si>
  <si>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</si>
  <si>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</si>
  <si>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</si>
  <si>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</si>
  <si>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</si>
  <si>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</si>
  <si>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</si>
  <si>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</si>
  <si>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</si>
  <si>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</si>
  <si>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</si>
  <si>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</si>
  <si>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</si>
  <si>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</si>
  <si>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</si>
  <si>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</si>
  <si>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</si>
  <si>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</si>
  <si>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</si>
  <si>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</si>
  <si>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</si>
  <si>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</si>
  <si>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</si>
  <si>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</si>
  <si>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</si>
  <si>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</si>
  <si>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</si>
  <si>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</si>
  <si>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</si>
  <si>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</si>
  <si>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</si>
  <si>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</si>
  <si>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</si>
  <si>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</si>
  <si>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</si>
  <si>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</si>
  <si>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</si>
  <si>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</si>
  <si>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</si>
  <si>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</si>
  <si>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</si>
  <si>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</si>
  <si>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</si>
  <si>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</si>
  <si>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</si>
  <si>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</si>
  <si>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</si>
  <si>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</si>
  <si>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</si>
  <si>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</si>
  <si>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</si>
  <si>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</si>
  <si>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</si>
  <si>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</si>
  <si>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</si>
  <si>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</si>
  <si>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</si>
  <si>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</si>
  <si>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</si>
  <si>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</si>
  <si>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</si>
  <si>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</si>
  <si>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</si>
  <si>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</si>
  <si>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</si>
  <si>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</si>
  <si>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</si>
  <si>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</si>
  <si>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</si>
  <si>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</si>
  <si>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</si>
  <si>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</si>
  <si>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</si>
  <si>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</si>
  <si>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</si>
  <si>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</si>
  <si>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</si>
  <si>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</si>
  <si>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</si>
  <si>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</si>
  <si>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</si>
  <si>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</si>
  <si>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</si>
  <si>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</si>
  <si>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</si>
  <si>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</si>
  <si>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</si>
  <si>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</si>
  <si>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</si>
  <si>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</si>
  <si>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</si>
  <si>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</si>
  <si>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</si>
  <si>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</si>
  <si>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</si>
  <si>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</si>
  <si>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</si>
  <si>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</si>
  <si>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</si>
  <si>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</si>
  <si>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</si>
  <si>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</si>
  <si>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</si>
  <si>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</si>
  <si>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</si>
  <si>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</si>
  <si>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</si>
  <si>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</si>
  <si>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</si>
  <si>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</si>
  <si>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</si>
  <si>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</si>
  <si>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</si>
  <si>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</si>
  <si>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</si>
  <si>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</si>
  <si>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</si>
  <si>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</si>
  <si>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</si>
  <si>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</si>
  <si>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</si>
  <si>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</si>
  <si>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</si>
  <si>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</si>
  <si>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</si>
  <si>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</si>
  <si>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</si>
  <si>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</si>
  <si>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</si>
  <si>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</si>
  <si>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</si>
  <si>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</si>
  <si>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</si>
  <si>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</si>
  <si>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</si>
  <si>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</si>
  <si>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</si>
  <si>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</si>
  <si>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</si>
  <si>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</si>
  <si>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</si>
  <si>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</si>
  <si>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</si>
  <si>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</si>
  <si>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</si>
  <si>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</si>
  <si>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</si>
  <si>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</si>
  <si>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</si>
  <si>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</si>
  <si>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</si>
  <si>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</si>
  <si>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</si>
  <si>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</si>
  <si>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</si>
  <si>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</si>
  <si>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</si>
  <si>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</si>
  <si>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</si>
  <si>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</si>
  <si>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</si>
  <si>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</si>
  <si>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</si>
  <si>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</si>
  <si>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</si>
  <si>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</si>
  <si>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</si>
  <si>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</si>
  <si>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</si>
  <si>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</si>
  <si>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</si>
  <si>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</si>
  <si>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</si>
  <si>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</si>
  <si>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</si>
  <si>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</si>
  <si>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</si>
  <si>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</si>
  <si>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</si>
  <si>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</si>
  <si>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</si>
  <si>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</si>
  <si>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</si>
  <si>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</si>
  <si>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</si>
  <si>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</si>
  <si>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</si>
  <si>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</si>
  <si>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</si>
  <si>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</si>
  <si>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</si>
  <si>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</si>
  <si>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</si>
  <si>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</si>
  <si>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</si>
  <si>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</si>
  <si>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</si>
  <si>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</si>
  <si>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</si>
  <si>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</si>
  <si>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</si>
  <si>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</si>
  <si>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</si>
  <si>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</si>
  <si>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</si>
  <si>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</si>
  <si>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</si>
  <si>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</si>
  <si>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</si>
  <si>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</si>
  <si>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</si>
  <si>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</si>
  <si>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</si>
  <si>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</si>
  <si>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</si>
  <si>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</si>
  <si>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</si>
  <si>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</si>
  <si>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</si>
  <si>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</si>
  <si>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</si>
  <si>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</si>
  <si>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</si>
  <si>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</si>
  <si>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</si>
  <si>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</si>
  <si>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</si>
  <si>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</si>
  <si>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</si>
  <si>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</si>
  <si>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</si>
  <si>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</si>
  <si>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</si>
  <si>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</si>
  <si>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</si>
  <si>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</si>
  <si>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</si>
  <si>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</si>
  <si>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</si>
  <si>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</si>
  <si>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</si>
  <si>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</si>
  <si>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</si>
  <si>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</si>
  <si>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</si>
  <si>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</si>
  <si>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</si>
  <si>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</si>
  <si>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</si>
  <si>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</si>
  <si>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</si>
  <si>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</si>
  <si>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</si>
  <si>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</si>
  <si>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</si>
  <si>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</si>
  <si>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</si>
  <si>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</si>
  <si>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</si>
  <si>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</si>
  <si>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</si>
  <si>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</si>
  <si>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</si>
  <si>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</si>
  <si>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</si>
  <si>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</si>
  <si>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</si>
  <si>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</si>
  <si>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</si>
  <si>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</si>
  <si>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</si>
  <si>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</si>
  <si>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</si>
  <si>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</si>
  <si>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</si>
  <si>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</si>
  <si>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</si>
  <si>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</si>
  <si>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</si>
  <si>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</si>
  <si>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</si>
  <si>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</si>
  <si>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</si>
  <si>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</si>
  <si>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</si>
  <si>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</si>
  <si>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</si>
  <si>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</si>
  <si>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</si>
  <si>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</si>
  <si>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</si>
  <si>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</si>
  <si>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</si>
  <si>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</si>
  <si>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</si>
  <si>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</si>
  <si>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</si>
  <si>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</si>
  <si>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</si>
  <si>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</si>
  <si>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</si>
  <si>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</si>
  <si>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</si>
  <si>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</si>
  <si>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</si>
  <si>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</si>
  <si>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</si>
  <si>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</si>
  <si>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</si>
  <si>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</si>
  <si>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</si>
  <si>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</si>
  <si>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</si>
  <si>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</si>
  <si>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</si>
  <si>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</si>
  <si>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</si>
  <si>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</si>
  <si>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</si>
  <si>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</si>
  <si>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</si>
  <si>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</si>
  <si>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</si>
  <si>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</si>
  <si>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</si>
  <si>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</si>
  <si>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</si>
  <si>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</si>
  <si>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</si>
  <si>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</si>
  <si>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</si>
  <si>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</si>
  <si>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</si>
  <si>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</si>
  <si>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</si>
  <si>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</si>
  <si>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</si>
  <si>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</si>
  <si>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</si>
  <si>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</si>
  <si>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</si>
  <si>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</si>
  <si>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</si>
  <si>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</si>
  <si>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</si>
  <si>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</si>
  <si>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</si>
  <si>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</si>
  <si>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</si>
  <si>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</si>
  <si>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</si>
  <si>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</si>
  <si>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</si>
  <si>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</si>
  <si>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</si>
  <si>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</si>
  <si>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</si>
  <si>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</si>
  <si>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</si>
  <si>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</si>
  <si>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</si>
  <si>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</si>
  <si>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</si>
  <si>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</si>
  <si>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</si>
  <si>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</si>
  <si>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</si>
  <si>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</si>
  <si>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</si>
  <si>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</si>
  <si>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</si>
  <si>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</si>
  <si>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</si>
  <si>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</si>
  <si>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</si>
  <si>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</si>
  <si>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</si>
  <si>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</si>
  <si>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</si>
  <si>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</si>
  <si>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</si>
  <si>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</si>
  <si>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</si>
  <si>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</si>
  <si>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</si>
  <si>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</si>
  <si>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</si>
  <si>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</si>
  <si>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</si>
  <si>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</si>
  <si>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</si>
  <si>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</si>
  <si>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</si>
  <si>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</si>
  <si>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</si>
  <si>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</si>
  <si>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</si>
  <si>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</si>
  <si>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</si>
  <si>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</si>
  <si>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</si>
  <si>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</si>
  <si>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</si>
  <si>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</si>
  <si>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</si>
  <si>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</si>
  <si>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</si>
  <si>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</si>
  <si>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</si>
  <si>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</si>
  <si>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</si>
  <si>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</si>
  <si>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</si>
  <si>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</si>
  <si>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</si>
  <si>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</si>
  <si>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</si>
  <si>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</si>
  <si>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</si>
  <si>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</si>
  <si>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</si>
  <si>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</si>
  <si>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</si>
  <si>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</si>
  <si>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</si>
  <si>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</si>
  <si>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</si>
  <si>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</si>
  <si>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</si>
  <si>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</si>
  <si>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</si>
  <si>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</si>
  <si>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</si>
  <si>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</si>
  <si>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</si>
  <si>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</si>
  <si>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</si>
  <si>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</si>
  <si>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</si>
  <si>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</si>
  <si>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</si>
  <si>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</si>
  <si>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</si>
  <si>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</si>
  <si>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</si>
  <si>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</si>
  <si>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</si>
  <si>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</si>
  <si>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</si>
  <si>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</si>
  <si>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</si>
  <si>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</si>
  <si>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</si>
  <si>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</si>
  <si>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</si>
  <si>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</si>
  <si>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</si>
  <si>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</si>
  <si>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</si>
  <si>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</si>
  <si>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</si>
  <si>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</si>
  <si>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</si>
  <si>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</si>
  <si>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</si>
  <si>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</si>
  <si>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</si>
  <si>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</si>
  <si>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</si>
  <si>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</si>
  <si>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</si>
  <si>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</si>
  <si>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</si>
  <si>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</si>
  <si>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</si>
  <si>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</si>
  <si>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</si>
  <si>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</si>
  <si>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</si>
  <si>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</si>
  <si>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</si>
  <si>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</si>
  <si>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</si>
  <si>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</si>
  <si>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</si>
  <si>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</si>
  <si>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</si>
  <si>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</si>
  <si>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</si>
  <si>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</si>
  <si>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</si>
  <si>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</si>
  <si>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</si>
  <si>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</si>
  <si>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</si>
  <si>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</si>
  <si>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</si>
  <si>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</si>
  <si>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</si>
  <si>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</si>
  <si>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</si>
  <si>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</si>
  <si>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</si>
  <si>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</si>
  <si>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</si>
  <si>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</si>
  <si>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</si>
  <si>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</si>
  <si>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</si>
  <si>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</si>
  <si>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</si>
  <si>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</si>
  <si>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</si>
  <si>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</si>
  <si>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</si>
  <si>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</si>
  <si>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</si>
  <si>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</si>
  <si>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</si>
  <si>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</si>
  <si>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</si>
  <si>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</si>
  <si>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</si>
  <si>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</si>
  <si>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</si>
  <si>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</si>
  <si>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</si>
  <si>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</si>
  <si>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</si>
  <si>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</si>
  <si>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</si>
  <si>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</si>
  <si>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</si>
  <si>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</si>
  <si>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</si>
  <si>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</si>
  <si>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</si>
  <si>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</si>
  <si>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</si>
  <si>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</si>
  <si>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</si>
  <si>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</si>
  <si>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</si>
  <si>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</si>
  <si>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</si>
  <si>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</si>
  <si>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</si>
  <si>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</si>
  <si>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</si>
  <si>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</si>
  <si>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</si>
  <si>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</si>
  <si>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</si>
  <si>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</si>
  <si>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</si>
  <si>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</si>
  <si>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</si>
  <si>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</si>
  <si>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</si>
  <si>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</si>
  <si>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</si>
  <si>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</si>
  <si>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</si>
  <si>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</si>
  <si>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</si>
  <si>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</si>
  <si>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</si>
  <si>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</si>
  <si>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</si>
  <si>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</si>
  <si>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</si>
  <si>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</si>
  <si>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</si>
  <si>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</si>
  <si>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</si>
  <si>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</si>
  <si>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</si>
  <si>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</si>
  <si>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</si>
  <si>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</si>
  <si>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</si>
  <si>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</si>
  <si>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</si>
  <si>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</si>
  <si>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</si>
  <si>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</si>
  <si>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</si>
  <si>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</si>
  <si>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</si>
  <si>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</si>
  <si>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</si>
  <si>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</si>
  <si>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</si>
  <si>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</si>
  <si>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</si>
  <si>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</si>
  <si>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</si>
  <si>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</si>
  <si>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</si>
  <si>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</si>
  <si>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</si>
  <si>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</si>
  <si>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</si>
  <si>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</si>
  <si>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</si>
  <si>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</si>
  <si>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</si>
  <si>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</si>
  <si>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</si>
  <si>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</si>
  <si>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</si>
  <si>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</si>
  <si>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</si>
  <si>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</si>
  <si>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</si>
  <si>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</si>
  <si>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</si>
  <si>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</si>
  <si>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</si>
  <si>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</si>
  <si>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</si>
  <si>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</si>
  <si>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</si>
  <si>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</si>
  <si>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</si>
  <si>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</si>
  <si>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</si>
  <si>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</si>
  <si>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</si>
  <si>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</si>
  <si>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</si>
  <si>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</si>
  <si>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</si>
  <si>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</si>
  <si>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</si>
  <si>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</si>
  <si>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</si>
  <si>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</si>
  <si>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</si>
  <si>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</si>
  <si>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</si>
  <si>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</si>
  <si>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</si>
  <si>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</si>
  <si>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</si>
  <si>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</si>
  <si>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</si>
  <si>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</si>
  <si>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</si>
  <si>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</si>
  <si>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</si>
  <si>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</si>
  <si>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</si>
  <si>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</si>
  <si>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</si>
  <si>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</si>
  <si>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</si>
  <si>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</si>
  <si>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</si>
  <si>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</si>
  <si>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</si>
  <si>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</si>
  <si>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</si>
  <si>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</si>
  <si>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</si>
  <si>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</si>
  <si>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</si>
  <si>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</si>
  <si>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</si>
  <si>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</si>
  <si>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</si>
  <si>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</si>
  <si>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</si>
  <si>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</si>
  <si>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</si>
  <si>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</si>
  <si>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</si>
  <si>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</si>
  <si>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</si>
  <si>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</si>
  <si>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</si>
  <si>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</si>
  <si>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</si>
  <si>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</si>
  <si>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</si>
  <si>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</si>
  <si>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</si>
  <si>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</si>
  <si>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</si>
  <si>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</si>
  <si>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</si>
  <si>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</si>
  <si>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</si>
  <si>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</si>
  <si>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</si>
  <si>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</si>
  <si>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</si>
  <si>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</si>
  <si>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</si>
  <si>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</si>
  <si>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</si>
  <si>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</si>
  <si>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</si>
  <si>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</si>
  <si>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</si>
  <si>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</si>
  <si>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</si>
  <si>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</si>
  <si>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</si>
  <si>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</si>
  <si>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</si>
  <si>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</si>
  <si>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</si>
  <si>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</si>
  <si>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</si>
  <si>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</si>
  <si>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</si>
  <si>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</si>
  <si>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</si>
  <si>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</si>
  <si>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</si>
  <si>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</si>
  <si>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</si>
  <si>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</si>
  <si>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</si>
  <si>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</si>
  <si>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</si>
  <si>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</si>
  <si>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</si>
  <si>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</si>
  <si>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</si>
  <si>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</si>
  <si>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</si>
  <si>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</si>
  <si>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</si>
  <si>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</si>
  <si>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</si>
  <si>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</si>
  <si>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</si>
  <si>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</si>
  <si>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</si>
  <si>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</si>
  <si>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</si>
  <si>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</si>
  <si>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</si>
  <si>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</si>
  <si>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</si>
  <si>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</si>
  <si>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</si>
  <si>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</si>
  <si>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</si>
  <si>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</si>
  <si>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</si>
  <si>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</si>
  <si>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</si>
  <si>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</si>
  <si>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</si>
  <si>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</si>
  <si>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</si>
  <si>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</si>
  <si>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</si>
  <si>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</si>
  <si>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</si>
  <si>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</si>
  <si>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</si>
  <si>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</si>
  <si>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</si>
  <si>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</si>
  <si>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</si>
  <si>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</si>
  <si>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</si>
  <si>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</si>
  <si>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</si>
  <si>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</si>
  <si>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</si>
  <si>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</si>
  <si>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</si>
  <si>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</si>
  <si>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</si>
  <si>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</si>
  <si>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</si>
  <si>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</si>
  <si>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</si>
  <si>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</si>
  <si>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</si>
  <si>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</si>
  <si>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</si>
  <si>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</si>
  <si>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</si>
  <si>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</si>
  <si>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</si>
  <si>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</si>
  <si>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</si>
  <si>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</si>
  <si>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</si>
  <si>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</si>
  <si>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</si>
  <si>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</si>
  <si>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</si>
  <si>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</si>
  <si>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</si>
  <si>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</si>
  <si>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</si>
  <si>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</si>
  <si>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</si>
  <si>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</si>
  <si>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</si>
  <si>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</si>
  <si>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</si>
  <si>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</si>
  <si>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</si>
  <si>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</si>
  <si>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</si>
  <si>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</si>
  <si>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</si>
  <si>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</si>
  <si>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</si>
  <si>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</si>
  <si>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</si>
  <si>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</si>
  <si>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</si>
  <si>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</si>
  <si>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</si>
  <si>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</si>
  <si>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</si>
  <si>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</si>
  <si>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</si>
  <si>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</si>
  <si>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</si>
  <si>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</si>
  <si>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</si>
  <si>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</si>
  <si>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</si>
  <si>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</si>
  <si>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</si>
  <si>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</si>
  <si>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</si>
  <si>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</si>
  <si>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</si>
  <si>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</si>
  <si>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</si>
  <si>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</si>
  <si>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</si>
  <si>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</si>
  <si>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</si>
  <si>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</si>
  <si>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</si>
  <si>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</si>
  <si>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</si>
  <si>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</si>
  <si>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</si>
  <si>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</si>
  <si>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</si>
  <si>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</si>
  <si>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</si>
  <si>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</si>
  <si>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</si>
  <si>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</si>
  <si>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</si>
  <si>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</si>
  <si>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</si>
  <si>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</si>
  <si>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</si>
  <si>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</si>
  <si>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</si>
  <si>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</si>
  <si>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</si>
  <si>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</si>
  <si>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</si>
  <si>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</si>
  <si>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</si>
  <si>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</si>
  <si>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</si>
  <si>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</si>
  <si>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</si>
  <si>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</si>
  <si>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</si>
  <si>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</si>
  <si>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</si>
  <si>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</si>
  <si>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</si>
  <si>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</si>
  <si>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</si>
  <si>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</si>
  <si>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</si>
  <si>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</si>
  <si>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</si>
  <si>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</si>
  <si>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</si>
  <si>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</si>
  <si>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</si>
  <si>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</si>
  <si>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</si>
  <si>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</si>
  <si>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</si>
  <si>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</si>
  <si>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</si>
  <si>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</si>
  <si>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</si>
  <si>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</si>
  <si>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</si>
  <si>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</si>
  <si>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</si>
  <si>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</si>
  <si>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</si>
  <si>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</si>
  <si>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</si>
  <si>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</si>
  <si>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</si>
  <si>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</si>
  <si>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</si>
  <si>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</si>
  <si>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</si>
  <si>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</si>
  <si>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</si>
  <si>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</si>
  <si>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</si>
  <si>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</si>
  <si>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</si>
  <si>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</si>
  <si>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</si>
  <si>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</si>
  <si>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</si>
  <si>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</si>
  <si>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</si>
  <si>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</si>
  <si>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</si>
  <si>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</si>
  <si>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</si>
  <si>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</si>
  <si>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</si>
  <si>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</si>
  <si>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</si>
  <si>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</si>
  <si>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</si>
  <si>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</si>
  <si>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</si>
  <si>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</si>
  <si>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</si>
  <si>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</si>
  <si>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</si>
  <si>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</si>
  <si>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</si>
  <si>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</si>
  <si>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</si>
  <si>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</si>
  <si>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</si>
  <si>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</si>
  <si>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</si>
  <si>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</si>
  <si>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</si>
  <si>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</si>
  <si>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</si>
  <si>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</si>
  <si>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</si>
  <si>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</si>
  <si>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</si>
  <si>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</si>
  <si>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</si>
  <si>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</si>
  <si>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</si>
  <si>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</si>
  <si>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</si>
  <si>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</si>
  <si>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</si>
  <si>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</si>
  <si>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</si>
  <si>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</si>
  <si>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</si>
  <si>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</si>
  <si>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</si>
  <si>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</si>
  <si>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</si>
  <si>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</si>
  <si>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</si>
  <si>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</si>
  <si>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</si>
  <si>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</si>
  <si>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</si>
  <si>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</si>
  <si>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</si>
  <si>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</si>
  <si>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</si>
  <si>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</si>
  <si>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</si>
  <si>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</si>
  <si>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</si>
  <si>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</si>
  <si>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</si>
  <si>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</si>
  <si>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</si>
  <si>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</si>
  <si>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</si>
  <si>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</si>
  <si>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</si>
  <si>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</si>
  <si>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</si>
  <si>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</si>
  <si>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</si>
  <si>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</si>
  <si>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</si>
  <si>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</si>
  <si>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</si>
  <si>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</si>
  <si>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</si>
  <si>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</si>
  <si>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</si>
  <si>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</si>
  <si>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</si>
  <si>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</si>
  <si>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</si>
  <si>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</si>
  <si>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</si>
  <si>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</si>
  <si>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</si>
  <si>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</si>
  <si>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</si>
  <si>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</si>
  <si>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</si>
  <si>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</si>
  <si>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</si>
  <si>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</si>
  <si>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</si>
  <si>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</si>
  <si>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</si>
  <si>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</si>
  <si>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</si>
  <si>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</si>
  <si>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</si>
  <si>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</si>
  <si>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</si>
  <si>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</si>
  <si>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</si>
  <si>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</si>
  <si>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</si>
  <si>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</si>
  <si>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</si>
  <si>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</si>
  <si>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</si>
  <si>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</si>
  <si>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</si>
  <si>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</si>
  <si>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</si>
  <si>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</si>
  <si>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</si>
  <si>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</si>
  <si>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</si>
  <si>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</si>
  <si>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</si>
  <si>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</si>
  <si>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</si>
  <si>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</si>
  <si>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</si>
  <si>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</si>
  <si>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</si>
  <si>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</si>
  <si>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</si>
  <si>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</si>
  <si>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</si>
  <si>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</si>
  <si>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</si>
  <si>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</si>
  <si>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</si>
  <si>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</si>
  <si>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</si>
  <si>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</si>
  <si>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</si>
  <si>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</si>
  <si>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</si>
  <si>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</si>
  <si>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</si>
  <si>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</si>
  <si>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</si>
  <si>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</si>
  <si>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</si>
  <si>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</si>
  <si>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</si>
  <si>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</si>
  <si>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</si>
  <si>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</si>
  <si>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</si>
  <si>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</si>
  <si>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</si>
  <si>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</si>
  <si>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</si>
  <si>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</si>
  <si>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</si>
  <si>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</si>
  <si>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</si>
  <si>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</si>
  <si>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</si>
  <si>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</si>
  <si>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</si>
  <si>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</si>
  <si>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</si>
  <si>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</si>
  <si>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</si>
  <si>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</si>
  <si>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</si>
  <si>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</si>
  <si>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</si>
  <si>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</si>
  <si>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</si>
  <si>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</si>
  <si>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</si>
  <si>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</si>
  <si>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</si>
  <si>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</si>
  <si>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</si>
  <si>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</si>
  <si>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</si>
  <si>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</si>
  <si>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</si>
  <si>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</si>
  <si>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</si>
  <si>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</si>
  <si>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</si>
  <si>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</si>
  <si>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</si>
  <si>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</si>
  <si>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</si>
  <si>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</si>
  <si>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</si>
  <si>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</si>
  <si>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</si>
  <si>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</si>
  <si>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</si>
  <si>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</si>
  <si>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</si>
  <si>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</si>
  <si>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</si>
  <si>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</si>
  <si>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</si>
  <si>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</si>
  <si>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</si>
  <si>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</si>
  <si>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</si>
  <si>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</si>
  <si>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</si>
  <si>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</si>
  <si>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</si>
  <si>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</si>
  <si>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</si>
  <si>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</si>
  <si>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</si>
  <si>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</si>
  <si>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</si>
  <si>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</si>
  <si>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</si>
  <si>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</si>
  <si>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</si>
  <si>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</si>
  <si>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</si>
  <si>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</si>
  <si>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</si>
  <si>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</si>
  <si>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</si>
  <si>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</si>
  <si>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</si>
  <si>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</si>
  <si>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</si>
  <si>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</si>
  <si>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</si>
  <si>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</si>
  <si>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</si>
  <si>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</si>
  <si>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</si>
  <si>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</si>
  <si>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</si>
  <si>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</si>
  <si>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</si>
  <si>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</si>
  <si>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</si>
  <si>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</si>
  <si>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</si>
  <si>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</si>
  <si>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</si>
  <si>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</si>
  <si>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</si>
  <si>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</si>
  <si>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</si>
  <si>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</si>
  <si>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</si>
  <si>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</si>
  <si>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</si>
  <si>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</si>
  <si>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</si>
  <si>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</si>
  <si>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</si>
  <si>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</si>
  <si>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</si>
  <si>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</si>
  <si>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</si>
  <si>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</si>
  <si>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</si>
  <si>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</si>
  <si>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</si>
  <si>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</si>
  <si>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</si>
  <si>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</si>
  <si>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</si>
  <si>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</si>
  <si>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</si>
  <si>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</si>
  <si>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</si>
  <si>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</si>
  <si>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</si>
  <si>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</si>
  <si>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</si>
  <si>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</si>
  <si>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</si>
  <si>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</si>
  <si>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</si>
  <si>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</si>
  <si>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</si>
  <si>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</si>
  <si>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</si>
  <si>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</si>
  <si>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</si>
  <si>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</si>
  <si>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</si>
  <si>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</si>
  <si>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</si>
  <si>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</si>
  <si>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</si>
  <si>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</si>
  <si>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</si>
  <si>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</si>
  <si>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</si>
  <si>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</si>
  <si>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</si>
  <si>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</si>
  <si>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</si>
  <si>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</si>
  <si>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</si>
  <si>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</si>
  <si>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</si>
  <si>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</si>
  <si>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</si>
  <si>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</si>
  <si>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</si>
  <si>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</si>
  <si>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</si>
  <si>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</si>
  <si>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</si>
  <si>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</si>
  <si>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</si>
  <si>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</si>
  <si>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</si>
  <si>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</si>
  <si>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</si>
  <si>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</si>
  <si>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</si>
  <si>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</si>
  <si>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</si>
  <si>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</si>
  <si>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</si>
  <si>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</si>
  <si>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</si>
  <si>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</si>
  <si>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;/</t>
  </si>
  <si>
    <t>Parent Category</t>
  </si>
  <si>
    <t>Sub-Category</t>
  </si>
  <si>
    <t>Row Labels</t>
  </si>
  <si>
    <t>Grand Total</t>
  </si>
  <si>
    <t>Count of outcome</t>
  </si>
  <si>
    <t xml:space="preserve">film &amp; video </t>
  </si>
  <si>
    <t xml:space="preserve">food </t>
  </si>
  <si>
    <t xml:space="preserve">games </t>
  </si>
  <si>
    <t xml:space="preserve">journalism </t>
  </si>
  <si>
    <t xml:space="preserve">music </t>
  </si>
  <si>
    <t xml:space="preserve">photography </t>
  </si>
  <si>
    <t xml:space="preserve">publishing </t>
  </si>
  <si>
    <t xml:space="preserve">technology </t>
  </si>
  <si>
    <t xml:space="preserve">theater 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</si>
  <si>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</si>
  <si>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</si>
  <si>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</si>
  <si>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</si>
  <si>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</si>
  <si>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</si>
  <si>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</si>
  <si>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</si>
  <si>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</si>
  <si>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</si>
  <si>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</si>
  <si>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</si>
  <si>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</si>
  <si>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</si>
  <si>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</si>
  <si>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</si>
  <si>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</si>
  <si>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</si>
  <si>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</si>
  <si>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</si>
  <si>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</si>
  <si>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</si>
  <si>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</si>
  <si>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</si>
  <si>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</si>
  <si>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</si>
  <si>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</si>
  <si>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</si>
  <si>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</si>
  <si>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</si>
  <si>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</si>
  <si>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</si>
  <si>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</si>
  <si>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</si>
  <si>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</si>
  <si>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</si>
  <si>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</si>
  <si>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</si>
  <si>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</si>
  <si>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</si>
  <si>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</si>
  <si>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</si>
  <si>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</si>
  <si>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</si>
  <si>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</si>
  <si>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</si>
  <si>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</si>
  <si>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</si>
  <si>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</si>
  <si>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</si>
  <si>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</si>
  <si>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</si>
  <si>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</si>
  <si>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</si>
  <si>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</si>
  <si>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</si>
  <si>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</si>
  <si>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</si>
  <si>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</si>
  <si>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</si>
  <si>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</si>
  <si>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Backers of Successful Campaigns</t>
  </si>
  <si>
    <t>Backers of Failed Campaigns</t>
  </si>
  <si>
    <t>Mean</t>
  </si>
  <si>
    <t>Median</t>
  </si>
  <si>
    <t>Variance</t>
  </si>
  <si>
    <t>Standard Deviation</t>
  </si>
  <si>
    <t>Backers</t>
  </si>
  <si>
    <t>Successful Campaigns</t>
  </si>
  <si>
    <t>Failed Campaigns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</si>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</sst>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color rgb="FF000118"/>
      <name val="Nunito Sans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33" borderId="0" xfId="0" applyFill="1"/>
    <xf numFmtId="0" fontId="0" fillId="34" borderId="0" xfId="0" applyFill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16" fillId="0" borderId="0" xfId="0" applyFon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19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35" borderId="0" xfId="0" applyFill="1"/>
    <xf numFmtId="0" fontId="0" fillId="36" borderId="0" xfId="0" applyFill="1"/>
    <xf numFmtId="0" fontId="0" fillId="37" borderId="0" xfId="0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4" borderId="0" xfId="0" applyFont="1" applyFill="1" applyAlignment="1">
      <alignment horizontal="center" vertical="center"/>
    </xf>
    <xf numFmtId="0" fontId="0" fillId="0" borderId="0" xfId="0" applyFill="1"/>
    <xf numFmtId="9" fontId="16" fillId="0" borderId="0" xfId="0" applyNumberFormat="1" applyFont="1" applyAlignment="1">
      <alignment horizontal="center"/>
    </xf>
    <xf numFmtId="9" fontId="0" fillId="0" borderId="0" xfId="0" applyNumberFormat="1"/>
    <xf numFmtId="9" fontId="0" fillId="35" borderId="0" xfId="0" applyNumberFormat="1" applyFill="1"/>
    <xf numFmtId="9" fontId="0" fillId="33" borderId="0" xfId="0" applyNumberFormat="1" applyFill="1"/>
    <xf numFmtId="9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by Category!PivotTable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Number</a:t>
            </a:r>
            <a:r>
              <a:rPr lang="en-US" b="1" baseline="0"/>
              <a:t> of Outcomes by Category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by Category'!$A$5:$A$14</c:f>
              <c:strCache>
                <c:ptCount val="9"/>
                <c:pt idx="0">
                  <c:v>film &amp; video </c:v>
                </c:pt>
                <c:pt idx="1">
                  <c:v>food </c:v>
                </c:pt>
                <c:pt idx="2">
                  <c:v>games </c:v>
                </c:pt>
                <c:pt idx="3">
                  <c:v>journalism </c:v>
                </c:pt>
                <c:pt idx="4">
                  <c:v>music </c:v>
                </c:pt>
                <c:pt idx="5">
                  <c:v>photography </c:v>
                </c:pt>
                <c:pt idx="6">
                  <c:v>publishing </c:v>
                </c:pt>
                <c:pt idx="7">
                  <c:v>technology </c:v>
                </c:pt>
                <c:pt idx="8">
                  <c:v>theater </c:v>
                </c:pt>
              </c:strCache>
            </c:strRef>
          </c:cat>
          <c:val>
            <c:numRef>
              <c:f>'Pivot table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7-4941-B78F-E9A8AB3A538A}"/>
            </c:ext>
          </c:extLst>
        </c:ser>
        <c:ser>
          <c:idx val="1"/>
          <c:order val="1"/>
          <c:tx>
            <c:strRef>
              <c:f>'Pivot table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table by Category'!$A$5:$A$14</c:f>
              <c:strCache>
                <c:ptCount val="9"/>
                <c:pt idx="0">
                  <c:v>film &amp; video </c:v>
                </c:pt>
                <c:pt idx="1">
                  <c:v>food </c:v>
                </c:pt>
                <c:pt idx="2">
                  <c:v>games </c:v>
                </c:pt>
                <c:pt idx="3">
                  <c:v>journalism </c:v>
                </c:pt>
                <c:pt idx="4">
                  <c:v>music </c:v>
                </c:pt>
                <c:pt idx="5">
                  <c:v>photography </c:v>
                </c:pt>
                <c:pt idx="6">
                  <c:v>publishing </c:v>
                </c:pt>
                <c:pt idx="7">
                  <c:v>technology </c:v>
                </c:pt>
                <c:pt idx="8">
                  <c:v>theater </c:v>
                </c:pt>
              </c:strCache>
            </c:strRef>
          </c:cat>
          <c:val>
            <c:numRef>
              <c:f>'Pivot table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F7-4941-B78F-E9A8AB3A538A}"/>
            </c:ext>
          </c:extLst>
        </c:ser>
        <c:ser>
          <c:idx val="2"/>
          <c:order val="2"/>
          <c:tx>
            <c:strRef>
              <c:f>'Pivot table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table by Category'!$A$5:$A$14</c:f>
              <c:strCache>
                <c:ptCount val="9"/>
                <c:pt idx="0">
                  <c:v>film &amp; video </c:v>
                </c:pt>
                <c:pt idx="1">
                  <c:v>food </c:v>
                </c:pt>
                <c:pt idx="2">
                  <c:v>games </c:v>
                </c:pt>
                <c:pt idx="3">
                  <c:v>journalism </c:v>
                </c:pt>
                <c:pt idx="4">
                  <c:v>music </c:v>
                </c:pt>
                <c:pt idx="5">
                  <c:v>photography </c:v>
                </c:pt>
                <c:pt idx="6">
                  <c:v>publishing </c:v>
                </c:pt>
                <c:pt idx="7">
                  <c:v>technology </c:v>
                </c:pt>
                <c:pt idx="8">
                  <c:v>theater </c:v>
                </c:pt>
              </c:strCache>
            </c:strRef>
          </c:cat>
          <c:val>
            <c:numRef>
              <c:f>'Pivot table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F7-4941-B78F-E9A8AB3A538A}"/>
            </c:ext>
          </c:extLst>
        </c:ser>
        <c:ser>
          <c:idx val="3"/>
          <c:order val="3"/>
          <c:tx>
            <c:strRef>
              <c:f>'Pivot table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table by Category'!$A$5:$A$14</c:f>
              <c:strCache>
                <c:ptCount val="9"/>
                <c:pt idx="0">
                  <c:v>film &amp; video </c:v>
                </c:pt>
                <c:pt idx="1">
                  <c:v>food </c:v>
                </c:pt>
                <c:pt idx="2">
                  <c:v>games </c:v>
                </c:pt>
                <c:pt idx="3">
                  <c:v>journalism </c:v>
                </c:pt>
                <c:pt idx="4">
                  <c:v>music </c:v>
                </c:pt>
                <c:pt idx="5">
                  <c:v>photography </c:v>
                </c:pt>
                <c:pt idx="6">
                  <c:v>publishing </c:v>
                </c:pt>
                <c:pt idx="7">
                  <c:v>technology </c:v>
                </c:pt>
                <c:pt idx="8">
                  <c:v>theater </c:v>
                </c:pt>
              </c:strCache>
            </c:strRef>
          </c:cat>
          <c:val>
            <c:numRef>
              <c:f>'Pivot table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F7-4941-B78F-E9A8AB3A5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7381552"/>
        <c:axId val="807383632"/>
      </c:barChart>
      <c:catAx>
        <c:axId val="80738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Category</a:t>
                </a:r>
              </a:p>
            </c:rich>
          </c:tx>
          <c:layout>
            <c:manualLayout>
              <c:xMode val="edge"/>
              <c:yMode val="edge"/>
              <c:x val="0.47303122169233508"/>
              <c:y val="0.893872049777561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383632"/>
        <c:crosses val="autoZero"/>
        <c:auto val="1"/>
        <c:lblAlgn val="ctr"/>
        <c:lblOffset val="100"/>
        <c:noMultiLvlLbl val="0"/>
      </c:catAx>
      <c:valAx>
        <c:axId val="80738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38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by Sub-Category!PivotTable3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Count of Outcomes</a:t>
            </a:r>
            <a:r>
              <a:rPr lang="en-US" b="1" baseline="0"/>
              <a:t> by Sub-Category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6-4068-B014-852C8AB5D141}"/>
            </c:ext>
          </c:extLst>
        </c:ser>
        <c:ser>
          <c:idx val="1"/>
          <c:order val="1"/>
          <c:tx>
            <c:strRef>
              <c:f>'Pivot table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16-4068-B014-852C8AB5D141}"/>
            </c:ext>
          </c:extLst>
        </c:ser>
        <c:ser>
          <c:idx val="2"/>
          <c:order val="2"/>
          <c:tx>
            <c:strRef>
              <c:f>'Pivot table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16-4068-B014-852C8AB5D141}"/>
            </c:ext>
          </c:extLst>
        </c:ser>
        <c:ser>
          <c:idx val="3"/>
          <c:order val="3"/>
          <c:tx>
            <c:strRef>
              <c:f>'Pivot table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16-4068-B014-852C8AB5D1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50882704"/>
        <c:axId val="750883536"/>
      </c:barChart>
      <c:catAx>
        <c:axId val="75088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Sub-Category</a:t>
                </a:r>
              </a:p>
            </c:rich>
          </c:tx>
          <c:layout>
            <c:manualLayout>
              <c:xMode val="edge"/>
              <c:yMode val="edge"/>
              <c:x val="0.45991135030809482"/>
              <c:y val="0.91337985284879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83536"/>
        <c:crosses val="autoZero"/>
        <c:auto val="1"/>
        <c:lblAlgn val="ctr"/>
        <c:lblOffset val="100"/>
        <c:noMultiLvlLbl val="0"/>
      </c:catAx>
      <c:valAx>
        <c:axId val="7508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Outcomes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4.3927081045464526E-3"/>
              <c:y val="0.34822304700899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8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of outcomes by Date!PivotTable4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by Date Created</a:t>
            </a:r>
          </a:p>
        </c:rich>
      </c:tx>
      <c:layout>
        <c:manualLayout>
          <c:xMode val="edge"/>
          <c:yMode val="edge"/>
          <c:x val="0.27893744531933506"/>
          <c:y val="0.192403032954214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of outcomes by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of outcomes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of outcomes by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4D-4C57-AB5C-5E5C4C1F3433}"/>
            </c:ext>
          </c:extLst>
        </c:ser>
        <c:ser>
          <c:idx val="1"/>
          <c:order val="1"/>
          <c:tx>
            <c:strRef>
              <c:f>'Pivot table of outcomes by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of outcomes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of outcomes by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4D-4C57-AB5C-5E5C4C1F3433}"/>
            </c:ext>
          </c:extLst>
        </c:ser>
        <c:ser>
          <c:idx val="2"/>
          <c:order val="2"/>
          <c:tx>
            <c:strRef>
              <c:f>'Pivot table of outcomes by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of outcomes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of outcomes by 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4D-4C57-AB5C-5E5C4C1F3433}"/>
            </c:ext>
          </c:extLst>
        </c:ser>
        <c:ser>
          <c:idx val="3"/>
          <c:order val="3"/>
          <c:tx>
            <c:strRef>
              <c:f>'Pivot table of outcomes by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 of outcomes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of outcomes by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4D-4C57-AB5C-5E5C4C1F3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033504"/>
        <c:axId val="756036000"/>
      </c:lineChart>
      <c:catAx>
        <c:axId val="75603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Created</a:t>
                </a:r>
              </a:p>
            </c:rich>
          </c:tx>
          <c:layout>
            <c:manualLayout>
              <c:xMode val="edge"/>
              <c:yMode val="edge"/>
              <c:x val="0.36120691163604551"/>
              <c:y val="0.814886264216972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36000"/>
        <c:crosses val="autoZero"/>
        <c:auto val="1"/>
        <c:lblAlgn val="ctr"/>
        <c:lblOffset val="100"/>
        <c:noMultiLvlLbl val="0"/>
      </c:catAx>
      <c:valAx>
        <c:axId val="756036000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Numbef of Outcomes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4096784776902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3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Chance of campaign success by goal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'Success by goal range'!$F$1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'Success by goal range'!$A$2:$A$18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'Success by goal range'!$F$2:$F$18</c:f>
              <c:numCache>
                <c:formatCode>0%</c:formatCode>
                <c:ptCount val="17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F-494A-A538-73F0E58CF70D}"/>
            </c:ext>
          </c:extLst>
        </c:ser>
        <c:ser>
          <c:idx val="1"/>
          <c:order val="1"/>
          <c:tx>
            <c:strRef>
              <c:f>'Success by goal range'!$G$1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'Success by goal range'!$A$2:$A$18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'Success by goal range'!$G$2:$G$18</c:f>
              <c:numCache>
                <c:formatCode>0%</c:formatCode>
                <c:ptCount val="17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5F-494A-A538-73F0E58CF70D}"/>
            </c:ext>
          </c:extLst>
        </c:ser>
        <c:ser>
          <c:idx val="2"/>
          <c:order val="2"/>
          <c:tx>
            <c:strRef>
              <c:f>'Success by goal range'!$H$1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'Success by goal range'!$A$2:$A$18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'Success by goal range'!$H$2:$H$18</c:f>
              <c:numCache>
                <c:formatCode>0%</c:formatCode>
                <c:ptCount val="17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5F-494A-A538-73F0E58CF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0107488"/>
        <c:axId val="870104992"/>
      </c:lineChart>
      <c:catAx>
        <c:axId val="87010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 amount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04992"/>
        <c:crosses val="autoZero"/>
        <c:auto val="1"/>
        <c:lblAlgn val="ctr"/>
        <c:lblOffset val="100"/>
        <c:noMultiLvlLbl val="0"/>
      </c:catAx>
      <c:valAx>
        <c:axId val="8701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0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102870</xdr:colOff>
      <xdr:row>0</xdr:row>
      <xdr:rowOff>167640</xdr:rowOff>
    </xdr:from>
    <xdr:to>
      <xdr:col>14</xdr:col>
      <xdr:colOff>579120</xdr:colOff>
      <xdr:row>20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76067-38EF-049F-3E1B-DEE43C780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</xdr:colOff>
      <xdr:row>0</xdr:row>
      <xdr:rowOff>91440</xdr:rowOff>
    </xdr:from>
    <xdr:to>
      <xdr:col>31</xdr:col>
      <xdr:colOff>198120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4C1B68-0AC0-8F78-A792-61F96AC34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</xdr:colOff>
      <xdr:row>1</xdr:row>
      <xdr:rowOff>182880</xdr:rowOff>
    </xdr:from>
    <xdr:to>
      <xdr:col>13</xdr:col>
      <xdr:colOff>266700</xdr:colOff>
      <xdr:row>18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8A43E0-29CE-08BA-4356-0AE2EAA3C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194310</xdr:colOff>
      <xdr:row>15</xdr:row>
      <xdr:rowOff>22860</xdr:rowOff>
    </xdr:from>
    <xdr:to>
      <xdr:col>6</xdr:col>
      <xdr:colOff>975360</xdr:colOff>
      <xdr:row>32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3EC29D-69A8-FC77-81D4-320A8E408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y n Mariel Grimm" refreshedDate="44911.633457291668" createdVersion="8" refreshedVersion="8" minRefreshableVersion="3" recordCount="1000" xr:uid="{A00A2FC1-5E9B-4FD3-AD49-1474D8FE23ED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0">
      <sharedItems containsSemiMixedTypes="0" containsString="0" containsNumber="1" minValue="0" maxValue="23.388333333333332"/>
    </cacheField>
    <cacheField name="average donation" numFmtId="164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y n Mariel Grimm" refreshedDate="44911.694100578701" createdVersion="8" refreshedVersion="8" minRefreshableVersion="3" recordCount="1000" xr:uid="{26B996BD-3AD8-4FFB-8ED1-9982019219D4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0">
      <sharedItems containsSemiMixedTypes="0" containsString="0" containsNumber="1" minValue="0" maxValue="23.388333333333332"/>
    </cacheField>
    <cacheField name="average donation" numFmtId="164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049CE6-7ED4-4AA9-A6C3-1802EC5E552C}" name="PivotTable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numFmtId="164" showAll="0"/>
    <pivotField name="Parent Category" axis="axisRow" showAll="0">
      <items count="10">
        <item n="film &amp; video " x="4"/>
        <item n="food " x="0"/>
        <item n="games " x="6"/>
        <item n="journalism " x="8"/>
        <item n="music " x="1"/>
        <item n="photography " x="7"/>
        <item n="publishing " x="5"/>
        <item n="technology " x="2"/>
        <item n="theater "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126B81-5CEC-4B04-B8C1-2C303F793124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numFmtId="164"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4B7C81-2447-4FB4-BD24-7F07DE3E2CBF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ascending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164"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x="1"/>
        <item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8"/>
  <sheetViews>
    <sheetView tabSelected="1" workbookViewId="0">
      <selection activeCell="F3" sqref="F3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3" bestFit="1" customWidth="1"/>
    <col min="10" max="10" width="15.3984375" customWidth="1"/>
    <col min="11" max="11" width="17.59765625" customWidth="1"/>
    <col min="14" max="14" width="28" bestFit="1" customWidth="1"/>
    <col min="15" max="15" width="23.3984375" style="24" customWidth="1"/>
    <col min="16" max="16" width="19.5" style="7" customWidth="1"/>
    <col min="17" max="17" width="17.69921875" style="8" customWidth="1"/>
    <col min="18" max="18" width="19.59765625" customWidth="1"/>
    <col min="19" max="19" width="25.69921875" style="15" customWidth="1"/>
    <col min="20" max="20" width="24.0976562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23" t="s">
        <v>2029</v>
      </c>
      <c r="P1" s="6" t="s">
        <v>2030</v>
      </c>
      <c r="Q1" s="1" t="s">
        <v>2032</v>
      </c>
      <c r="R1" s="1" t="s">
        <v>2033</v>
      </c>
      <c r="S1" s="13" t="s">
        <v>2071</v>
      </c>
      <c r="T1" s="1" t="s">
        <v>2072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24">
        <f>IF(E2=0, 0, E2/D2)</f>
        <v>0</v>
      </c>
      <c r="P2" s="7">
        <f>IF(E2=0, 0, E2/G2)</f>
        <v>0</v>
      </c>
      <c r="Q2" s="9" t="str">
        <f>LEFT(N2, SEARCH("/",N2,1)-1)</f>
        <v>food</v>
      </c>
      <c r="R2" t="str">
        <f>RIGHT(N2,LEN(N2)-SEARCH("/",N2))</f>
        <v>food trucks</v>
      </c>
      <c r="S2" s="14">
        <f>(((J2/60)/60)/24)+DATE(1970,1,1)</f>
        <v>42336.25</v>
      </c>
      <c r="T2" s="14">
        <f>(((K2/60)/60)/24)+DATE(1970,1,1)</f>
        <v>42353.25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24">
        <f>IF(E3=0, 0, E3/D3)</f>
        <v>10.4</v>
      </c>
      <c r="P3" s="7">
        <f t="shared" ref="P3:P66" si="0">IF(E3=0, 0, E3/G3)</f>
        <v>92.151898734177209</v>
      </c>
      <c r="Q3" s="9" t="str">
        <f>LEFT(N3, SEARCH("/",N3,1)-1)</f>
        <v>music</v>
      </c>
      <c r="R3" t="str">
        <f>RIGHT(N3,LEN(N3)-SEARCH("/",N3))</f>
        <v>rock</v>
      </c>
      <c r="S3" s="14">
        <f>(((J3/60)/60)/24)+DATE(1970,1,1)</f>
        <v>41870.208333333336</v>
      </c>
      <c r="T3" s="14">
        <f>(((K3/60)/60)/24)+DATE(1970,1,1)</f>
        <v>41872.208333333336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24">
        <f t="shared" ref="O4:O67" si="1">IF(E4=0, 0, E4/D4)</f>
        <v>1.3147878228782288</v>
      </c>
      <c r="P4" s="7">
        <f t="shared" si="0"/>
        <v>100.01614035087719</v>
      </c>
      <c r="Q4" s="9" t="str">
        <f>LEFT(N4, SEARCH("/",N4,1)-1)</f>
        <v>technology</v>
      </c>
      <c r="R4" t="str">
        <f>RIGHT(N4,LEN(N4)-SEARCH("/",N4))</f>
        <v>web</v>
      </c>
      <c r="S4" s="14">
        <f>(((J4/60)/60)/24)+DATE(1970,1,1)</f>
        <v>41595.25</v>
      </c>
      <c r="T4" s="14">
        <f>(((K4/60)/60)/24)+DATE(1970,1,1)</f>
        <v>41597.25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24">
        <f t="shared" si="1"/>
        <v>0.58976190476190471</v>
      </c>
      <c r="P5" s="7">
        <f t="shared" si="0"/>
        <v>103.20833333333333</v>
      </c>
      <c r="Q5" s="9" t="str">
        <f>LEFT(N5, SEARCH("/",N5,1)-1)</f>
        <v>music</v>
      </c>
      <c r="R5" t="str">
        <f>RIGHT(N5,LEN(N5)-SEARCH("/",N5))</f>
        <v>rock</v>
      </c>
      <c r="S5" s="14">
        <f>(((J5/60)/60)/24)+DATE(1970,1,1)</f>
        <v>43688.208333333328</v>
      </c>
      <c r="T5" s="14">
        <f>(((K5/60)/60)/24)+DATE(1970,1,1)</f>
        <v>43728.208333333328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24">
        <f t="shared" si="1"/>
        <v>0.69276315789473686</v>
      </c>
      <c r="P6" s="7">
        <f t="shared" si="0"/>
        <v>99.339622641509436</v>
      </c>
      <c r="Q6" s="9" t="str">
        <f>LEFT(N6, SEARCH("/",N6,1)-1)</f>
        <v>theater</v>
      </c>
      <c r="R6" t="str">
        <f>RIGHT(N6,LEN(N6)-SEARCH("/",N6))</f>
        <v>plays</v>
      </c>
      <c r="S6" s="14">
        <f>(((J6/60)/60)/24)+DATE(1970,1,1)</f>
        <v>43485.25</v>
      </c>
      <c r="T6" s="14">
        <f>(((K6/60)/60)/24)+DATE(1970,1,1)</f>
        <v>43489.25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24">
        <f t="shared" si="1"/>
        <v>1.7361842105263159</v>
      </c>
      <c r="P7" s="7">
        <f t="shared" si="0"/>
        <v>75.833333333333329</v>
      </c>
      <c r="Q7" s="9" t="str">
        <f>LEFT(N7, SEARCH("/",N7,1)-1)</f>
        <v>theater</v>
      </c>
      <c r="R7" t="str">
        <f>RIGHT(N7,LEN(N7)-SEARCH("/",N7))</f>
        <v>plays</v>
      </c>
      <c r="S7" s="14">
        <f>(((J7/60)/60)/24)+DATE(1970,1,1)</f>
        <v>41149.208333333336</v>
      </c>
      <c r="T7" s="14">
        <f>(((K7/60)/60)/24)+DATE(1970,1,1)</f>
        <v>41160.208333333336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24">
        <f t="shared" si="1"/>
        <v>0.20961538461538462</v>
      </c>
      <c r="P8" s="7">
        <f t="shared" si="0"/>
        <v>60.555555555555557</v>
      </c>
      <c r="Q8" s="9" t="str">
        <f>LEFT(N8, SEARCH("/",N8,1)-1)</f>
        <v>film &amp; video</v>
      </c>
      <c r="R8" t="str">
        <f>RIGHT(N8,LEN(N8)-SEARCH("/",N8))</f>
        <v>documentary</v>
      </c>
      <c r="S8" s="14">
        <f>(((J8/60)/60)/24)+DATE(1970,1,1)</f>
        <v>42991.208333333328</v>
      </c>
      <c r="T8" s="14">
        <f>(((K8/60)/60)/24)+DATE(1970,1,1)</f>
        <v>42992.208333333328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24">
        <f t="shared" si="1"/>
        <v>3.2757777777777779</v>
      </c>
      <c r="P9" s="7">
        <f t="shared" si="0"/>
        <v>64.93832599118943</v>
      </c>
      <c r="Q9" s="9" t="str">
        <f>LEFT(N9, SEARCH("/",N9,1)-1)</f>
        <v>theater</v>
      </c>
      <c r="R9" t="str">
        <f>RIGHT(N9,LEN(N9)-SEARCH("/",N9))</f>
        <v>plays</v>
      </c>
      <c r="S9" s="14">
        <f>(((J9/60)/60)/24)+DATE(1970,1,1)</f>
        <v>42229.208333333328</v>
      </c>
      <c r="T9" s="14">
        <f>(((K9/60)/60)/24)+DATE(1970,1,1)</f>
        <v>42231.208333333328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24">
        <f t="shared" si="1"/>
        <v>0.19932788374205268</v>
      </c>
      <c r="P10" s="7">
        <f t="shared" si="0"/>
        <v>30.997175141242938</v>
      </c>
      <c r="Q10" s="9" t="str">
        <f>LEFT(N10, SEARCH("/",N10,1)-1)</f>
        <v>theater</v>
      </c>
      <c r="R10" t="str">
        <f>RIGHT(N10,LEN(N10)-SEARCH("/",N10))</f>
        <v>plays</v>
      </c>
      <c r="S10" s="14">
        <f>(((J10/60)/60)/24)+DATE(1970,1,1)</f>
        <v>40399.208333333336</v>
      </c>
      <c r="T10" s="14">
        <f>(((K10/60)/60)/24)+DATE(1970,1,1)</f>
        <v>40401.208333333336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24">
        <f t="shared" si="1"/>
        <v>0.51741935483870971</v>
      </c>
      <c r="P11" s="7">
        <f t="shared" si="0"/>
        <v>72.909090909090907</v>
      </c>
      <c r="Q11" s="9" t="str">
        <f>LEFT(N11, SEARCH("/",N11,1)-1)</f>
        <v>music</v>
      </c>
      <c r="R11" t="str">
        <f>RIGHT(N11,LEN(N11)-SEARCH("/",N11))</f>
        <v>electric music</v>
      </c>
      <c r="S11" s="14">
        <f>(((J11/60)/60)/24)+DATE(1970,1,1)</f>
        <v>41536.208333333336</v>
      </c>
      <c r="T11" s="14">
        <f>(((K11/60)/60)/24)+DATE(1970,1,1)</f>
        <v>41585.25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24">
        <f t="shared" si="1"/>
        <v>2.6611538461538462</v>
      </c>
      <c r="P12" s="7">
        <f t="shared" si="0"/>
        <v>62.9</v>
      </c>
      <c r="Q12" s="9" t="str">
        <f>LEFT(N12, SEARCH("/",N12,1)-1)</f>
        <v>film &amp; video</v>
      </c>
      <c r="R12" t="str">
        <f>RIGHT(N12,LEN(N12)-SEARCH("/",N12))</f>
        <v>drama</v>
      </c>
      <c r="S12" s="14">
        <f>(((J12/60)/60)/24)+DATE(1970,1,1)</f>
        <v>40404.208333333336</v>
      </c>
      <c r="T12" s="14">
        <f>(((K12/60)/60)/24)+DATE(1970,1,1)</f>
        <v>40452.208333333336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24">
        <f t="shared" si="1"/>
        <v>0.48095238095238096</v>
      </c>
      <c r="P13" s="7">
        <f t="shared" si="0"/>
        <v>112.22222222222223</v>
      </c>
      <c r="Q13" s="9" t="str">
        <f>LEFT(N13, SEARCH("/",N13,1)-1)</f>
        <v>theater</v>
      </c>
      <c r="R13" t="str">
        <f>RIGHT(N13,LEN(N13)-SEARCH("/",N13))</f>
        <v>plays</v>
      </c>
      <c r="S13" s="14">
        <f>(((J13/60)/60)/24)+DATE(1970,1,1)</f>
        <v>40442.208333333336</v>
      </c>
      <c r="T13" s="14">
        <f>(((K13/60)/60)/24)+DATE(1970,1,1)</f>
        <v>40448.208333333336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24">
        <f t="shared" si="1"/>
        <v>0.89349206349206345</v>
      </c>
      <c r="P14" s="7">
        <f t="shared" si="0"/>
        <v>102.34545454545454</v>
      </c>
      <c r="Q14" s="9" t="str">
        <f>LEFT(N14, SEARCH("/",N14,1)-1)</f>
        <v>film &amp; video</v>
      </c>
      <c r="R14" t="str">
        <f>RIGHT(N14,LEN(N14)-SEARCH("/",N14))</f>
        <v>drama</v>
      </c>
      <c r="S14" s="14">
        <f>(((J14/60)/60)/24)+DATE(1970,1,1)</f>
        <v>43760.208333333328</v>
      </c>
      <c r="T14" s="14">
        <f>(((K14/60)/60)/24)+DATE(1970,1,1)</f>
        <v>43768.208333333328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24">
        <f t="shared" si="1"/>
        <v>2.4511904761904764</v>
      </c>
      <c r="P15" s="7">
        <f t="shared" si="0"/>
        <v>105.05102040816327</v>
      </c>
      <c r="Q15" s="9" t="str">
        <f>LEFT(N15, SEARCH("/",N15,1)-1)</f>
        <v>music</v>
      </c>
      <c r="R15" t="str">
        <f>RIGHT(N15,LEN(N15)-SEARCH("/",N15))</f>
        <v>indie rock</v>
      </c>
      <c r="S15" s="14">
        <f>(((J15/60)/60)/24)+DATE(1970,1,1)</f>
        <v>42532.208333333328</v>
      </c>
      <c r="T15" s="14">
        <f>(((K15/60)/60)/24)+DATE(1970,1,1)</f>
        <v>42544.208333333328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24">
        <f t="shared" si="1"/>
        <v>0.66769503546099296</v>
      </c>
      <c r="P16" s="7">
        <f t="shared" si="0"/>
        <v>94.144999999999996</v>
      </c>
      <c r="Q16" s="9" t="str">
        <f>LEFT(N16, SEARCH("/",N16,1)-1)</f>
        <v>music</v>
      </c>
      <c r="R16" t="str">
        <f>RIGHT(N16,LEN(N16)-SEARCH("/",N16))</f>
        <v>indie rock</v>
      </c>
      <c r="S16" s="14">
        <f>(((J16/60)/60)/24)+DATE(1970,1,1)</f>
        <v>40974.25</v>
      </c>
      <c r="T16" s="14">
        <f>(((K16/60)/60)/24)+DATE(1970,1,1)</f>
        <v>41001.208333333336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24">
        <f t="shared" si="1"/>
        <v>0.47307881773399013</v>
      </c>
      <c r="P17" s="7">
        <f t="shared" si="0"/>
        <v>84.986725663716811</v>
      </c>
      <c r="Q17" s="9" t="str">
        <f>LEFT(N17, SEARCH("/",N17,1)-1)</f>
        <v>technology</v>
      </c>
      <c r="R17" t="str">
        <f>RIGHT(N17,LEN(N17)-SEARCH("/",N17))</f>
        <v>wearables</v>
      </c>
      <c r="S17" s="14">
        <f>(((J17/60)/60)/24)+DATE(1970,1,1)</f>
        <v>43809.25</v>
      </c>
      <c r="T17" s="14">
        <f>(((K17/60)/60)/24)+DATE(1970,1,1)</f>
        <v>43813.25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24">
        <f t="shared" si="1"/>
        <v>6.4947058823529416</v>
      </c>
      <c r="P18" s="7">
        <f t="shared" si="0"/>
        <v>110.41</v>
      </c>
      <c r="Q18" s="9" t="str">
        <f>LEFT(N18, SEARCH("/",N18,1)-1)</f>
        <v>publishing</v>
      </c>
      <c r="R18" t="str">
        <f>RIGHT(N18,LEN(N18)-SEARCH("/",N18))</f>
        <v>nonfiction</v>
      </c>
      <c r="S18" s="14">
        <f>(((J18/60)/60)/24)+DATE(1970,1,1)</f>
        <v>41661.25</v>
      </c>
      <c r="T18" s="14">
        <f>(((K18/60)/60)/24)+DATE(1970,1,1)</f>
        <v>41683.25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24">
        <f t="shared" si="1"/>
        <v>1.5939125295508274</v>
      </c>
      <c r="P19" s="7">
        <f t="shared" si="0"/>
        <v>107.96236989591674</v>
      </c>
      <c r="Q19" s="9" t="str">
        <f>LEFT(N19, SEARCH("/",N19,1)-1)</f>
        <v>film &amp; video</v>
      </c>
      <c r="R19" t="str">
        <f>RIGHT(N19,LEN(N19)-SEARCH("/",N19))</f>
        <v>animation</v>
      </c>
      <c r="S19" s="14">
        <f>(((J19/60)/60)/24)+DATE(1970,1,1)</f>
        <v>40555.25</v>
      </c>
      <c r="T19" s="14">
        <f>(((K19/60)/60)/24)+DATE(1970,1,1)</f>
        <v>40556.25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24">
        <f t="shared" si="1"/>
        <v>0.66912087912087914</v>
      </c>
      <c r="P20" s="7">
        <f t="shared" si="0"/>
        <v>45.103703703703701</v>
      </c>
      <c r="Q20" s="9" t="str">
        <f>LEFT(N20, SEARCH("/",N20,1)-1)</f>
        <v>theater</v>
      </c>
      <c r="R20" t="str">
        <f>RIGHT(N20,LEN(N20)-SEARCH("/",N20))</f>
        <v>plays</v>
      </c>
      <c r="S20" s="14">
        <f>(((J20/60)/60)/24)+DATE(1970,1,1)</f>
        <v>43351.208333333328</v>
      </c>
      <c r="T20" s="14">
        <f>(((K20/60)/60)/24)+DATE(1970,1,1)</f>
        <v>43359.208333333328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24">
        <f t="shared" si="1"/>
        <v>0.48529600000000001</v>
      </c>
      <c r="P21" s="7">
        <f t="shared" si="0"/>
        <v>45.001483679525222</v>
      </c>
      <c r="Q21" s="9" t="str">
        <f>LEFT(N21, SEARCH("/",N21,1)-1)</f>
        <v>theater</v>
      </c>
      <c r="R21" t="str">
        <f>RIGHT(N21,LEN(N21)-SEARCH("/",N21))</f>
        <v>plays</v>
      </c>
      <c r="S21" s="14">
        <f>(((J21/60)/60)/24)+DATE(1970,1,1)</f>
        <v>43528.25</v>
      </c>
      <c r="T21" s="14">
        <f>(((K21/60)/60)/24)+DATE(1970,1,1)</f>
        <v>43549.208333333328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24">
        <f t="shared" si="1"/>
        <v>1.1224279210925645</v>
      </c>
      <c r="P22" s="7">
        <f t="shared" si="0"/>
        <v>105.97134670487107</v>
      </c>
      <c r="Q22" s="9" t="str">
        <f>LEFT(N22, SEARCH("/",N22,1)-1)</f>
        <v>film &amp; video</v>
      </c>
      <c r="R22" t="str">
        <f>RIGHT(N22,LEN(N22)-SEARCH("/",N22))</f>
        <v>drama</v>
      </c>
      <c r="S22" s="14">
        <f>(((J22/60)/60)/24)+DATE(1970,1,1)</f>
        <v>41848.208333333336</v>
      </c>
      <c r="T22" s="14">
        <f>(((K22/60)/60)/24)+DATE(1970,1,1)</f>
        <v>41848.208333333336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24">
        <f t="shared" si="1"/>
        <v>0.40992553191489361</v>
      </c>
      <c r="P23" s="7">
        <f t="shared" si="0"/>
        <v>69.055555555555557</v>
      </c>
      <c r="Q23" s="9" t="str">
        <f>LEFT(N23, SEARCH("/",N23,1)-1)</f>
        <v>theater</v>
      </c>
      <c r="R23" t="str">
        <f>RIGHT(N23,LEN(N23)-SEARCH("/",N23))</f>
        <v>plays</v>
      </c>
      <c r="S23" s="14">
        <f>(((J23/60)/60)/24)+DATE(1970,1,1)</f>
        <v>40770.208333333336</v>
      </c>
      <c r="T23" s="14">
        <f>(((K23/60)/60)/24)+DATE(1970,1,1)</f>
        <v>40804.208333333336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24">
        <f t="shared" si="1"/>
        <v>1.2807106598984772</v>
      </c>
      <c r="P24" s="7">
        <f t="shared" si="0"/>
        <v>85.044943820224717</v>
      </c>
      <c r="Q24" s="9" t="str">
        <f>LEFT(N24, SEARCH("/",N24,1)-1)</f>
        <v>theater</v>
      </c>
      <c r="R24" t="str">
        <f>RIGHT(N24,LEN(N24)-SEARCH("/",N24))</f>
        <v>plays</v>
      </c>
      <c r="S24" s="14">
        <f>(((J24/60)/60)/24)+DATE(1970,1,1)</f>
        <v>43193.208333333328</v>
      </c>
      <c r="T24" s="14">
        <f>(((K24/60)/60)/24)+DATE(1970,1,1)</f>
        <v>43208.208333333328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24">
        <f t="shared" si="1"/>
        <v>3.3204444444444445</v>
      </c>
      <c r="P25" s="7">
        <f t="shared" si="0"/>
        <v>105.22535211267606</v>
      </c>
      <c r="Q25" s="9" t="str">
        <f>LEFT(N25, SEARCH("/",N25,1)-1)</f>
        <v>film &amp; video</v>
      </c>
      <c r="R25" t="str">
        <f>RIGHT(N25,LEN(N25)-SEARCH("/",N25))</f>
        <v>documentary</v>
      </c>
      <c r="S25" s="14">
        <f>(((J25/60)/60)/24)+DATE(1970,1,1)</f>
        <v>43510.25</v>
      </c>
      <c r="T25" s="14">
        <f>(((K25/60)/60)/24)+DATE(1970,1,1)</f>
        <v>43563.208333333328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24">
        <f t="shared" si="1"/>
        <v>1.1283225108225108</v>
      </c>
      <c r="P26" s="7">
        <f t="shared" si="0"/>
        <v>39.003741114852225</v>
      </c>
      <c r="Q26" s="9" t="str">
        <f>LEFT(N26, SEARCH("/",N26,1)-1)</f>
        <v>technology</v>
      </c>
      <c r="R26" t="str">
        <f>RIGHT(N26,LEN(N26)-SEARCH("/",N26))</f>
        <v>wearables</v>
      </c>
      <c r="S26" s="14">
        <f>(((J26/60)/60)/24)+DATE(1970,1,1)</f>
        <v>41811.208333333336</v>
      </c>
      <c r="T26" s="14">
        <f>(((K26/60)/60)/24)+DATE(1970,1,1)</f>
        <v>41813.208333333336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24">
        <f t="shared" si="1"/>
        <v>2.1643636363636363</v>
      </c>
      <c r="P27" s="7">
        <f t="shared" si="0"/>
        <v>73.030674846625772</v>
      </c>
      <c r="Q27" s="9" t="str">
        <f>LEFT(N27, SEARCH("/",N27,1)-1)</f>
        <v>games</v>
      </c>
      <c r="R27" t="str">
        <f>RIGHT(N27,LEN(N27)-SEARCH("/",N27))</f>
        <v>video games</v>
      </c>
      <c r="S27" s="14">
        <f>(((J27/60)/60)/24)+DATE(1970,1,1)</f>
        <v>40681.208333333336</v>
      </c>
      <c r="T27" s="14">
        <f>(((K27/60)/60)/24)+DATE(1970,1,1)</f>
        <v>40701.208333333336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24">
        <f t="shared" si="1"/>
        <v>0.4819906976744186</v>
      </c>
      <c r="P28" s="7">
        <f t="shared" si="0"/>
        <v>35.009459459459457</v>
      </c>
      <c r="Q28" s="9" t="str">
        <f>LEFT(N28, SEARCH("/",N28,1)-1)</f>
        <v>theater</v>
      </c>
      <c r="R28" t="str">
        <f>RIGHT(N28,LEN(N28)-SEARCH("/",N28))</f>
        <v>plays</v>
      </c>
      <c r="S28" s="14">
        <f>(((J28/60)/60)/24)+DATE(1970,1,1)</f>
        <v>43312.208333333328</v>
      </c>
      <c r="T28" s="14">
        <f>(((K28/60)/60)/24)+DATE(1970,1,1)</f>
        <v>43339.208333333328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24">
        <f t="shared" si="1"/>
        <v>0.79949999999999999</v>
      </c>
      <c r="P29" s="7">
        <f t="shared" si="0"/>
        <v>106.6</v>
      </c>
      <c r="Q29" s="9" t="str">
        <f>LEFT(N29, SEARCH("/",N29,1)-1)</f>
        <v>music</v>
      </c>
      <c r="R29" t="str">
        <f>RIGHT(N29,LEN(N29)-SEARCH("/",N29))</f>
        <v>rock</v>
      </c>
      <c r="S29" s="14">
        <f>(((J29/60)/60)/24)+DATE(1970,1,1)</f>
        <v>42280.208333333328</v>
      </c>
      <c r="T29" s="14">
        <f>(((K29/60)/60)/24)+DATE(1970,1,1)</f>
        <v>42288.208333333328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24">
        <f t="shared" si="1"/>
        <v>1.0522553516819573</v>
      </c>
      <c r="P30" s="7">
        <f t="shared" si="0"/>
        <v>61.997747747747745</v>
      </c>
      <c r="Q30" s="9" t="str">
        <f>LEFT(N30, SEARCH("/",N30,1)-1)</f>
        <v>theater</v>
      </c>
      <c r="R30" t="str">
        <f>RIGHT(N30,LEN(N30)-SEARCH("/",N30))</f>
        <v>plays</v>
      </c>
      <c r="S30" s="14">
        <f>(((J30/60)/60)/24)+DATE(1970,1,1)</f>
        <v>40218.25</v>
      </c>
      <c r="T30" s="14">
        <f>(((K30/60)/60)/24)+DATE(1970,1,1)</f>
        <v>40241.25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24">
        <f t="shared" si="1"/>
        <v>3.2889978213507627</v>
      </c>
      <c r="P31" s="7">
        <f t="shared" si="0"/>
        <v>94.000622665006233</v>
      </c>
      <c r="Q31" s="9" t="str">
        <f>LEFT(N31, SEARCH("/",N31,1)-1)</f>
        <v>film &amp; video</v>
      </c>
      <c r="R31" t="str">
        <f>RIGHT(N31,LEN(N31)-SEARCH("/",N31))</f>
        <v>shorts</v>
      </c>
      <c r="S31" s="14">
        <f>(((J31/60)/60)/24)+DATE(1970,1,1)</f>
        <v>43301.208333333328</v>
      </c>
      <c r="T31" s="14">
        <f>(((K31/60)/60)/24)+DATE(1970,1,1)</f>
        <v>43341.208333333328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24">
        <f t="shared" si="1"/>
        <v>1.606111111111111</v>
      </c>
      <c r="P32" s="7">
        <f t="shared" si="0"/>
        <v>112.05426356589147</v>
      </c>
      <c r="Q32" s="9" t="str">
        <f>LEFT(N32, SEARCH("/",N32,1)-1)</f>
        <v>film &amp; video</v>
      </c>
      <c r="R32" t="str">
        <f>RIGHT(N32,LEN(N32)-SEARCH("/",N32))</f>
        <v>animation</v>
      </c>
      <c r="S32" s="14">
        <f>(((J32/60)/60)/24)+DATE(1970,1,1)</f>
        <v>43609.208333333328</v>
      </c>
      <c r="T32" s="14">
        <f>(((K32/60)/60)/24)+DATE(1970,1,1)</f>
        <v>43614.208333333328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24">
        <f t="shared" si="1"/>
        <v>3.1</v>
      </c>
      <c r="P33" s="7">
        <f t="shared" si="0"/>
        <v>48.008849557522126</v>
      </c>
      <c r="Q33" s="9" t="str">
        <f>LEFT(N33, SEARCH("/",N33,1)-1)</f>
        <v>games</v>
      </c>
      <c r="R33" t="str">
        <f>RIGHT(N33,LEN(N33)-SEARCH("/",N33))</f>
        <v>video games</v>
      </c>
      <c r="S33" s="14">
        <f>(((J33/60)/60)/24)+DATE(1970,1,1)</f>
        <v>42374.25</v>
      </c>
      <c r="T33" s="14">
        <f>(((K33/60)/60)/24)+DATE(1970,1,1)</f>
        <v>42402.25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24">
        <f t="shared" si="1"/>
        <v>0.86807920792079207</v>
      </c>
      <c r="P34" s="7">
        <f t="shared" si="0"/>
        <v>38.004334633723452</v>
      </c>
      <c r="Q34" s="9" t="str">
        <f>LEFT(N34, SEARCH("/",N34,1)-1)</f>
        <v>film &amp; video</v>
      </c>
      <c r="R34" t="str">
        <f>RIGHT(N34,LEN(N34)-SEARCH("/",N34))</f>
        <v>documentary</v>
      </c>
      <c r="S34" s="14">
        <f>(((J34/60)/60)/24)+DATE(1970,1,1)</f>
        <v>43110.25</v>
      </c>
      <c r="T34" s="14">
        <f>(((K34/60)/60)/24)+DATE(1970,1,1)</f>
        <v>43137.25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24">
        <f t="shared" si="1"/>
        <v>3.7782071713147412</v>
      </c>
      <c r="P35" s="7">
        <f t="shared" si="0"/>
        <v>35.000184535892231</v>
      </c>
      <c r="Q35" s="9" t="str">
        <f>LEFT(N35, SEARCH("/",N35,1)-1)</f>
        <v>theater</v>
      </c>
      <c r="R35" t="str">
        <f>RIGHT(N35,LEN(N35)-SEARCH("/",N35))</f>
        <v>plays</v>
      </c>
      <c r="S35" s="14">
        <f>(((J35/60)/60)/24)+DATE(1970,1,1)</f>
        <v>41917.208333333336</v>
      </c>
      <c r="T35" s="14">
        <f>(((K35/60)/60)/24)+DATE(1970,1,1)</f>
        <v>41954.25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24">
        <f t="shared" si="1"/>
        <v>1.5080645161290323</v>
      </c>
      <c r="P36" s="7">
        <f t="shared" si="0"/>
        <v>85</v>
      </c>
      <c r="Q36" s="9" t="str">
        <f>LEFT(N36, SEARCH("/",N36,1)-1)</f>
        <v>film &amp; video</v>
      </c>
      <c r="R36" t="str">
        <f>RIGHT(N36,LEN(N36)-SEARCH("/",N36))</f>
        <v>documentary</v>
      </c>
      <c r="S36" s="14">
        <f>(((J36/60)/60)/24)+DATE(1970,1,1)</f>
        <v>42817.208333333328</v>
      </c>
      <c r="T36" s="14">
        <f>(((K36/60)/60)/24)+DATE(1970,1,1)</f>
        <v>42822.208333333328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24">
        <f t="shared" si="1"/>
        <v>1.5030119521912351</v>
      </c>
      <c r="P37" s="7">
        <f t="shared" si="0"/>
        <v>95.993893129770996</v>
      </c>
      <c r="Q37" s="9" t="str">
        <f>LEFT(N37, SEARCH("/",N37,1)-1)</f>
        <v>film &amp; video</v>
      </c>
      <c r="R37" t="str">
        <f>RIGHT(N37,LEN(N37)-SEARCH("/",N37))</f>
        <v>drama</v>
      </c>
      <c r="S37" s="14">
        <f>(((J37/60)/60)/24)+DATE(1970,1,1)</f>
        <v>43484.25</v>
      </c>
      <c r="T37" s="14">
        <f>(((K37/60)/60)/24)+DATE(1970,1,1)</f>
        <v>43526.25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24">
        <f t="shared" si="1"/>
        <v>1.572857142857143</v>
      </c>
      <c r="P38" s="7">
        <f t="shared" si="0"/>
        <v>68.8125</v>
      </c>
      <c r="Q38" s="9" t="str">
        <f>LEFT(N38, SEARCH("/",N38,1)-1)</f>
        <v>theater</v>
      </c>
      <c r="R38" t="str">
        <f>RIGHT(N38,LEN(N38)-SEARCH("/",N38))</f>
        <v>plays</v>
      </c>
      <c r="S38" s="14">
        <f>(((J38/60)/60)/24)+DATE(1970,1,1)</f>
        <v>40600.25</v>
      </c>
      <c r="T38" s="14">
        <f>(((K38/60)/60)/24)+DATE(1970,1,1)</f>
        <v>40625.208333333336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24">
        <f t="shared" si="1"/>
        <v>1.3998765432098765</v>
      </c>
      <c r="P39" s="7">
        <f t="shared" si="0"/>
        <v>105.97196261682242</v>
      </c>
      <c r="Q39" s="9" t="str">
        <f>LEFT(N39, SEARCH("/",N39,1)-1)</f>
        <v>publishing</v>
      </c>
      <c r="R39" t="str">
        <f>RIGHT(N39,LEN(N39)-SEARCH("/",N39))</f>
        <v>fiction</v>
      </c>
      <c r="S39" s="14">
        <f>(((J39/60)/60)/24)+DATE(1970,1,1)</f>
        <v>43744.208333333328</v>
      </c>
      <c r="T39" s="14">
        <f>(((K39/60)/60)/24)+DATE(1970,1,1)</f>
        <v>43777.25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24">
        <f t="shared" si="1"/>
        <v>3.2532258064516131</v>
      </c>
      <c r="P40" s="7">
        <f t="shared" si="0"/>
        <v>75.261194029850742</v>
      </c>
      <c r="Q40" s="9" t="str">
        <f>LEFT(N40, SEARCH("/",N40,1)-1)</f>
        <v>photography</v>
      </c>
      <c r="R40" t="str">
        <f>RIGHT(N40,LEN(N40)-SEARCH("/",N40))</f>
        <v>photography books</v>
      </c>
      <c r="S40" s="14">
        <f>(((J40/60)/60)/24)+DATE(1970,1,1)</f>
        <v>40469.208333333336</v>
      </c>
      <c r="T40" s="14">
        <f>(((K40/60)/60)/24)+DATE(1970,1,1)</f>
        <v>40474.208333333336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24">
        <f t="shared" si="1"/>
        <v>0.50777777777777777</v>
      </c>
      <c r="P41" s="7">
        <f t="shared" si="0"/>
        <v>57.125</v>
      </c>
      <c r="Q41" s="9" t="str">
        <f>LEFT(N41, SEARCH("/",N41,1)-1)</f>
        <v>theater</v>
      </c>
      <c r="R41" t="str">
        <f>RIGHT(N41,LEN(N41)-SEARCH("/",N41))</f>
        <v>plays</v>
      </c>
      <c r="S41" s="14">
        <f>(((J41/60)/60)/24)+DATE(1970,1,1)</f>
        <v>41330.25</v>
      </c>
      <c r="T41" s="14">
        <f>(((K41/60)/60)/24)+DATE(1970,1,1)</f>
        <v>41344.208333333336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24">
        <f t="shared" si="1"/>
        <v>1.6906818181818182</v>
      </c>
      <c r="P42" s="7">
        <f t="shared" si="0"/>
        <v>75.141414141414145</v>
      </c>
      <c r="Q42" s="9" t="str">
        <f>LEFT(N42, SEARCH("/",N42,1)-1)</f>
        <v>technology</v>
      </c>
      <c r="R42" t="str">
        <f>RIGHT(N42,LEN(N42)-SEARCH("/",N42))</f>
        <v>wearables</v>
      </c>
      <c r="S42" s="14">
        <f>(((J42/60)/60)/24)+DATE(1970,1,1)</f>
        <v>40334.208333333336</v>
      </c>
      <c r="T42" s="14">
        <f>(((K42/60)/60)/24)+DATE(1970,1,1)</f>
        <v>40353.208333333336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24">
        <f t="shared" si="1"/>
        <v>2.1292857142857144</v>
      </c>
      <c r="P43" s="7">
        <f t="shared" si="0"/>
        <v>107.42342342342343</v>
      </c>
      <c r="Q43" s="9" t="str">
        <f>LEFT(N43, SEARCH("/",N43,1)-1)</f>
        <v>music</v>
      </c>
      <c r="R43" t="str">
        <f>RIGHT(N43,LEN(N43)-SEARCH("/",N43))</f>
        <v>rock</v>
      </c>
      <c r="S43" s="14">
        <f>(((J43/60)/60)/24)+DATE(1970,1,1)</f>
        <v>41156.208333333336</v>
      </c>
      <c r="T43" s="14">
        <f>(((K43/60)/60)/24)+DATE(1970,1,1)</f>
        <v>41182.208333333336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24">
        <f t="shared" si="1"/>
        <v>4.4394444444444447</v>
      </c>
      <c r="P44" s="7">
        <f t="shared" si="0"/>
        <v>35.995495495495497</v>
      </c>
      <c r="Q44" s="9" t="str">
        <f>LEFT(N44, SEARCH("/",N44,1)-1)</f>
        <v>food</v>
      </c>
      <c r="R44" t="str">
        <f>RIGHT(N44,LEN(N44)-SEARCH("/",N44))</f>
        <v>food trucks</v>
      </c>
      <c r="S44" s="14">
        <f>(((J44/60)/60)/24)+DATE(1970,1,1)</f>
        <v>40728.208333333336</v>
      </c>
      <c r="T44" s="14">
        <f>(((K44/60)/60)/24)+DATE(1970,1,1)</f>
        <v>40737.208333333336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24">
        <f t="shared" si="1"/>
        <v>1.859390243902439</v>
      </c>
      <c r="P45" s="7">
        <f t="shared" si="0"/>
        <v>26.998873148744366</v>
      </c>
      <c r="Q45" s="9" t="str">
        <f>LEFT(N45, SEARCH("/",N45,1)-1)</f>
        <v>publishing</v>
      </c>
      <c r="R45" t="str">
        <f>RIGHT(N45,LEN(N45)-SEARCH("/",N45))</f>
        <v>radio &amp; podcasts</v>
      </c>
      <c r="S45" s="14">
        <f>(((J45/60)/60)/24)+DATE(1970,1,1)</f>
        <v>41844.208333333336</v>
      </c>
      <c r="T45" s="14">
        <f>(((K45/60)/60)/24)+DATE(1970,1,1)</f>
        <v>41860.208333333336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24">
        <f t="shared" si="1"/>
        <v>6.5881249999999998</v>
      </c>
      <c r="P46" s="7">
        <f t="shared" si="0"/>
        <v>107.56122448979592</v>
      </c>
      <c r="Q46" s="9" t="str">
        <f>LEFT(N46, SEARCH("/",N46,1)-1)</f>
        <v>publishing</v>
      </c>
      <c r="R46" t="str">
        <f>RIGHT(N46,LEN(N46)-SEARCH("/",N46))</f>
        <v>fiction</v>
      </c>
      <c r="S46" s="14">
        <f>(((J46/60)/60)/24)+DATE(1970,1,1)</f>
        <v>43541.208333333328</v>
      </c>
      <c r="T46" s="14">
        <f>(((K46/60)/60)/24)+DATE(1970,1,1)</f>
        <v>43542.208333333328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24">
        <f t="shared" si="1"/>
        <v>0.4768421052631579</v>
      </c>
      <c r="P47" s="7">
        <f t="shared" si="0"/>
        <v>94.375</v>
      </c>
      <c r="Q47" s="9" t="str">
        <f>LEFT(N47, SEARCH("/",N47,1)-1)</f>
        <v>theater</v>
      </c>
      <c r="R47" t="str">
        <f>RIGHT(N47,LEN(N47)-SEARCH("/",N47))</f>
        <v>plays</v>
      </c>
      <c r="S47" s="14">
        <f>(((J47/60)/60)/24)+DATE(1970,1,1)</f>
        <v>42676.208333333328</v>
      </c>
      <c r="T47" s="14">
        <f>(((K47/60)/60)/24)+DATE(1970,1,1)</f>
        <v>42691.25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24">
        <f t="shared" si="1"/>
        <v>1.1478378378378378</v>
      </c>
      <c r="P48" s="7">
        <f t="shared" si="0"/>
        <v>46.163043478260867</v>
      </c>
      <c r="Q48" s="9" t="str">
        <f>LEFT(N48, SEARCH("/",N48,1)-1)</f>
        <v>music</v>
      </c>
      <c r="R48" t="str">
        <f>RIGHT(N48,LEN(N48)-SEARCH("/",N48))</f>
        <v>rock</v>
      </c>
      <c r="S48" s="14">
        <f>(((J48/60)/60)/24)+DATE(1970,1,1)</f>
        <v>40367.208333333336</v>
      </c>
      <c r="T48" s="14">
        <f>(((K48/60)/60)/24)+DATE(1970,1,1)</f>
        <v>40390.208333333336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24">
        <f t="shared" si="1"/>
        <v>4.7526666666666664</v>
      </c>
      <c r="P49" s="7">
        <f t="shared" si="0"/>
        <v>47.845637583892618</v>
      </c>
      <c r="Q49" s="9" t="str">
        <f>LEFT(N49, SEARCH("/",N49,1)-1)</f>
        <v>theater</v>
      </c>
      <c r="R49" t="str">
        <f>RIGHT(N49,LEN(N49)-SEARCH("/",N49))</f>
        <v>plays</v>
      </c>
      <c r="S49" s="14">
        <f>(((J49/60)/60)/24)+DATE(1970,1,1)</f>
        <v>41727.208333333336</v>
      </c>
      <c r="T49" s="14">
        <f>(((K49/60)/60)/24)+DATE(1970,1,1)</f>
        <v>41757.208333333336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24">
        <f t="shared" si="1"/>
        <v>3.86972972972973</v>
      </c>
      <c r="P50" s="7">
        <f t="shared" si="0"/>
        <v>53.007815713698065</v>
      </c>
      <c r="Q50" s="9" t="str">
        <f>LEFT(N50, SEARCH("/",N50,1)-1)</f>
        <v>theater</v>
      </c>
      <c r="R50" t="str">
        <f>RIGHT(N50,LEN(N50)-SEARCH("/",N50))</f>
        <v>plays</v>
      </c>
      <c r="S50" s="14">
        <f>(((J50/60)/60)/24)+DATE(1970,1,1)</f>
        <v>42180.208333333328</v>
      </c>
      <c r="T50" s="14">
        <f>(((K50/60)/60)/24)+DATE(1970,1,1)</f>
        <v>42192.208333333328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24">
        <f t="shared" si="1"/>
        <v>1.89625</v>
      </c>
      <c r="P51" s="7">
        <f t="shared" si="0"/>
        <v>45.059405940594061</v>
      </c>
      <c r="Q51" s="9" t="str">
        <f>LEFT(N51, SEARCH("/",N51,1)-1)</f>
        <v>music</v>
      </c>
      <c r="R51" t="str">
        <f>RIGHT(N51,LEN(N51)-SEARCH("/",N51))</f>
        <v>rock</v>
      </c>
      <c r="S51" s="14">
        <f>(((J51/60)/60)/24)+DATE(1970,1,1)</f>
        <v>43758.208333333328</v>
      </c>
      <c r="T51" s="14">
        <f>(((K51/60)/60)/24)+DATE(1970,1,1)</f>
        <v>43803.25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24">
        <f t="shared" si="1"/>
        <v>0.02</v>
      </c>
      <c r="P52" s="7">
        <f t="shared" si="0"/>
        <v>2</v>
      </c>
      <c r="Q52" s="9" t="str">
        <f>LEFT(N52, SEARCH("/",N52,1)-1)</f>
        <v>music</v>
      </c>
      <c r="R52" t="str">
        <f>RIGHT(N52,LEN(N52)-SEARCH("/",N52))</f>
        <v>metal</v>
      </c>
      <c r="S52" s="14">
        <f>(((J52/60)/60)/24)+DATE(1970,1,1)</f>
        <v>41487.208333333336</v>
      </c>
      <c r="T52" s="14">
        <f>(((K52/60)/60)/24)+DATE(1970,1,1)</f>
        <v>41515.208333333336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24">
        <f t="shared" si="1"/>
        <v>0.91867805186590767</v>
      </c>
      <c r="P53" s="7">
        <f t="shared" si="0"/>
        <v>99.006816632583508</v>
      </c>
      <c r="Q53" s="9" t="str">
        <f>LEFT(N53, SEARCH("/",N53,1)-1)</f>
        <v>technology</v>
      </c>
      <c r="R53" t="str">
        <f>RIGHT(N53,LEN(N53)-SEARCH("/",N53))</f>
        <v>wearables</v>
      </c>
      <c r="S53" s="14">
        <f>(((J53/60)/60)/24)+DATE(1970,1,1)</f>
        <v>40995.208333333336</v>
      </c>
      <c r="T53" s="14">
        <f>(((K53/60)/60)/24)+DATE(1970,1,1)</f>
        <v>41011.208333333336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24">
        <f t="shared" si="1"/>
        <v>0.34152777777777776</v>
      </c>
      <c r="P54" s="7">
        <f t="shared" si="0"/>
        <v>32.786666666666669</v>
      </c>
      <c r="Q54" s="9" t="str">
        <f>LEFT(N54, SEARCH("/",N54,1)-1)</f>
        <v>theater</v>
      </c>
      <c r="R54" t="str">
        <f>RIGHT(N54,LEN(N54)-SEARCH("/",N54))</f>
        <v>plays</v>
      </c>
      <c r="S54" s="14">
        <f>(((J54/60)/60)/24)+DATE(1970,1,1)</f>
        <v>40436.208333333336</v>
      </c>
      <c r="T54" s="14">
        <f>(((K54/60)/60)/24)+DATE(1970,1,1)</f>
        <v>40440.208333333336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24">
        <f t="shared" si="1"/>
        <v>1.4040909090909091</v>
      </c>
      <c r="P55" s="7">
        <f t="shared" si="0"/>
        <v>59.119617224880386</v>
      </c>
      <c r="Q55" s="9" t="str">
        <f>LEFT(N55, SEARCH("/",N55,1)-1)</f>
        <v>film &amp; video</v>
      </c>
      <c r="R55" t="str">
        <f>RIGHT(N55,LEN(N55)-SEARCH("/",N55))</f>
        <v>drama</v>
      </c>
      <c r="S55" s="14">
        <f>(((J55/60)/60)/24)+DATE(1970,1,1)</f>
        <v>41779.208333333336</v>
      </c>
      <c r="T55" s="14">
        <f>(((K55/60)/60)/24)+DATE(1970,1,1)</f>
        <v>41818.208333333336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24">
        <f t="shared" si="1"/>
        <v>0.89866666666666661</v>
      </c>
      <c r="P56" s="7">
        <f t="shared" si="0"/>
        <v>44.93333333333333</v>
      </c>
      <c r="Q56" s="9" t="str">
        <f>LEFT(N56, SEARCH("/",N56,1)-1)</f>
        <v>technology</v>
      </c>
      <c r="R56" t="str">
        <f>RIGHT(N56,LEN(N56)-SEARCH("/",N56))</f>
        <v>wearables</v>
      </c>
      <c r="S56" s="14">
        <f>(((J56/60)/60)/24)+DATE(1970,1,1)</f>
        <v>43170.25</v>
      </c>
      <c r="T56" s="14">
        <f>(((K56/60)/60)/24)+DATE(1970,1,1)</f>
        <v>43176.208333333328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24">
        <f t="shared" si="1"/>
        <v>1.7796969696969698</v>
      </c>
      <c r="P57" s="7">
        <f t="shared" si="0"/>
        <v>89.664122137404576</v>
      </c>
      <c r="Q57" s="9" t="str">
        <f>LEFT(N57, SEARCH("/",N57,1)-1)</f>
        <v>music</v>
      </c>
      <c r="R57" t="str">
        <f>RIGHT(N57,LEN(N57)-SEARCH("/",N57))</f>
        <v>jazz</v>
      </c>
      <c r="S57" s="14">
        <f>(((J57/60)/60)/24)+DATE(1970,1,1)</f>
        <v>43311.208333333328</v>
      </c>
      <c r="T57" s="14">
        <f>(((K57/60)/60)/24)+DATE(1970,1,1)</f>
        <v>43316.208333333328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24">
        <f t="shared" si="1"/>
        <v>1.436625</v>
      </c>
      <c r="P58" s="7">
        <f t="shared" si="0"/>
        <v>70.079268292682926</v>
      </c>
      <c r="Q58" s="9" t="str">
        <f>LEFT(N58, SEARCH("/",N58,1)-1)</f>
        <v>technology</v>
      </c>
      <c r="R58" t="str">
        <f>RIGHT(N58,LEN(N58)-SEARCH("/",N58))</f>
        <v>wearables</v>
      </c>
      <c r="S58" s="14">
        <f>(((J58/60)/60)/24)+DATE(1970,1,1)</f>
        <v>42014.25</v>
      </c>
      <c r="T58" s="14">
        <f>(((K58/60)/60)/24)+DATE(1970,1,1)</f>
        <v>42021.25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24">
        <f t="shared" si="1"/>
        <v>2.1527586206896552</v>
      </c>
      <c r="P59" s="7">
        <f t="shared" si="0"/>
        <v>31.059701492537314</v>
      </c>
      <c r="Q59" s="9" t="str">
        <f>LEFT(N59, SEARCH("/",N59,1)-1)</f>
        <v>games</v>
      </c>
      <c r="R59" t="str">
        <f>RIGHT(N59,LEN(N59)-SEARCH("/",N59))</f>
        <v>video games</v>
      </c>
      <c r="S59" s="14">
        <f>(((J59/60)/60)/24)+DATE(1970,1,1)</f>
        <v>42979.208333333328</v>
      </c>
      <c r="T59" s="14">
        <f>(((K59/60)/60)/24)+DATE(1970,1,1)</f>
        <v>42991.208333333328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24">
        <f t="shared" si="1"/>
        <v>2.2711111111111113</v>
      </c>
      <c r="P60" s="7">
        <f t="shared" si="0"/>
        <v>29.061611374407583</v>
      </c>
      <c r="Q60" s="9" t="str">
        <f>LEFT(N60, SEARCH("/",N60,1)-1)</f>
        <v>theater</v>
      </c>
      <c r="R60" t="str">
        <f>RIGHT(N60,LEN(N60)-SEARCH("/",N60))</f>
        <v>plays</v>
      </c>
      <c r="S60" s="14">
        <f>(((J60/60)/60)/24)+DATE(1970,1,1)</f>
        <v>42268.208333333328</v>
      </c>
      <c r="T60" s="14">
        <f>(((K60/60)/60)/24)+DATE(1970,1,1)</f>
        <v>42281.208333333328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24">
        <f t="shared" si="1"/>
        <v>2.7507142857142859</v>
      </c>
      <c r="P61" s="7">
        <f t="shared" si="0"/>
        <v>30.0859375</v>
      </c>
      <c r="Q61" s="9" t="str">
        <f>LEFT(N61, SEARCH("/",N61,1)-1)</f>
        <v>theater</v>
      </c>
      <c r="R61" t="str">
        <f>RIGHT(N61,LEN(N61)-SEARCH("/",N61))</f>
        <v>plays</v>
      </c>
      <c r="S61" s="14">
        <f>(((J61/60)/60)/24)+DATE(1970,1,1)</f>
        <v>42898.208333333328</v>
      </c>
      <c r="T61" s="14">
        <f>(((K61/60)/60)/24)+DATE(1970,1,1)</f>
        <v>42913.208333333328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24">
        <f t="shared" si="1"/>
        <v>1.4437048832271762</v>
      </c>
      <c r="P62" s="7">
        <f t="shared" si="0"/>
        <v>84.998125000000002</v>
      </c>
      <c r="Q62" s="9" t="str">
        <f>LEFT(N62, SEARCH("/",N62,1)-1)</f>
        <v>theater</v>
      </c>
      <c r="R62" t="str">
        <f>RIGHT(N62,LEN(N62)-SEARCH("/",N62))</f>
        <v>plays</v>
      </c>
      <c r="S62" s="14">
        <f>(((J62/60)/60)/24)+DATE(1970,1,1)</f>
        <v>41107.208333333336</v>
      </c>
      <c r="T62" s="14">
        <f>(((K62/60)/60)/24)+DATE(1970,1,1)</f>
        <v>41110.208333333336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24">
        <f t="shared" si="1"/>
        <v>0.92745983935742971</v>
      </c>
      <c r="P63" s="7">
        <f t="shared" si="0"/>
        <v>82.001775410563695</v>
      </c>
      <c r="Q63" s="9" t="str">
        <f>LEFT(N63, SEARCH("/",N63,1)-1)</f>
        <v>theater</v>
      </c>
      <c r="R63" t="str">
        <f>RIGHT(N63,LEN(N63)-SEARCH("/",N63))</f>
        <v>plays</v>
      </c>
      <c r="S63" s="14">
        <f>(((J63/60)/60)/24)+DATE(1970,1,1)</f>
        <v>40595.25</v>
      </c>
      <c r="T63" s="14">
        <f>(((K63/60)/60)/24)+DATE(1970,1,1)</f>
        <v>40635.208333333336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24">
        <f t="shared" si="1"/>
        <v>7.226</v>
      </c>
      <c r="P64" s="7">
        <f t="shared" si="0"/>
        <v>58.040160642570278</v>
      </c>
      <c r="Q64" s="9" t="str">
        <f>LEFT(N64, SEARCH("/",N64,1)-1)</f>
        <v>technology</v>
      </c>
      <c r="R64" t="str">
        <f>RIGHT(N64,LEN(N64)-SEARCH("/",N64))</f>
        <v>web</v>
      </c>
      <c r="S64" s="14">
        <f>(((J64/60)/60)/24)+DATE(1970,1,1)</f>
        <v>42160.208333333328</v>
      </c>
      <c r="T64" s="14">
        <f>(((K64/60)/60)/24)+DATE(1970,1,1)</f>
        <v>42161.208333333328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24">
        <f t="shared" si="1"/>
        <v>0.11851063829787234</v>
      </c>
      <c r="P65" s="7">
        <f t="shared" si="0"/>
        <v>111.4</v>
      </c>
      <c r="Q65" s="9" t="str">
        <f>LEFT(N65, SEARCH("/",N65,1)-1)</f>
        <v>theater</v>
      </c>
      <c r="R65" t="str">
        <f>RIGHT(N65,LEN(N65)-SEARCH("/",N65))</f>
        <v>plays</v>
      </c>
      <c r="S65" s="14">
        <f>(((J65/60)/60)/24)+DATE(1970,1,1)</f>
        <v>42853.208333333328</v>
      </c>
      <c r="T65" s="14">
        <f>(((K65/60)/60)/24)+DATE(1970,1,1)</f>
        <v>42859.208333333328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24">
        <f t="shared" si="1"/>
        <v>0.97642857142857142</v>
      </c>
      <c r="P66" s="7">
        <f t="shared" si="0"/>
        <v>71.94736842105263</v>
      </c>
      <c r="Q66" s="9" t="str">
        <f>LEFT(N66, SEARCH("/",N66,1)-1)</f>
        <v>technology</v>
      </c>
      <c r="R66" t="str">
        <f>RIGHT(N66,LEN(N66)-SEARCH("/",N66))</f>
        <v>web</v>
      </c>
      <c r="S66" s="14">
        <f>(((J66/60)/60)/24)+DATE(1970,1,1)</f>
        <v>43283.208333333328</v>
      </c>
      <c r="T66" s="14">
        <f>(((K66/60)/60)/24)+DATE(1970,1,1)</f>
        <v>43298.208333333328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24">
        <f t="shared" si="1"/>
        <v>2.3614754098360655</v>
      </c>
      <c r="P67" s="7">
        <f t="shared" ref="P67:P130" si="2">IF(E67=0, 0, E67/G67)</f>
        <v>61.038135593220339</v>
      </c>
      <c r="Q67" s="9" t="str">
        <f>LEFT(N67, SEARCH("/",N67,1)-1)</f>
        <v>theater</v>
      </c>
      <c r="R67" t="str">
        <f>RIGHT(N67,LEN(N67)-SEARCH("/",N67))</f>
        <v>plays</v>
      </c>
      <c r="S67" s="14">
        <f>(((J67/60)/60)/24)+DATE(1970,1,1)</f>
        <v>40570.25</v>
      </c>
      <c r="T67" s="14">
        <f>(((K67/60)/60)/24)+DATE(1970,1,1)</f>
        <v>40577.25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24">
        <f t="shared" ref="O68:O131" si="3">IF(E68=0, 0, E68/D68)</f>
        <v>0.45068965517241377</v>
      </c>
      <c r="P68" s="7">
        <f t="shared" si="2"/>
        <v>108.91666666666667</v>
      </c>
      <c r="Q68" s="9" t="str">
        <f>LEFT(N68, SEARCH("/",N68,1)-1)</f>
        <v>theater</v>
      </c>
      <c r="R68" t="str">
        <f>RIGHT(N68,LEN(N68)-SEARCH("/",N68))</f>
        <v>plays</v>
      </c>
      <c r="S68" s="14">
        <f>(((J68/60)/60)/24)+DATE(1970,1,1)</f>
        <v>42102.208333333328</v>
      </c>
      <c r="T68" s="14">
        <f>(((K68/60)/60)/24)+DATE(1970,1,1)</f>
        <v>42107.208333333328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24">
        <f t="shared" si="3"/>
        <v>1.6238567493112948</v>
      </c>
      <c r="P69" s="7">
        <f t="shared" si="2"/>
        <v>29.001722017220171</v>
      </c>
      <c r="Q69" s="9" t="str">
        <f>LEFT(N69, SEARCH("/",N69,1)-1)</f>
        <v>technology</v>
      </c>
      <c r="R69" t="str">
        <f>RIGHT(N69,LEN(N69)-SEARCH("/",N69))</f>
        <v>wearables</v>
      </c>
      <c r="S69" s="14">
        <f>(((J69/60)/60)/24)+DATE(1970,1,1)</f>
        <v>40203.25</v>
      </c>
      <c r="T69" s="14">
        <f>(((K69/60)/60)/24)+DATE(1970,1,1)</f>
        <v>40208.25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24">
        <f t="shared" si="3"/>
        <v>2.5452631578947367</v>
      </c>
      <c r="P70" s="7">
        <f t="shared" si="2"/>
        <v>58.975609756097562</v>
      </c>
      <c r="Q70" s="9" t="str">
        <f>LEFT(N70, SEARCH("/",N70,1)-1)</f>
        <v>theater</v>
      </c>
      <c r="R70" t="str">
        <f>RIGHT(N70,LEN(N70)-SEARCH("/",N70))</f>
        <v>plays</v>
      </c>
      <c r="S70" s="14">
        <f>(((J70/60)/60)/24)+DATE(1970,1,1)</f>
        <v>42943.208333333328</v>
      </c>
      <c r="T70" s="14">
        <f>(((K70/60)/60)/24)+DATE(1970,1,1)</f>
        <v>42990.208333333328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24">
        <f t="shared" si="3"/>
        <v>0.24063291139240506</v>
      </c>
      <c r="P71" s="7">
        <f t="shared" si="2"/>
        <v>111.82352941176471</v>
      </c>
      <c r="Q71" s="9" t="str">
        <f>LEFT(N71, SEARCH("/",N71,1)-1)</f>
        <v>theater</v>
      </c>
      <c r="R71" t="str">
        <f>RIGHT(N71,LEN(N71)-SEARCH("/",N71))</f>
        <v>plays</v>
      </c>
      <c r="S71" s="14">
        <f>(((J71/60)/60)/24)+DATE(1970,1,1)</f>
        <v>40531.25</v>
      </c>
      <c r="T71" s="14">
        <f>(((K71/60)/60)/24)+DATE(1970,1,1)</f>
        <v>40565.25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24">
        <f t="shared" si="3"/>
        <v>1.2374140625000001</v>
      </c>
      <c r="P72" s="7">
        <f t="shared" si="2"/>
        <v>63.995555555555555</v>
      </c>
      <c r="Q72" s="9" t="str">
        <f>LEFT(N72, SEARCH("/",N72,1)-1)</f>
        <v>theater</v>
      </c>
      <c r="R72" t="str">
        <f>RIGHT(N72,LEN(N72)-SEARCH("/",N72))</f>
        <v>plays</v>
      </c>
      <c r="S72" s="14">
        <f>(((J72/60)/60)/24)+DATE(1970,1,1)</f>
        <v>40484.208333333336</v>
      </c>
      <c r="T72" s="14">
        <f>(((K72/60)/60)/24)+DATE(1970,1,1)</f>
        <v>40533.25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24">
        <f t="shared" si="3"/>
        <v>1.0806666666666667</v>
      </c>
      <c r="P73" s="7">
        <f t="shared" si="2"/>
        <v>85.315789473684205</v>
      </c>
      <c r="Q73" s="9" t="str">
        <f>LEFT(N73, SEARCH("/",N73,1)-1)</f>
        <v>theater</v>
      </c>
      <c r="R73" t="str">
        <f>RIGHT(N73,LEN(N73)-SEARCH("/",N73))</f>
        <v>plays</v>
      </c>
      <c r="S73" s="14">
        <f>(((J73/60)/60)/24)+DATE(1970,1,1)</f>
        <v>43799.25</v>
      </c>
      <c r="T73" s="14">
        <f>(((K73/60)/60)/24)+DATE(1970,1,1)</f>
        <v>43803.25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24">
        <f t="shared" si="3"/>
        <v>6.7033333333333331</v>
      </c>
      <c r="P74" s="7">
        <f t="shared" si="2"/>
        <v>74.481481481481481</v>
      </c>
      <c r="Q74" s="9" t="str">
        <f>LEFT(N74, SEARCH("/",N74,1)-1)</f>
        <v>film &amp; video</v>
      </c>
      <c r="R74" t="str">
        <f>RIGHT(N74,LEN(N74)-SEARCH("/",N74))</f>
        <v>animation</v>
      </c>
      <c r="S74" s="14">
        <f>(((J74/60)/60)/24)+DATE(1970,1,1)</f>
        <v>42186.208333333328</v>
      </c>
      <c r="T74" s="14">
        <f>(((K74/60)/60)/24)+DATE(1970,1,1)</f>
        <v>42222.208333333328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24">
        <f t="shared" si="3"/>
        <v>6.609285714285714</v>
      </c>
      <c r="P75" s="7">
        <f t="shared" si="2"/>
        <v>105.14772727272727</v>
      </c>
      <c r="Q75" s="9" t="str">
        <f>LEFT(N75, SEARCH("/",N75,1)-1)</f>
        <v>music</v>
      </c>
      <c r="R75" t="str">
        <f>RIGHT(N75,LEN(N75)-SEARCH("/",N75))</f>
        <v>jazz</v>
      </c>
      <c r="S75" s="14">
        <f>(((J75/60)/60)/24)+DATE(1970,1,1)</f>
        <v>42701.25</v>
      </c>
      <c r="T75" s="14">
        <f>(((K75/60)/60)/24)+DATE(1970,1,1)</f>
        <v>42704.25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24">
        <f t="shared" si="3"/>
        <v>1.2246153846153847</v>
      </c>
      <c r="P76" s="7">
        <f t="shared" si="2"/>
        <v>56.188235294117646</v>
      </c>
      <c r="Q76" s="9" t="str">
        <f>LEFT(N76, SEARCH("/",N76,1)-1)</f>
        <v>music</v>
      </c>
      <c r="R76" t="str">
        <f>RIGHT(N76,LEN(N76)-SEARCH("/",N76))</f>
        <v>metal</v>
      </c>
      <c r="S76" s="14">
        <f>(((J76/60)/60)/24)+DATE(1970,1,1)</f>
        <v>42456.208333333328</v>
      </c>
      <c r="T76" s="14">
        <f>(((K76/60)/60)/24)+DATE(1970,1,1)</f>
        <v>42457.208333333328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24">
        <f t="shared" si="3"/>
        <v>1.5057731958762886</v>
      </c>
      <c r="P77" s="7">
        <f t="shared" si="2"/>
        <v>85.917647058823533</v>
      </c>
      <c r="Q77" s="9" t="str">
        <f>LEFT(N77, SEARCH("/",N77,1)-1)</f>
        <v>photography</v>
      </c>
      <c r="R77" t="str">
        <f>RIGHT(N77,LEN(N77)-SEARCH("/",N77))</f>
        <v>photography books</v>
      </c>
      <c r="S77" s="14">
        <f>(((J77/60)/60)/24)+DATE(1970,1,1)</f>
        <v>43296.208333333328</v>
      </c>
      <c r="T77" s="14">
        <f>(((K77/60)/60)/24)+DATE(1970,1,1)</f>
        <v>43304.208333333328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24">
        <f t="shared" si="3"/>
        <v>0.78106590724165992</v>
      </c>
      <c r="P78" s="7">
        <f t="shared" si="2"/>
        <v>57.00296912114014</v>
      </c>
      <c r="Q78" s="9" t="str">
        <f>LEFT(N78, SEARCH("/",N78,1)-1)</f>
        <v>theater</v>
      </c>
      <c r="R78" t="str">
        <f>RIGHT(N78,LEN(N78)-SEARCH("/",N78))</f>
        <v>plays</v>
      </c>
      <c r="S78" s="14">
        <f>(((J78/60)/60)/24)+DATE(1970,1,1)</f>
        <v>42027.25</v>
      </c>
      <c r="T78" s="14">
        <f>(((K78/60)/60)/24)+DATE(1970,1,1)</f>
        <v>42076.208333333328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24">
        <f t="shared" si="3"/>
        <v>0.46947368421052632</v>
      </c>
      <c r="P79" s="7">
        <f t="shared" si="2"/>
        <v>79.642857142857139</v>
      </c>
      <c r="Q79" s="9" t="str">
        <f>LEFT(N79, SEARCH("/",N79,1)-1)</f>
        <v>film &amp; video</v>
      </c>
      <c r="R79" t="str">
        <f>RIGHT(N79,LEN(N79)-SEARCH("/",N79))</f>
        <v>animation</v>
      </c>
      <c r="S79" s="14">
        <f>(((J79/60)/60)/24)+DATE(1970,1,1)</f>
        <v>40448.208333333336</v>
      </c>
      <c r="T79" s="14">
        <f>(((K79/60)/60)/24)+DATE(1970,1,1)</f>
        <v>40462.208333333336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24">
        <f t="shared" si="3"/>
        <v>3.008</v>
      </c>
      <c r="P80" s="7">
        <f t="shared" si="2"/>
        <v>41.018181818181816</v>
      </c>
      <c r="Q80" s="9" t="str">
        <f>LEFT(N80, SEARCH("/",N80,1)-1)</f>
        <v>publishing</v>
      </c>
      <c r="R80" t="str">
        <f>RIGHT(N80,LEN(N80)-SEARCH("/",N80))</f>
        <v>translations</v>
      </c>
      <c r="S80" s="14">
        <f>(((J80/60)/60)/24)+DATE(1970,1,1)</f>
        <v>43206.208333333328</v>
      </c>
      <c r="T80" s="14">
        <f>(((K80/60)/60)/24)+DATE(1970,1,1)</f>
        <v>43207.208333333328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24">
        <f t="shared" si="3"/>
        <v>0.6959861591695502</v>
      </c>
      <c r="P81" s="7">
        <f t="shared" si="2"/>
        <v>48.004773269689736</v>
      </c>
      <c r="Q81" s="9" t="str">
        <f>LEFT(N81, SEARCH("/",N81,1)-1)</f>
        <v>theater</v>
      </c>
      <c r="R81" t="str">
        <f>RIGHT(N81,LEN(N81)-SEARCH("/",N81))</f>
        <v>plays</v>
      </c>
      <c r="S81" s="14">
        <f>(((J81/60)/60)/24)+DATE(1970,1,1)</f>
        <v>43267.208333333328</v>
      </c>
      <c r="T81" s="14">
        <f>(((K81/60)/60)/24)+DATE(1970,1,1)</f>
        <v>43272.208333333328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24">
        <f t="shared" si="3"/>
        <v>6.374545454545455</v>
      </c>
      <c r="P82" s="7">
        <f t="shared" si="2"/>
        <v>55.212598425196852</v>
      </c>
      <c r="Q82" s="9" t="str">
        <f>LEFT(N82, SEARCH("/",N82,1)-1)</f>
        <v>games</v>
      </c>
      <c r="R82" t="str">
        <f>RIGHT(N82,LEN(N82)-SEARCH("/",N82))</f>
        <v>video games</v>
      </c>
      <c r="S82" s="14">
        <f>(((J82/60)/60)/24)+DATE(1970,1,1)</f>
        <v>42976.208333333328</v>
      </c>
      <c r="T82" s="14">
        <f>(((K82/60)/60)/24)+DATE(1970,1,1)</f>
        <v>43006.208333333328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24">
        <f t="shared" si="3"/>
        <v>2.253392857142857</v>
      </c>
      <c r="P83" s="7">
        <f t="shared" si="2"/>
        <v>92.109489051094897</v>
      </c>
      <c r="Q83" s="9" t="str">
        <f>LEFT(N83, SEARCH("/",N83,1)-1)</f>
        <v>music</v>
      </c>
      <c r="R83" t="str">
        <f>RIGHT(N83,LEN(N83)-SEARCH("/",N83))</f>
        <v>rock</v>
      </c>
      <c r="S83" s="14">
        <f>(((J83/60)/60)/24)+DATE(1970,1,1)</f>
        <v>43062.25</v>
      </c>
      <c r="T83" s="14">
        <f>(((K83/60)/60)/24)+DATE(1970,1,1)</f>
        <v>43087.25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24">
        <f t="shared" si="3"/>
        <v>14.973000000000001</v>
      </c>
      <c r="P84" s="7">
        <f t="shared" si="2"/>
        <v>83.183333333333337</v>
      </c>
      <c r="Q84" s="9" t="str">
        <f>LEFT(N84, SEARCH("/",N84,1)-1)</f>
        <v>games</v>
      </c>
      <c r="R84" t="str">
        <f>RIGHT(N84,LEN(N84)-SEARCH("/",N84))</f>
        <v>video games</v>
      </c>
      <c r="S84" s="14">
        <f>(((J84/60)/60)/24)+DATE(1970,1,1)</f>
        <v>43482.25</v>
      </c>
      <c r="T84" s="14">
        <f>(((K84/60)/60)/24)+DATE(1970,1,1)</f>
        <v>43489.25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24">
        <f t="shared" si="3"/>
        <v>0.37590225563909774</v>
      </c>
      <c r="P85" s="7">
        <f t="shared" si="2"/>
        <v>39.996000000000002</v>
      </c>
      <c r="Q85" s="9" t="str">
        <f>LEFT(N85, SEARCH("/",N85,1)-1)</f>
        <v>music</v>
      </c>
      <c r="R85" t="str">
        <f>RIGHT(N85,LEN(N85)-SEARCH("/",N85))</f>
        <v>electric music</v>
      </c>
      <c r="S85" s="14">
        <f>(((J85/60)/60)/24)+DATE(1970,1,1)</f>
        <v>42579.208333333328</v>
      </c>
      <c r="T85" s="14">
        <f>(((K85/60)/60)/24)+DATE(1970,1,1)</f>
        <v>42601.208333333328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24">
        <f t="shared" si="3"/>
        <v>1.3236942675159236</v>
      </c>
      <c r="P86" s="7">
        <f t="shared" si="2"/>
        <v>111.1336898395722</v>
      </c>
      <c r="Q86" s="9" t="str">
        <f>LEFT(N86, SEARCH("/",N86,1)-1)</f>
        <v>technology</v>
      </c>
      <c r="R86" t="str">
        <f>RIGHT(N86,LEN(N86)-SEARCH("/",N86))</f>
        <v>wearables</v>
      </c>
      <c r="S86" s="14">
        <f>(((J86/60)/60)/24)+DATE(1970,1,1)</f>
        <v>41118.208333333336</v>
      </c>
      <c r="T86" s="14">
        <f>(((K86/60)/60)/24)+DATE(1970,1,1)</f>
        <v>41128.208333333336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24">
        <f t="shared" si="3"/>
        <v>1.3122448979591836</v>
      </c>
      <c r="P87" s="7">
        <f t="shared" si="2"/>
        <v>90.563380281690144</v>
      </c>
      <c r="Q87" s="9" t="str">
        <f>LEFT(N87, SEARCH("/",N87,1)-1)</f>
        <v>music</v>
      </c>
      <c r="R87" t="str">
        <f>RIGHT(N87,LEN(N87)-SEARCH("/",N87))</f>
        <v>indie rock</v>
      </c>
      <c r="S87" s="14">
        <f>(((J87/60)/60)/24)+DATE(1970,1,1)</f>
        <v>40797.208333333336</v>
      </c>
      <c r="T87" s="14">
        <f>(((K87/60)/60)/24)+DATE(1970,1,1)</f>
        <v>40805.208333333336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24">
        <f t="shared" si="3"/>
        <v>1.6763513513513513</v>
      </c>
      <c r="P88" s="7">
        <f t="shared" si="2"/>
        <v>61.108374384236456</v>
      </c>
      <c r="Q88" s="9" t="str">
        <f>LEFT(N88, SEARCH("/",N88,1)-1)</f>
        <v>theater</v>
      </c>
      <c r="R88" t="str">
        <f>RIGHT(N88,LEN(N88)-SEARCH("/",N88))</f>
        <v>plays</v>
      </c>
      <c r="S88" s="14">
        <f>(((J88/60)/60)/24)+DATE(1970,1,1)</f>
        <v>42128.208333333328</v>
      </c>
      <c r="T88" s="14">
        <f>(((K88/60)/60)/24)+DATE(1970,1,1)</f>
        <v>42141.208333333328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24">
        <f t="shared" si="3"/>
        <v>0.6198488664987406</v>
      </c>
      <c r="P89" s="7">
        <f t="shared" si="2"/>
        <v>83.022941970310384</v>
      </c>
      <c r="Q89" s="9" t="str">
        <f>LEFT(N89, SEARCH("/",N89,1)-1)</f>
        <v>music</v>
      </c>
      <c r="R89" t="str">
        <f>RIGHT(N89,LEN(N89)-SEARCH("/",N89))</f>
        <v>rock</v>
      </c>
      <c r="S89" s="14">
        <f>(((J89/60)/60)/24)+DATE(1970,1,1)</f>
        <v>40610.25</v>
      </c>
      <c r="T89" s="14">
        <f>(((K89/60)/60)/24)+DATE(1970,1,1)</f>
        <v>40621.208333333336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24">
        <f t="shared" si="3"/>
        <v>2.6074999999999999</v>
      </c>
      <c r="P90" s="7">
        <f t="shared" si="2"/>
        <v>110.76106194690266</v>
      </c>
      <c r="Q90" s="9" t="str">
        <f>LEFT(N90, SEARCH("/",N90,1)-1)</f>
        <v>publishing</v>
      </c>
      <c r="R90" t="str">
        <f>RIGHT(N90,LEN(N90)-SEARCH("/",N90))</f>
        <v>translations</v>
      </c>
      <c r="S90" s="14">
        <f>(((J90/60)/60)/24)+DATE(1970,1,1)</f>
        <v>42110.208333333328</v>
      </c>
      <c r="T90" s="14">
        <f>(((K90/60)/60)/24)+DATE(1970,1,1)</f>
        <v>42132.208333333328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24">
        <f t="shared" si="3"/>
        <v>2.5258823529411765</v>
      </c>
      <c r="P91" s="7">
        <f t="shared" si="2"/>
        <v>89.458333333333329</v>
      </c>
      <c r="Q91" s="9" t="str">
        <f>LEFT(N91, SEARCH("/",N91,1)-1)</f>
        <v>theater</v>
      </c>
      <c r="R91" t="str">
        <f>RIGHT(N91,LEN(N91)-SEARCH("/",N91))</f>
        <v>plays</v>
      </c>
      <c r="S91" s="14">
        <f>(((J91/60)/60)/24)+DATE(1970,1,1)</f>
        <v>40283.208333333336</v>
      </c>
      <c r="T91" s="14">
        <f>(((K91/60)/60)/24)+DATE(1970,1,1)</f>
        <v>40285.208333333336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24">
        <f t="shared" si="3"/>
        <v>0.7861538461538462</v>
      </c>
      <c r="P92" s="7">
        <f t="shared" si="2"/>
        <v>57.849056603773583</v>
      </c>
      <c r="Q92" s="9" t="str">
        <f>LEFT(N92, SEARCH("/",N92,1)-1)</f>
        <v>theater</v>
      </c>
      <c r="R92" t="str">
        <f>RIGHT(N92,LEN(N92)-SEARCH("/",N92))</f>
        <v>plays</v>
      </c>
      <c r="S92" s="14">
        <f>(((J92/60)/60)/24)+DATE(1970,1,1)</f>
        <v>42425.25</v>
      </c>
      <c r="T92" s="14">
        <f>(((K92/60)/60)/24)+DATE(1970,1,1)</f>
        <v>42425.25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24">
        <f t="shared" si="3"/>
        <v>0.48404406999351912</v>
      </c>
      <c r="P93" s="7">
        <f t="shared" si="2"/>
        <v>109.99705449189985</v>
      </c>
      <c r="Q93" s="9" t="str">
        <f>LEFT(N93, SEARCH("/",N93,1)-1)</f>
        <v>publishing</v>
      </c>
      <c r="R93" t="str">
        <f>RIGHT(N93,LEN(N93)-SEARCH("/",N93))</f>
        <v>translations</v>
      </c>
      <c r="S93" s="14">
        <f>(((J93/60)/60)/24)+DATE(1970,1,1)</f>
        <v>42588.208333333328</v>
      </c>
      <c r="T93" s="14">
        <f>(((K93/60)/60)/24)+DATE(1970,1,1)</f>
        <v>42616.208333333328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24">
        <f t="shared" si="3"/>
        <v>2.5887500000000001</v>
      </c>
      <c r="P94" s="7">
        <f t="shared" si="2"/>
        <v>103.96586345381526</v>
      </c>
      <c r="Q94" s="9" t="str">
        <f>LEFT(N94, SEARCH("/",N94,1)-1)</f>
        <v>games</v>
      </c>
      <c r="R94" t="str">
        <f>RIGHT(N94,LEN(N94)-SEARCH("/",N94))</f>
        <v>video games</v>
      </c>
      <c r="S94" s="14">
        <f>(((J94/60)/60)/24)+DATE(1970,1,1)</f>
        <v>40352.208333333336</v>
      </c>
      <c r="T94" s="14">
        <f>(((K94/60)/60)/24)+DATE(1970,1,1)</f>
        <v>40353.208333333336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24">
        <f t="shared" si="3"/>
        <v>0.60548713235294116</v>
      </c>
      <c r="P95" s="7">
        <f t="shared" si="2"/>
        <v>107.99508196721311</v>
      </c>
      <c r="Q95" s="9" t="str">
        <f>LEFT(N95, SEARCH("/",N95,1)-1)</f>
        <v>theater</v>
      </c>
      <c r="R95" t="str">
        <f>RIGHT(N95,LEN(N95)-SEARCH("/",N95))</f>
        <v>plays</v>
      </c>
      <c r="S95" s="14">
        <f>(((J95/60)/60)/24)+DATE(1970,1,1)</f>
        <v>41202.208333333336</v>
      </c>
      <c r="T95" s="14">
        <f>(((K95/60)/60)/24)+DATE(1970,1,1)</f>
        <v>41206.208333333336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24">
        <f t="shared" si="3"/>
        <v>3.036896551724138</v>
      </c>
      <c r="P96" s="7">
        <f t="shared" si="2"/>
        <v>48.927777777777777</v>
      </c>
      <c r="Q96" s="9" t="str">
        <f>LEFT(N96, SEARCH("/",N96,1)-1)</f>
        <v>technology</v>
      </c>
      <c r="R96" t="str">
        <f>RIGHT(N96,LEN(N96)-SEARCH("/",N96))</f>
        <v>web</v>
      </c>
      <c r="S96" s="14">
        <f>(((J96/60)/60)/24)+DATE(1970,1,1)</f>
        <v>43562.208333333328</v>
      </c>
      <c r="T96" s="14">
        <f>(((K96/60)/60)/24)+DATE(1970,1,1)</f>
        <v>43573.208333333328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24">
        <f t="shared" si="3"/>
        <v>1.1299999999999999</v>
      </c>
      <c r="P97" s="7">
        <f t="shared" si="2"/>
        <v>37.666666666666664</v>
      </c>
      <c r="Q97" s="9" t="str">
        <f>LEFT(N97, SEARCH("/",N97,1)-1)</f>
        <v>film &amp; video</v>
      </c>
      <c r="R97" t="str">
        <f>RIGHT(N97,LEN(N97)-SEARCH("/",N97))</f>
        <v>documentary</v>
      </c>
      <c r="S97" s="14">
        <f>(((J97/60)/60)/24)+DATE(1970,1,1)</f>
        <v>43752.208333333328</v>
      </c>
      <c r="T97" s="14">
        <f>(((K97/60)/60)/24)+DATE(1970,1,1)</f>
        <v>43759.208333333328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24">
        <f t="shared" si="3"/>
        <v>2.1737876614060259</v>
      </c>
      <c r="P98" s="7">
        <f t="shared" si="2"/>
        <v>64.999141999141997</v>
      </c>
      <c r="Q98" s="9" t="str">
        <f>LEFT(N98, SEARCH("/",N98,1)-1)</f>
        <v>theater</v>
      </c>
      <c r="R98" t="str">
        <f>RIGHT(N98,LEN(N98)-SEARCH("/",N98))</f>
        <v>plays</v>
      </c>
      <c r="S98" s="14">
        <f>(((J98/60)/60)/24)+DATE(1970,1,1)</f>
        <v>40612.25</v>
      </c>
      <c r="T98" s="14">
        <f>(((K98/60)/60)/24)+DATE(1970,1,1)</f>
        <v>40625.208333333336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24">
        <f t="shared" si="3"/>
        <v>9.2669230769230762</v>
      </c>
      <c r="P99" s="7">
        <f t="shared" si="2"/>
        <v>106.61061946902655</v>
      </c>
      <c r="Q99" s="9" t="str">
        <f>LEFT(N99, SEARCH("/",N99,1)-1)</f>
        <v>food</v>
      </c>
      <c r="R99" t="str">
        <f>RIGHT(N99,LEN(N99)-SEARCH("/",N99))</f>
        <v>food trucks</v>
      </c>
      <c r="S99" s="14">
        <f>(((J99/60)/60)/24)+DATE(1970,1,1)</f>
        <v>42180.208333333328</v>
      </c>
      <c r="T99" s="14">
        <f>(((K99/60)/60)/24)+DATE(1970,1,1)</f>
        <v>42234.208333333328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24">
        <f t="shared" si="3"/>
        <v>0.33692229038854804</v>
      </c>
      <c r="P100" s="7">
        <f t="shared" si="2"/>
        <v>27.009016393442622</v>
      </c>
      <c r="Q100" s="9" t="str">
        <f>LEFT(N100, SEARCH("/",N100,1)-1)</f>
        <v>games</v>
      </c>
      <c r="R100" t="str">
        <f>RIGHT(N100,LEN(N100)-SEARCH("/",N100))</f>
        <v>video games</v>
      </c>
      <c r="S100" s="14">
        <f>(((J100/60)/60)/24)+DATE(1970,1,1)</f>
        <v>42212.208333333328</v>
      </c>
      <c r="T100" s="14">
        <f>(((K100/60)/60)/24)+DATE(1970,1,1)</f>
        <v>42216.208333333328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24">
        <f t="shared" si="3"/>
        <v>1.9672368421052631</v>
      </c>
      <c r="P101" s="7">
        <f t="shared" si="2"/>
        <v>91.16463414634147</v>
      </c>
      <c r="Q101" s="9" t="str">
        <f>LEFT(N101, SEARCH("/",N101,1)-1)</f>
        <v>theater</v>
      </c>
      <c r="R101" t="str">
        <f>RIGHT(N101,LEN(N101)-SEARCH("/",N101))</f>
        <v>plays</v>
      </c>
      <c r="S101" s="14">
        <f>(((J101/60)/60)/24)+DATE(1970,1,1)</f>
        <v>41968.25</v>
      </c>
      <c r="T101" s="14">
        <f>(((K101/60)/60)/24)+DATE(1970,1,1)</f>
        <v>41997.25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24">
        <f t="shared" si="3"/>
        <v>0.01</v>
      </c>
      <c r="P102" s="7">
        <f t="shared" si="2"/>
        <v>1</v>
      </c>
      <c r="Q102" s="9" t="str">
        <f>LEFT(N102, SEARCH("/",N102,1)-1)</f>
        <v>theater</v>
      </c>
      <c r="R102" t="str">
        <f>RIGHT(N102,LEN(N102)-SEARCH("/",N102))</f>
        <v>plays</v>
      </c>
      <c r="S102" s="14">
        <f>(((J102/60)/60)/24)+DATE(1970,1,1)</f>
        <v>40835.208333333336</v>
      </c>
      <c r="T102" s="14">
        <f>(((K102/60)/60)/24)+DATE(1970,1,1)</f>
        <v>40853.208333333336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24">
        <f t="shared" si="3"/>
        <v>10.214444444444444</v>
      </c>
      <c r="P103" s="7">
        <f t="shared" si="2"/>
        <v>56.054878048780488</v>
      </c>
      <c r="Q103" s="9" t="str">
        <f>LEFT(N103, SEARCH("/",N103,1)-1)</f>
        <v>music</v>
      </c>
      <c r="R103" t="str">
        <f>RIGHT(N103,LEN(N103)-SEARCH("/",N103))</f>
        <v>electric music</v>
      </c>
      <c r="S103" s="14">
        <f>(((J103/60)/60)/24)+DATE(1970,1,1)</f>
        <v>42056.25</v>
      </c>
      <c r="T103" s="14">
        <f>(((K103/60)/60)/24)+DATE(1970,1,1)</f>
        <v>42063.25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24">
        <f t="shared" si="3"/>
        <v>2.8167567567567566</v>
      </c>
      <c r="P104" s="7">
        <f t="shared" si="2"/>
        <v>31.017857142857142</v>
      </c>
      <c r="Q104" s="9" t="str">
        <f>LEFT(N104, SEARCH("/",N104,1)-1)</f>
        <v>technology</v>
      </c>
      <c r="R104" t="str">
        <f>RIGHT(N104,LEN(N104)-SEARCH("/",N104))</f>
        <v>wearables</v>
      </c>
      <c r="S104" s="14">
        <f>(((J104/60)/60)/24)+DATE(1970,1,1)</f>
        <v>43234.208333333328</v>
      </c>
      <c r="T104" s="14">
        <f>(((K104/60)/60)/24)+DATE(1970,1,1)</f>
        <v>43241.208333333328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24">
        <f t="shared" si="3"/>
        <v>0.24610000000000001</v>
      </c>
      <c r="P105" s="7">
        <f t="shared" si="2"/>
        <v>66.513513513513516</v>
      </c>
      <c r="Q105" s="9" t="str">
        <f>LEFT(N105, SEARCH("/",N105,1)-1)</f>
        <v>music</v>
      </c>
      <c r="R105" t="str">
        <f>RIGHT(N105,LEN(N105)-SEARCH("/",N105))</f>
        <v>electric music</v>
      </c>
      <c r="S105" s="14">
        <f>(((J105/60)/60)/24)+DATE(1970,1,1)</f>
        <v>40475.208333333336</v>
      </c>
      <c r="T105" s="14">
        <f>(((K105/60)/60)/24)+DATE(1970,1,1)</f>
        <v>40484.208333333336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24">
        <f t="shared" si="3"/>
        <v>1.4314010067114094</v>
      </c>
      <c r="P106" s="7">
        <f t="shared" si="2"/>
        <v>89.005216484089729</v>
      </c>
      <c r="Q106" s="9" t="str">
        <f>LEFT(N106, SEARCH("/",N106,1)-1)</f>
        <v>music</v>
      </c>
      <c r="R106" t="str">
        <f>RIGHT(N106,LEN(N106)-SEARCH("/",N106))</f>
        <v>indie rock</v>
      </c>
      <c r="S106" s="14">
        <f>(((J106/60)/60)/24)+DATE(1970,1,1)</f>
        <v>42878.208333333328</v>
      </c>
      <c r="T106" s="14">
        <f>(((K106/60)/60)/24)+DATE(1970,1,1)</f>
        <v>42879.208333333328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24">
        <f t="shared" si="3"/>
        <v>1.4454411764705883</v>
      </c>
      <c r="P107" s="7">
        <f t="shared" si="2"/>
        <v>103.46315789473684</v>
      </c>
      <c r="Q107" s="9" t="str">
        <f>LEFT(N107, SEARCH("/",N107,1)-1)</f>
        <v>technology</v>
      </c>
      <c r="R107" t="str">
        <f>RIGHT(N107,LEN(N107)-SEARCH("/",N107))</f>
        <v>web</v>
      </c>
      <c r="S107" s="14">
        <f>(((J107/60)/60)/24)+DATE(1970,1,1)</f>
        <v>41366.208333333336</v>
      </c>
      <c r="T107" s="14">
        <f>(((K107/60)/60)/24)+DATE(1970,1,1)</f>
        <v>41384.208333333336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24">
        <f t="shared" si="3"/>
        <v>3.5912820512820511</v>
      </c>
      <c r="P108" s="7">
        <f t="shared" si="2"/>
        <v>95.278911564625844</v>
      </c>
      <c r="Q108" s="9" t="str">
        <f>LEFT(N108, SEARCH("/",N108,1)-1)</f>
        <v>theater</v>
      </c>
      <c r="R108" t="str">
        <f>RIGHT(N108,LEN(N108)-SEARCH("/",N108))</f>
        <v>plays</v>
      </c>
      <c r="S108" s="14">
        <f>(((J108/60)/60)/24)+DATE(1970,1,1)</f>
        <v>43716.208333333328</v>
      </c>
      <c r="T108" s="14">
        <f>(((K108/60)/60)/24)+DATE(1970,1,1)</f>
        <v>43721.208333333328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24">
        <f t="shared" si="3"/>
        <v>1.8648571428571428</v>
      </c>
      <c r="P109" s="7">
        <f t="shared" si="2"/>
        <v>75.895348837209298</v>
      </c>
      <c r="Q109" s="9" t="str">
        <f>LEFT(N109, SEARCH("/",N109,1)-1)</f>
        <v>theater</v>
      </c>
      <c r="R109" t="str">
        <f>RIGHT(N109,LEN(N109)-SEARCH("/",N109))</f>
        <v>plays</v>
      </c>
      <c r="S109" s="14">
        <f>(((J109/60)/60)/24)+DATE(1970,1,1)</f>
        <v>43213.208333333328</v>
      </c>
      <c r="T109" s="14">
        <f>(((K109/60)/60)/24)+DATE(1970,1,1)</f>
        <v>43230.208333333328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24">
        <f t="shared" si="3"/>
        <v>5.9526666666666666</v>
      </c>
      <c r="P110" s="7">
        <f t="shared" si="2"/>
        <v>107.57831325301204</v>
      </c>
      <c r="Q110" s="9" t="str">
        <f>LEFT(N110, SEARCH("/",N110,1)-1)</f>
        <v>film &amp; video</v>
      </c>
      <c r="R110" t="str">
        <f>RIGHT(N110,LEN(N110)-SEARCH("/",N110))</f>
        <v>documentary</v>
      </c>
      <c r="S110" s="14">
        <f>(((J110/60)/60)/24)+DATE(1970,1,1)</f>
        <v>41005.208333333336</v>
      </c>
      <c r="T110" s="14">
        <f>(((K110/60)/60)/24)+DATE(1970,1,1)</f>
        <v>41042.208333333336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24">
        <f t="shared" si="3"/>
        <v>0.5921153846153846</v>
      </c>
      <c r="P111" s="7">
        <f t="shared" si="2"/>
        <v>51.31666666666667</v>
      </c>
      <c r="Q111" s="9" t="str">
        <f>LEFT(N111, SEARCH("/",N111,1)-1)</f>
        <v>film &amp; video</v>
      </c>
      <c r="R111" t="str">
        <f>RIGHT(N111,LEN(N111)-SEARCH("/",N111))</f>
        <v>television</v>
      </c>
      <c r="S111" s="14">
        <f>(((J111/60)/60)/24)+DATE(1970,1,1)</f>
        <v>41651.25</v>
      </c>
      <c r="T111" s="14">
        <f>(((K111/60)/60)/24)+DATE(1970,1,1)</f>
        <v>41653.25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24">
        <f t="shared" si="3"/>
        <v>0.14962780898876404</v>
      </c>
      <c r="P112" s="7">
        <f t="shared" si="2"/>
        <v>71.983108108108112</v>
      </c>
      <c r="Q112" s="9" t="str">
        <f>LEFT(N112, SEARCH("/",N112,1)-1)</f>
        <v>food</v>
      </c>
      <c r="R112" t="str">
        <f>RIGHT(N112,LEN(N112)-SEARCH("/",N112))</f>
        <v>food trucks</v>
      </c>
      <c r="S112" s="14">
        <f>(((J112/60)/60)/24)+DATE(1970,1,1)</f>
        <v>43354.208333333328</v>
      </c>
      <c r="T112" s="14">
        <f>(((K112/60)/60)/24)+DATE(1970,1,1)</f>
        <v>43373.208333333328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24">
        <f t="shared" si="3"/>
        <v>1.1995602605863191</v>
      </c>
      <c r="P113" s="7">
        <f t="shared" si="2"/>
        <v>108.95414201183432</v>
      </c>
      <c r="Q113" s="9" t="str">
        <f>LEFT(N113, SEARCH("/",N113,1)-1)</f>
        <v>publishing</v>
      </c>
      <c r="R113" t="str">
        <f>RIGHT(N113,LEN(N113)-SEARCH("/",N113))</f>
        <v>radio &amp; podcasts</v>
      </c>
      <c r="S113" s="14">
        <f>(((J113/60)/60)/24)+DATE(1970,1,1)</f>
        <v>41174.208333333336</v>
      </c>
      <c r="T113" s="14">
        <f>(((K113/60)/60)/24)+DATE(1970,1,1)</f>
        <v>41180.208333333336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24">
        <f t="shared" si="3"/>
        <v>2.6882978723404256</v>
      </c>
      <c r="P114" s="7">
        <f t="shared" si="2"/>
        <v>35</v>
      </c>
      <c r="Q114" s="9" t="str">
        <f>LEFT(N114, SEARCH("/",N114,1)-1)</f>
        <v>technology</v>
      </c>
      <c r="R114" t="str">
        <f>RIGHT(N114,LEN(N114)-SEARCH("/",N114))</f>
        <v>web</v>
      </c>
      <c r="S114" s="14">
        <f>(((J114/60)/60)/24)+DATE(1970,1,1)</f>
        <v>41875.208333333336</v>
      </c>
      <c r="T114" s="14">
        <f>(((K114/60)/60)/24)+DATE(1970,1,1)</f>
        <v>41890.208333333336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24">
        <f t="shared" si="3"/>
        <v>3.7687878787878786</v>
      </c>
      <c r="P115" s="7">
        <f t="shared" si="2"/>
        <v>94.938931297709928</v>
      </c>
      <c r="Q115" s="9" t="str">
        <f>LEFT(N115, SEARCH("/",N115,1)-1)</f>
        <v>food</v>
      </c>
      <c r="R115" t="str">
        <f>RIGHT(N115,LEN(N115)-SEARCH("/",N115))</f>
        <v>food trucks</v>
      </c>
      <c r="S115" s="14">
        <f>(((J115/60)/60)/24)+DATE(1970,1,1)</f>
        <v>42990.208333333328</v>
      </c>
      <c r="T115" s="14">
        <f>(((K115/60)/60)/24)+DATE(1970,1,1)</f>
        <v>42997.208333333328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24">
        <f t="shared" si="3"/>
        <v>7.2715789473684209</v>
      </c>
      <c r="P116" s="7">
        <f t="shared" si="2"/>
        <v>109.65079365079364</v>
      </c>
      <c r="Q116" s="9" t="str">
        <f>LEFT(N116, SEARCH("/",N116,1)-1)</f>
        <v>technology</v>
      </c>
      <c r="R116" t="str">
        <f>RIGHT(N116,LEN(N116)-SEARCH("/",N116))</f>
        <v>wearables</v>
      </c>
      <c r="S116" s="14">
        <f>(((J116/60)/60)/24)+DATE(1970,1,1)</f>
        <v>43564.208333333328</v>
      </c>
      <c r="T116" s="14">
        <f>(((K116/60)/60)/24)+DATE(1970,1,1)</f>
        <v>43565.208333333328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24">
        <f t="shared" si="3"/>
        <v>0.87211757648470301</v>
      </c>
      <c r="P117" s="7">
        <f t="shared" si="2"/>
        <v>44.001815980629537</v>
      </c>
      <c r="Q117" s="9" t="str">
        <f>LEFT(N117, SEARCH("/",N117,1)-1)</f>
        <v>publishing</v>
      </c>
      <c r="R117" t="str">
        <f>RIGHT(N117,LEN(N117)-SEARCH("/",N117))</f>
        <v>fiction</v>
      </c>
      <c r="S117" s="14">
        <f>(((J117/60)/60)/24)+DATE(1970,1,1)</f>
        <v>43056.25</v>
      </c>
      <c r="T117" s="14">
        <f>(((K117/60)/60)/24)+DATE(1970,1,1)</f>
        <v>43091.25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24">
        <f t="shared" si="3"/>
        <v>0.88</v>
      </c>
      <c r="P118" s="7">
        <f t="shared" si="2"/>
        <v>86.794520547945211</v>
      </c>
      <c r="Q118" s="9" t="str">
        <f>LEFT(N118, SEARCH("/",N118,1)-1)</f>
        <v>theater</v>
      </c>
      <c r="R118" t="str">
        <f>RIGHT(N118,LEN(N118)-SEARCH("/",N118))</f>
        <v>plays</v>
      </c>
      <c r="S118" s="14">
        <f>(((J118/60)/60)/24)+DATE(1970,1,1)</f>
        <v>42265.208333333328</v>
      </c>
      <c r="T118" s="14">
        <f>(((K118/60)/60)/24)+DATE(1970,1,1)</f>
        <v>42266.208333333328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24">
        <f t="shared" si="3"/>
        <v>1.7393877551020409</v>
      </c>
      <c r="P119" s="7">
        <f t="shared" si="2"/>
        <v>30.992727272727272</v>
      </c>
      <c r="Q119" s="9" t="str">
        <f>LEFT(N119, SEARCH("/",N119,1)-1)</f>
        <v>film &amp; video</v>
      </c>
      <c r="R119" t="str">
        <f>RIGHT(N119,LEN(N119)-SEARCH("/",N119))</f>
        <v>television</v>
      </c>
      <c r="S119" s="14">
        <f>(((J119/60)/60)/24)+DATE(1970,1,1)</f>
        <v>40808.208333333336</v>
      </c>
      <c r="T119" s="14">
        <f>(((K119/60)/60)/24)+DATE(1970,1,1)</f>
        <v>40814.208333333336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24">
        <f t="shared" si="3"/>
        <v>1.1761111111111111</v>
      </c>
      <c r="P120" s="7">
        <f t="shared" si="2"/>
        <v>94.791044776119406</v>
      </c>
      <c r="Q120" s="9" t="str">
        <f>LEFT(N120, SEARCH("/",N120,1)-1)</f>
        <v>photography</v>
      </c>
      <c r="R120" t="str">
        <f>RIGHT(N120,LEN(N120)-SEARCH("/",N120))</f>
        <v>photography books</v>
      </c>
      <c r="S120" s="14">
        <f>(((J120/60)/60)/24)+DATE(1970,1,1)</f>
        <v>41665.25</v>
      </c>
      <c r="T120" s="14">
        <f>(((K120/60)/60)/24)+DATE(1970,1,1)</f>
        <v>41671.25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24">
        <f t="shared" si="3"/>
        <v>2.1496</v>
      </c>
      <c r="P121" s="7">
        <f t="shared" si="2"/>
        <v>69.79220779220779</v>
      </c>
      <c r="Q121" s="9" t="str">
        <f>LEFT(N121, SEARCH("/",N121,1)-1)</f>
        <v>film &amp; video</v>
      </c>
      <c r="R121" t="str">
        <f>RIGHT(N121,LEN(N121)-SEARCH("/",N121))</f>
        <v>documentary</v>
      </c>
      <c r="S121" s="14">
        <f>(((J121/60)/60)/24)+DATE(1970,1,1)</f>
        <v>41806.208333333336</v>
      </c>
      <c r="T121" s="14">
        <f>(((K121/60)/60)/24)+DATE(1970,1,1)</f>
        <v>41823.208333333336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24">
        <f t="shared" si="3"/>
        <v>1.4949667110519307</v>
      </c>
      <c r="P122" s="7">
        <f t="shared" si="2"/>
        <v>63.003367003367003</v>
      </c>
      <c r="Q122" s="9" t="str">
        <f>LEFT(N122, SEARCH("/",N122,1)-1)</f>
        <v>games</v>
      </c>
      <c r="R122" t="str">
        <f>RIGHT(N122,LEN(N122)-SEARCH("/",N122))</f>
        <v>mobile games</v>
      </c>
      <c r="S122" s="14">
        <f>(((J122/60)/60)/24)+DATE(1970,1,1)</f>
        <v>42111.208333333328</v>
      </c>
      <c r="T122" s="14">
        <f>(((K122/60)/60)/24)+DATE(1970,1,1)</f>
        <v>42115.208333333328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24">
        <f t="shared" si="3"/>
        <v>2.1933995584988963</v>
      </c>
      <c r="P123" s="7">
        <f t="shared" si="2"/>
        <v>110.0343300110742</v>
      </c>
      <c r="Q123" s="9" t="str">
        <f>LEFT(N123, SEARCH("/",N123,1)-1)</f>
        <v>games</v>
      </c>
      <c r="R123" t="str">
        <f>RIGHT(N123,LEN(N123)-SEARCH("/",N123))</f>
        <v>video games</v>
      </c>
      <c r="S123" s="14">
        <f>(((J123/60)/60)/24)+DATE(1970,1,1)</f>
        <v>41917.208333333336</v>
      </c>
      <c r="T123" s="14">
        <f>(((K123/60)/60)/24)+DATE(1970,1,1)</f>
        <v>41930.208333333336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24">
        <f t="shared" si="3"/>
        <v>0.64367690058479532</v>
      </c>
      <c r="P124" s="7">
        <f t="shared" si="2"/>
        <v>25.997933274284026</v>
      </c>
      <c r="Q124" s="9" t="str">
        <f>LEFT(N124, SEARCH("/",N124,1)-1)</f>
        <v>publishing</v>
      </c>
      <c r="R124" t="str">
        <f>RIGHT(N124,LEN(N124)-SEARCH("/",N124))</f>
        <v>fiction</v>
      </c>
      <c r="S124" s="14">
        <f>(((J124/60)/60)/24)+DATE(1970,1,1)</f>
        <v>41970.25</v>
      </c>
      <c r="T124" s="14">
        <f>(((K124/60)/60)/24)+DATE(1970,1,1)</f>
        <v>41997.25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24">
        <f t="shared" si="3"/>
        <v>0.18622397298818233</v>
      </c>
      <c r="P125" s="7">
        <f t="shared" si="2"/>
        <v>49.987915407854985</v>
      </c>
      <c r="Q125" s="9" t="str">
        <f>LEFT(N125, SEARCH("/",N125,1)-1)</f>
        <v>theater</v>
      </c>
      <c r="R125" t="str">
        <f>RIGHT(N125,LEN(N125)-SEARCH("/",N125))</f>
        <v>plays</v>
      </c>
      <c r="S125" s="14">
        <f>(((J125/60)/60)/24)+DATE(1970,1,1)</f>
        <v>42332.25</v>
      </c>
      <c r="T125" s="14">
        <f>(((K125/60)/60)/24)+DATE(1970,1,1)</f>
        <v>42335.25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24">
        <f t="shared" si="3"/>
        <v>3.6776923076923076</v>
      </c>
      <c r="P126" s="7">
        <f t="shared" si="2"/>
        <v>101.72340425531915</v>
      </c>
      <c r="Q126" s="9" t="str">
        <f>LEFT(N126, SEARCH("/",N126,1)-1)</f>
        <v>photography</v>
      </c>
      <c r="R126" t="str">
        <f>RIGHT(N126,LEN(N126)-SEARCH("/",N126))</f>
        <v>photography books</v>
      </c>
      <c r="S126" s="14">
        <f>(((J126/60)/60)/24)+DATE(1970,1,1)</f>
        <v>43598.208333333328</v>
      </c>
      <c r="T126" s="14">
        <f>(((K126/60)/60)/24)+DATE(1970,1,1)</f>
        <v>43651.208333333328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24">
        <f t="shared" si="3"/>
        <v>1.5990566037735849</v>
      </c>
      <c r="P127" s="7">
        <f t="shared" si="2"/>
        <v>47.083333333333336</v>
      </c>
      <c r="Q127" s="9" t="str">
        <f>LEFT(N127, SEARCH("/",N127,1)-1)</f>
        <v>theater</v>
      </c>
      <c r="R127" t="str">
        <f>RIGHT(N127,LEN(N127)-SEARCH("/",N127))</f>
        <v>plays</v>
      </c>
      <c r="S127" s="14">
        <f>(((J127/60)/60)/24)+DATE(1970,1,1)</f>
        <v>43362.208333333328</v>
      </c>
      <c r="T127" s="14">
        <f>(((K127/60)/60)/24)+DATE(1970,1,1)</f>
        <v>43366.208333333328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24">
        <f t="shared" si="3"/>
        <v>0.38633185349611543</v>
      </c>
      <c r="P128" s="7">
        <f t="shared" si="2"/>
        <v>89.944444444444443</v>
      </c>
      <c r="Q128" s="9" t="str">
        <f>LEFT(N128, SEARCH("/",N128,1)-1)</f>
        <v>theater</v>
      </c>
      <c r="R128" t="str">
        <f>RIGHT(N128,LEN(N128)-SEARCH("/",N128))</f>
        <v>plays</v>
      </c>
      <c r="S128" s="14">
        <f>(((J128/60)/60)/24)+DATE(1970,1,1)</f>
        <v>42596.208333333328</v>
      </c>
      <c r="T128" s="14">
        <f>(((K128/60)/60)/24)+DATE(1970,1,1)</f>
        <v>42624.208333333328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24">
        <f t="shared" si="3"/>
        <v>0.51421511627906979</v>
      </c>
      <c r="P129" s="7">
        <f t="shared" si="2"/>
        <v>78.96875</v>
      </c>
      <c r="Q129" s="9" t="str">
        <f>LEFT(N129, SEARCH("/",N129,1)-1)</f>
        <v>theater</v>
      </c>
      <c r="R129" t="str">
        <f>RIGHT(N129,LEN(N129)-SEARCH("/",N129))</f>
        <v>plays</v>
      </c>
      <c r="S129" s="14">
        <f>(((J129/60)/60)/24)+DATE(1970,1,1)</f>
        <v>40310.208333333336</v>
      </c>
      <c r="T129" s="14">
        <f>(((K129/60)/60)/24)+DATE(1970,1,1)</f>
        <v>40313.208333333336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24">
        <f t="shared" si="3"/>
        <v>0.60334277620396604</v>
      </c>
      <c r="P130" s="7">
        <f t="shared" si="2"/>
        <v>80.067669172932327</v>
      </c>
      <c r="Q130" s="9" t="str">
        <f>LEFT(N130, SEARCH("/",N130,1)-1)</f>
        <v>music</v>
      </c>
      <c r="R130" t="str">
        <f>RIGHT(N130,LEN(N130)-SEARCH("/",N130))</f>
        <v>rock</v>
      </c>
      <c r="S130" s="14">
        <f>(((J130/60)/60)/24)+DATE(1970,1,1)</f>
        <v>40417.208333333336</v>
      </c>
      <c r="T130" s="14">
        <f>(((K130/60)/60)/24)+DATE(1970,1,1)</f>
        <v>40430.208333333336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24">
        <f t="shared" si="3"/>
        <v>3.2026936026936029E-2</v>
      </c>
      <c r="P131" s="7">
        <f t="shared" ref="P131:P194" si="4">IF(E131=0, 0, E131/G131)</f>
        <v>86.472727272727269</v>
      </c>
      <c r="Q131" s="9" t="str">
        <f>LEFT(N131, SEARCH("/",N131,1)-1)</f>
        <v>food</v>
      </c>
      <c r="R131" t="str">
        <f>RIGHT(N131,LEN(N131)-SEARCH("/",N131))</f>
        <v>food trucks</v>
      </c>
      <c r="S131" s="14">
        <f>(((J131/60)/60)/24)+DATE(1970,1,1)</f>
        <v>42038.25</v>
      </c>
      <c r="T131" s="14">
        <f>(((K131/60)/60)/24)+DATE(1970,1,1)</f>
        <v>42063.25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24">
        <f t="shared" ref="O132:O195" si="5">IF(E132=0, 0, E132/D132)</f>
        <v>1.5546875</v>
      </c>
      <c r="P132" s="7">
        <f t="shared" si="4"/>
        <v>28.001876172607879</v>
      </c>
      <c r="Q132" s="9" t="str">
        <f>LEFT(N132, SEARCH("/",N132,1)-1)</f>
        <v>film &amp; video</v>
      </c>
      <c r="R132" t="str">
        <f>RIGHT(N132,LEN(N132)-SEARCH("/",N132))</f>
        <v>drama</v>
      </c>
      <c r="S132" s="14">
        <f>(((J132/60)/60)/24)+DATE(1970,1,1)</f>
        <v>40842.208333333336</v>
      </c>
      <c r="T132" s="14">
        <f>(((K132/60)/60)/24)+DATE(1970,1,1)</f>
        <v>40858.25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24">
        <f t="shared" si="5"/>
        <v>1.0085974499089254</v>
      </c>
      <c r="P133" s="7">
        <f t="shared" si="4"/>
        <v>67.996725337699544</v>
      </c>
      <c r="Q133" s="9" t="str">
        <f>LEFT(N133, SEARCH("/",N133,1)-1)</f>
        <v>technology</v>
      </c>
      <c r="R133" t="str">
        <f>RIGHT(N133,LEN(N133)-SEARCH("/",N133))</f>
        <v>web</v>
      </c>
      <c r="S133" s="14">
        <f>(((J133/60)/60)/24)+DATE(1970,1,1)</f>
        <v>41607.25</v>
      </c>
      <c r="T133" s="14">
        <f>(((K133/60)/60)/24)+DATE(1970,1,1)</f>
        <v>41620.25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24">
        <f t="shared" si="5"/>
        <v>1.1618181818181819</v>
      </c>
      <c r="P134" s="7">
        <f t="shared" si="4"/>
        <v>43.078651685393261</v>
      </c>
      <c r="Q134" s="9" t="str">
        <f>LEFT(N134, SEARCH("/",N134,1)-1)</f>
        <v>theater</v>
      </c>
      <c r="R134" t="str">
        <f>RIGHT(N134,LEN(N134)-SEARCH("/",N134))</f>
        <v>plays</v>
      </c>
      <c r="S134" s="14">
        <f>(((J134/60)/60)/24)+DATE(1970,1,1)</f>
        <v>43112.25</v>
      </c>
      <c r="T134" s="14">
        <f>(((K134/60)/60)/24)+DATE(1970,1,1)</f>
        <v>43128.25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24">
        <f t="shared" si="5"/>
        <v>3.1077777777777778</v>
      </c>
      <c r="P135" s="7">
        <f t="shared" si="4"/>
        <v>87.95597484276729</v>
      </c>
      <c r="Q135" s="9" t="str">
        <f>LEFT(N135, SEARCH("/",N135,1)-1)</f>
        <v>music</v>
      </c>
      <c r="R135" t="str">
        <f>RIGHT(N135,LEN(N135)-SEARCH("/",N135))</f>
        <v>world music</v>
      </c>
      <c r="S135" s="14">
        <f>(((J135/60)/60)/24)+DATE(1970,1,1)</f>
        <v>40767.208333333336</v>
      </c>
      <c r="T135" s="14">
        <f>(((K135/60)/60)/24)+DATE(1970,1,1)</f>
        <v>40789.208333333336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24">
        <f t="shared" si="5"/>
        <v>0.89736683417085428</v>
      </c>
      <c r="P136" s="7">
        <f t="shared" si="4"/>
        <v>94.987234042553197</v>
      </c>
      <c r="Q136" s="9" t="str">
        <f>LEFT(N136, SEARCH("/",N136,1)-1)</f>
        <v>film &amp; video</v>
      </c>
      <c r="R136" t="str">
        <f>RIGHT(N136,LEN(N136)-SEARCH("/",N136))</f>
        <v>documentary</v>
      </c>
      <c r="S136" s="14">
        <f>(((J136/60)/60)/24)+DATE(1970,1,1)</f>
        <v>40713.208333333336</v>
      </c>
      <c r="T136" s="14">
        <f>(((K136/60)/60)/24)+DATE(1970,1,1)</f>
        <v>40762.208333333336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24">
        <f t="shared" si="5"/>
        <v>0.71272727272727276</v>
      </c>
      <c r="P137" s="7">
        <f t="shared" si="4"/>
        <v>46.905982905982903</v>
      </c>
      <c r="Q137" s="9" t="str">
        <f>LEFT(N137, SEARCH("/",N137,1)-1)</f>
        <v>theater</v>
      </c>
      <c r="R137" t="str">
        <f>RIGHT(N137,LEN(N137)-SEARCH("/",N137))</f>
        <v>plays</v>
      </c>
      <c r="S137" s="14">
        <f>(((J137/60)/60)/24)+DATE(1970,1,1)</f>
        <v>41340.25</v>
      </c>
      <c r="T137" s="14">
        <f>(((K137/60)/60)/24)+DATE(1970,1,1)</f>
        <v>41345.208333333336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24">
        <f t="shared" si="5"/>
        <v>3.2862318840579711E-2</v>
      </c>
      <c r="P138" s="7">
        <f t="shared" si="4"/>
        <v>46.913793103448278</v>
      </c>
      <c r="Q138" s="9" t="str">
        <f>LEFT(N138, SEARCH("/",N138,1)-1)</f>
        <v>film &amp; video</v>
      </c>
      <c r="R138" t="str">
        <f>RIGHT(N138,LEN(N138)-SEARCH("/",N138))</f>
        <v>drama</v>
      </c>
      <c r="S138" s="14">
        <f>(((J138/60)/60)/24)+DATE(1970,1,1)</f>
        <v>41797.208333333336</v>
      </c>
      <c r="T138" s="14">
        <f>(((K138/60)/60)/24)+DATE(1970,1,1)</f>
        <v>41809.208333333336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24">
        <f t="shared" si="5"/>
        <v>2.617777777777778</v>
      </c>
      <c r="P139" s="7">
        <f t="shared" si="4"/>
        <v>94.24</v>
      </c>
      <c r="Q139" s="9" t="str">
        <f>LEFT(N139, SEARCH("/",N139,1)-1)</f>
        <v>publishing</v>
      </c>
      <c r="R139" t="str">
        <f>RIGHT(N139,LEN(N139)-SEARCH("/",N139))</f>
        <v>nonfiction</v>
      </c>
      <c r="S139" s="14">
        <f>(((J139/60)/60)/24)+DATE(1970,1,1)</f>
        <v>40457.208333333336</v>
      </c>
      <c r="T139" s="14">
        <f>(((K139/60)/60)/24)+DATE(1970,1,1)</f>
        <v>40463.208333333336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24">
        <f t="shared" si="5"/>
        <v>0.96</v>
      </c>
      <c r="P140" s="7">
        <f t="shared" si="4"/>
        <v>80.139130434782615</v>
      </c>
      <c r="Q140" s="9" t="str">
        <f>LEFT(N140, SEARCH("/",N140,1)-1)</f>
        <v>games</v>
      </c>
      <c r="R140" t="str">
        <f>RIGHT(N140,LEN(N140)-SEARCH("/",N140))</f>
        <v>mobile games</v>
      </c>
      <c r="S140" s="14">
        <f>(((J140/60)/60)/24)+DATE(1970,1,1)</f>
        <v>41180.208333333336</v>
      </c>
      <c r="T140" s="14">
        <f>(((K140/60)/60)/24)+DATE(1970,1,1)</f>
        <v>41186.208333333336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24">
        <f t="shared" si="5"/>
        <v>0.20896851248642778</v>
      </c>
      <c r="P141" s="7">
        <f t="shared" si="4"/>
        <v>59.036809815950917</v>
      </c>
      <c r="Q141" s="9" t="str">
        <f>LEFT(N141, SEARCH("/",N141,1)-1)</f>
        <v>technology</v>
      </c>
      <c r="R141" t="str">
        <f>RIGHT(N141,LEN(N141)-SEARCH("/",N141))</f>
        <v>wearables</v>
      </c>
      <c r="S141" s="14">
        <f>(((J141/60)/60)/24)+DATE(1970,1,1)</f>
        <v>42115.208333333328</v>
      </c>
      <c r="T141" s="14">
        <f>(((K141/60)/60)/24)+DATE(1970,1,1)</f>
        <v>42131.208333333328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24">
        <f t="shared" si="5"/>
        <v>2.2316363636363636</v>
      </c>
      <c r="P142" s="7">
        <f t="shared" si="4"/>
        <v>65.989247311827953</v>
      </c>
      <c r="Q142" s="9" t="str">
        <f>LEFT(N142, SEARCH("/",N142,1)-1)</f>
        <v>film &amp; video</v>
      </c>
      <c r="R142" t="str">
        <f>RIGHT(N142,LEN(N142)-SEARCH("/",N142))</f>
        <v>documentary</v>
      </c>
      <c r="S142" s="14">
        <f>(((J142/60)/60)/24)+DATE(1970,1,1)</f>
        <v>43156.25</v>
      </c>
      <c r="T142" s="14">
        <f>(((K142/60)/60)/24)+DATE(1970,1,1)</f>
        <v>43161.25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24">
        <f t="shared" si="5"/>
        <v>1.0159097978227061</v>
      </c>
      <c r="P143" s="7">
        <f t="shared" si="4"/>
        <v>60.992530345471522</v>
      </c>
      <c r="Q143" s="9" t="str">
        <f>LEFT(N143, SEARCH("/",N143,1)-1)</f>
        <v>technology</v>
      </c>
      <c r="R143" t="str">
        <f>RIGHT(N143,LEN(N143)-SEARCH("/",N143))</f>
        <v>web</v>
      </c>
      <c r="S143" s="14">
        <f>(((J143/60)/60)/24)+DATE(1970,1,1)</f>
        <v>42167.208333333328</v>
      </c>
      <c r="T143" s="14">
        <f>(((K143/60)/60)/24)+DATE(1970,1,1)</f>
        <v>42173.208333333328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24">
        <f t="shared" si="5"/>
        <v>2.3003999999999998</v>
      </c>
      <c r="P144" s="7">
        <f t="shared" si="4"/>
        <v>98.307692307692307</v>
      </c>
      <c r="Q144" s="9" t="str">
        <f>LEFT(N144, SEARCH("/",N144,1)-1)</f>
        <v>technology</v>
      </c>
      <c r="R144" t="str">
        <f>RIGHT(N144,LEN(N144)-SEARCH("/",N144))</f>
        <v>web</v>
      </c>
      <c r="S144" s="14">
        <f>(((J144/60)/60)/24)+DATE(1970,1,1)</f>
        <v>41005.208333333336</v>
      </c>
      <c r="T144" s="14">
        <f>(((K144/60)/60)/24)+DATE(1970,1,1)</f>
        <v>41046.208333333336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24">
        <f t="shared" si="5"/>
        <v>1.355925925925926</v>
      </c>
      <c r="P145" s="7">
        <f t="shared" si="4"/>
        <v>104.6</v>
      </c>
      <c r="Q145" s="9" t="str">
        <f>LEFT(N145, SEARCH("/",N145,1)-1)</f>
        <v>music</v>
      </c>
      <c r="R145" t="str">
        <f>RIGHT(N145,LEN(N145)-SEARCH("/",N145))</f>
        <v>indie rock</v>
      </c>
      <c r="S145" s="14">
        <f>(((J145/60)/60)/24)+DATE(1970,1,1)</f>
        <v>40357.208333333336</v>
      </c>
      <c r="T145" s="14">
        <f>(((K145/60)/60)/24)+DATE(1970,1,1)</f>
        <v>40377.208333333336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24">
        <f t="shared" si="5"/>
        <v>1.2909999999999999</v>
      </c>
      <c r="P146" s="7">
        <f t="shared" si="4"/>
        <v>86.066666666666663</v>
      </c>
      <c r="Q146" s="9" t="str">
        <f>LEFT(N146, SEARCH("/",N146,1)-1)</f>
        <v>theater</v>
      </c>
      <c r="R146" t="str">
        <f>RIGHT(N146,LEN(N146)-SEARCH("/",N146))</f>
        <v>plays</v>
      </c>
      <c r="S146" s="14">
        <f>(((J146/60)/60)/24)+DATE(1970,1,1)</f>
        <v>43633.208333333328</v>
      </c>
      <c r="T146" s="14">
        <f>(((K146/60)/60)/24)+DATE(1970,1,1)</f>
        <v>43641.208333333328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24">
        <f t="shared" si="5"/>
        <v>2.3651200000000001</v>
      </c>
      <c r="P147" s="7">
        <f t="shared" si="4"/>
        <v>76.989583333333329</v>
      </c>
      <c r="Q147" s="9" t="str">
        <f>LEFT(N147, SEARCH("/",N147,1)-1)</f>
        <v>technology</v>
      </c>
      <c r="R147" t="str">
        <f>RIGHT(N147,LEN(N147)-SEARCH("/",N147))</f>
        <v>wearables</v>
      </c>
      <c r="S147" s="14">
        <f>(((J147/60)/60)/24)+DATE(1970,1,1)</f>
        <v>41889.208333333336</v>
      </c>
      <c r="T147" s="14">
        <f>(((K147/60)/60)/24)+DATE(1970,1,1)</f>
        <v>41894.208333333336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24">
        <f t="shared" si="5"/>
        <v>0.17249999999999999</v>
      </c>
      <c r="P148" s="7">
        <f t="shared" si="4"/>
        <v>29.764705882352942</v>
      </c>
      <c r="Q148" s="9" t="str">
        <f>LEFT(N148, SEARCH("/",N148,1)-1)</f>
        <v>theater</v>
      </c>
      <c r="R148" t="str">
        <f>RIGHT(N148,LEN(N148)-SEARCH("/",N148))</f>
        <v>plays</v>
      </c>
      <c r="S148" s="14">
        <f>(((J148/60)/60)/24)+DATE(1970,1,1)</f>
        <v>40855.25</v>
      </c>
      <c r="T148" s="14">
        <f>(((K148/60)/60)/24)+DATE(1970,1,1)</f>
        <v>40875.25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24">
        <f t="shared" si="5"/>
        <v>1.1249397590361445</v>
      </c>
      <c r="P149" s="7">
        <f t="shared" si="4"/>
        <v>46.91959798994975</v>
      </c>
      <c r="Q149" s="9" t="str">
        <f>LEFT(N149, SEARCH("/",N149,1)-1)</f>
        <v>theater</v>
      </c>
      <c r="R149" t="str">
        <f>RIGHT(N149,LEN(N149)-SEARCH("/",N149))</f>
        <v>plays</v>
      </c>
      <c r="S149" s="14">
        <f>(((J149/60)/60)/24)+DATE(1970,1,1)</f>
        <v>42534.208333333328</v>
      </c>
      <c r="T149" s="14">
        <f>(((K149/60)/60)/24)+DATE(1970,1,1)</f>
        <v>42540.208333333328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24">
        <f t="shared" si="5"/>
        <v>1.2102150537634409</v>
      </c>
      <c r="P150" s="7">
        <f t="shared" si="4"/>
        <v>105.18691588785046</v>
      </c>
      <c r="Q150" s="9" t="str">
        <f>LEFT(N150, SEARCH("/",N150,1)-1)</f>
        <v>technology</v>
      </c>
      <c r="R150" t="str">
        <f>RIGHT(N150,LEN(N150)-SEARCH("/",N150))</f>
        <v>wearables</v>
      </c>
      <c r="S150" s="14">
        <f>(((J150/60)/60)/24)+DATE(1970,1,1)</f>
        <v>42941.208333333328</v>
      </c>
      <c r="T150" s="14">
        <f>(((K150/60)/60)/24)+DATE(1970,1,1)</f>
        <v>42950.208333333328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24">
        <f t="shared" si="5"/>
        <v>2.1987096774193549</v>
      </c>
      <c r="P151" s="7">
        <f t="shared" si="4"/>
        <v>69.907692307692301</v>
      </c>
      <c r="Q151" s="9" t="str">
        <f>LEFT(N151, SEARCH("/",N151,1)-1)</f>
        <v>music</v>
      </c>
      <c r="R151" t="str">
        <f>RIGHT(N151,LEN(N151)-SEARCH("/",N151))</f>
        <v>indie rock</v>
      </c>
      <c r="S151" s="14">
        <f>(((J151/60)/60)/24)+DATE(1970,1,1)</f>
        <v>41275.25</v>
      </c>
      <c r="T151" s="14">
        <f>(((K151/60)/60)/24)+DATE(1970,1,1)</f>
        <v>41327.25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24">
        <f t="shared" si="5"/>
        <v>0.01</v>
      </c>
      <c r="P152" s="7">
        <f t="shared" si="4"/>
        <v>1</v>
      </c>
      <c r="Q152" s="9" t="str">
        <f>LEFT(N152, SEARCH("/",N152,1)-1)</f>
        <v>music</v>
      </c>
      <c r="R152" t="str">
        <f>RIGHT(N152,LEN(N152)-SEARCH("/",N152))</f>
        <v>rock</v>
      </c>
      <c r="S152" s="14">
        <f>(((J152/60)/60)/24)+DATE(1970,1,1)</f>
        <v>43450.25</v>
      </c>
      <c r="T152" s="14">
        <f>(((K152/60)/60)/24)+DATE(1970,1,1)</f>
        <v>43451.25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24">
        <f t="shared" si="5"/>
        <v>0.64166909620991253</v>
      </c>
      <c r="P153" s="7">
        <f t="shared" si="4"/>
        <v>60.011588275391958</v>
      </c>
      <c r="Q153" s="9" t="str">
        <f>LEFT(N153, SEARCH("/",N153,1)-1)</f>
        <v>music</v>
      </c>
      <c r="R153" t="str">
        <f>RIGHT(N153,LEN(N153)-SEARCH("/",N153))</f>
        <v>electric music</v>
      </c>
      <c r="S153" s="14">
        <f>(((J153/60)/60)/24)+DATE(1970,1,1)</f>
        <v>41799.208333333336</v>
      </c>
      <c r="T153" s="14">
        <f>(((K153/60)/60)/24)+DATE(1970,1,1)</f>
        <v>41850.208333333336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24">
        <f t="shared" si="5"/>
        <v>4.2306746987951804</v>
      </c>
      <c r="P154" s="7">
        <f t="shared" si="4"/>
        <v>52.006220379146917</v>
      </c>
      <c r="Q154" s="9" t="str">
        <f>LEFT(N154, SEARCH("/",N154,1)-1)</f>
        <v>music</v>
      </c>
      <c r="R154" t="str">
        <f>RIGHT(N154,LEN(N154)-SEARCH("/",N154))</f>
        <v>indie rock</v>
      </c>
      <c r="S154" s="14">
        <f>(((J154/60)/60)/24)+DATE(1970,1,1)</f>
        <v>42783.25</v>
      </c>
      <c r="T154" s="14">
        <f>(((K154/60)/60)/24)+DATE(1970,1,1)</f>
        <v>42790.25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24">
        <f t="shared" si="5"/>
        <v>0.92984160506863778</v>
      </c>
      <c r="P155" s="7">
        <f t="shared" si="4"/>
        <v>31.000176025347649</v>
      </c>
      <c r="Q155" s="9" t="str">
        <f>LEFT(N155, SEARCH("/",N155,1)-1)</f>
        <v>theater</v>
      </c>
      <c r="R155" t="str">
        <f>RIGHT(N155,LEN(N155)-SEARCH("/",N155))</f>
        <v>plays</v>
      </c>
      <c r="S155" s="14">
        <f>(((J155/60)/60)/24)+DATE(1970,1,1)</f>
        <v>41201.208333333336</v>
      </c>
      <c r="T155" s="14">
        <f>(((K155/60)/60)/24)+DATE(1970,1,1)</f>
        <v>41207.208333333336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24">
        <f t="shared" si="5"/>
        <v>0.58756567425569173</v>
      </c>
      <c r="P156" s="7">
        <f t="shared" si="4"/>
        <v>95.042492917847028</v>
      </c>
      <c r="Q156" s="9" t="str">
        <f>LEFT(N156, SEARCH("/",N156,1)-1)</f>
        <v>music</v>
      </c>
      <c r="R156" t="str">
        <f>RIGHT(N156,LEN(N156)-SEARCH("/",N156))</f>
        <v>indie rock</v>
      </c>
      <c r="S156" s="14">
        <f>(((J156/60)/60)/24)+DATE(1970,1,1)</f>
        <v>42502.208333333328</v>
      </c>
      <c r="T156" s="14">
        <f>(((K156/60)/60)/24)+DATE(1970,1,1)</f>
        <v>42525.208333333328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24">
        <f t="shared" si="5"/>
        <v>0.65022222222222226</v>
      </c>
      <c r="P157" s="7">
        <f t="shared" si="4"/>
        <v>75.968174204355108</v>
      </c>
      <c r="Q157" s="9" t="str">
        <f>LEFT(N157, SEARCH("/",N157,1)-1)</f>
        <v>theater</v>
      </c>
      <c r="R157" t="str">
        <f>RIGHT(N157,LEN(N157)-SEARCH("/",N157))</f>
        <v>plays</v>
      </c>
      <c r="S157" s="14">
        <f>(((J157/60)/60)/24)+DATE(1970,1,1)</f>
        <v>40262.208333333336</v>
      </c>
      <c r="T157" s="14">
        <f>(((K157/60)/60)/24)+DATE(1970,1,1)</f>
        <v>40277.208333333336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24">
        <f t="shared" si="5"/>
        <v>0.73939560439560437</v>
      </c>
      <c r="P158" s="7">
        <f t="shared" si="4"/>
        <v>71.013192612137203</v>
      </c>
      <c r="Q158" s="9" t="str">
        <f>LEFT(N158, SEARCH("/",N158,1)-1)</f>
        <v>music</v>
      </c>
      <c r="R158" t="str">
        <f>RIGHT(N158,LEN(N158)-SEARCH("/",N158))</f>
        <v>rock</v>
      </c>
      <c r="S158" s="14">
        <f>(((J158/60)/60)/24)+DATE(1970,1,1)</f>
        <v>43743.208333333328</v>
      </c>
      <c r="T158" s="14">
        <f>(((K158/60)/60)/24)+DATE(1970,1,1)</f>
        <v>43767.208333333328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24">
        <f t="shared" si="5"/>
        <v>0.52666666666666662</v>
      </c>
      <c r="P159" s="7">
        <f t="shared" si="4"/>
        <v>73.733333333333334</v>
      </c>
      <c r="Q159" s="9" t="str">
        <f>LEFT(N159, SEARCH("/",N159,1)-1)</f>
        <v>photography</v>
      </c>
      <c r="R159" t="str">
        <f>RIGHT(N159,LEN(N159)-SEARCH("/",N159))</f>
        <v>photography books</v>
      </c>
      <c r="S159" s="14">
        <f>(((J159/60)/60)/24)+DATE(1970,1,1)</f>
        <v>41638.25</v>
      </c>
      <c r="T159" s="14">
        <f>(((K159/60)/60)/24)+DATE(1970,1,1)</f>
        <v>41650.25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24">
        <f t="shared" si="5"/>
        <v>2.2095238095238097</v>
      </c>
      <c r="P160" s="7">
        <f t="shared" si="4"/>
        <v>113.17073170731707</v>
      </c>
      <c r="Q160" s="9" t="str">
        <f>LEFT(N160, SEARCH("/",N160,1)-1)</f>
        <v>music</v>
      </c>
      <c r="R160" t="str">
        <f>RIGHT(N160,LEN(N160)-SEARCH("/",N160))</f>
        <v>rock</v>
      </c>
      <c r="S160" s="14">
        <f>(((J160/60)/60)/24)+DATE(1970,1,1)</f>
        <v>42346.25</v>
      </c>
      <c r="T160" s="14">
        <f>(((K160/60)/60)/24)+DATE(1970,1,1)</f>
        <v>42347.25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24">
        <f t="shared" si="5"/>
        <v>1.0001150627615063</v>
      </c>
      <c r="P161" s="7">
        <f t="shared" si="4"/>
        <v>105.00933552992861</v>
      </c>
      <c r="Q161" s="9" t="str">
        <f>LEFT(N161, SEARCH("/",N161,1)-1)</f>
        <v>theater</v>
      </c>
      <c r="R161" t="str">
        <f>RIGHT(N161,LEN(N161)-SEARCH("/",N161))</f>
        <v>plays</v>
      </c>
      <c r="S161" s="14">
        <f>(((J161/60)/60)/24)+DATE(1970,1,1)</f>
        <v>43551.208333333328</v>
      </c>
      <c r="T161" s="14">
        <f>(((K161/60)/60)/24)+DATE(1970,1,1)</f>
        <v>43569.208333333328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24">
        <f t="shared" si="5"/>
        <v>1.6231249999999999</v>
      </c>
      <c r="P162" s="7">
        <f t="shared" si="4"/>
        <v>79.176829268292678</v>
      </c>
      <c r="Q162" s="9" t="str">
        <f>LEFT(N162, SEARCH("/",N162,1)-1)</f>
        <v>technology</v>
      </c>
      <c r="R162" t="str">
        <f>RIGHT(N162,LEN(N162)-SEARCH("/",N162))</f>
        <v>wearables</v>
      </c>
      <c r="S162" s="14">
        <f>(((J162/60)/60)/24)+DATE(1970,1,1)</f>
        <v>43582.208333333328</v>
      </c>
      <c r="T162" s="14">
        <f>(((K162/60)/60)/24)+DATE(1970,1,1)</f>
        <v>43598.208333333328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24">
        <f t="shared" si="5"/>
        <v>0.78181818181818186</v>
      </c>
      <c r="P163" s="7">
        <f t="shared" si="4"/>
        <v>57.333333333333336</v>
      </c>
      <c r="Q163" s="9" t="str">
        <f>LEFT(N163, SEARCH("/",N163,1)-1)</f>
        <v>technology</v>
      </c>
      <c r="R163" t="str">
        <f>RIGHT(N163,LEN(N163)-SEARCH("/",N163))</f>
        <v>web</v>
      </c>
      <c r="S163" s="14">
        <f>(((J163/60)/60)/24)+DATE(1970,1,1)</f>
        <v>42270.208333333328</v>
      </c>
      <c r="T163" s="14">
        <f>(((K163/60)/60)/24)+DATE(1970,1,1)</f>
        <v>42276.208333333328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24">
        <f t="shared" si="5"/>
        <v>1.4973770491803278</v>
      </c>
      <c r="P164" s="7">
        <f t="shared" si="4"/>
        <v>58.178343949044589</v>
      </c>
      <c r="Q164" s="9" t="str">
        <f>LEFT(N164, SEARCH("/",N164,1)-1)</f>
        <v>music</v>
      </c>
      <c r="R164" t="str">
        <f>RIGHT(N164,LEN(N164)-SEARCH("/",N164))</f>
        <v>rock</v>
      </c>
      <c r="S164" s="14">
        <f>(((J164/60)/60)/24)+DATE(1970,1,1)</f>
        <v>43442.25</v>
      </c>
      <c r="T164" s="14">
        <f>(((K164/60)/60)/24)+DATE(1970,1,1)</f>
        <v>43472.25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24">
        <f t="shared" si="5"/>
        <v>2.5325714285714285</v>
      </c>
      <c r="P165" s="7">
        <f t="shared" si="4"/>
        <v>36.032520325203251</v>
      </c>
      <c r="Q165" s="9" t="str">
        <f>LEFT(N165, SEARCH("/",N165,1)-1)</f>
        <v>photography</v>
      </c>
      <c r="R165" t="str">
        <f>RIGHT(N165,LEN(N165)-SEARCH("/",N165))</f>
        <v>photography books</v>
      </c>
      <c r="S165" s="14">
        <f>(((J165/60)/60)/24)+DATE(1970,1,1)</f>
        <v>43028.208333333328</v>
      </c>
      <c r="T165" s="14">
        <f>(((K165/60)/60)/24)+DATE(1970,1,1)</f>
        <v>43077.25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24">
        <f t="shared" si="5"/>
        <v>1.0016943521594683</v>
      </c>
      <c r="P166" s="7">
        <f t="shared" si="4"/>
        <v>107.99068767908309</v>
      </c>
      <c r="Q166" s="9" t="str">
        <f>LEFT(N166, SEARCH("/",N166,1)-1)</f>
        <v>theater</v>
      </c>
      <c r="R166" t="str">
        <f>RIGHT(N166,LEN(N166)-SEARCH("/",N166))</f>
        <v>plays</v>
      </c>
      <c r="S166" s="14">
        <f>(((J166/60)/60)/24)+DATE(1970,1,1)</f>
        <v>43016.208333333328</v>
      </c>
      <c r="T166" s="14">
        <f>(((K166/60)/60)/24)+DATE(1970,1,1)</f>
        <v>43017.208333333328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24">
        <f t="shared" si="5"/>
        <v>1.2199004424778761</v>
      </c>
      <c r="P167" s="7">
        <f t="shared" si="4"/>
        <v>44.005985634477256</v>
      </c>
      <c r="Q167" s="9" t="str">
        <f>LEFT(N167, SEARCH("/",N167,1)-1)</f>
        <v>technology</v>
      </c>
      <c r="R167" t="str">
        <f>RIGHT(N167,LEN(N167)-SEARCH("/",N167))</f>
        <v>web</v>
      </c>
      <c r="S167" s="14">
        <f>(((J167/60)/60)/24)+DATE(1970,1,1)</f>
        <v>42948.208333333328</v>
      </c>
      <c r="T167" s="14">
        <f>(((K167/60)/60)/24)+DATE(1970,1,1)</f>
        <v>42980.208333333328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24">
        <f t="shared" si="5"/>
        <v>1.3713265306122449</v>
      </c>
      <c r="P168" s="7">
        <f t="shared" si="4"/>
        <v>55.077868852459019</v>
      </c>
      <c r="Q168" s="9" t="str">
        <f>LEFT(N168, SEARCH("/",N168,1)-1)</f>
        <v>photography</v>
      </c>
      <c r="R168" t="str">
        <f>RIGHT(N168,LEN(N168)-SEARCH("/",N168))</f>
        <v>photography books</v>
      </c>
      <c r="S168" s="14">
        <f>(((J168/60)/60)/24)+DATE(1970,1,1)</f>
        <v>40534.25</v>
      </c>
      <c r="T168" s="14">
        <f>(((K168/60)/60)/24)+DATE(1970,1,1)</f>
        <v>40538.25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24">
        <f t="shared" si="5"/>
        <v>4.155384615384615</v>
      </c>
      <c r="P169" s="7">
        <f t="shared" si="4"/>
        <v>74</v>
      </c>
      <c r="Q169" s="9" t="str">
        <f>LEFT(N169, SEARCH("/",N169,1)-1)</f>
        <v>theater</v>
      </c>
      <c r="R169" t="str">
        <f>RIGHT(N169,LEN(N169)-SEARCH("/",N169))</f>
        <v>plays</v>
      </c>
      <c r="S169" s="14">
        <f>(((J169/60)/60)/24)+DATE(1970,1,1)</f>
        <v>41435.208333333336</v>
      </c>
      <c r="T169" s="14">
        <f>(((K169/60)/60)/24)+DATE(1970,1,1)</f>
        <v>41445.208333333336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24">
        <f t="shared" si="5"/>
        <v>0.3130913348946136</v>
      </c>
      <c r="P170" s="7">
        <f t="shared" si="4"/>
        <v>41.996858638743454</v>
      </c>
      <c r="Q170" s="9" t="str">
        <f>LEFT(N170, SEARCH("/",N170,1)-1)</f>
        <v>music</v>
      </c>
      <c r="R170" t="str">
        <f>RIGHT(N170,LEN(N170)-SEARCH("/",N170))</f>
        <v>indie rock</v>
      </c>
      <c r="S170" s="14">
        <f>(((J170/60)/60)/24)+DATE(1970,1,1)</f>
        <v>43518.25</v>
      </c>
      <c r="T170" s="14">
        <f>(((K170/60)/60)/24)+DATE(1970,1,1)</f>
        <v>43541.208333333328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24">
        <f t="shared" si="5"/>
        <v>4.240815450643777</v>
      </c>
      <c r="P171" s="7">
        <f t="shared" si="4"/>
        <v>77.988161010260455</v>
      </c>
      <c r="Q171" s="9" t="str">
        <f>LEFT(N171, SEARCH("/",N171,1)-1)</f>
        <v>film &amp; video</v>
      </c>
      <c r="R171" t="str">
        <f>RIGHT(N171,LEN(N171)-SEARCH("/",N171))</f>
        <v>shorts</v>
      </c>
      <c r="S171" s="14">
        <f>(((J171/60)/60)/24)+DATE(1970,1,1)</f>
        <v>41077.208333333336</v>
      </c>
      <c r="T171" s="14">
        <f>(((K171/60)/60)/24)+DATE(1970,1,1)</f>
        <v>41105.208333333336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24">
        <f t="shared" si="5"/>
        <v>2.9388623072833599E-2</v>
      </c>
      <c r="P172" s="7">
        <f t="shared" si="4"/>
        <v>82.507462686567166</v>
      </c>
      <c r="Q172" s="9" t="str">
        <f>LEFT(N172, SEARCH("/",N172,1)-1)</f>
        <v>music</v>
      </c>
      <c r="R172" t="str">
        <f>RIGHT(N172,LEN(N172)-SEARCH("/",N172))</f>
        <v>indie rock</v>
      </c>
      <c r="S172" s="14">
        <f>(((J172/60)/60)/24)+DATE(1970,1,1)</f>
        <v>42950.208333333328</v>
      </c>
      <c r="T172" s="14">
        <f>(((K172/60)/60)/24)+DATE(1970,1,1)</f>
        <v>42957.208333333328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24">
        <f t="shared" si="5"/>
        <v>0.1063265306122449</v>
      </c>
      <c r="P173" s="7">
        <f t="shared" si="4"/>
        <v>104.2</v>
      </c>
      <c r="Q173" s="9" t="str">
        <f>LEFT(N173, SEARCH("/",N173,1)-1)</f>
        <v>publishing</v>
      </c>
      <c r="R173" t="str">
        <f>RIGHT(N173,LEN(N173)-SEARCH("/",N173))</f>
        <v>translations</v>
      </c>
      <c r="S173" s="14">
        <f>(((J173/60)/60)/24)+DATE(1970,1,1)</f>
        <v>41718.208333333336</v>
      </c>
      <c r="T173" s="14">
        <f>(((K173/60)/60)/24)+DATE(1970,1,1)</f>
        <v>41740.208333333336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24">
        <f t="shared" si="5"/>
        <v>0.82874999999999999</v>
      </c>
      <c r="P174" s="7">
        <f t="shared" si="4"/>
        <v>25.5</v>
      </c>
      <c r="Q174" s="9" t="str">
        <f>LEFT(N174, SEARCH("/",N174,1)-1)</f>
        <v>film &amp; video</v>
      </c>
      <c r="R174" t="str">
        <f>RIGHT(N174,LEN(N174)-SEARCH("/",N174))</f>
        <v>documentary</v>
      </c>
      <c r="S174" s="14">
        <f>(((J174/60)/60)/24)+DATE(1970,1,1)</f>
        <v>41839.208333333336</v>
      </c>
      <c r="T174" s="14">
        <f>(((K174/60)/60)/24)+DATE(1970,1,1)</f>
        <v>41854.208333333336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24">
        <f t="shared" si="5"/>
        <v>1.6301447776628748</v>
      </c>
      <c r="P175" s="7">
        <f t="shared" si="4"/>
        <v>100.98334401024984</v>
      </c>
      <c r="Q175" s="9" t="str">
        <f>LEFT(N175, SEARCH("/",N175,1)-1)</f>
        <v>theater</v>
      </c>
      <c r="R175" t="str">
        <f>RIGHT(N175,LEN(N175)-SEARCH("/",N175))</f>
        <v>plays</v>
      </c>
      <c r="S175" s="14">
        <f>(((J175/60)/60)/24)+DATE(1970,1,1)</f>
        <v>41412.208333333336</v>
      </c>
      <c r="T175" s="14">
        <f>(((K175/60)/60)/24)+DATE(1970,1,1)</f>
        <v>41418.208333333336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24">
        <f t="shared" si="5"/>
        <v>8.9466666666666672</v>
      </c>
      <c r="P176" s="7">
        <f t="shared" si="4"/>
        <v>111.83333333333333</v>
      </c>
      <c r="Q176" s="9" t="str">
        <f>LEFT(N176, SEARCH("/",N176,1)-1)</f>
        <v>technology</v>
      </c>
      <c r="R176" t="str">
        <f>RIGHT(N176,LEN(N176)-SEARCH("/",N176))</f>
        <v>wearables</v>
      </c>
      <c r="S176" s="14">
        <f>(((J176/60)/60)/24)+DATE(1970,1,1)</f>
        <v>42282.208333333328</v>
      </c>
      <c r="T176" s="14">
        <f>(((K176/60)/60)/24)+DATE(1970,1,1)</f>
        <v>42283.208333333328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24">
        <f t="shared" si="5"/>
        <v>0.26191501103752757</v>
      </c>
      <c r="P177" s="7">
        <f t="shared" si="4"/>
        <v>41.999115044247787</v>
      </c>
      <c r="Q177" s="9" t="str">
        <f>LEFT(N177, SEARCH("/",N177,1)-1)</f>
        <v>theater</v>
      </c>
      <c r="R177" t="str">
        <f>RIGHT(N177,LEN(N177)-SEARCH("/",N177))</f>
        <v>plays</v>
      </c>
      <c r="S177" s="14">
        <f>(((J177/60)/60)/24)+DATE(1970,1,1)</f>
        <v>42613.208333333328</v>
      </c>
      <c r="T177" s="14">
        <f>(((K177/60)/60)/24)+DATE(1970,1,1)</f>
        <v>42632.208333333328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24">
        <f t="shared" si="5"/>
        <v>0.74834782608695649</v>
      </c>
      <c r="P178" s="7">
        <f t="shared" si="4"/>
        <v>110.05115089514067</v>
      </c>
      <c r="Q178" s="9" t="str">
        <f>LEFT(N178, SEARCH("/",N178,1)-1)</f>
        <v>theater</v>
      </c>
      <c r="R178" t="str">
        <f>RIGHT(N178,LEN(N178)-SEARCH("/",N178))</f>
        <v>plays</v>
      </c>
      <c r="S178" s="14">
        <f>(((J178/60)/60)/24)+DATE(1970,1,1)</f>
        <v>42616.208333333328</v>
      </c>
      <c r="T178" s="14">
        <f>(((K178/60)/60)/24)+DATE(1970,1,1)</f>
        <v>42625.208333333328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24">
        <f t="shared" si="5"/>
        <v>4.1647680412371137</v>
      </c>
      <c r="P179" s="7">
        <f t="shared" si="4"/>
        <v>58.997079225994888</v>
      </c>
      <c r="Q179" s="9" t="str">
        <f>LEFT(N179, SEARCH("/",N179,1)-1)</f>
        <v>theater</v>
      </c>
      <c r="R179" t="str">
        <f>RIGHT(N179,LEN(N179)-SEARCH("/",N179))</f>
        <v>plays</v>
      </c>
      <c r="S179" s="14">
        <f>(((J179/60)/60)/24)+DATE(1970,1,1)</f>
        <v>40497.25</v>
      </c>
      <c r="T179" s="14">
        <f>(((K179/60)/60)/24)+DATE(1970,1,1)</f>
        <v>40522.25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24">
        <f t="shared" si="5"/>
        <v>0.96208333333333329</v>
      </c>
      <c r="P180" s="7">
        <f t="shared" si="4"/>
        <v>32.985714285714288</v>
      </c>
      <c r="Q180" s="9" t="str">
        <f>LEFT(N180, SEARCH("/",N180,1)-1)</f>
        <v>food</v>
      </c>
      <c r="R180" t="str">
        <f>RIGHT(N180,LEN(N180)-SEARCH("/",N180))</f>
        <v>food trucks</v>
      </c>
      <c r="S180" s="14">
        <f>(((J180/60)/60)/24)+DATE(1970,1,1)</f>
        <v>42999.208333333328</v>
      </c>
      <c r="T180" s="14">
        <f>(((K180/60)/60)/24)+DATE(1970,1,1)</f>
        <v>43008.208333333328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24">
        <f t="shared" si="5"/>
        <v>3.5771910112359548</v>
      </c>
      <c r="P181" s="7">
        <f t="shared" si="4"/>
        <v>45.005654509471306</v>
      </c>
      <c r="Q181" s="9" t="str">
        <f>LEFT(N181, SEARCH("/",N181,1)-1)</f>
        <v>theater</v>
      </c>
      <c r="R181" t="str">
        <f>RIGHT(N181,LEN(N181)-SEARCH("/",N181))</f>
        <v>plays</v>
      </c>
      <c r="S181" s="14">
        <f>(((J181/60)/60)/24)+DATE(1970,1,1)</f>
        <v>41350.208333333336</v>
      </c>
      <c r="T181" s="14">
        <f>(((K181/60)/60)/24)+DATE(1970,1,1)</f>
        <v>41351.208333333336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24">
        <f t="shared" si="5"/>
        <v>3.0845714285714285</v>
      </c>
      <c r="P182" s="7">
        <f t="shared" si="4"/>
        <v>81.98196487897485</v>
      </c>
      <c r="Q182" s="9" t="str">
        <f>LEFT(N182, SEARCH("/",N182,1)-1)</f>
        <v>technology</v>
      </c>
      <c r="R182" t="str">
        <f>RIGHT(N182,LEN(N182)-SEARCH("/",N182))</f>
        <v>wearables</v>
      </c>
      <c r="S182" s="14">
        <f>(((J182/60)/60)/24)+DATE(1970,1,1)</f>
        <v>40259.208333333336</v>
      </c>
      <c r="T182" s="14">
        <f>(((K182/60)/60)/24)+DATE(1970,1,1)</f>
        <v>40264.208333333336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24">
        <f t="shared" si="5"/>
        <v>0.61802325581395345</v>
      </c>
      <c r="P183" s="7">
        <f t="shared" si="4"/>
        <v>39.080882352941174</v>
      </c>
      <c r="Q183" s="9" t="str">
        <f>LEFT(N183, SEARCH("/",N183,1)-1)</f>
        <v>technology</v>
      </c>
      <c r="R183" t="str">
        <f>RIGHT(N183,LEN(N183)-SEARCH("/",N183))</f>
        <v>web</v>
      </c>
      <c r="S183" s="14">
        <f>(((J183/60)/60)/24)+DATE(1970,1,1)</f>
        <v>43012.208333333328</v>
      </c>
      <c r="T183" s="14">
        <f>(((K183/60)/60)/24)+DATE(1970,1,1)</f>
        <v>43030.208333333328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24">
        <f t="shared" si="5"/>
        <v>7.2232472324723247</v>
      </c>
      <c r="P184" s="7">
        <f t="shared" si="4"/>
        <v>58.996383363471971</v>
      </c>
      <c r="Q184" s="9" t="str">
        <f>LEFT(N184, SEARCH("/",N184,1)-1)</f>
        <v>theater</v>
      </c>
      <c r="R184" t="str">
        <f>RIGHT(N184,LEN(N184)-SEARCH("/",N184))</f>
        <v>plays</v>
      </c>
      <c r="S184" s="14">
        <f>(((J184/60)/60)/24)+DATE(1970,1,1)</f>
        <v>43631.208333333328</v>
      </c>
      <c r="T184" s="14">
        <f>(((K184/60)/60)/24)+DATE(1970,1,1)</f>
        <v>43647.208333333328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24">
        <f t="shared" si="5"/>
        <v>0.69117647058823528</v>
      </c>
      <c r="P185" s="7">
        <f t="shared" si="4"/>
        <v>40.988372093023258</v>
      </c>
      <c r="Q185" s="9" t="str">
        <f>LEFT(N185, SEARCH("/",N185,1)-1)</f>
        <v>music</v>
      </c>
      <c r="R185" t="str">
        <f>RIGHT(N185,LEN(N185)-SEARCH("/",N185))</f>
        <v>rock</v>
      </c>
      <c r="S185" s="14">
        <f>(((J185/60)/60)/24)+DATE(1970,1,1)</f>
        <v>40430.208333333336</v>
      </c>
      <c r="T185" s="14">
        <f>(((K185/60)/60)/24)+DATE(1970,1,1)</f>
        <v>40443.208333333336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24">
        <f t="shared" si="5"/>
        <v>2.9305555555555554</v>
      </c>
      <c r="P186" s="7">
        <f t="shared" si="4"/>
        <v>31.029411764705884</v>
      </c>
      <c r="Q186" s="9" t="str">
        <f>LEFT(N186, SEARCH("/",N186,1)-1)</f>
        <v>theater</v>
      </c>
      <c r="R186" t="str">
        <f>RIGHT(N186,LEN(N186)-SEARCH("/",N186))</f>
        <v>plays</v>
      </c>
      <c r="S186" s="14">
        <f>(((J186/60)/60)/24)+DATE(1970,1,1)</f>
        <v>43588.208333333328</v>
      </c>
      <c r="T186" s="14">
        <f>(((K186/60)/60)/24)+DATE(1970,1,1)</f>
        <v>43589.208333333328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24">
        <f t="shared" si="5"/>
        <v>0.71799999999999997</v>
      </c>
      <c r="P187" s="7">
        <f t="shared" si="4"/>
        <v>37.789473684210527</v>
      </c>
      <c r="Q187" s="9" t="str">
        <f>LEFT(N187, SEARCH("/",N187,1)-1)</f>
        <v>film &amp; video</v>
      </c>
      <c r="R187" t="str">
        <f>RIGHT(N187,LEN(N187)-SEARCH("/",N187))</f>
        <v>television</v>
      </c>
      <c r="S187" s="14">
        <f>(((J187/60)/60)/24)+DATE(1970,1,1)</f>
        <v>43233.208333333328</v>
      </c>
      <c r="T187" s="14">
        <f>(((K187/60)/60)/24)+DATE(1970,1,1)</f>
        <v>43244.208333333328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24">
        <f t="shared" si="5"/>
        <v>0.31934684684684683</v>
      </c>
      <c r="P188" s="7">
        <f t="shared" si="4"/>
        <v>32.006772009029348</v>
      </c>
      <c r="Q188" s="9" t="str">
        <f>LEFT(N188, SEARCH("/",N188,1)-1)</f>
        <v>theater</v>
      </c>
      <c r="R188" t="str">
        <f>RIGHT(N188,LEN(N188)-SEARCH("/",N188))</f>
        <v>plays</v>
      </c>
      <c r="S188" s="14">
        <f>(((J188/60)/60)/24)+DATE(1970,1,1)</f>
        <v>41782.208333333336</v>
      </c>
      <c r="T188" s="14">
        <f>(((K188/60)/60)/24)+DATE(1970,1,1)</f>
        <v>41797.208333333336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24">
        <f t="shared" si="5"/>
        <v>2.2987375415282392</v>
      </c>
      <c r="P189" s="7">
        <f t="shared" si="4"/>
        <v>95.966712898751737</v>
      </c>
      <c r="Q189" s="9" t="str">
        <f>LEFT(N189, SEARCH("/",N189,1)-1)</f>
        <v>film &amp; video</v>
      </c>
      <c r="R189" t="str">
        <f>RIGHT(N189,LEN(N189)-SEARCH("/",N189))</f>
        <v>shorts</v>
      </c>
      <c r="S189" s="14">
        <f>(((J189/60)/60)/24)+DATE(1970,1,1)</f>
        <v>41328.25</v>
      </c>
      <c r="T189" s="14">
        <f>(((K189/60)/60)/24)+DATE(1970,1,1)</f>
        <v>41356.208333333336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24">
        <f t="shared" si="5"/>
        <v>0.3201219512195122</v>
      </c>
      <c r="P190" s="7">
        <f t="shared" si="4"/>
        <v>75</v>
      </c>
      <c r="Q190" s="9" t="str">
        <f>LEFT(N190, SEARCH("/",N190,1)-1)</f>
        <v>theater</v>
      </c>
      <c r="R190" t="str">
        <f>RIGHT(N190,LEN(N190)-SEARCH("/",N190))</f>
        <v>plays</v>
      </c>
      <c r="S190" s="14">
        <f>(((J190/60)/60)/24)+DATE(1970,1,1)</f>
        <v>41975.25</v>
      </c>
      <c r="T190" s="14">
        <f>(((K190/60)/60)/24)+DATE(1970,1,1)</f>
        <v>41976.25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24">
        <f t="shared" si="5"/>
        <v>0.23525352848928385</v>
      </c>
      <c r="P191" s="7">
        <f t="shared" si="4"/>
        <v>102.0498866213152</v>
      </c>
      <c r="Q191" s="9" t="str">
        <f>LEFT(N191, SEARCH("/",N191,1)-1)</f>
        <v>theater</v>
      </c>
      <c r="R191" t="str">
        <f>RIGHT(N191,LEN(N191)-SEARCH("/",N191))</f>
        <v>plays</v>
      </c>
      <c r="S191" s="14">
        <f>(((J191/60)/60)/24)+DATE(1970,1,1)</f>
        <v>42433.25</v>
      </c>
      <c r="T191" s="14">
        <f>(((K191/60)/60)/24)+DATE(1970,1,1)</f>
        <v>42433.25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24">
        <f t="shared" si="5"/>
        <v>0.68594594594594593</v>
      </c>
      <c r="P192" s="7">
        <f t="shared" si="4"/>
        <v>105.75</v>
      </c>
      <c r="Q192" s="9" t="str">
        <f>LEFT(N192, SEARCH("/",N192,1)-1)</f>
        <v>theater</v>
      </c>
      <c r="R192" t="str">
        <f>RIGHT(N192,LEN(N192)-SEARCH("/",N192))</f>
        <v>plays</v>
      </c>
      <c r="S192" s="14">
        <f>(((J192/60)/60)/24)+DATE(1970,1,1)</f>
        <v>41429.208333333336</v>
      </c>
      <c r="T192" s="14">
        <f>(((K192/60)/60)/24)+DATE(1970,1,1)</f>
        <v>41430.208333333336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24">
        <f t="shared" si="5"/>
        <v>0.37952380952380954</v>
      </c>
      <c r="P193" s="7">
        <f t="shared" si="4"/>
        <v>37.069767441860463</v>
      </c>
      <c r="Q193" s="9" t="str">
        <f>LEFT(N193, SEARCH("/",N193,1)-1)</f>
        <v>theater</v>
      </c>
      <c r="R193" t="str">
        <f>RIGHT(N193,LEN(N193)-SEARCH("/",N193))</f>
        <v>plays</v>
      </c>
      <c r="S193" s="14">
        <f>(((J193/60)/60)/24)+DATE(1970,1,1)</f>
        <v>43536.208333333328</v>
      </c>
      <c r="T193" s="14">
        <f>(((K193/60)/60)/24)+DATE(1970,1,1)</f>
        <v>43539.208333333328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24">
        <f t="shared" si="5"/>
        <v>0.19992957746478873</v>
      </c>
      <c r="P194" s="7">
        <f t="shared" si="4"/>
        <v>35.049382716049379</v>
      </c>
      <c r="Q194" s="9" t="str">
        <f>LEFT(N194, SEARCH("/",N194,1)-1)</f>
        <v>music</v>
      </c>
      <c r="R194" t="str">
        <f>RIGHT(N194,LEN(N194)-SEARCH("/",N194))</f>
        <v>rock</v>
      </c>
      <c r="S194" s="14">
        <f>(((J194/60)/60)/24)+DATE(1970,1,1)</f>
        <v>41817.208333333336</v>
      </c>
      <c r="T194" s="14">
        <f>(((K194/60)/60)/24)+DATE(1970,1,1)</f>
        <v>41821.208333333336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24">
        <f t="shared" si="5"/>
        <v>0.45636363636363636</v>
      </c>
      <c r="P195" s="7">
        <f t="shared" ref="P195:P258" si="6">IF(E195=0, 0, E195/G195)</f>
        <v>46.338461538461537</v>
      </c>
      <c r="Q195" s="9" t="str">
        <f>LEFT(N195, SEARCH("/",N195,1)-1)</f>
        <v>music</v>
      </c>
      <c r="R195" t="str">
        <f>RIGHT(N195,LEN(N195)-SEARCH("/",N195))</f>
        <v>indie rock</v>
      </c>
      <c r="S195" s="14">
        <f>(((J195/60)/60)/24)+DATE(1970,1,1)</f>
        <v>43198.208333333328</v>
      </c>
      <c r="T195" s="14">
        <f>(((K195/60)/60)/24)+DATE(1970,1,1)</f>
        <v>43202.208333333328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24">
        <f t="shared" ref="O196:O259" si="7">IF(E196=0, 0, E196/D196)</f>
        <v>1.227605633802817</v>
      </c>
      <c r="P196" s="7">
        <f t="shared" si="6"/>
        <v>69.174603174603178</v>
      </c>
      <c r="Q196" s="9" t="str">
        <f>LEFT(N196, SEARCH("/",N196,1)-1)</f>
        <v>music</v>
      </c>
      <c r="R196" t="str">
        <f>RIGHT(N196,LEN(N196)-SEARCH("/",N196))</f>
        <v>metal</v>
      </c>
      <c r="S196" s="14">
        <f>(((J196/60)/60)/24)+DATE(1970,1,1)</f>
        <v>42261.208333333328</v>
      </c>
      <c r="T196" s="14">
        <f>(((K196/60)/60)/24)+DATE(1970,1,1)</f>
        <v>42277.208333333328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24">
        <f t="shared" si="7"/>
        <v>3.61753164556962</v>
      </c>
      <c r="P197" s="7">
        <f t="shared" si="6"/>
        <v>109.07824427480917</v>
      </c>
      <c r="Q197" s="9" t="str">
        <f>LEFT(N197, SEARCH("/",N197,1)-1)</f>
        <v>music</v>
      </c>
      <c r="R197" t="str">
        <f>RIGHT(N197,LEN(N197)-SEARCH("/",N197))</f>
        <v>electric music</v>
      </c>
      <c r="S197" s="14">
        <f>(((J197/60)/60)/24)+DATE(1970,1,1)</f>
        <v>43310.208333333328</v>
      </c>
      <c r="T197" s="14">
        <f>(((K197/60)/60)/24)+DATE(1970,1,1)</f>
        <v>43317.208333333328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24">
        <f t="shared" si="7"/>
        <v>0.63146341463414635</v>
      </c>
      <c r="P198" s="7">
        <f t="shared" si="6"/>
        <v>51.78</v>
      </c>
      <c r="Q198" s="9" t="str">
        <f>LEFT(N198, SEARCH("/",N198,1)-1)</f>
        <v>technology</v>
      </c>
      <c r="R198" t="str">
        <f>RIGHT(N198,LEN(N198)-SEARCH("/",N198))</f>
        <v>wearables</v>
      </c>
      <c r="S198" s="14">
        <f>(((J198/60)/60)/24)+DATE(1970,1,1)</f>
        <v>42616.208333333328</v>
      </c>
      <c r="T198" s="14">
        <f>(((K198/60)/60)/24)+DATE(1970,1,1)</f>
        <v>42635.208333333328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24">
        <f t="shared" si="7"/>
        <v>2.9820475319926874</v>
      </c>
      <c r="P199" s="7">
        <f t="shared" si="6"/>
        <v>82.010055304172951</v>
      </c>
      <c r="Q199" s="9" t="str">
        <f>LEFT(N199, SEARCH("/",N199,1)-1)</f>
        <v>film &amp; video</v>
      </c>
      <c r="R199" t="str">
        <f>RIGHT(N199,LEN(N199)-SEARCH("/",N199))</f>
        <v>drama</v>
      </c>
      <c r="S199" s="14">
        <f>(((J199/60)/60)/24)+DATE(1970,1,1)</f>
        <v>42909.208333333328</v>
      </c>
      <c r="T199" s="14">
        <f>(((K199/60)/60)/24)+DATE(1970,1,1)</f>
        <v>42923.208333333328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24">
        <f t="shared" si="7"/>
        <v>9.5585443037974685E-2</v>
      </c>
      <c r="P200" s="7">
        <f t="shared" si="6"/>
        <v>35.958333333333336</v>
      </c>
      <c r="Q200" s="9" t="str">
        <f>LEFT(N200, SEARCH("/",N200,1)-1)</f>
        <v>music</v>
      </c>
      <c r="R200" t="str">
        <f>RIGHT(N200,LEN(N200)-SEARCH("/",N200))</f>
        <v>electric music</v>
      </c>
      <c r="S200" s="14">
        <f>(((J200/60)/60)/24)+DATE(1970,1,1)</f>
        <v>40396.208333333336</v>
      </c>
      <c r="T200" s="14">
        <f>(((K200/60)/60)/24)+DATE(1970,1,1)</f>
        <v>40425.208333333336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24">
        <f t="shared" si="7"/>
        <v>0.5377777777777778</v>
      </c>
      <c r="P201" s="7">
        <f t="shared" si="6"/>
        <v>74.461538461538467</v>
      </c>
      <c r="Q201" s="9" t="str">
        <f>LEFT(N201, SEARCH("/",N201,1)-1)</f>
        <v>music</v>
      </c>
      <c r="R201" t="str">
        <f>RIGHT(N201,LEN(N201)-SEARCH("/",N201))</f>
        <v>rock</v>
      </c>
      <c r="S201" s="14">
        <f>(((J201/60)/60)/24)+DATE(1970,1,1)</f>
        <v>42192.208333333328</v>
      </c>
      <c r="T201" s="14">
        <f>(((K201/60)/60)/24)+DATE(1970,1,1)</f>
        <v>42196.208333333328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24">
        <f t="shared" si="7"/>
        <v>0.02</v>
      </c>
      <c r="P202" s="7">
        <f t="shared" si="6"/>
        <v>2</v>
      </c>
      <c r="Q202" s="9" t="str">
        <f>LEFT(N202, SEARCH("/",N202,1)-1)</f>
        <v>theater</v>
      </c>
      <c r="R202" t="str">
        <f>RIGHT(N202,LEN(N202)-SEARCH("/",N202))</f>
        <v>plays</v>
      </c>
      <c r="S202" s="14">
        <f>(((J202/60)/60)/24)+DATE(1970,1,1)</f>
        <v>40262.208333333336</v>
      </c>
      <c r="T202" s="14">
        <f>(((K202/60)/60)/24)+DATE(1970,1,1)</f>
        <v>40273.208333333336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24">
        <f t="shared" si="7"/>
        <v>6.8119047619047617</v>
      </c>
      <c r="P203" s="7">
        <f t="shared" si="6"/>
        <v>91.114649681528661</v>
      </c>
      <c r="Q203" s="9" t="str">
        <f>LEFT(N203, SEARCH("/",N203,1)-1)</f>
        <v>technology</v>
      </c>
      <c r="R203" t="str">
        <f>RIGHT(N203,LEN(N203)-SEARCH("/",N203))</f>
        <v>web</v>
      </c>
      <c r="S203" s="14">
        <f>(((J203/60)/60)/24)+DATE(1970,1,1)</f>
        <v>41845.208333333336</v>
      </c>
      <c r="T203" s="14">
        <f>(((K203/60)/60)/24)+DATE(1970,1,1)</f>
        <v>41863.208333333336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24">
        <f t="shared" si="7"/>
        <v>0.78831325301204824</v>
      </c>
      <c r="P204" s="7">
        <f t="shared" si="6"/>
        <v>79.792682926829272</v>
      </c>
      <c r="Q204" s="9" t="str">
        <f>LEFT(N204, SEARCH("/",N204,1)-1)</f>
        <v>food</v>
      </c>
      <c r="R204" t="str">
        <f>RIGHT(N204,LEN(N204)-SEARCH("/",N204))</f>
        <v>food trucks</v>
      </c>
      <c r="S204" s="14">
        <f>(((J204/60)/60)/24)+DATE(1970,1,1)</f>
        <v>40818.208333333336</v>
      </c>
      <c r="T204" s="14">
        <f>(((K204/60)/60)/24)+DATE(1970,1,1)</f>
        <v>40822.208333333336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24">
        <f t="shared" si="7"/>
        <v>1.3440792216817234</v>
      </c>
      <c r="P205" s="7">
        <f t="shared" si="6"/>
        <v>42.999777678968428</v>
      </c>
      <c r="Q205" s="9" t="str">
        <f>LEFT(N205, SEARCH("/",N205,1)-1)</f>
        <v>theater</v>
      </c>
      <c r="R205" t="str">
        <f>RIGHT(N205,LEN(N205)-SEARCH("/",N205))</f>
        <v>plays</v>
      </c>
      <c r="S205" s="14">
        <f>(((J205/60)/60)/24)+DATE(1970,1,1)</f>
        <v>42752.25</v>
      </c>
      <c r="T205" s="14">
        <f>(((K205/60)/60)/24)+DATE(1970,1,1)</f>
        <v>42754.25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24">
        <f t="shared" si="7"/>
        <v>3.372E-2</v>
      </c>
      <c r="P206" s="7">
        <f t="shared" si="6"/>
        <v>63.225000000000001</v>
      </c>
      <c r="Q206" s="9" t="str">
        <f>LEFT(N206, SEARCH("/",N206,1)-1)</f>
        <v>music</v>
      </c>
      <c r="R206" t="str">
        <f>RIGHT(N206,LEN(N206)-SEARCH("/",N206))</f>
        <v>jazz</v>
      </c>
      <c r="S206" s="14">
        <f>(((J206/60)/60)/24)+DATE(1970,1,1)</f>
        <v>40636.208333333336</v>
      </c>
      <c r="T206" s="14">
        <f>(((K206/60)/60)/24)+DATE(1970,1,1)</f>
        <v>40646.208333333336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24">
        <f t="shared" si="7"/>
        <v>4.3184615384615386</v>
      </c>
      <c r="P207" s="7">
        <f t="shared" si="6"/>
        <v>70.174999999999997</v>
      </c>
      <c r="Q207" s="9" t="str">
        <f>LEFT(N207, SEARCH("/",N207,1)-1)</f>
        <v>theater</v>
      </c>
      <c r="R207" t="str">
        <f>RIGHT(N207,LEN(N207)-SEARCH("/",N207))</f>
        <v>plays</v>
      </c>
      <c r="S207" s="14">
        <f>(((J207/60)/60)/24)+DATE(1970,1,1)</f>
        <v>43390.208333333328</v>
      </c>
      <c r="T207" s="14">
        <f>(((K207/60)/60)/24)+DATE(1970,1,1)</f>
        <v>43402.208333333328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24">
        <f t="shared" si="7"/>
        <v>0.38844444444444443</v>
      </c>
      <c r="P208" s="7">
        <f t="shared" si="6"/>
        <v>61.333333333333336</v>
      </c>
      <c r="Q208" s="9" t="str">
        <f>LEFT(N208, SEARCH("/",N208,1)-1)</f>
        <v>publishing</v>
      </c>
      <c r="R208" t="str">
        <f>RIGHT(N208,LEN(N208)-SEARCH("/",N208))</f>
        <v>fiction</v>
      </c>
      <c r="S208" s="14">
        <f>(((J208/60)/60)/24)+DATE(1970,1,1)</f>
        <v>40236.25</v>
      </c>
      <c r="T208" s="14">
        <f>(((K208/60)/60)/24)+DATE(1970,1,1)</f>
        <v>40245.25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24">
        <f t="shared" si="7"/>
        <v>4.2569999999999997</v>
      </c>
      <c r="P209" s="7">
        <f t="shared" si="6"/>
        <v>99</v>
      </c>
      <c r="Q209" s="9" t="str">
        <f>LEFT(N209, SEARCH("/",N209,1)-1)</f>
        <v>music</v>
      </c>
      <c r="R209" t="str">
        <f>RIGHT(N209,LEN(N209)-SEARCH("/",N209))</f>
        <v>rock</v>
      </c>
      <c r="S209" s="14">
        <f>(((J209/60)/60)/24)+DATE(1970,1,1)</f>
        <v>43340.208333333328</v>
      </c>
      <c r="T209" s="14">
        <f>(((K209/60)/60)/24)+DATE(1970,1,1)</f>
        <v>43360.208333333328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24">
        <f t="shared" si="7"/>
        <v>1.0112239715591671</v>
      </c>
      <c r="P210" s="7">
        <f t="shared" si="6"/>
        <v>96.984900146127615</v>
      </c>
      <c r="Q210" s="9" t="str">
        <f>LEFT(N210, SEARCH("/",N210,1)-1)</f>
        <v>film &amp; video</v>
      </c>
      <c r="R210" t="str">
        <f>RIGHT(N210,LEN(N210)-SEARCH("/",N210))</f>
        <v>documentary</v>
      </c>
      <c r="S210" s="14">
        <f>(((J210/60)/60)/24)+DATE(1970,1,1)</f>
        <v>43048.25</v>
      </c>
      <c r="T210" s="14">
        <f>(((K210/60)/60)/24)+DATE(1970,1,1)</f>
        <v>43072.25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24">
        <f t="shared" si="7"/>
        <v>0.21188688946015424</v>
      </c>
      <c r="P211" s="7">
        <f t="shared" si="6"/>
        <v>51.004950495049506</v>
      </c>
      <c r="Q211" s="9" t="str">
        <f>LEFT(N211, SEARCH("/",N211,1)-1)</f>
        <v>film &amp; video</v>
      </c>
      <c r="R211" t="str">
        <f>RIGHT(N211,LEN(N211)-SEARCH("/",N211))</f>
        <v>documentary</v>
      </c>
      <c r="S211" s="14">
        <f>(((J211/60)/60)/24)+DATE(1970,1,1)</f>
        <v>42496.208333333328</v>
      </c>
      <c r="T211" s="14">
        <f>(((K211/60)/60)/24)+DATE(1970,1,1)</f>
        <v>42503.208333333328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24">
        <f t="shared" si="7"/>
        <v>0.67425531914893622</v>
      </c>
      <c r="P212" s="7">
        <f t="shared" si="6"/>
        <v>28.044247787610619</v>
      </c>
      <c r="Q212" s="9" t="str">
        <f>LEFT(N212, SEARCH("/",N212,1)-1)</f>
        <v>film &amp; video</v>
      </c>
      <c r="R212" t="str">
        <f>RIGHT(N212,LEN(N212)-SEARCH("/",N212))</f>
        <v>science fiction</v>
      </c>
      <c r="S212" s="14">
        <f>(((J212/60)/60)/24)+DATE(1970,1,1)</f>
        <v>42797.25</v>
      </c>
      <c r="T212" s="14">
        <f>(((K212/60)/60)/24)+DATE(1970,1,1)</f>
        <v>42824.208333333328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24">
        <f t="shared" si="7"/>
        <v>0.9492337164750958</v>
      </c>
      <c r="P213" s="7">
        <f t="shared" si="6"/>
        <v>60.984615384615381</v>
      </c>
      <c r="Q213" s="9" t="str">
        <f>LEFT(N213, SEARCH("/",N213,1)-1)</f>
        <v>theater</v>
      </c>
      <c r="R213" t="str">
        <f>RIGHT(N213,LEN(N213)-SEARCH("/",N213))</f>
        <v>plays</v>
      </c>
      <c r="S213" s="14">
        <f>(((J213/60)/60)/24)+DATE(1970,1,1)</f>
        <v>41513.208333333336</v>
      </c>
      <c r="T213" s="14">
        <f>(((K213/60)/60)/24)+DATE(1970,1,1)</f>
        <v>41537.208333333336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24">
        <f t="shared" si="7"/>
        <v>1.5185185185185186</v>
      </c>
      <c r="P214" s="7">
        <f t="shared" si="6"/>
        <v>73.214285714285708</v>
      </c>
      <c r="Q214" s="9" t="str">
        <f>LEFT(N214, SEARCH("/",N214,1)-1)</f>
        <v>theater</v>
      </c>
      <c r="R214" t="str">
        <f>RIGHT(N214,LEN(N214)-SEARCH("/",N214))</f>
        <v>plays</v>
      </c>
      <c r="S214" s="14">
        <f>(((J214/60)/60)/24)+DATE(1970,1,1)</f>
        <v>43814.25</v>
      </c>
      <c r="T214" s="14">
        <f>(((K214/60)/60)/24)+DATE(1970,1,1)</f>
        <v>43860.25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24">
        <f t="shared" si="7"/>
        <v>1.9516382252559727</v>
      </c>
      <c r="P215" s="7">
        <f t="shared" si="6"/>
        <v>39.997435299603637</v>
      </c>
      <c r="Q215" s="9" t="str">
        <f>LEFT(N215, SEARCH("/",N215,1)-1)</f>
        <v>music</v>
      </c>
      <c r="R215" t="str">
        <f>RIGHT(N215,LEN(N215)-SEARCH("/",N215))</f>
        <v>indie rock</v>
      </c>
      <c r="S215" s="14">
        <f>(((J215/60)/60)/24)+DATE(1970,1,1)</f>
        <v>40488.208333333336</v>
      </c>
      <c r="T215" s="14">
        <f>(((K215/60)/60)/24)+DATE(1970,1,1)</f>
        <v>40496.25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24">
        <f t="shared" si="7"/>
        <v>10.231428571428571</v>
      </c>
      <c r="P216" s="7">
        <f t="shared" si="6"/>
        <v>86.812121212121212</v>
      </c>
      <c r="Q216" s="9" t="str">
        <f>LEFT(N216, SEARCH("/",N216,1)-1)</f>
        <v>music</v>
      </c>
      <c r="R216" t="str">
        <f>RIGHT(N216,LEN(N216)-SEARCH("/",N216))</f>
        <v>rock</v>
      </c>
      <c r="S216" s="14">
        <f>(((J216/60)/60)/24)+DATE(1970,1,1)</f>
        <v>40409.208333333336</v>
      </c>
      <c r="T216" s="14">
        <f>(((K216/60)/60)/24)+DATE(1970,1,1)</f>
        <v>40415.208333333336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24">
        <f t="shared" si="7"/>
        <v>3.8418367346938778E-2</v>
      </c>
      <c r="P217" s="7">
        <f t="shared" si="6"/>
        <v>42.125874125874127</v>
      </c>
      <c r="Q217" s="9" t="str">
        <f>LEFT(N217, SEARCH("/",N217,1)-1)</f>
        <v>theater</v>
      </c>
      <c r="R217" t="str">
        <f>RIGHT(N217,LEN(N217)-SEARCH("/",N217))</f>
        <v>plays</v>
      </c>
      <c r="S217" s="14">
        <f>(((J217/60)/60)/24)+DATE(1970,1,1)</f>
        <v>43509.25</v>
      </c>
      <c r="T217" s="14">
        <f>(((K217/60)/60)/24)+DATE(1970,1,1)</f>
        <v>43511.25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24">
        <f t="shared" si="7"/>
        <v>1.5507066557107643</v>
      </c>
      <c r="P218" s="7">
        <f t="shared" si="6"/>
        <v>103.97851239669421</v>
      </c>
      <c r="Q218" s="9" t="str">
        <f>LEFT(N218, SEARCH("/",N218,1)-1)</f>
        <v>theater</v>
      </c>
      <c r="R218" t="str">
        <f>RIGHT(N218,LEN(N218)-SEARCH("/",N218))</f>
        <v>plays</v>
      </c>
      <c r="S218" s="14">
        <f>(((J218/60)/60)/24)+DATE(1970,1,1)</f>
        <v>40869.25</v>
      </c>
      <c r="T218" s="14">
        <f>(((K218/60)/60)/24)+DATE(1970,1,1)</f>
        <v>40871.25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24">
        <f t="shared" si="7"/>
        <v>0.44753477588871715</v>
      </c>
      <c r="P219" s="7">
        <f t="shared" si="6"/>
        <v>62.003211991434689</v>
      </c>
      <c r="Q219" s="9" t="str">
        <f>LEFT(N219, SEARCH("/",N219,1)-1)</f>
        <v>film &amp; video</v>
      </c>
      <c r="R219" t="str">
        <f>RIGHT(N219,LEN(N219)-SEARCH("/",N219))</f>
        <v>science fiction</v>
      </c>
      <c r="S219" s="14">
        <f>(((J219/60)/60)/24)+DATE(1970,1,1)</f>
        <v>43583.208333333328</v>
      </c>
      <c r="T219" s="14">
        <f>(((K219/60)/60)/24)+DATE(1970,1,1)</f>
        <v>43592.208333333328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24">
        <f t="shared" si="7"/>
        <v>2.1594736842105262</v>
      </c>
      <c r="P220" s="7">
        <f t="shared" si="6"/>
        <v>31.005037783375315</v>
      </c>
      <c r="Q220" s="9" t="str">
        <f>LEFT(N220, SEARCH("/",N220,1)-1)</f>
        <v>film &amp; video</v>
      </c>
      <c r="R220" t="str">
        <f>RIGHT(N220,LEN(N220)-SEARCH("/",N220))</f>
        <v>shorts</v>
      </c>
      <c r="S220" s="14">
        <f>(((J220/60)/60)/24)+DATE(1970,1,1)</f>
        <v>40858.25</v>
      </c>
      <c r="T220" s="14">
        <f>(((K220/60)/60)/24)+DATE(1970,1,1)</f>
        <v>40892.25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24">
        <f t="shared" si="7"/>
        <v>3.3212709832134291</v>
      </c>
      <c r="P221" s="7">
        <f t="shared" si="6"/>
        <v>89.991552956465242</v>
      </c>
      <c r="Q221" s="9" t="str">
        <f>LEFT(N221, SEARCH("/",N221,1)-1)</f>
        <v>film &amp; video</v>
      </c>
      <c r="R221" t="str">
        <f>RIGHT(N221,LEN(N221)-SEARCH("/",N221))</f>
        <v>animation</v>
      </c>
      <c r="S221" s="14">
        <f>(((J221/60)/60)/24)+DATE(1970,1,1)</f>
        <v>41137.208333333336</v>
      </c>
      <c r="T221" s="14">
        <f>(((K221/60)/60)/24)+DATE(1970,1,1)</f>
        <v>41149.208333333336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24">
        <f t="shared" si="7"/>
        <v>8.4430379746835441E-2</v>
      </c>
      <c r="P222" s="7">
        <f t="shared" si="6"/>
        <v>39.235294117647058</v>
      </c>
      <c r="Q222" s="9" t="str">
        <f>LEFT(N222, SEARCH("/",N222,1)-1)</f>
        <v>theater</v>
      </c>
      <c r="R222" t="str">
        <f>RIGHT(N222,LEN(N222)-SEARCH("/",N222))</f>
        <v>plays</v>
      </c>
      <c r="S222" s="14">
        <f>(((J222/60)/60)/24)+DATE(1970,1,1)</f>
        <v>40725.208333333336</v>
      </c>
      <c r="T222" s="14">
        <f>(((K222/60)/60)/24)+DATE(1970,1,1)</f>
        <v>40743.208333333336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24">
        <f t="shared" si="7"/>
        <v>0.9862551440329218</v>
      </c>
      <c r="P223" s="7">
        <f t="shared" si="6"/>
        <v>54.993116108306566</v>
      </c>
      <c r="Q223" s="9" t="str">
        <f>LEFT(N223, SEARCH("/",N223,1)-1)</f>
        <v>food</v>
      </c>
      <c r="R223" t="str">
        <f>RIGHT(N223,LEN(N223)-SEARCH("/",N223))</f>
        <v>food trucks</v>
      </c>
      <c r="S223" s="14">
        <f>(((J223/60)/60)/24)+DATE(1970,1,1)</f>
        <v>41081.208333333336</v>
      </c>
      <c r="T223" s="14">
        <f>(((K223/60)/60)/24)+DATE(1970,1,1)</f>
        <v>41083.208333333336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24">
        <f t="shared" si="7"/>
        <v>1.3797916666666667</v>
      </c>
      <c r="P224" s="7">
        <f t="shared" si="6"/>
        <v>47.992753623188406</v>
      </c>
      <c r="Q224" s="9" t="str">
        <f>LEFT(N224, SEARCH("/",N224,1)-1)</f>
        <v>photography</v>
      </c>
      <c r="R224" t="str">
        <f>RIGHT(N224,LEN(N224)-SEARCH("/",N224))</f>
        <v>photography books</v>
      </c>
      <c r="S224" s="14">
        <f>(((J224/60)/60)/24)+DATE(1970,1,1)</f>
        <v>41914.208333333336</v>
      </c>
      <c r="T224" s="14">
        <f>(((K224/60)/60)/24)+DATE(1970,1,1)</f>
        <v>41915.208333333336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24">
        <f t="shared" si="7"/>
        <v>0.93810996563573879</v>
      </c>
      <c r="P225" s="7">
        <f t="shared" si="6"/>
        <v>87.966702470461868</v>
      </c>
      <c r="Q225" s="9" t="str">
        <f>LEFT(N225, SEARCH("/",N225,1)-1)</f>
        <v>theater</v>
      </c>
      <c r="R225" t="str">
        <f>RIGHT(N225,LEN(N225)-SEARCH("/",N225))</f>
        <v>plays</v>
      </c>
      <c r="S225" s="14">
        <f>(((J225/60)/60)/24)+DATE(1970,1,1)</f>
        <v>42445.208333333328</v>
      </c>
      <c r="T225" s="14">
        <f>(((K225/60)/60)/24)+DATE(1970,1,1)</f>
        <v>42459.208333333328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24">
        <f t="shared" si="7"/>
        <v>4.0363930885529156</v>
      </c>
      <c r="P226" s="7">
        <f t="shared" si="6"/>
        <v>51.999165275459099</v>
      </c>
      <c r="Q226" s="9" t="str">
        <f>LEFT(N226, SEARCH("/",N226,1)-1)</f>
        <v>film &amp; video</v>
      </c>
      <c r="R226" t="str">
        <f>RIGHT(N226,LEN(N226)-SEARCH("/",N226))</f>
        <v>science fiction</v>
      </c>
      <c r="S226" s="14">
        <f>(((J226/60)/60)/24)+DATE(1970,1,1)</f>
        <v>41906.208333333336</v>
      </c>
      <c r="T226" s="14">
        <f>(((K226/60)/60)/24)+DATE(1970,1,1)</f>
        <v>41951.25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24">
        <f t="shared" si="7"/>
        <v>2.6017404129793511</v>
      </c>
      <c r="P227" s="7">
        <f t="shared" si="6"/>
        <v>29.999659863945578</v>
      </c>
      <c r="Q227" s="9" t="str">
        <f>LEFT(N227, SEARCH("/",N227,1)-1)</f>
        <v>music</v>
      </c>
      <c r="R227" t="str">
        <f>RIGHT(N227,LEN(N227)-SEARCH("/",N227))</f>
        <v>rock</v>
      </c>
      <c r="S227" s="14">
        <f>(((J227/60)/60)/24)+DATE(1970,1,1)</f>
        <v>41762.208333333336</v>
      </c>
      <c r="T227" s="14">
        <f>(((K227/60)/60)/24)+DATE(1970,1,1)</f>
        <v>41762.208333333336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24">
        <f t="shared" si="7"/>
        <v>3.6663333333333332</v>
      </c>
      <c r="P228" s="7">
        <f t="shared" si="6"/>
        <v>98.205357142857139</v>
      </c>
      <c r="Q228" s="9" t="str">
        <f>LEFT(N228, SEARCH("/",N228,1)-1)</f>
        <v>photography</v>
      </c>
      <c r="R228" t="str">
        <f>RIGHT(N228,LEN(N228)-SEARCH("/",N228))</f>
        <v>photography books</v>
      </c>
      <c r="S228" s="14">
        <f>(((J228/60)/60)/24)+DATE(1970,1,1)</f>
        <v>40276.208333333336</v>
      </c>
      <c r="T228" s="14">
        <f>(((K228/60)/60)/24)+DATE(1970,1,1)</f>
        <v>40313.208333333336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24">
        <f t="shared" si="7"/>
        <v>1.687208538587849</v>
      </c>
      <c r="P229" s="7">
        <f t="shared" si="6"/>
        <v>108.96182396606575</v>
      </c>
      <c r="Q229" s="9" t="str">
        <f>LEFT(N229, SEARCH("/",N229,1)-1)</f>
        <v>games</v>
      </c>
      <c r="R229" t="str">
        <f>RIGHT(N229,LEN(N229)-SEARCH("/",N229))</f>
        <v>mobile games</v>
      </c>
      <c r="S229" s="14">
        <f>(((J229/60)/60)/24)+DATE(1970,1,1)</f>
        <v>42139.208333333328</v>
      </c>
      <c r="T229" s="14">
        <f>(((K229/60)/60)/24)+DATE(1970,1,1)</f>
        <v>42145.208333333328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24">
        <f t="shared" si="7"/>
        <v>1.1990717911530093</v>
      </c>
      <c r="P230" s="7">
        <f t="shared" si="6"/>
        <v>66.998379254457049</v>
      </c>
      <c r="Q230" s="9" t="str">
        <f>LEFT(N230, SEARCH("/",N230,1)-1)</f>
        <v>film &amp; video</v>
      </c>
      <c r="R230" t="str">
        <f>RIGHT(N230,LEN(N230)-SEARCH("/",N230))</f>
        <v>animation</v>
      </c>
      <c r="S230" s="14">
        <f>(((J230/60)/60)/24)+DATE(1970,1,1)</f>
        <v>42613.208333333328</v>
      </c>
      <c r="T230" s="14">
        <f>(((K230/60)/60)/24)+DATE(1970,1,1)</f>
        <v>42638.208333333328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24">
        <f t="shared" si="7"/>
        <v>1.936892523364486</v>
      </c>
      <c r="P231" s="7">
        <f t="shared" si="6"/>
        <v>64.99333594668758</v>
      </c>
      <c r="Q231" s="9" t="str">
        <f>LEFT(N231, SEARCH("/",N231,1)-1)</f>
        <v>games</v>
      </c>
      <c r="R231" t="str">
        <f>RIGHT(N231,LEN(N231)-SEARCH("/",N231))</f>
        <v>mobile games</v>
      </c>
      <c r="S231" s="14">
        <f>(((J231/60)/60)/24)+DATE(1970,1,1)</f>
        <v>42887.208333333328</v>
      </c>
      <c r="T231" s="14">
        <f>(((K231/60)/60)/24)+DATE(1970,1,1)</f>
        <v>42935.208333333328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24">
        <f t="shared" si="7"/>
        <v>4.2016666666666671</v>
      </c>
      <c r="P232" s="7">
        <f t="shared" si="6"/>
        <v>99.841584158415841</v>
      </c>
      <c r="Q232" s="9" t="str">
        <f>LEFT(N232, SEARCH("/",N232,1)-1)</f>
        <v>games</v>
      </c>
      <c r="R232" t="str">
        <f>RIGHT(N232,LEN(N232)-SEARCH("/",N232))</f>
        <v>video games</v>
      </c>
      <c r="S232" s="14">
        <f>(((J232/60)/60)/24)+DATE(1970,1,1)</f>
        <v>43805.25</v>
      </c>
      <c r="T232" s="14">
        <f>(((K232/60)/60)/24)+DATE(1970,1,1)</f>
        <v>43805.25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24">
        <f t="shared" si="7"/>
        <v>0.76708333333333334</v>
      </c>
      <c r="P233" s="7">
        <f t="shared" si="6"/>
        <v>82.432835820895519</v>
      </c>
      <c r="Q233" s="9" t="str">
        <f>LEFT(N233, SEARCH("/",N233,1)-1)</f>
        <v>theater</v>
      </c>
      <c r="R233" t="str">
        <f>RIGHT(N233,LEN(N233)-SEARCH("/",N233))</f>
        <v>plays</v>
      </c>
      <c r="S233" s="14">
        <f>(((J233/60)/60)/24)+DATE(1970,1,1)</f>
        <v>41415.208333333336</v>
      </c>
      <c r="T233" s="14">
        <f>(((K233/60)/60)/24)+DATE(1970,1,1)</f>
        <v>41473.208333333336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24">
        <f t="shared" si="7"/>
        <v>1.7126470588235294</v>
      </c>
      <c r="P234" s="7">
        <f t="shared" si="6"/>
        <v>63.293478260869563</v>
      </c>
      <c r="Q234" s="9" t="str">
        <f>LEFT(N234, SEARCH("/",N234,1)-1)</f>
        <v>theater</v>
      </c>
      <c r="R234" t="str">
        <f>RIGHT(N234,LEN(N234)-SEARCH("/",N234))</f>
        <v>plays</v>
      </c>
      <c r="S234" s="14">
        <f>(((J234/60)/60)/24)+DATE(1970,1,1)</f>
        <v>42576.208333333328</v>
      </c>
      <c r="T234" s="14">
        <f>(((K234/60)/60)/24)+DATE(1970,1,1)</f>
        <v>42577.208333333328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24">
        <f t="shared" si="7"/>
        <v>1.5789473684210527</v>
      </c>
      <c r="P235" s="7">
        <f t="shared" si="6"/>
        <v>96.774193548387103</v>
      </c>
      <c r="Q235" s="9" t="str">
        <f>LEFT(N235, SEARCH("/",N235,1)-1)</f>
        <v>film &amp; video</v>
      </c>
      <c r="R235" t="str">
        <f>RIGHT(N235,LEN(N235)-SEARCH("/",N235))</f>
        <v>animation</v>
      </c>
      <c r="S235" s="14">
        <f>(((J235/60)/60)/24)+DATE(1970,1,1)</f>
        <v>40706.208333333336</v>
      </c>
      <c r="T235" s="14">
        <f>(((K235/60)/60)/24)+DATE(1970,1,1)</f>
        <v>40722.208333333336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24">
        <f t="shared" si="7"/>
        <v>1.0908</v>
      </c>
      <c r="P236" s="7">
        <f t="shared" si="6"/>
        <v>54.906040268456373</v>
      </c>
      <c r="Q236" s="9" t="str">
        <f>LEFT(N236, SEARCH("/",N236,1)-1)</f>
        <v>games</v>
      </c>
      <c r="R236" t="str">
        <f>RIGHT(N236,LEN(N236)-SEARCH("/",N236))</f>
        <v>video games</v>
      </c>
      <c r="S236" s="14">
        <f>(((J236/60)/60)/24)+DATE(1970,1,1)</f>
        <v>42969.208333333328</v>
      </c>
      <c r="T236" s="14">
        <f>(((K236/60)/60)/24)+DATE(1970,1,1)</f>
        <v>42976.208333333328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24">
        <f t="shared" si="7"/>
        <v>0.41732558139534881</v>
      </c>
      <c r="P237" s="7">
        <f t="shared" si="6"/>
        <v>39.010869565217391</v>
      </c>
      <c r="Q237" s="9" t="str">
        <f>LEFT(N237, SEARCH("/",N237,1)-1)</f>
        <v>film &amp; video</v>
      </c>
      <c r="R237" t="str">
        <f>RIGHT(N237,LEN(N237)-SEARCH("/",N237))</f>
        <v>animation</v>
      </c>
      <c r="S237" s="14">
        <f>(((J237/60)/60)/24)+DATE(1970,1,1)</f>
        <v>42779.25</v>
      </c>
      <c r="T237" s="14">
        <f>(((K237/60)/60)/24)+DATE(1970,1,1)</f>
        <v>42784.25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24">
        <f t="shared" si="7"/>
        <v>0.10944303797468355</v>
      </c>
      <c r="P238" s="7">
        <f t="shared" si="6"/>
        <v>75.84210526315789</v>
      </c>
      <c r="Q238" s="9" t="str">
        <f>LEFT(N238, SEARCH("/",N238,1)-1)</f>
        <v>music</v>
      </c>
      <c r="R238" t="str">
        <f>RIGHT(N238,LEN(N238)-SEARCH("/",N238))</f>
        <v>rock</v>
      </c>
      <c r="S238" s="14">
        <f>(((J238/60)/60)/24)+DATE(1970,1,1)</f>
        <v>43641.208333333328</v>
      </c>
      <c r="T238" s="14">
        <f>(((K238/60)/60)/24)+DATE(1970,1,1)</f>
        <v>43648.208333333328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24">
        <f t="shared" si="7"/>
        <v>1.593763440860215</v>
      </c>
      <c r="P239" s="7">
        <f t="shared" si="6"/>
        <v>45.051671732522799</v>
      </c>
      <c r="Q239" s="9" t="str">
        <f>LEFT(N239, SEARCH("/",N239,1)-1)</f>
        <v>film &amp; video</v>
      </c>
      <c r="R239" t="str">
        <f>RIGHT(N239,LEN(N239)-SEARCH("/",N239))</f>
        <v>animation</v>
      </c>
      <c r="S239" s="14">
        <f>(((J239/60)/60)/24)+DATE(1970,1,1)</f>
        <v>41754.208333333336</v>
      </c>
      <c r="T239" s="14">
        <f>(((K239/60)/60)/24)+DATE(1970,1,1)</f>
        <v>41756.208333333336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24">
        <f t="shared" si="7"/>
        <v>4.2241666666666671</v>
      </c>
      <c r="P240" s="7">
        <f t="shared" si="6"/>
        <v>104.51546391752578</v>
      </c>
      <c r="Q240" s="9" t="str">
        <f>LEFT(N240, SEARCH("/",N240,1)-1)</f>
        <v>theater</v>
      </c>
      <c r="R240" t="str">
        <f>RIGHT(N240,LEN(N240)-SEARCH("/",N240))</f>
        <v>plays</v>
      </c>
      <c r="S240" s="14">
        <f>(((J240/60)/60)/24)+DATE(1970,1,1)</f>
        <v>43083.25</v>
      </c>
      <c r="T240" s="14">
        <f>(((K240/60)/60)/24)+DATE(1970,1,1)</f>
        <v>43108.25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24">
        <f t="shared" si="7"/>
        <v>0.97718749999999999</v>
      </c>
      <c r="P241" s="7">
        <f t="shared" si="6"/>
        <v>76.268292682926827</v>
      </c>
      <c r="Q241" s="9" t="str">
        <f>LEFT(N241, SEARCH("/",N241,1)-1)</f>
        <v>technology</v>
      </c>
      <c r="R241" t="str">
        <f>RIGHT(N241,LEN(N241)-SEARCH("/",N241))</f>
        <v>wearables</v>
      </c>
      <c r="S241" s="14">
        <f>(((J241/60)/60)/24)+DATE(1970,1,1)</f>
        <v>42245.208333333328</v>
      </c>
      <c r="T241" s="14">
        <f>(((K241/60)/60)/24)+DATE(1970,1,1)</f>
        <v>42249.208333333328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24">
        <f t="shared" si="7"/>
        <v>4.1878911564625847</v>
      </c>
      <c r="P242" s="7">
        <f t="shared" si="6"/>
        <v>69.015695067264573</v>
      </c>
      <c r="Q242" s="9" t="str">
        <f>LEFT(N242, SEARCH("/",N242,1)-1)</f>
        <v>theater</v>
      </c>
      <c r="R242" t="str">
        <f>RIGHT(N242,LEN(N242)-SEARCH("/",N242))</f>
        <v>plays</v>
      </c>
      <c r="S242" s="14">
        <f>(((J242/60)/60)/24)+DATE(1970,1,1)</f>
        <v>40396.208333333336</v>
      </c>
      <c r="T242" s="14">
        <f>(((K242/60)/60)/24)+DATE(1970,1,1)</f>
        <v>40397.208333333336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24">
        <f t="shared" si="7"/>
        <v>1.0191632047477746</v>
      </c>
      <c r="P243" s="7">
        <f t="shared" si="6"/>
        <v>101.97684085510689</v>
      </c>
      <c r="Q243" s="9" t="str">
        <f>LEFT(N243, SEARCH("/",N243,1)-1)</f>
        <v>publishing</v>
      </c>
      <c r="R243" t="str">
        <f>RIGHT(N243,LEN(N243)-SEARCH("/",N243))</f>
        <v>nonfiction</v>
      </c>
      <c r="S243" s="14">
        <f>(((J243/60)/60)/24)+DATE(1970,1,1)</f>
        <v>41742.208333333336</v>
      </c>
      <c r="T243" s="14">
        <f>(((K243/60)/60)/24)+DATE(1970,1,1)</f>
        <v>41752.208333333336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24">
        <f t="shared" si="7"/>
        <v>1.2772619047619047</v>
      </c>
      <c r="P244" s="7">
        <f t="shared" si="6"/>
        <v>42.915999999999997</v>
      </c>
      <c r="Q244" s="9" t="str">
        <f>LEFT(N244, SEARCH("/",N244,1)-1)</f>
        <v>music</v>
      </c>
      <c r="R244" t="str">
        <f>RIGHT(N244,LEN(N244)-SEARCH("/",N244))</f>
        <v>rock</v>
      </c>
      <c r="S244" s="14">
        <f>(((J244/60)/60)/24)+DATE(1970,1,1)</f>
        <v>42865.208333333328</v>
      </c>
      <c r="T244" s="14">
        <f>(((K244/60)/60)/24)+DATE(1970,1,1)</f>
        <v>42875.208333333328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24">
        <f t="shared" si="7"/>
        <v>4.4521739130434783</v>
      </c>
      <c r="P245" s="7">
        <f t="shared" si="6"/>
        <v>43.025210084033617</v>
      </c>
      <c r="Q245" s="9" t="str">
        <f>LEFT(N245, SEARCH("/",N245,1)-1)</f>
        <v>theater</v>
      </c>
      <c r="R245" t="str">
        <f>RIGHT(N245,LEN(N245)-SEARCH("/",N245))</f>
        <v>plays</v>
      </c>
      <c r="S245" s="14">
        <f>(((J245/60)/60)/24)+DATE(1970,1,1)</f>
        <v>43163.25</v>
      </c>
      <c r="T245" s="14">
        <f>(((K245/60)/60)/24)+DATE(1970,1,1)</f>
        <v>43166.25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24">
        <f t="shared" si="7"/>
        <v>5.6971428571428575</v>
      </c>
      <c r="P246" s="7">
        <f t="shared" si="6"/>
        <v>75.245283018867923</v>
      </c>
      <c r="Q246" s="9" t="str">
        <f>LEFT(N246, SEARCH("/",N246,1)-1)</f>
        <v>theater</v>
      </c>
      <c r="R246" t="str">
        <f>RIGHT(N246,LEN(N246)-SEARCH("/",N246))</f>
        <v>plays</v>
      </c>
      <c r="S246" s="14">
        <f>(((J246/60)/60)/24)+DATE(1970,1,1)</f>
        <v>41834.208333333336</v>
      </c>
      <c r="T246" s="14">
        <f>(((K246/60)/60)/24)+DATE(1970,1,1)</f>
        <v>41886.208333333336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24">
        <f t="shared" si="7"/>
        <v>5.0934482758620687</v>
      </c>
      <c r="P247" s="7">
        <f t="shared" si="6"/>
        <v>69.023364485981304</v>
      </c>
      <c r="Q247" s="9" t="str">
        <f>LEFT(N247, SEARCH("/",N247,1)-1)</f>
        <v>theater</v>
      </c>
      <c r="R247" t="str">
        <f>RIGHT(N247,LEN(N247)-SEARCH("/",N247))</f>
        <v>plays</v>
      </c>
      <c r="S247" s="14">
        <f>(((J247/60)/60)/24)+DATE(1970,1,1)</f>
        <v>41736.208333333336</v>
      </c>
      <c r="T247" s="14">
        <f>(((K247/60)/60)/24)+DATE(1970,1,1)</f>
        <v>41737.208333333336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24">
        <f t="shared" si="7"/>
        <v>3.2553333333333332</v>
      </c>
      <c r="P248" s="7">
        <f t="shared" si="6"/>
        <v>65.986486486486484</v>
      </c>
      <c r="Q248" s="9" t="str">
        <f>LEFT(N248, SEARCH("/",N248,1)-1)</f>
        <v>technology</v>
      </c>
      <c r="R248" t="str">
        <f>RIGHT(N248,LEN(N248)-SEARCH("/",N248))</f>
        <v>web</v>
      </c>
      <c r="S248" s="14">
        <f>(((J248/60)/60)/24)+DATE(1970,1,1)</f>
        <v>41491.208333333336</v>
      </c>
      <c r="T248" s="14">
        <f>(((K248/60)/60)/24)+DATE(1970,1,1)</f>
        <v>41495.208333333336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24">
        <f t="shared" si="7"/>
        <v>9.3261616161616168</v>
      </c>
      <c r="P249" s="7">
        <f t="shared" si="6"/>
        <v>98.013800424628457</v>
      </c>
      <c r="Q249" s="9" t="str">
        <f>LEFT(N249, SEARCH("/",N249,1)-1)</f>
        <v>publishing</v>
      </c>
      <c r="R249" t="str">
        <f>RIGHT(N249,LEN(N249)-SEARCH("/",N249))</f>
        <v>fiction</v>
      </c>
      <c r="S249" s="14">
        <f>(((J249/60)/60)/24)+DATE(1970,1,1)</f>
        <v>42726.25</v>
      </c>
      <c r="T249" s="14">
        <f>(((K249/60)/60)/24)+DATE(1970,1,1)</f>
        <v>42741.25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24">
        <f t="shared" si="7"/>
        <v>2.1133870967741935</v>
      </c>
      <c r="P250" s="7">
        <f t="shared" si="6"/>
        <v>60.105504587155963</v>
      </c>
      <c r="Q250" s="9" t="str">
        <f>LEFT(N250, SEARCH("/",N250,1)-1)</f>
        <v>games</v>
      </c>
      <c r="R250" t="str">
        <f>RIGHT(N250,LEN(N250)-SEARCH("/",N250))</f>
        <v>mobile games</v>
      </c>
      <c r="S250" s="14">
        <f>(((J250/60)/60)/24)+DATE(1970,1,1)</f>
        <v>42004.25</v>
      </c>
      <c r="T250" s="14">
        <f>(((K250/60)/60)/24)+DATE(1970,1,1)</f>
        <v>42009.25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24">
        <f t="shared" si="7"/>
        <v>2.7332520325203253</v>
      </c>
      <c r="P251" s="7">
        <f t="shared" si="6"/>
        <v>26.000773395204948</v>
      </c>
      <c r="Q251" s="9" t="str">
        <f>LEFT(N251, SEARCH("/",N251,1)-1)</f>
        <v>publishing</v>
      </c>
      <c r="R251" t="str">
        <f>RIGHT(N251,LEN(N251)-SEARCH("/",N251))</f>
        <v>translations</v>
      </c>
      <c r="S251" s="14">
        <f>(((J251/60)/60)/24)+DATE(1970,1,1)</f>
        <v>42006.25</v>
      </c>
      <c r="T251" s="14">
        <f>(((K251/60)/60)/24)+DATE(1970,1,1)</f>
        <v>42013.25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24">
        <f t="shared" si="7"/>
        <v>0.03</v>
      </c>
      <c r="P252" s="7">
        <f t="shared" si="6"/>
        <v>3</v>
      </c>
      <c r="Q252" s="9" t="str">
        <f>LEFT(N252, SEARCH("/",N252,1)-1)</f>
        <v>music</v>
      </c>
      <c r="R252" t="str">
        <f>RIGHT(N252,LEN(N252)-SEARCH("/",N252))</f>
        <v>rock</v>
      </c>
      <c r="S252" s="14">
        <f>(((J252/60)/60)/24)+DATE(1970,1,1)</f>
        <v>40203.25</v>
      </c>
      <c r="T252" s="14">
        <f>(((K252/60)/60)/24)+DATE(1970,1,1)</f>
        <v>40238.25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24">
        <f t="shared" si="7"/>
        <v>0.54084507042253516</v>
      </c>
      <c r="P253" s="7">
        <f t="shared" si="6"/>
        <v>38.019801980198018</v>
      </c>
      <c r="Q253" s="9" t="str">
        <f>LEFT(N253, SEARCH("/",N253,1)-1)</f>
        <v>theater</v>
      </c>
      <c r="R253" t="str">
        <f>RIGHT(N253,LEN(N253)-SEARCH("/",N253))</f>
        <v>plays</v>
      </c>
      <c r="S253" s="14">
        <f>(((J253/60)/60)/24)+DATE(1970,1,1)</f>
        <v>41252.25</v>
      </c>
      <c r="T253" s="14">
        <f>(((K253/60)/60)/24)+DATE(1970,1,1)</f>
        <v>41254.25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24">
        <f t="shared" si="7"/>
        <v>6.2629999999999999</v>
      </c>
      <c r="P254" s="7">
        <f t="shared" si="6"/>
        <v>106.15254237288136</v>
      </c>
      <c r="Q254" s="9" t="str">
        <f>LEFT(N254, SEARCH("/",N254,1)-1)</f>
        <v>theater</v>
      </c>
      <c r="R254" t="str">
        <f>RIGHT(N254,LEN(N254)-SEARCH("/",N254))</f>
        <v>plays</v>
      </c>
      <c r="S254" s="14">
        <f>(((J254/60)/60)/24)+DATE(1970,1,1)</f>
        <v>41572.208333333336</v>
      </c>
      <c r="T254" s="14">
        <f>(((K254/60)/60)/24)+DATE(1970,1,1)</f>
        <v>41577.208333333336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24">
        <f t="shared" si="7"/>
        <v>0.8902139917695473</v>
      </c>
      <c r="P255" s="7">
        <f t="shared" si="6"/>
        <v>81.019475655430711</v>
      </c>
      <c r="Q255" s="9" t="str">
        <f>LEFT(N255, SEARCH("/",N255,1)-1)</f>
        <v>film &amp; video</v>
      </c>
      <c r="R255" t="str">
        <f>RIGHT(N255,LEN(N255)-SEARCH("/",N255))</f>
        <v>drama</v>
      </c>
      <c r="S255" s="14">
        <f>(((J255/60)/60)/24)+DATE(1970,1,1)</f>
        <v>40641.208333333336</v>
      </c>
      <c r="T255" s="14">
        <f>(((K255/60)/60)/24)+DATE(1970,1,1)</f>
        <v>40653.208333333336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24">
        <f t="shared" si="7"/>
        <v>1.8489130434782608</v>
      </c>
      <c r="P256" s="7">
        <f t="shared" si="6"/>
        <v>96.647727272727266</v>
      </c>
      <c r="Q256" s="9" t="str">
        <f>LEFT(N256, SEARCH("/",N256,1)-1)</f>
        <v>publishing</v>
      </c>
      <c r="R256" t="str">
        <f>RIGHT(N256,LEN(N256)-SEARCH("/",N256))</f>
        <v>nonfiction</v>
      </c>
      <c r="S256" s="14">
        <f>(((J256/60)/60)/24)+DATE(1970,1,1)</f>
        <v>42787.25</v>
      </c>
      <c r="T256" s="14">
        <f>(((K256/60)/60)/24)+DATE(1970,1,1)</f>
        <v>42789.25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24">
        <f t="shared" si="7"/>
        <v>1.2016770186335404</v>
      </c>
      <c r="P257" s="7">
        <f t="shared" si="6"/>
        <v>57.003535651149086</v>
      </c>
      <c r="Q257" s="9" t="str">
        <f>LEFT(N257, SEARCH("/",N257,1)-1)</f>
        <v>music</v>
      </c>
      <c r="R257" t="str">
        <f>RIGHT(N257,LEN(N257)-SEARCH("/",N257))</f>
        <v>rock</v>
      </c>
      <c r="S257" s="14">
        <f>(((J257/60)/60)/24)+DATE(1970,1,1)</f>
        <v>40590.25</v>
      </c>
      <c r="T257" s="14">
        <f>(((K257/60)/60)/24)+DATE(1970,1,1)</f>
        <v>40595.25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24">
        <f t="shared" si="7"/>
        <v>0.23390243902439026</v>
      </c>
      <c r="P258" s="7">
        <f t="shared" si="6"/>
        <v>63.93333333333333</v>
      </c>
      <c r="Q258" s="9" t="str">
        <f>LEFT(N258, SEARCH("/",N258,1)-1)</f>
        <v>music</v>
      </c>
      <c r="R258" t="str">
        <f>RIGHT(N258,LEN(N258)-SEARCH("/",N258))</f>
        <v>rock</v>
      </c>
      <c r="S258" s="14">
        <f>(((J258/60)/60)/24)+DATE(1970,1,1)</f>
        <v>42393.25</v>
      </c>
      <c r="T258" s="14">
        <f>(((K258/60)/60)/24)+DATE(1970,1,1)</f>
        <v>42430.25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24">
        <f t="shared" si="7"/>
        <v>1.46</v>
      </c>
      <c r="P259" s="7">
        <f t="shared" ref="P259:P322" si="8">IF(E259=0, 0, E259/G259)</f>
        <v>90.456521739130437</v>
      </c>
      <c r="Q259" s="9" t="str">
        <f>LEFT(N259, SEARCH("/",N259,1)-1)</f>
        <v>theater</v>
      </c>
      <c r="R259" t="str">
        <f>RIGHT(N259,LEN(N259)-SEARCH("/",N259))</f>
        <v>plays</v>
      </c>
      <c r="S259" s="14">
        <f>(((J259/60)/60)/24)+DATE(1970,1,1)</f>
        <v>41338.25</v>
      </c>
      <c r="T259" s="14">
        <f>(((K259/60)/60)/24)+DATE(1970,1,1)</f>
        <v>41352.208333333336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24">
        <f t="shared" ref="O260:O323" si="9">IF(E260=0, 0, E260/D260)</f>
        <v>2.6848000000000001</v>
      </c>
      <c r="P260" s="7">
        <f t="shared" si="8"/>
        <v>72.172043010752688</v>
      </c>
      <c r="Q260" s="9" t="str">
        <f>LEFT(N260, SEARCH("/",N260,1)-1)</f>
        <v>theater</v>
      </c>
      <c r="R260" t="str">
        <f>RIGHT(N260,LEN(N260)-SEARCH("/",N260))</f>
        <v>plays</v>
      </c>
      <c r="S260" s="14">
        <f>(((J260/60)/60)/24)+DATE(1970,1,1)</f>
        <v>42712.25</v>
      </c>
      <c r="T260" s="14">
        <f>(((K260/60)/60)/24)+DATE(1970,1,1)</f>
        <v>42732.25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24">
        <f t="shared" si="9"/>
        <v>5.9749999999999996</v>
      </c>
      <c r="P261" s="7">
        <f t="shared" si="8"/>
        <v>77.934782608695656</v>
      </c>
      <c r="Q261" s="9" t="str">
        <f>LEFT(N261, SEARCH("/",N261,1)-1)</f>
        <v>photography</v>
      </c>
      <c r="R261" t="str">
        <f>RIGHT(N261,LEN(N261)-SEARCH("/",N261))</f>
        <v>photography books</v>
      </c>
      <c r="S261" s="14">
        <f>(((J261/60)/60)/24)+DATE(1970,1,1)</f>
        <v>41251.25</v>
      </c>
      <c r="T261" s="14">
        <f>(((K261/60)/60)/24)+DATE(1970,1,1)</f>
        <v>41270.25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24">
        <f t="shared" si="9"/>
        <v>1.5769841269841269</v>
      </c>
      <c r="P262" s="7">
        <f t="shared" si="8"/>
        <v>38.065134099616856</v>
      </c>
      <c r="Q262" s="9" t="str">
        <f>LEFT(N262, SEARCH("/",N262,1)-1)</f>
        <v>music</v>
      </c>
      <c r="R262" t="str">
        <f>RIGHT(N262,LEN(N262)-SEARCH("/",N262))</f>
        <v>rock</v>
      </c>
      <c r="S262" s="14">
        <f>(((J262/60)/60)/24)+DATE(1970,1,1)</f>
        <v>41180.208333333336</v>
      </c>
      <c r="T262" s="14">
        <f>(((K262/60)/60)/24)+DATE(1970,1,1)</f>
        <v>41192.208333333336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24">
        <f t="shared" si="9"/>
        <v>0.31201660735468567</v>
      </c>
      <c r="P263" s="7">
        <f t="shared" si="8"/>
        <v>57.936123348017624</v>
      </c>
      <c r="Q263" s="9" t="str">
        <f>LEFT(N263, SEARCH("/",N263,1)-1)</f>
        <v>music</v>
      </c>
      <c r="R263" t="str">
        <f>RIGHT(N263,LEN(N263)-SEARCH("/",N263))</f>
        <v>rock</v>
      </c>
      <c r="S263" s="14">
        <f>(((J263/60)/60)/24)+DATE(1970,1,1)</f>
        <v>40415.208333333336</v>
      </c>
      <c r="T263" s="14">
        <f>(((K263/60)/60)/24)+DATE(1970,1,1)</f>
        <v>40419.208333333336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24">
        <f t="shared" si="9"/>
        <v>3.1341176470588237</v>
      </c>
      <c r="P264" s="7">
        <f t="shared" si="8"/>
        <v>49.794392523364486</v>
      </c>
      <c r="Q264" s="9" t="str">
        <f>LEFT(N264, SEARCH("/",N264,1)-1)</f>
        <v>music</v>
      </c>
      <c r="R264" t="str">
        <f>RIGHT(N264,LEN(N264)-SEARCH("/",N264))</f>
        <v>indie rock</v>
      </c>
      <c r="S264" s="14">
        <f>(((J264/60)/60)/24)+DATE(1970,1,1)</f>
        <v>40638.208333333336</v>
      </c>
      <c r="T264" s="14">
        <f>(((K264/60)/60)/24)+DATE(1970,1,1)</f>
        <v>40664.208333333336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24">
        <f t="shared" si="9"/>
        <v>3.7089655172413791</v>
      </c>
      <c r="P265" s="7">
        <f t="shared" si="8"/>
        <v>54.050251256281406</v>
      </c>
      <c r="Q265" s="9" t="str">
        <f>LEFT(N265, SEARCH("/",N265,1)-1)</f>
        <v>photography</v>
      </c>
      <c r="R265" t="str">
        <f>RIGHT(N265,LEN(N265)-SEARCH("/",N265))</f>
        <v>photography books</v>
      </c>
      <c r="S265" s="14">
        <f>(((J265/60)/60)/24)+DATE(1970,1,1)</f>
        <v>40187.25</v>
      </c>
      <c r="T265" s="14">
        <f>(((K265/60)/60)/24)+DATE(1970,1,1)</f>
        <v>40187.25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24">
        <f t="shared" si="9"/>
        <v>3.6266447368421053</v>
      </c>
      <c r="P266" s="7">
        <f t="shared" si="8"/>
        <v>30.002721335268504</v>
      </c>
      <c r="Q266" s="9" t="str">
        <f>LEFT(N266, SEARCH("/",N266,1)-1)</f>
        <v>theater</v>
      </c>
      <c r="R266" t="str">
        <f>RIGHT(N266,LEN(N266)-SEARCH("/",N266))</f>
        <v>plays</v>
      </c>
      <c r="S266" s="14">
        <f>(((J266/60)/60)/24)+DATE(1970,1,1)</f>
        <v>41317.25</v>
      </c>
      <c r="T266" s="14">
        <f>(((K266/60)/60)/24)+DATE(1970,1,1)</f>
        <v>41333.25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24">
        <f t="shared" si="9"/>
        <v>1.2308163265306122</v>
      </c>
      <c r="P267" s="7">
        <f t="shared" si="8"/>
        <v>70.127906976744185</v>
      </c>
      <c r="Q267" s="9" t="str">
        <f>LEFT(N267, SEARCH("/",N267,1)-1)</f>
        <v>theater</v>
      </c>
      <c r="R267" t="str">
        <f>RIGHT(N267,LEN(N267)-SEARCH("/",N267))</f>
        <v>plays</v>
      </c>
      <c r="S267" s="14">
        <f>(((J267/60)/60)/24)+DATE(1970,1,1)</f>
        <v>42372.25</v>
      </c>
      <c r="T267" s="14">
        <f>(((K267/60)/60)/24)+DATE(1970,1,1)</f>
        <v>42416.25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24">
        <f t="shared" si="9"/>
        <v>0.76766756032171579</v>
      </c>
      <c r="P268" s="7">
        <f t="shared" si="8"/>
        <v>26.996228786926462</v>
      </c>
      <c r="Q268" s="9" t="str">
        <f>LEFT(N268, SEARCH("/",N268,1)-1)</f>
        <v>music</v>
      </c>
      <c r="R268" t="str">
        <f>RIGHT(N268,LEN(N268)-SEARCH("/",N268))</f>
        <v>jazz</v>
      </c>
      <c r="S268" s="14">
        <f>(((J268/60)/60)/24)+DATE(1970,1,1)</f>
        <v>41950.25</v>
      </c>
      <c r="T268" s="14">
        <f>(((K268/60)/60)/24)+DATE(1970,1,1)</f>
        <v>41983.25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24">
        <f t="shared" si="9"/>
        <v>2.3362012987012988</v>
      </c>
      <c r="P269" s="7">
        <f t="shared" si="8"/>
        <v>51.990606936416185</v>
      </c>
      <c r="Q269" s="9" t="str">
        <f>LEFT(N269, SEARCH("/",N269,1)-1)</f>
        <v>theater</v>
      </c>
      <c r="R269" t="str">
        <f>RIGHT(N269,LEN(N269)-SEARCH("/",N269))</f>
        <v>plays</v>
      </c>
      <c r="S269" s="14">
        <f>(((J269/60)/60)/24)+DATE(1970,1,1)</f>
        <v>41206.208333333336</v>
      </c>
      <c r="T269" s="14">
        <f>(((K269/60)/60)/24)+DATE(1970,1,1)</f>
        <v>41222.25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24">
        <f t="shared" si="9"/>
        <v>1.8053333333333332</v>
      </c>
      <c r="P270" s="7">
        <f t="shared" si="8"/>
        <v>56.416666666666664</v>
      </c>
      <c r="Q270" s="9" t="str">
        <f>LEFT(N270, SEARCH("/",N270,1)-1)</f>
        <v>film &amp; video</v>
      </c>
      <c r="R270" t="str">
        <f>RIGHT(N270,LEN(N270)-SEARCH("/",N270))</f>
        <v>documentary</v>
      </c>
      <c r="S270" s="14">
        <f>(((J270/60)/60)/24)+DATE(1970,1,1)</f>
        <v>41186.208333333336</v>
      </c>
      <c r="T270" s="14">
        <f>(((K270/60)/60)/24)+DATE(1970,1,1)</f>
        <v>41232.25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24">
        <f t="shared" si="9"/>
        <v>2.5262857142857142</v>
      </c>
      <c r="P271" s="7">
        <f t="shared" si="8"/>
        <v>101.63218390804597</v>
      </c>
      <c r="Q271" s="9" t="str">
        <f>LEFT(N271, SEARCH("/",N271,1)-1)</f>
        <v>film &amp; video</v>
      </c>
      <c r="R271" t="str">
        <f>RIGHT(N271,LEN(N271)-SEARCH("/",N271))</f>
        <v>television</v>
      </c>
      <c r="S271" s="14">
        <f>(((J271/60)/60)/24)+DATE(1970,1,1)</f>
        <v>43496.25</v>
      </c>
      <c r="T271" s="14">
        <f>(((K271/60)/60)/24)+DATE(1970,1,1)</f>
        <v>43517.25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24">
        <f t="shared" si="9"/>
        <v>0.27176538240368026</v>
      </c>
      <c r="P272" s="7">
        <f t="shared" si="8"/>
        <v>25.005291005291006</v>
      </c>
      <c r="Q272" s="9" t="str">
        <f>LEFT(N272, SEARCH("/",N272,1)-1)</f>
        <v>games</v>
      </c>
      <c r="R272" t="str">
        <f>RIGHT(N272,LEN(N272)-SEARCH("/",N272))</f>
        <v>video games</v>
      </c>
      <c r="S272" s="14">
        <f>(((J272/60)/60)/24)+DATE(1970,1,1)</f>
        <v>40514.25</v>
      </c>
      <c r="T272" s="14">
        <f>(((K272/60)/60)/24)+DATE(1970,1,1)</f>
        <v>40516.25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24">
        <f t="shared" si="9"/>
        <v>1.2706571242680547E-2</v>
      </c>
      <c r="P273" s="7">
        <f t="shared" si="8"/>
        <v>32.016393442622949</v>
      </c>
      <c r="Q273" s="9" t="str">
        <f>LEFT(N273, SEARCH("/",N273,1)-1)</f>
        <v>photography</v>
      </c>
      <c r="R273" t="str">
        <f>RIGHT(N273,LEN(N273)-SEARCH("/",N273))</f>
        <v>photography books</v>
      </c>
      <c r="S273" s="14">
        <f>(((J273/60)/60)/24)+DATE(1970,1,1)</f>
        <v>42345.25</v>
      </c>
      <c r="T273" s="14">
        <f>(((K273/60)/60)/24)+DATE(1970,1,1)</f>
        <v>42376.25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24">
        <f t="shared" si="9"/>
        <v>3.0400978473581213</v>
      </c>
      <c r="P274" s="7">
        <f t="shared" si="8"/>
        <v>82.021647307286173</v>
      </c>
      <c r="Q274" s="9" t="str">
        <f>LEFT(N274, SEARCH("/",N274,1)-1)</f>
        <v>theater</v>
      </c>
      <c r="R274" t="str">
        <f>RIGHT(N274,LEN(N274)-SEARCH("/",N274))</f>
        <v>plays</v>
      </c>
      <c r="S274" s="14">
        <f>(((J274/60)/60)/24)+DATE(1970,1,1)</f>
        <v>43656.208333333328</v>
      </c>
      <c r="T274" s="14">
        <f>(((K274/60)/60)/24)+DATE(1970,1,1)</f>
        <v>43681.208333333328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24">
        <f t="shared" si="9"/>
        <v>1.3723076923076922</v>
      </c>
      <c r="P275" s="7">
        <f t="shared" si="8"/>
        <v>37.957446808510639</v>
      </c>
      <c r="Q275" s="9" t="str">
        <f>LEFT(N275, SEARCH("/",N275,1)-1)</f>
        <v>theater</v>
      </c>
      <c r="R275" t="str">
        <f>RIGHT(N275,LEN(N275)-SEARCH("/",N275))</f>
        <v>plays</v>
      </c>
      <c r="S275" s="14">
        <f>(((J275/60)/60)/24)+DATE(1970,1,1)</f>
        <v>42995.208333333328</v>
      </c>
      <c r="T275" s="14">
        <f>(((K275/60)/60)/24)+DATE(1970,1,1)</f>
        <v>42998.208333333328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24">
        <f t="shared" si="9"/>
        <v>0.32208333333333333</v>
      </c>
      <c r="P276" s="7">
        <f t="shared" si="8"/>
        <v>51.533333333333331</v>
      </c>
      <c r="Q276" s="9" t="str">
        <f>LEFT(N276, SEARCH("/",N276,1)-1)</f>
        <v>theater</v>
      </c>
      <c r="R276" t="str">
        <f>RIGHT(N276,LEN(N276)-SEARCH("/",N276))</f>
        <v>plays</v>
      </c>
      <c r="S276" s="14">
        <f>(((J276/60)/60)/24)+DATE(1970,1,1)</f>
        <v>43045.25</v>
      </c>
      <c r="T276" s="14">
        <f>(((K276/60)/60)/24)+DATE(1970,1,1)</f>
        <v>43050.25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24">
        <f t="shared" si="9"/>
        <v>2.4151282051282053</v>
      </c>
      <c r="P277" s="7">
        <f t="shared" si="8"/>
        <v>81.198275862068968</v>
      </c>
      <c r="Q277" s="9" t="str">
        <f>LEFT(N277, SEARCH("/",N277,1)-1)</f>
        <v>publishing</v>
      </c>
      <c r="R277" t="str">
        <f>RIGHT(N277,LEN(N277)-SEARCH("/",N277))</f>
        <v>translations</v>
      </c>
      <c r="S277" s="14">
        <f>(((J277/60)/60)/24)+DATE(1970,1,1)</f>
        <v>43561.208333333328</v>
      </c>
      <c r="T277" s="14">
        <f>(((K277/60)/60)/24)+DATE(1970,1,1)</f>
        <v>43569.208333333328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24">
        <f t="shared" si="9"/>
        <v>0.96799999999999997</v>
      </c>
      <c r="P278" s="7">
        <f t="shared" si="8"/>
        <v>40.030075187969928</v>
      </c>
      <c r="Q278" s="9" t="str">
        <f>LEFT(N278, SEARCH("/",N278,1)-1)</f>
        <v>games</v>
      </c>
      <c r="R278" t="str">
        <f>RIGHT(N278,LEN(N278)-SEARCH("/",N278))</f>
        <v>video games</v>
      </c>
      <c r="S278" s="14">
        <f>(((J278/60)/60)/24)+DATE(1970,1,1)</f>
        <v>41018.208333333336</v>
      </c>
      <c r="T278" s="14">
        <f>(((K278/60)/60)/24)+DATE(1970,1,1)</f>
        <v>41023.208333333336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24">
        <f t="shared" si="9"/>
        <v>10.664285714285715</v>
      </c>
      <c r="P279" s="7">
        <f t="shared" si="8"/>
        <v>89.939759036144579</v>
      </c>
      <c r="Q279" s="9" t="str">
        <f>LEFT(N279, SEARCH("/",N279,1)-1)</f>
        <v>theater</v>
      </c>
      <c r="R279" t="str">
        <f>RIGHT(N279,LEN(N279)-SEARCH("/",N279))</f>
        <v>plays</v>
      </c>
      <c r="S279" s="14">
        <f>(((J279/60)/60)/24)+DATE(1970,1,1)</f>
        <v>40378.208333333336</v>
      </c>
      <c r="T279" s="14">
        <f>(((K279/60)/60)/24)+DATE(1970,1,1)</f>
        <v>40380.208333333336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24">
        <f t="shared" si="9"/>
        <v>3.2588888888888889</v>
      </c>
      <c r="P280" s="7">
        <f t="shared" si="8"/>
        <v>96.692307692307693</v>
      </c>
      <c r="Q280" s="9" t="str">
        <f>LEFT(N280, SEARCH("/",N280,1)-1)</f>
        <v>technology</v>
      </c>
      <c r="R280" t="str">
        <f>RIGHT(N280,LEN(N280)-SEARCH("/",N280))</f>
        <v>web</v>
      </c>
      <c r="S280" s="14">
        <f>(((J280/60)/60)/24)+DATE(1970,1,1)</f>
        <v>41239.25</v>
      </c>
      <c r="T280" s="14">
        <f>(((K280/60)/60)/24)+DATE(1970,1,1)</f>
        <v>41264.25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24">
        <f t="shared" si="9"/>
        <v>1.7070000000000001</v>
      </c>
      <c r="P281" s="7">
        <f t="shared" si="8"/>
        <v>25.010989010989011</v>
      </c>
      <c r="Q281" s="9" t="str">
        <f>LEFT(N281, SEARCH("/",N281,1)-1)</f>
        <v>theater</v>
      </c>
      <c r="R281" t="str">
        <f>RIGHT(N281,LEN(N281)-SEARCH("/",N281))</f>
        <v>plays</v>
      </c>
      <c r="S281" s="14">
        <f>(((J281/60)/60)/24)+DATE(1970,1,1)</f>
        <v>43346.208333333328</v>
      </c>
      <c r="T281" s="14">
        <f>(((K281/60)/60)/24)+DATE(1970,1,1)</f>
        <v>43349.208333333328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24">
        <f t="shared" si="9"/>
        <v>5.8144</v>
      </c>
      <c r="P282" s="7">
        <f t="shared" si="8"/>
        <v>36.987277353689571</v>
      </c>
      <c r="Q282" s="9" t="str">
        <f>LEFT(N282, SEARCH("/",N282,1)-1)</f>
        <v>film &amp; video</v>
      </c>
      <c r="R282" t="str">
        <f>RIGHT(N282,LEN(N282)-SEARCH("/",N282))</f>
        <v>animation</v>
      </c>
      <c r="S282" s="14">
        <f>(((J282/60)/60)/24)+DATE(1970,1,1)</f>
        <v>43060.25</v>
      </c>
      <c r="T282" s="14">
        <f>(((K282/60)/60)/24)+DATE(1970,1,1)</f>
        <v>43066.25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24">
        <f t="shared" si="9"/>
        <v>0.91520972644376897</v>
      </c>
      <c r="P283" s="7">
        <f t="shared" si="8"/>
        <v>73.012609117361791</v>
      </c>
      <c r="Q283" s="9" t="str">
        <f>LEFT(N283, SEARCH("/",N283,1)-1)</f>
        <v>theater</v>
      </c>
      <c r="R283" t="str">
        <f>RIGHT(N283,LEN(N283)-SEARCH("/",N283))</f>
        <v>plays</v>
      </c>
      <c r="S283" s="14">
        <f>(((J283/60)/60)/24)+DATE(1970,1,1)</f>
        <v>40979.25</v>
      </c>
      <c r="T283" s="14">
        <f>(((K283/60)/60)/24)+DATE(1970,1,1)</f>
        <v>41000.208333333336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24">
        <f t="shared" si="9"/>
        <v>1.0804761904761904</v>
      </c>
      <c r="P284" s="7">
        <f t="shared" si="8"/>
        <v>68.240601503759393</v>
      </c>
      <c r="Q284" s="9" t="str">
        <f>LEFT(N284, SEARCH("/",N284,1)-1)</f>
        <v>film &amp; video</v>
      </c>
      <c r="R284" t="str">
        <f>RIGHT(N284,LEN(N284)-SEARCH("/",N284))</f>
        <v>television</v>
      </c>
      <c r="S284" s="14">
        <f>(((J284/60)/60)/24)+DATE(1970,1,1)</f>
        <v>42701.25</v>
      </c>
      <c r="T284" s="14">
        <f>(((K284/60)/60)/24)+DATE(1970,1,1)</f>
        <v>42707.25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24">
        <f t="shared" si="9"/>
        <v>0.18728395061728395</v>
      </c>
      <c r="P285" s="7">
        <f t="shared" si="8"/>
        <v>52.310344827586206</v>
      </c>
      <c r="Q285" s="9" t="str">
        <f>LEFT(N285, SEARCH("/",N285,1)-1)</f>
        <v>music</v>
      </c>
      <c r="R285" t="str">
        <f>RIGHT(N285,LEN(N285)-SEARCH("/",N285))</f>
        <v>rock</v>
      </c>
      <c r="S285" s="14">
        <f>(((J285/60)/60)/24)+DATE(1970,1,1)</f>
        <v>42520.208333333328</v>
      </c>
      <c r="T285" s="14">
        <f>(((K285/60)/60)/24)+DATE(1970,1,1)</f>
        <v>42525.208333333328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24">
        <f t="shared" si="9"/>
        <v>0.83193877551020412</v>
      </c>
      <c r="P286" s="7">
        <f t="shared" si="8"/>
        <v>61.765151515151516</v>
      </c>
      <c r="Q286" s="9" t="str">
        <f>LEFT(N286, SEARCH("/",N286,1)-1)</f>
        <v>technology</v>
      </c>
      <c r="R286" t="str">
        <f>RIGHT(N286,LEN(N286)-SEARCH("/",N286))</f>
        <v>web</v>
      </c>
      <c r="S286" s="14">
        <f>(((J286/60)/60)/24)+DATE(1970,1,1)</f>
        <v>41030.208333333336</v>
      </c>
      <c r="T286" s="14">
        <f>(((K286/60)/60)/24)+DATE(1970,1,1)</f>
        <v>41035.208333333336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24">
        <f t="shared" si="9"/>
        <v>7.0633333333333335</v>
      </c>
      <c r="P287" s="7">
        <f t="shared" si="8"/>
        <v>25.027559055118111</v>
      </c>
      <c r="Q287" s="9" t="str">
        <f>LEFT(N287, SEARCH("/",N287,1)-1)</f>
        <v>theater</v>
      </c>
      <c r="R287" t="str">
        <f>RIGHT(N287,LEN(N287)-SEARCH("/",N287))</f>
        <v>plays</v>
      </c>
      <c r="S287" s="14">
        <f>(((J287/60)/60)/24)+DATE(1970,1,1)</f>
        <v>42623.208333333328</v>
      </c>
      <c r="T287" s="14">
        <f>(((K287/60)/60)/24)+DATE(1970,1,1)</f>
        <v>42661.208333333328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24">
        <f t="shared" si="9"/>
        <v>0.17446030330062445</v>
      </c>
      <c r="P288" s="7">
        <f t="shared" si="8"/>
        <v>106.28804347826087</v>
      </c>
      <c r="Q288" s="9" t="str">
        <f>LEFT(N288, SEARCH("/",N288,1)-1)</f>
        <v>theater</v>
      </c>
      <c r="R288" t="str">
        <f>RIGHT(N288,LEN(N288)-SEARCH("/",N288))</f>
        <v>plays</v>
      </c>
      <c r="S288" s="14">
        <f>(((J288/60)/60)/24)+DATE(1970,1,1)</f>
        <v>42697.25</v>
      </c>
      <c r="T288" s="14">
        <f>(((K288/60)/60)/24)+DATE(1970,1,1)</f>
        <v>42704.25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24">
        <f t="shared" si="9"/>
        <v>2.0973015873015872</v>
      </c>
      <c r="P289" s="7">
        <f t="shared" si="8"/>
        <v>75.07386363636364</v>
      </c>
      <c r="Q289" s="9" t="str">
        <f>LEFT(N289, SEARCH("/",N289,1)-1)</f>
        <v>music</v>
      </c>
      <c r="R289" t="str">
        <f>RIGHT(N289,LEN(N289)-SEARCH("/",N289))</f>
        <v>electric music</v>
      </c>
      <c r="S289" s="14">
        <f>(((J289/60)/60)/24)+DATE(1970,1,1)</f>
        <v>42122.208333333328</v>
      </c>
      <c r="T289" s="14">
        <f>(((K289/60)/60)/24)+DATE(1970,1,1)</f>
        <v>42122.208333333328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24">
        <f t="shared" si="9"/>
        <v>0.97785714285714287</v>
      </c>
      <c r="P290" s="7">
        <f t="shared" si="8"/>
        <v>39.970802919708028</v>
      </c>
      <c r="Q290" s="9" t="str">
        <f>LEFT(N290, SEARCH("/",N290,1)-1)</f>
        <v>music</v>
      </c>
      <c r="R290" t="str">
        <f>RIGHT(N290,LEN(N290)-SEARCH("/",N290))</f>
        <v>metal</v>
      </c>
      <c r="S290" s="14">
        <f>(((J290/60)/60)/24)+DATE(1970,1,1)</f>
        <v>40982.208333333336</v>
      </c>
      <c r="T290" s="14">
        <f>(((K290/60)/60)/24)+DATE(1970,1,1)</f>
        <v>40983.208333333336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24">
        <f t="shared" si="9"/>
        <v>16.842500000000001</v>
      </c>
      <c r="P291" s="7">
        <f t="shared" si="8"/>
        <v>39.982195845697326</v>
      </c>
      <c r="Q291" s="9" t="str">
        <f>LEFT(N291, SEARCH("/",N291,1)-1)</f>
        <v>theater</v>
      </c>
      <c r="R291" t="str">
        <f>RIGHT(N291,LEN(N291)-SEARCH("/",N291))</f>
        <v>plays</v>
      </c>
      <c r="S291" s="14">
        <f>(((J291/60)/60)/24)+DATE(1970,1,1)</f>
        <v>42219.208333333328</v>
      </c>
      <c r="T291" s="14">
        <f>(((K291/60)/60)/24)+DATE(1970,1,1)</f>
        <v>42222.208333333328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24">
        <f t="shared" si="9"/>
        <v>0.54402135231316728</v>
      </c>
      <c r="P292" s="7">
        <f t="shared" si="8"/>
        <v>101.01541850220265</v>
      </c>
      <c r="Q292" s="9" t="str">
        <f>LEFT(N292, SEARCH("/",N292,1)-1)</f>
        <v>film &amp; video</v>
      </c>
      <c r="R292" t="str">
        <f>RIGHT(N292,LEN(N292)-SEARCH("/",N292))</f>
        <v>documentary</v>
      </c>
      <c r="S292" s="14">
        <f>(((J292/60)/60)/24)+DATE(1970,1,1)</f>
        <v>41404.208333333336</v>
      </c>
      <c r="T292" s="14">
        <f>(((K292/60)/60)/24)+DATE(1970,1,1)</f>
        <v>41436.208333333336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24">
        <f t="shared" si="9"/>
        <v>4.5661111111111108</v>
      </c>
      <c r="P293" s="7">
        <f t="shared" si="8"/>
        <v>76.813084112149539</v>
      </c>
      <c r="Q293" s="9" t="str">
        <f>LEFT(N293, SEARCH("/",N293,1)-1)</f>
        <v>technology</v>
      </c>
      <c r="R293" t="str">
        <f>RIGHT(N293,LEN(N293)-SEARCH("/",N293))</f>
        <v>web</v>
      </c>
      <c r="S293" s="14">
        <f>(((J293/60)/60)/24)+DATE(1970,1,1)</f>
        <v>40831.208333333336</v>
      </c>
      <c r="T293" s="14">
        <f>(((K293/60)/60)/24)+DATE(1970,1,1)</f>
        <v>40835.208333333336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24">
        <f t="shared" si="9"/>
        <v>9.8219178082191785E-2</v>
      </c>
      <c r="P294" s="7">
        <f t="shared" si="8"/>
        <v>71.7</v>
      </c>
      <c r="Q294" s="9" t="str">
        <f>LEFT(N294, SEARCH("/",N294,1)-1)</f>
        <v>food</v>
      </c>
      <c r="R294" t="str">
        <f>RIGHT(N294,LEN(N294)-SEARCH("/",N294))</f>
        <v>food trucks</v>
      </c>
      <c r="S294" s="14">
        <f>(((J294/60)/60)/24)+DATE(1970,1,1)</f>
        <v>40984.208333333336</v>
      </c>
      <c r="T294" s="14">
        <f>(((K294/60)/60)/24)+DATE(1970,1,1)</f>
        <v>41002.208333333336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24">
        <f t="shared" si="9"/>
        <v>0.16384615384615384</v>
      </c>
      <c r="P295" s="7">
        <f t="shared" si="8"/>
        <v>33.28125</v>
      </c>
      <c r="Q295" s="9" t="str">
        <f>LEFT(N295, SEARCH("/",N295,1)-1)</f>
        <v>theater</v>
      </c>
      <c r="R295" t="str">
        <f>RIGHT(N295,LEN(N295)-SEARCH("/",N295))</f>
        <v>plays</v>
      </c>
      <c r="S295" s="14">
        <f>(((J295/60)/60)/24)+DATE(1970,1,1)</f>
        <v>40456.208333333336</v>
      </c>
      <c r="T295" s="14">
        <f>(((K295/60)/60)/24)+DATE(1970,1,1)</f>
        <v>40465.208333333336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24">
        <f t="shared" si="9"/>
        <v>13.396666666666667</v>
      </c>
      <c r="P296" s="7">
        <f t="shared" si="8"/>
        <v>43.923497267759565</v>
      </c>
      <c r="Q296" s="9" t="str">
        <f>LEFT(N296, SEARCH("/",N296,1)-1)</f>
        <v>theater</v>
      </c>
      <c r="R296" t="str">
        <f>RIGHT(N296,LEN(N296)-SEARCH("/",N296))</f>
        <v>plays</v>
      </c>
      <c r="S296" s="14">
        <f>(((J296/60)/60)/24)+DATE(1970,1,1)</f>
        <v>43399.208333333328</v>
      </c>
      <c r="T296" s="14">
        <f>(((K296/60)/60)/24)+DATE(1970,1,1)</f>
        <v>43411.25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24">
        <f t="shared" si="9"/>
        <v>0.35650077760497667</v>
      </c>
      <c r="P297" s="7">
        <f t="shared" si="8"/>
        <v>36.004712041884815</v>
      </c>
      <c r="Q297" s="9" t="str">
        <f>LEFT(N297, SEARCH("/",N297,1)-1)</f>
        <v>theater</v>
      </c>
      <c r="R297" t="str">
        <f>RIGHT(N297,LEN(N297)-SEARCH("/",N297))</f>
        <v>plays</v>
      </c>
      <c r="S297" s="14">
        <f>(((J297/60)/60)/24)+DATE(1970,1,1)</f>
        <v>41562.208333333336</v>
      </c>
      <c r="T297" s="14">
        <f>(((K297/60)/60)/24)+DATE(1970,1,1)</f>
        <v>41587.25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24">
        <f t="shared" si="9"/>
        <v>0.54950819672131146</v>
      </c>
      <c r="P298" s="7">
        <f t="shared" si="8"/>
        <v>88.21052631578948</v>
      </c>
      <c r="Q298" s="9" t="str">
        <f>LEFT(N298, SEARCH("/",N298,1)-1)</f>
        <v>theater</v>
      </c>
      <c r="R298" t="str">
        <f>RIGHT(N298,LEN(N298)-SEARCH("/",N298))</f>
        <v>plays</v>
      </c>
      <c r="S298" s="14">
        <f>(((J298/60)/60)/24)+DATE(1970,1,1)</f>
        <v>43493.25</v>
      </c>
      <c r="T298" s="14">
        <f>(((K298/60)/60)/24)+DATE(1970,1,1)</f>
        <v>43515.25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24">
        <f t="shared" si="9"/>
        <v>0.94236111111111109</v>
      </c>
      <c r="P299" s="7">
        <f t="shared" si="8"/>
        <v>65.240384615384613</v>
      </c>
      <c r="Q299" s="9" t="str">
        <f>LEFT(N299, SEARCH("/",N299,1)-1)</f>
        <v>theater</v>
      </c>
      <c r="R299" t="str">
        <f>RIGHT(N299,LEN(N299)-SEARCH("/",N299))</f>
        <v>plays</v>
      </c>
      <c r="S299" s="14">
        <f>(((J299/60)/60)/24)+DATE(1970,1,1)</f>
        <v>41653.25</v>
      </c>
      <c r="T299" s="14">
        <f>(((K299/60)/60)/24)+DATE(1970,1,1)</f>
        <v>41662.25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24">
        <f t="shared" si="9"/>
        <v>1.4391428571428571</v>
      </c>
      <c r="P300" s="7">
        <f t="shared" si="8"/>
        <v>69.958333333333329</v>
      </c>
      <c r="Q300" s="9" t="str">
        <f>LEFT(N300, SEARCH("/",N300,1)-1)</f>
        <v>music</v>
      </c>
      <c r="R300" t="str">
        <f>RIGHT(N300,LEN(N300)-SEARCH("/",N300))</f>
        <v>rock</v>
      </c>
      <c r="S300" s="14">
        <f>(((J300/60)/60)/24)+DATE(1970,1,1)</f>
        <v>42426.25</v>
      </c>
      <c r="T300" s="14">
        <f>(((K300/60)/60)/24)+DATE(1970,1,1)</f>
        <v>42444.208333333328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24">
        <f t="shared" si="9"/>
        <v>0.51421052631578945</v>
      </c>
      <c r="P301" s="7">
        <f t="shared" si="8"/>
        <v>39.877551020408163</v>
      </c>
      <c r="Q301" s="9" t="str">
        <f>LEFT(N301, SEARCH("/",N301,1)-1)</f>
        <v>food</v>
      </c>
      <c r="R301" t="str">
        <f>RIGHT(N301,LEN(N301)-SEARCH("/",N301))</f>
        <v>food trucks</v>
      </c>
      <c r="S301" s="14">
        <f>(((J301/60)/60)/24)+DATE(1970,1,1)</f>
        <v>42432.25</v>
      </c>
      <c r="T301" s="14">
        <f>(((K301/60)/60)/24)+DATE(1970,1,1)</f>
        <v>42488.208333333328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24">
        <f t="shared" si="9"/>
        <v>0.05</v>
      </c>
      <c r="P302" s="7">
        <f t="shared" si="8"/>
        <v>5</v>
      </c>
      <c r="Q302" s="9" t="str">
        <f>LEFT(N302, SEARCH("/",N302,1)-1)</f>
        <v>publishing</v>
      </c>
      <c r="R302" t="str">
        <f>RIGHT(N302,LEN(N302)-SEARCH("/",N302))</f>
        <v>nonfiction</v>
      </c>
      <c r="S302" s="14">
        <f>(((J302/60)/60)/24)+DATE(1970,1,1)</f>
        <v>42977.208333333328</v>
      </c>
      <c r="T302" s="14">
        <f>(((K302/60)/60)/24)+DATE(1970,1,1)</f>
        <v>42978.208333333328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24">
        <f t="shared" si="9"/>
        <v>13.446666666666667</v>
      </c>
      <c r="P303" s="7">
        <f t="shared" si="8"/>
        <v>41.023728813559323</v>
      </c>
      <c r="Q303" s="9" t="str">
        <f>LEFT(N303, SEARCH("/",N303,1)-1)</f>
        <v>film &amp; video</v>
      </c>
      <c r="R303" t="str">
        <f>RIGHT(N303,LEN(N303)-SEARCH("/",N303))</f>
        <v>documentary</v>
      </c>
      <c r="S303" s="14">
        <f>(((J303/60)/60)/24)+DATE(1970,1,1)</f>
        <v>42061.25</v>
      </c>
      <c r="T303" s="14">
        <f>(((K303/60)/60)/24)+DATE(1970,1,1)</f>
        <v>42078.208333333328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24">
        <f t="shared" si="9"/>
        <v>0.31844940867279897</v>
      </c>
      <c r="P304" s="7">
        <f t="shared" si="8"/>
        <v>98.914285714285711</v>
      </c>
      <c r="Q304" s="9" t="str">
        <f>LEFT(N304, SEARCH("/",N304,1)-1)</f>
        <v>theater</v>
      </c>
      <c r="R304" t="str">
        <f>RIGHT(N304,LEN(N304)-SEARCH("/",N304))</f>
        <v>plays</v>
      </c>
      <c r="S304" s="14">
        <f>(((J304/60)/60)/24)+DATE(1970,1,1)</f>
        <v>43345.208333333328</v>
      </c>
      <c r="T304" s="14">
        <f>(((K304/60)/60)/24)+DATE(1970,1,1)</f>
        <v>43359.208333333328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24">
        <f t="shared" si="9"/>
        <v>0.82617647058823529</v>
      </c>
      <c r="P305" s="7">
        <f t="shared" si="8"/>
        <v>87.78125</v>
      </c>
      <c r="Q305" s="9" t="str">
        <f>LEFT(N305, SEARCH("/",N305,1)-1)</f>
        <v>music</v>
      </c>
      <c r="R305" t="str">
        <f>RIGHT(N305,LEN(N305)-SEARCH("/",N305))</f>
        <v>indie rock</v>
      </c>
      <c r="S305" s="14">
        <f>(((J305/60)/60)/24)+DATE(1970,1,1)</f>
        <v>42376.25</v>
      </c>
      <c r="T305" s="14">
        <f>(((K305/60)/60)/24)+DATE(1970,1,1)</f>
        <v>42381.25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24">
        <f t="shared" si="9"/>
        <v>5.4614285714285717</v>
      </c>
      <c r="P306" s="7">
        <f t="shared" si="8"/>
        <v>80.767605633802816</v>
      </c>
      <c r="Q306" s="9" t="str">
        <f>LEFT(N306, SEARCH("/",N306,1)-1)</f>
        <v>film &amp; video</v>
      </c>
      <c r="R306" t="str">
        <f>RIGHT(N306,LEN(N306)-SEARCH("/",N306))</f>
        <v>documentary</v>
      </c>
      <c r="S306" s="14">
        <f>(((J306/60)/60)/24)+DATE(1970,1,1)</f>
        <v>42589.208333333328</v>
      </c>
      <c r="T306" s="14">
        <f>(((K306/60)/60)/24)+DATE(1970,1,1)</f>
        <v>42630.208333333328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24">
        <f t="shared" si="9"/>
        <v>2.8621428571428571</v>
      </c>
      <c r="P307" s="7">
        <f t="shared" si="8"/>
        <v>94.28235294117647</v>
      </c>
      <c r="Q307" s="9" t="str">
        <f>LEFT(N307, SEARCH("/",N307,1)-1)</f>
        <v>theater</v>
      </c>
      <c r="R307" t="str">
        <f>RIGHT(N307,LEN(N307)-SEARCH("/",N307))</f>
        <v>plays</v>
      </c>
      <c r="S307" s="14">
        <f>(((J307/60)/60)/24)+DATE(1970,1,1)</f>
        <v>42448.208333333328</v>
      </c>
      <c r="T307" s="14">
        <f>(((K307/60)/60)/24)+DATE(1970,1,1)</f>
        <v>42489.208333333328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24">
        <f t="shared" si="9"/>
        <v>7.9076923076923072E-2</v>
      </c>
      <c r="P308" s="7">
        <f t="shared" si="8"/>
        <v>73.428571428571431</v>
      </c>
      <c r="Q308" s="9" t="str">
        <f>LEFT(N308, SEARCH("/",N308,1)-1)</f>
        <v>theater</v>
      </c>
      <c r="R308" t="str">
        <f>RIGHT(N308,LEN(N308)-SEARCH("/",N308))</f>
        <v>plays</v>
      </c>
      <c r="S308" s="14">
        <f>(((J308/60)/60)/24)+DATE(1970,1,1)</f>
        <v>42930.208333333328</v>
      </c>
      <c r="T308" s="14">
        <f>(((K308/60)/60)/24)+DATE(1970,1,1)</f>
        <v>42933.208333333328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24">
        <f t="shared" si="9"/>
        <v>1.3213677811550153</v>
      </c>
      <c r="P309" s="7">
        <f t="shared" si="8"/>
        <v>65.968133535660087</v>
      </c>
      <c r="Q309" s="9" t="str">
        <f>LEFT(N309, SEARCH("/",N309,1)-1)</f>
        <v>publishing</v>
      </c>
      <c r="R309" t="str">
        <f>RIGHT(N309,LEN(N309)-SEARCH("/",N309))</f>
        <v>fiction</v>
      </c>
      <c r="S309" s="14">
        <f>(((J309/60)/60)/24)+DATE(1970,1,1)</f>
        <v>41066.208333333336</v>
      </c>
      <c r="T309" s="14">
        <f>(((K309/60)/60)/24)+DATE(1970,1,1)</f>
        <v>41086.208333333336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24">
        <f t="shared" si="9"/>
        <v>0.74077834179357027</v>
      </c>
      <c r="P310" s="7">
        <f t="shared" si="8"/>
        <v>109.04109589041096</v>
      </c>
      <c r="Q310" s="9" t="str">
        <f>LEFT(N310, SEARCH("/",N310,1)-1)</f>
        <v>theater</v>
      </c>
      <c r="R310" t="str">
        <f>RIGHT(N310,LEN(N310)-SEARCH("/",N310))</f>
        <v>plays</v>
      </c>
      <c r="S310" s="14">
        <f>(((J310/60)/60)/24)+DATE(1970,1,1)</f>
        <v>40651.208333333336</v>
      </c>
      <c r="T310" s="14">
        <f>(((K310/60)/60)/24)+DATE(1970,1,1)</f>
        <v>40652.208333333336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24">
        <f t="shared" si="9"/>
        <v>0.75292682926829269</v>
      </c>
      <c r="P311" s="7">
        <f t="shared" si="8"/>
        <v>41.16</v>
      </c>
      <c r="Q311" s="9" t="str">
        <f>LEFT(N311, SEARCH("/",N311,1)-1)</f>
        <v>music</v>
      </c>
      <c r="R311" t="str">
        <f>RIGHT(N311,LEN(N311)-SEARCH("/",N311))</f>
        <v>indie rock</v>
      </c>
      <c r="S311" s="14">
        <f>(((J311/60)/60)/24)+DATE(1970,1,1)</f>
        <v>40807.208333333336</v>
      </c>
      <c r="T311" s="14">
        <f>(((K311/60)/60)/24)+DATE(1970,1,1)</f>
        <v>40827.208333333336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24">
        <f t="shared" si="9"/>
        <v>0.20333333333333334</v>
      </c>
      <c r="P312" s="7">
        <f t="shared" si="8"/>
        <v>99.125</v>
      </c>
      <c r="Q312" s="9" t="str">
        <f>LEFT(N312, SEARCH("/",N312,1)-1)</f>
        <v>games</v>
      </c>
      <c r="R312" t="str">
        <f>RIGHT(N312,LEN(N312)-SEARCH("/",N312))</f>
        <v>video games</v>
      </c>
      <c r="S312" s="14">
        <f>(((J312/60)/60)/24)+DATE(1970,1,1)</f>
        <v>40277.208333333336</v>
      </c>
      <c r="T312" s="14">
        <f>(((K312/60)/60)/24)+DATE(1970,1,1)</f>
        <v>40293.208333333336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24">
        <f t="shared" si="9"/>
        <v>2.0336507936507937</v>
      </c>
      <c r="P313" s="7">
        <f t="shared" si="8"/>
        <v>105.88429752066116</v>
      </c>
      <c r="Q313" s="9" t="str">
        <f>LEFT(N313, SEARCH("/",N313,1)-1)</f>
        <v>theater</v>
      </c>
      <c r="R313" t="str">
        <f>RIGHT(N313,LEN(N313)-SEARCH("/",N313))</f>
        <v>plays</v>
      </c>
      <c r="S313" s="14">
        <f>(((J313/60)/60)/24)+DATE(1970,1,1)</f>
        <v>40590.25</v>
      </c>
      <c r="T313" s="14">
        <f>(((K313/60)/60)/24)+DATE(1970,1,1)</f>
        <v>40602.25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24">
        <f t="shared" si="9"/>
        <v>3.1022842639593908</v>
      </c>
      <c r="P314" s="7">
        <f t="shared" si="8"/>
        <v>48.996525921966864</v>
      </c>
      <c r="Q314" s="9" t="str">
        <f>LEFT(N314, SEARCH("/",N314,1)-1)</f>
        <v>theater</v>
      </c>
      <c r="R314" t="str">
        <f>RIGHT(N314,LEN(N314)-SEARCH("/",N314))</f>
        <v>plays</v>
      </c>
      <c r="S314" s="14">
        <f>(((J314/60)/60)/24)+DATE(1970,1,1)</f>
        <v>41572.208333333336</v>
      </c>
      <c r="T314" s="14">
        <f>(((K314/60)/60)/24)+DATE(1970,1,1)</f>
        <v>41579.208333333336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24">
        <f t="shared" si="9"/>
        <v>3.9531818181818181</v>
      </c>
      <c r="P315" s="7">
        <f t="shared" si="8"/>
        <v>39</v>
      </c>
      <c r="Q315" s="9" t="str">
        <f>LEFT(N315, SEARCH("/",N315,1)-1)</f>
        <v>music</v>
      </c>
      <c r="R315" t="str">
        <f>RIGHT(N315,LEN(N315)-SEARCH("/",N315))</f>
        <v>rock</v>
      </c>
      <c r="S315" s="14">
        <f>(((J315/60)/60)/24)+DATE(1970,1,1)</f>
        <v>40966.25</v>
      </c>
      <c r="T315" s="14">
        <f>(((K315/60)/60)/24)+DATE(1970,1,1)</f>
        <v>40968.25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24">
        <f t="shared" si="9"/>
        <v>2.9471428571428571</v>
      </c>
      <c r="P316" s="7">
        <f t="shared" si="8"/>
        <v>31.022556390977442</v>
      </c>
      <c r="Q316" s="9" t="str">
        <f>LEFT(N316, SEARCH("/",N316,1)-1)</f>
        <v>film &amp; video</v>
      </c>
      <c r="R316" t="str">
        <f>RIGHT(N316,LEN(N316)-SEARCH("/",N316))</f>
        <v>documentary</v>
      </c>
      <c r="S316" s="14">
        <f>(((J316/60)/60)/24)+DATE(1970,1,1)</f>
        <v>43536.208333333328</v>
      </c>
      <c r="T316" s="14">
        <f>(((K316/60)/60)/24)+DATE(1970,1,1)</f>
        <v>43541.208333333328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24">
        <f t="shared" si="9"/>
        <v>0.33894736842105261</v>
      </c>
      <c r="P317" s="7">
        <f t="shared" si="8"/>
        <v>103.87096774193549</v>
      </c>
      <c r="Q317" s="9" t="str">
        <f>LEFT(N317, SEARCH("/",N317,1)-1)</f>
        <v>theater</v>
      </c>
      <c r="R317" t="str">
        <f>RIGHT(N317,LEN(N317)-SEARCH("/",N317))</f>
        <v>plays</v>
      </c>
      <c r="S317" s="14">
        <f>(((J317/60)/60)/24)+DATE(1970,1,1)</f>
        <v>41783.208333333336</v>
      </c>
      <c r="T317" s="14">
        <f>(((K317/60)/60)/24)+DATE(1970,1,1)</f>
        <v>41812.208333333336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24">
        <f t="shared" si="9"/>
        <v>0.66677083333333331</v>
      </c>
      <c r="P318" s="7">
        <f t="shared" si="8"/>
        <v>59.268518518518519</v>
      </c>
      <c r="Q318" s="9" t="str">
        <f>LEFT(N318, SEARCH("/",N318,1)-1)</f>
        <v>food</v>
      </c>
      <c r="R318" t="str">
        <f>RIGHT(N318,LEN(N318)-SEARCH("/",N318))</f>
        <v>food trucks</v>
      </c>
      <c r="S318" s="14">
        <f>(((J318/60)/60)/24)+DATE(1970,1,1)</f>
        <v>43788.25</v>
      </c>
      <c r="T318" s="14">
        <f>(((K318/60)/60)/24)+DATE(1970,1,1)</f>
        <v>43789.25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24">
        <f t="shared" si="9"/>
        <v>0.19227272727272726</v>
      </c>
      <c r="P319" s="7">
        <f t="shared" si="8"/>
        <v>42.3</v>
      </c>
      <c r="Q319" s="9" t="str">
        <f>LEFT(N319, SEARCH("/",N319,1)-1)</f>
        <v>theater</v>
      </c>
      <c r="R319" t="str">
        <f>RIGHT(N319,LEN(N319)-SEARCH("/",N319))</f>
        <v>plays</v>
      </c>
      <c r="S319" s="14">
        <f>(((J319/60)/60)/24)+DATE(1970,1,1)</f>
        <v>42869.208333333328</v>
      </c>
      <c r="T319" s="14">
        <f>(((K319/60)/60)/24)+DATE(1970,1,1)</f>
        <v>42882.208333333328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24">
        <f t="shared" si="9"/>
        <v>0.15842105263157893</v>
      </c>
      <c r="P320" s="7">
        <f t="shared" si="8"/>
        <v>53.117647058823529</v>
      </c>
      <c r="Q320" s="9" t="str">
        <f>LEFT(N320, SEARCH("/",N320,1)-1)</f>
        <v>music</v>
      </c>
      <c r="R320" t="str">
        <f>RIGHT(N320,LEN(N320)-SEARCH("/",N320))</f>
        <v>rock</v>
      </c>
      <c r="S320" s="14">
        <f>(((J320/60)/60)/24)+DATE(1970,1,1)</f>
        <v>41684.25</v>
      </c>
      <c r="T320" s="14">
        <f>(((K320/60)/60)/24)+DATE(1970,1,1)</f>
        <v>41686.25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24">
        <f t="shared" si="9"/>
        <v>0.38702380952380955</v>
      </c>
      <c r="P321" s="7">
        <f t="shared" si="8"/>
        <v>50.796875</v>
      </c>
      <c r="Q321" s="9" t="str">
        <f>LEFT(N321, SEARCH("/",N321,1)-1)</f>
        <v>technology</v>
      </c>
      <c r="R321" t="str">
        <f>RIGHT(N321,LEN(N321)-SEARCH("/",N321))</f>
        <v>web</v>
      </c>
      <c r="S321" s="14">
        <f>(((J321/60)/60)/24)+DATE(1970,1,1)</f>
        <v>40402.208333333336</v>
      </c>
      <c r="T321" s="14">
        <f>(((K321/60)/60)/24)+DATE(1970,1,1)</f>
        <v>40426.208333333336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24">
        <f t="shared" si="9"/>
        <v>9.5876777251184833E-2</v>
      </c>
      <c r="P322" s="7">
        <f t="shared" si="8"/>
        <v>101.15</v>
      </c>
      <c r="Q322" s="9" t="str">
        <f>LEFT(N322, SEARCH("/",N322,1)-1)</f>
        <v>publishing</v>
      </c>
      <c r="R322" t="str">
        <f>RIGHT(N322,LEN(N322)-SEARCH("/",N322))</f>
        <v>fiction</v>
      </c>
      <c r="S322" s="14">
        <f>(((J322/60)/60)/24)+DATE(1970,1,1)</f>
        <v>40673.208333333336</v>
      </c>
      <c r="T322" s="14">
        <f>(((K322/60)/60)/24)+DATE(1970,1,1)</f>
        <v>40682.208333333336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24">
        <f t="shared" si="9"/>
        <v>0.94144366197183094</v>
      </c>
      <c r="P323" s="7">
        <f t="shared" ref="P323:P386" si="10">IF(E323=0, 0, E323/G323)</f>
        <v>65.000810372771468</v>
      </c>
      <c r="Q323" s="9" t="str">
        <f>LEFT(N323, SEARCH("/",N323,1)-1)</f>
        <v>film &amp; video</v>
      </c>
      <c r="R323" t="str">
        <f>RIGHT(N323,LEN(N323)-SEARCH("/",N323))</f>
        <v>shorts</v>
      </c>
      <c r="S323" s="14">
        <f>(((J323/60)/60)/24)+DATE(1970,1,1)</f>
        <v>40634.208333333336</v>
      </c>
      <c r="T323" s="14">
        <f>(((K323/60)/60)/24)+DATE(1970,1,1)</f>
        <v>40642.208333333336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24">
        <f t="shared" ref="O324:O387" si="11">IF(E324=0, 0, E324/D324)</f>
        <v>1.6656234096692113</v>
      </c>
      <c r="P324" s="7">
        <f t="shared" si="10"/>
        <v>37.998645510835914</v>
      </c>
      <c r="Q324" s="9" t="str">
        <f>LEFT(N324, SEARCH("/",N324,1)-1)</f>
        <v>theater</v>
      </c>
      <c r="R324" t="str">
        <f>RIGHT(N324,LEN(N324)-SEARCH("/",N324))</f>
        <v>plays</v>
      </c>
      <c r="S324" s="14">
        <f>(((J324/60)/60)/24)+DATE(1970,1,1)</f>
        <v>40507.25</v>
      </c>
      <c r="T324" s="14">
        <f>(((K324/60)/60)/24)+DATE(1970,1,1)</f>
        <v>40520.25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24">
        <f t="shared" si="11"/>
        <v>0.24134831460674158</v>
      </c>
      <c r="P325" s="7">
        <f t="shared" si="10"/>
        <v>82.615384615384613</v>
      </c>
      <c r="Q325" s="9" t="str">
        <f>LEFT(N325, SEARCH("/",N325,1)-1)</f>
        <v>film &amp; video</v>
      </c>
      <c r="R325" t="str">
        <f>RIGHT(N325,LEN(N325)-SEARCH("/",N325))</f>
        <v>documentary</v>
      </c>
      <c r="S325" s="14">
        <f>(((J325/60)/60)/24)+DATE(1970,1,1)</f>
        <v>41725.208333333336</v>
      </c>
      <c r="T325" s="14">
        <f>(((K325/60)/60)/24)+DATE(1970,1,1)</f>
        <v>41727.208333333336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24">
        <f t="shared" si="11"/>
        <v>1.6405633802816901</v>
      </c>
      <c r="P326" s="7">
        <f t="shared" si="10"/>
        <v>37.941368078175898</v>
      </c>
      <c r="Q326" s="9" t="str">
        <f>LEFT(N326, SEARCH("/",N326,1)-1)</f>
        <v>theater</v>
      </c>
      <c r="R326" t="str">
        <f>RIGHT(N326,LEN(N326)-SEARCH("/",N326))</f>
        <v>plays</v>
      </c>
      <c r="S326" s="14">
        <f>(((J326/60)/60)/24)+DATE(1970,1,1)</f>
        <v>42176.208333333328</v>
      </c>
      <c r="T326" s="14">
        <f>(((K326/60)/60)/24)+DATE(1970,1,1)</f>
        <v>42188.208333333328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24">
        <f t="shared" si="11"/>
        <v>0.90723076923076929</v>
      </c>
      <c r="P327" s="7">
        <f t="shared" si="10"/>
        <v>80.780821917808225</v>
      </c>
      <c r="Q327" s="9" t="str">
        <f>LEFT(N327, SEARCH("/",N327,1)-1)</f>
        <v>theater</v>
      </c>
      <c r="R327" t="str">
        <f>RIGHT(N327,LEN(N327)-SEARCH("/",N327))</f>
        <v>plays</v>
      </c>
      <c r="S327" s="14">
        <f>(((J327/60)/60)/24)+DATE(1970,1,1)</f>
        <v>43267.208333333328</v>
      </c>
      <c r="T327" s="14">
        <f>(((K327/60)/60)/24)+DATE(1970,1,1)</f>
        <v>43290.208333333328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24">
        <f t="shared" si="11"/>
        <v>0.46194444444444444</v>
      </c>
      <c r="P328" s="7">
        <f t="shared" si="10"/>
        <v>25.984375</v>
      </c>
      <c r="Q328" s="9" t="str">
        <f>LEFT(N328, SEARCH("/",N328,1)-1)</f>
        <v>film &amp; video</v>
      </c>
      <c r="R328" t="str">
        <f>RIGHT(N328,LEN(N328)-SEARCH("/",N328))</f>
        <v>animation</v>
      </c>
      <c r="S328" s="14">
        <f>(((J328/60)/60)/24)+DATE(1970,1,1)</f>
        <v>42364.25</v>
      </c>
      <c r="T328" s="14">
        <f>(((K328/60)/60)/24)+DATE(1970,1,1)</f>
        <v>42370.25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24">
        <f t="shared" si="11"/>
        <v>0.38538461538461538</v>
      </c>
      <c r="P329" s="7">
        <f t="shared" si="10"/>
        <v>30.363636363636363</v>
      </c>
      <c r="Q329" s="9" t="str">
        <f>LEFT(N329, SEARCH("/",N329,1)-1)</f>
        <v>theater</v>
      </c>
      <c r="R329" t="str">
        <f>RIGHT(N329,LEN(N329)-SEARCH("/",N329))</f>
        <v>plays</v>
      </c>
      <c r="S329" s="14">
        <f>(((J329/60)/60)/24)+DATE(1970,1,1)</f>
        <v>43705.208333333328</v>
      </c>
      <c r="T329" s="14">
        <f>(((K329/60)/60)/24)+DATE(1970,1,1)</f>
        <v>43709.208333333328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24">
        <f t="shared" si="11"/>
        <v>1.3356231003039514</v>
      </c>
      <c r="P330" s="7">
        <f t="shared" si="10"/>
        <v>54.004916018025398</v>
      </c>
      <c r="Q330" s="9" t="str">
        <f>LEFT(N330, SEARCH("/",N330,1)-1)</f>
        <v>music</v>
      </c>
      <c r="R330" t="str">
        <f>RIGHT(N330,LEN(N330)-SEARCH("/",N330))</f>
        <v>rock</v>
      </c>
      <c r="S330" s="14">
        <f>(((J330/60)/60)/24)+DATE(1970,1,1)</f>
        <v>43434.25</v>
      </c>
      <c r="T330" s="14">
        <f>(((K330/60)/60)/24)+DATE(1970,1,1)</f>
        <v>43445.25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24">
        <f t="shared" si="11"/>
        <v>0.22896588486140726</v>
      </c>
      <c r="P331" s="7">
        <f t="shared" si="10"/>
        <v>101.78672985781991</v>
      </c>
      <c r="Q331" s="9" t="str">
        <f>LEFT(N331, SEARCH("/",N331,1)-1)</f>
        <v>games</v>
      </c>
      <c r="R331" t="str">
        <f>RIGHT(N331,LEN(N331)-SEARCH("/",N331))</f>
        <v>video games</v>
      </c>
      <c r="S331" s="14">
        <f>(((J331/60)/60)/24)+DATE(1970,1,1)</f>
        <v>42716.25</v>
      </c>
      <c r="T331" s="14">
        <f>(((K331/60)/60)/24)+DATE(1970,1,1)</f>
        <v>42727.25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24">
        <f t="shared" si="11"/>
        <v>1.8495548961424333</v>
      </c>
      <c r="P332" s="7">
        <f t="shared" si="10"/>
        <v>45.003610108303249</v>
      </c>
      <c r="Q332" s="9" t="str">
        <f>LEFT(N332, SEARCH("/",N332,1)-1)</f>
        <v>film &amp; video</v>
      </c>
      <c r="R332" t="str">
        <f>RIGHT(N332,LEN(N332)-SEARCH("/",N332))</f>
        <v>documentary</v>
      </c>
      <c r="S332" s="14">
        <f>(((J332/60)/60)/24)+DATE(1970,1,1)</f>
        <v>43077.25</v>
      </c>
      <c r="T332" s="14">
        <f>(((K332/60)/60)/24)+DATE(1970,1,1)</f>
        <v>43078.25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24">
        <f t="shared" si="11"/>
        <v>4.4372727272727275</v>
      </c>
      <c r="P333" s="7">
        <f t="shared" si="10"/>
        <v>77.068421052631578</v>
      </c>
      <c r="Q333" s="9" t="str">
        <f>LEFT(N333, SEARCH("/",N333,1)-1)</f>
        <v>food</v>
      </c>
      <c r="R333" t="str">
        <f>RIGHT(N333,LEN(N333)-SEARCH("/",N333))</f>
        <v>food trucks</v>
      </c>
      <c r="S333" s="14">
        <f>(((J333/60)/60)/24)+DATE(1970,1,1)</f>
        <v>40896.25</v>
      </c>
      <c r="T333" s="14">
        <f>(((K333/60)/60)/24)+DATE(1970,1,1)</f>
        <v>40897.25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24">
        <f t="shared" si="11"/>
        <v>1.999806763285024</v>
      </c>
      <c r="P334" s="7">
        <f t="shared" si="10"/>
        <v>88.076595744680844</v>
      </c>
      <c r="Q334" s="9" t="str">
        <f>LEFT(N334, SEARCH("/",N334,1)-1)</f>
        <v>technology</v>
      </c>
      <c r="R334" t="str">
        <f>RIGHT(N334,LEN(N334)-SEARCH("/",N334))</f>
        <v>wearables</v>
      </c>
      <c r="S334" s="14">
        <f>(((J334/60)/60)/24)+DATE(1970,1,1)</f>
        <v>41361.208333333336</v>
      </c>
      <c r="T334" s="14">
        <f>(((K334/60)/60)/24)+DATE(1970,1,1)</f>
        <v>41362.208333333336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24">
        <f t="shared" si="11"/>
        <v>1.2395833333333333</v>
      </c>
      <c r="P335" s="7">
        <f t="shared" si="10"/>
        <v>47.035573122529641</v>
      </c>
      <c r="Q335" s="9" t="str">
        <f>LEFT(N335, SEARCH("/",N335,1)-1)</f>
        <v>theater</v>
      </c>
      <c r="R335" t="str">
        <f>RIGHT(N335,LEN(N335)-SEARCH("/",N335))</f>
        <v>plays</v>
      </c>
      <c r="S335" s="14">
        <f>(((J335/60)/60)/24)+DATE(1970,1,1)</f>
        <v>43424.25</v>
      </c>
      <c r="T335" s="14">
        <f>(((K335/60)/60)/24)+DATE(1970,1,1)</f>
        <v>43452.25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24">
        <f t="shared" si="11"/>
        <v>1.8661329305135952</v>
      </c>
      <c r="P336" s="7">
        <f t="shared" si="10"/>
        <v>110.99550763701707</v>
      </c>
      <c r="Q336" s="9" t="str">
        <f>LEFT(N336, SEARCH("/",N336,1)-1)</f>
        <v>music</v>
      </c>
      <c r="R336" t="str">
        <f>RIGHT(N336,LEN(N336)-SEARCH("/",N336))</f>
        <v>rock</v>
      </c>
      <c r="S336" s="14">
        <f>(((J336/60)/60)/24)+DATE(1970,1,1)</f>
        <v>43110.25</v>
      </c>
      <c r="T336" s="14">
        <f>(((K336/60)/60)/24)+DATE(1970,1,1)</f>
        <v>43117.25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24">
        <f t="shared" si="11"/>
        <v>1.1428538550057536</v>
      </c>
      <c r="P337" s="7">
        <f t="shared" si="10"/>
        <v>87.003066141042481</v>
      </c>
      <c r="Q337" s="9" t="str">
        <f>LEFT(N337, SEARCH("/",N337,1)-1)</f>
        <v>music</v>
      </c>
      <c r="R337" t="str">
        <f>RIGHT(N337,LEN(N337)-SEARCH("/",N337))</f>
        <v>rock</v>
      </c>
      <c r="S337" s="14">
        <f>(((J337/60)/60)/24)+DATE(1970,1,1)</f>
        <v>43784.25</v>
      </c>
      <c r="T337" s="14">
        <f>(((K337/60)/60)/24)+DATE(1970,1,1)</f>
        <v>43797.25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24">
        <f t="shared" si="11"/>
        <v>0.97032531824611035</v>
      </c>
      <c r="P338" s="7">
        <f t="shared" si="10"/>
        <v>63.994402985074629</v>
      </c>
      <c r="Q338" s="9" t="str">
        <f>LEFT(N338, SEARCH("/",N338,1)-1)</f>
        <v>music</v>
      </c>
      <c r="R338" t="str">
        <f>RIGHT(N338,LEN(N338)-SEARCH("/",N338))</f>
        <v>rock</v>
      </c>
      <c r="S338" s="14">
        <f>(((J338/60)/60)/24)+DATE(1970,1,1)</f>
        <v>40527.25</v>
      </c>
      <c r="T338" s="14">
        <f>(((K338/60)/60)/24)+DATE(1970,1,1)</f>
        <v>40528.25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24">
        <f t="shared" si="11"/>
        <v>1.2281904761904763</v>
      </c>
      <c r="P339" s="7">
        <f t="shared" si="10"/>
        <v>105.9945205479452</v>
      </c>
      <c r="Q339" s="9" t="str">
        <f>LEFT(N339, SEARCH("/",N339,1)-1)</f>
        <v>theater</v>
      </c>
      <c r="R339" t="str">
        <f>RIGHT(N339,LEN(N339)-SEARCH("/",N339))</f>
        <v>plays</v>
      </c>
      <c r="S339" s="14">
        <f>(((J339/60)/60)/24)+DATE(1970,1,1)</f>
        <v>43780.25</v>
      </c>
      <c r="T339" s="14">
        <f>(((K339/60)/60)/24)+DATE(1970,1,1)</f>
        <v>43781.25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24">
        <f t="shared" si="11"/>
        <v>1.7914326647564469</v>
      </c>
      <c r="P340" s="7">
        <f t="shared" si="10"/>
        <v>73.989349112426041</v>
      </c>
      <c r="Q340" s="9" t="str">
        <f>LEFT(N340, SEARCH("/",N340,1)-1)</f>
        <v>theater</v>
      </c>
      <c r="R340" t="str">
        <f>RIGHT(N340,LEN(N340)-SEARCH("/",N340))</f>
        <v>plays</v>
      </c>
      <c r="S340" s="14">
        <f>(((J340/60)/60)/24)+DATE(1970,1,1)</f>
        <v>40821.208333333336</v>
      </c>
      <c r="T340" s="14">
        <f>(((K340/60)/60)/24)+DATE(1970,1,1)</f>
        <v>40851.208333333336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24">
        <f t="shared" si="11"/>
        <v>0.79951577402787966</v>
      </c>
      <c r="P341" s="7">
        <f t="shared" si="10"/>
        <v>84.02004626060139</v>
      </c>
      <c r="Q341" s="9" t="str">
        <f>LEFT(N341, SEARCH("/",N341,1)-1)</f>
        <v>theater</v>
      </c>
      <c r="R341" t="str">
        <f>RIGHT(N341,LEN(N341)-SEARCH("/",N341))</f>
        <v>plays</v>
      </c>
      <c r="S341" s="14">
        <f>(((J341/60)/60)/24)+DATE(1970,1,1)</f>
        <v>42949.208333333328</v>
      </c>
      <c r="T341" s="14">
        <f>(((K341/60)/60)/24)+DATE(1970,1,1)</f>
        <v>42963.208333333328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24">
        <f t="shared" si="11"/>
        <v>0.94242587601078165</v>
      </c>
      <c r="P342" s="7">
        <f t="shared" si="10"/>
        <v>88.966921119592882</v>
      </c>
      <c r="Q342" s="9" t="str">
        <f>LEFT(N342, SEARCH("/",N342,1)-1)</f>
        <v>photography</v>
      </c>
      <c r="R342" t="str">
        <f>RIGHT(N342,LEN(N342)-SEARCH("/",N342))</f>
        <v>photography books</v>
      </c>
      <c r="S342" s="14">
        <f>(((J342/60)/60)/24)+DATE(1970,1,1)</f>
        <v>40889.25</v>
      </c>
      <c r="T342" s="14">
        <f>(((K342/60)/60)/24)+DATE(1970,1,1)</f>
        <v>40890.25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24">
        <f t="shared" si="11"/>
        <v>0.84669291338582675</v>
      </c>
      <c r="P343" s="7">
        <f t="shared" si="10"/>
        <v>76.990453460620529</v>
      </c>
      <c r="Q343" s="9" t="str">
        <f>LEFT(N343, SEARCH("/",N343,1)-1)</f>
        <v>music</v>
      </c>
      <c r="R343" t="str">
        <f>RIGHT(N343,LEN(N343)-SEARCH("/",N343))</f>
        <v>indie rock</v>
      </c>
      <c r="S343" s="14">
        <f>(((J343/60)/60)/24)+DATE(1970,1,1)</f>
        <v>42244.208333333328</v>
      </c>
      <c r="T343" s="14">
        <f>(((K343/60)/60)/24)+DATE(1970,1,1)</f>
        <v>42251.208333333328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24">
        <f t="shared" si="11"/>
        <v>0.66521920668058454</v>
      </c>
      <c r="P344" s="7">
        <f t="shared" si="10"/>
        <v>97.146341463414629</v>
      </c>
      <c r="Q344" s="9" t="str">
        <f>LEFT(N344, SEARCH("/",N344,1)-1)</f>
        <v>theater</v>
      </c>
      <c r="R344" t="str">
        <f>RIGHT(N344,LEN(N344)-SEARCH("/",N344))</f>
        <v>plays</v>
      </c>
      <c r="S344" s="14">
        <f>(((J344/60)/60)/24)+DATE(1970,1,1)</f>
        <v>41475.208333333336</v>
      </c>
      <c r="T344" s="14">
        <f>(((K344/60)/60)/24)+DATE(1970,1,1)</f>
        <v>41487.208333333336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24">
        <f t="shared" si="11"/>
        <v>0.53922222222222227</v>
      </c>
      <c r="P345" s="7">
        <f t="shared" si="10"/>
        <v>33.013605442176868</v>
      </c>
      <c r="Q345" s="9" t="str">
        <f>LEFT(N345, SEARCH("/",N345,1)-1)</f>
        <v>theater</v>
      </c>
      <c r="R345" t="str">
        <f>RIGHT(N345,LEN(N345)-SEARCH("/",N345))</f>
        <v>plays</v>
      </c>
      <c r="S345" s="14">
        <f>(((J345/60)/60)/24)+DATE(1970,1,1)</f>
        <v>41597.25</v>
      </c>
      <c r="T345" s="14">
        <f>(((K345/60)/60)/24)+DATE(1970,1,1)</f>
        <v>41650.25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24">
        <f t="shared" si="11"/>
        <v>0.41983299595141699</v>
      </c>
      <c r="P346" s="7">
        <f t="shared" si="10"/>
        <v>99.950602409638549</v>
      </c>
      <c r="Q346" s="9" t="str">
        <f>LEFT(N346, SEARCH("/",N346,1)-1)</f>
        <v>games</v>
      </c>
      <c r="R346" t="str">
        <f>RIGHT(N346,LEN(N346)-SEARCH("/",N346))</f>
        <v>video games</v>
      </c>
      <c r="S346" s="14">
        <f>(((J346/60)/60)/24)+DATE(1970,1,1)</f>
        <v>43122.25</v>
      </c>
      <c r="T346" s="14">
        <f>(((K346/60)/60)/24)+DATE(1970,1,1)</f>
        <v>43162.25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24">
        <f t="shared" si="11"/>
        <v>0.14694796954314721</v>
      </c>
      <c r="P347" s="7">
        <f t="shared" si="10"/>
        <v>69.966767371601208</v>
      </c>
      <c r="Q347" s="9" t="str">
        <f>LEFT(N347, SEARCH("/",N347,1)-1)</f>
        <v>film &amp; video</v>
      </c>
      <c r="R347" t="str">
        <f>RIGHT(N347,LEN(N347)-SEARCH("/",N347))</f>
        <v>drama</v>
      </c>
      <c r="S347" s="14">
        <f>(((J347/60)/60)/24)+DATE(1970,1,1)</f>
        <v>42194.208333333328</v>
      </c>
      <c r="T347" s="14">
        <f>(((K347/60)/60)/24)+DATE(1970,1,1)</f>
        <v>42195.208333333328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24">
        <f t="shared" si="11"/>
        <v>0.34475</v>
      </c>
      <c r="P348" s="7">
        <f t="shared" si="10"/>
        <v>110.32</v>
      </c>
      <c r="Q348" s="9" t="str">
        <f>LEFT(N348, SEARCH("/",N348,1)-1)</f>
        <v>music</v>
      </c>
      <c r="R348" t="str">
        <f>RIGHT(N348,LEN(N348)-SEARCH("/",N348))</f>
        <v>indie rock</v>
      </c>
      <c r="S348" s="14">
        <f>(((J348/60)/60)/24)+DATE(1970,1,1)</f>
        <v>42971.208333333328</v>
      </c>
      <c r="T348" s="14">
        <f>(((K348/60)/60)/24)+DATE(1970,1,1)</f>
        <v>43026.208333333328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24">
        <f t="shared" si="11"/>
        <v>14.007777777777777</v>
      </c>
      <c r="P349" s="7">
        <f t="shared" si="10"/>
        <v>66.005235602094245</v>
      </c>
      <c r="Q349" s="9" t="str">
        <f>LEFT(N349, SEARCH("/",N349,1)-1)</f>
        <v>technology</v>
      </c>
      <c r="R349" t="str">
        <f>RIGHT(N349,LEN(N349)-SEARCH("/",N349))</f>
        <v>web</v>
      </c>
      <c r="S349" s="14">
        <f>(((J349/60)/60)/24)+DATE(1970,1,1)</f>
        <v>42046.25</v>
      </c>
      <c r="T349" s="14">
        <f>(((K349/60)/60)/24)+DATE(1970,1,1)</f>
        <v>42070.25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24">
        <f t="shared" si="11"/>
        <v>0.71770351758793971</v>
      </c>
      <c r="P350" s="7">
        <f t="shared" si="10"/>
        <v>41.005742176284812</v>
      </c>
      <c r="Q350" s="9" t="str">
        <f>LEFT(N350, SEARCH("/",N350,1)-1)</f>
        <v>food</v>
      </c>
      <c r="R350" t="str">
        <f>RIGHT(N350,LEN(N350)-SEARCH("/",N350))</f>
        <v>food trucks</v>
      </c>
      <c r="S350" s="14">
        <f>(((J350/60)/60)/24)+DATE(1970,1,1)</f>
        <v>42782.25</v>
      </c>
      <c r="T350" s="14">
        <f>(((K350/60)/60)/24)+DATE(1970,1,1)</f>
        <v>42795.25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24">
        <f t="shared" si="11"/>
        <v>0.53074115044247783</v>
      </c>
      <c r="P351" s="7">
        <f t="shared" si="10"/>
        <v>103.96316359696641</v>
      </c>
      <c r="Q351" s="9" t="str">
        <f>LEFT(N351, SEARCH("/",N351,1)-1)</f>
        <v>theater</v>
      </c>
      <c r="R351" t="str">
        <f>RIGHT(N351,LEN(N351)-SEARCH("/",N351))</f>
        <v>plays</v>
      </c>
      <c r="S351" s="14">
        <f>(((J351/60)/60)/24)+DATE(1970,1,1)</f>
        <v>42930.208333333328</v>
      </c>
      <c r="T351" s="14">
        <f>(((K351/60)/60)/24)+DATE(1970,1,1)</f>
        <v>42960.208333333328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24">
        <f t="shared" si="11"/>
        <v>0.05</v>
      </c>
      <c r="P352" s="7">
        <f t="shared" si="10"/>
        <v>5</v>
      </c>
      <c r="Q352" s="9" t="str">
        <f>LEFT(N352, SEARCH("/",N352,1)-1)</f>
        <v>music</v>
      </c>
      <c r="R352" t="str">
        <f>RIGHT(N352,LEN(N352)-SEARCH("/",N352))</f>
        <v>jazz</v>
      </c>
      <c r="S352" s="14">
        <f>(((J352/60)/60)/24)+DATE(1970,1,1)</f>
        <v>42144.208333333328</v>
      </c>
      <c r="T352" s="14">
        <f>(((K352/60)/60)/24)+DATE(1970,1,1)</f>
        <v>42162.208333333328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24">
        <f t="shared" si="11"/>
        <v>1.2770715249662619</v>
      </c>
      <c r="P353" s="7">
        <f t="shared" si="10"/>
        <v>47.009935419771487</v>
      </c>
      <c r="Q353" s="9" t="str">
        <f>LEFT(N353, SEARCH("/",N353,1)-1)</f>
        <v>music</v>
      </c>
      <c r="R353" t="str">
        <f>RIGHT(N353,LEN(N353)-SEARCH("/",N353))</f>
        <v>rock</v>
      </c>
      <c r="S353" s="14">
        <f>(((J353/60)/60)/24)+DATE(1970,1,1)</f>
        <v>42240.208333333328</v>
      </c>
      <c r="T353" s="14">
        <f>(((K353/60)/60)/24)+DATE(1970,1,1)</f>
        <v>42254.208333333328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24">
        <f t="shared" si="11"/>
        <v>0.34892857142857142</v>
      </c>
      <c r="P354" s="7">
        <f t="shared" si="10"/>
        <v>29.606060606060606</v>
      </c>
      <c r="Q354" s="9" t="str">
        <f>LEFT(N354, SEARCH("/",N354,1)-1)</f>
        <v>theater</v>
      </c>
      <c r="R354" t="str">
        <f>RIGHT(N354,LEN(N354)-SEARCH("/",N354))</f>
        <v>plays</v>
      </c>
      <c r="S354" s="14">
        <f>(((J354/60)/60)/24)+DATE(1970,1,1)</f>
        <v>42315.25</v>
      </c>
      <c r="T354" s="14">
        <f>(((K354/60)/60)/24)+DATE(1970,1,1)</f>
        <v>42323.25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24">
        <f t="shared" si="11"/>
        <v>4.105982142857143</v>
      </c>
      <c r="P355" s="7">
        <f t="shared" si="10"/>
        <v>81.010569583088667</v>
      </c>
      <c r="Q355" s="9" t="str">
        <f>LEFT(N355, SEARCH("/",N355,1)-1)</f>
        <v>theater</v>
      </c>
      <c r="R355" t="str">
        <f>RIGHT(N355,LEN(N355)-SEARCH("/",N355))</f>
        <v>plays</v>
      </c>
      <c r="S355" s="14">
        <f>(((J355/60)/60)/24)+DATE(1970,1,1)</f>
        <v>43651.208333333328</v>
      </c>
      <c r="T355" s="14">
        <f>(((K355/60)/60)/24)+DATE(1970,1,1)</f>
        <v>43652.208333333328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24">
        <f t="shared" si="11"/>
        <v>1.2373770491803278</v>
      </c>
      <c r="P356" s="7">
        <f t="shared" si="10"/>
        <v>94.35</v>
      </c>
      <c r="Q356" s="9" t="str">
        <f>LEFT(N356, SEARCH("/",N356,1)-1)</f>
        <v>film &amp; video</v>
      </c>
      <c r="R356" t="str">
        <f>RIGHT(N356,LEN(N356)-SEARCH("/",N356))</f>
        <v>documentary</v>
      </c>
      <c r="S356" s="14">
        <f>(((J356/60)/60)/24)+DATE(1970,1,1)</f>
        <v>41520.208333333336</v>
      </c>
      <c r="T356" s="14">
        <f>(((K356/60)/60)/24)+DATE(1970,1,1)</f>
        <v>41527.208333333336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24">
        <f t="shared" si="11"/>
        <v>0.58973684210526311</v>
      </c>
      <c r="P357" s="7">
        <f t="shared" si="10"/>
        <v>26.058139534883722</v>
      </c>
      <c r="Q357" s="9" t="str">
        <f>LEFT(N357, SEARCH("/",N357,1)-1)</f>
        <v>technology</v>
      </c>
      <c r="R357" t="str">
        <f>RIGHT(N357,LEN(N357)-SEARCH("/",N357))</f>
        <v>wearables</v>
      </c>
      <c r="S357" s="14">
        <f>(((J357/60)/60)/24)+DATE(1970,1,1)</f>
        <v>42757.25</v>
      </c>
      <c r="T357" s="14">
        <f>(((K357/60)/60)/24)+DATE(1970,1,1)</f>
        <v>42797.25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24">
        <f t="shared" si="11"/>
        <v>0.36892473118279567</v>
      </c>
      <c r="P358" s="7">
        <f t="shared" si="10"/>
        <v>85.775000000000006</v>
      </c>
      <c r="Q358" s="9" t="str">
        <f>LEFT(N358, SEARCH("/",N358,1)-1)</f>
        <v>theater</v>
      </c>
      <c r="R358" t="str">
        <f>RIGHT(N358,LEN(N358)-SEARCH("/",N358))</f>
        <v>plays</v>
      </c>
      <c r="S358" s="14">
        <f>(((J358/60)/60)/24)+DATE(1970,1,1)</f>
        <v>40922.25</v>
      </c>
      <c r="T358" s="14">
        <f>(((K358/60)/60)/24)+DATE(1970,1,1)</f>
        <v>40931.25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24">
        <f t="shared" si="11"/>
        <v>1.8491304347826087</v>
      </c>
      <c r="P359" s="7">
        <f t="shared" si="10"/>
        <v>103.73170731707317</v>
      </c>
      <c r="Q359" s="9" t="str">
        <f>LEFT(N359, SEARCH("/",N359,1)-1)</f>
        <v>games</v>
      </c>
      <c r="R359" t="str">
        <f>RIGHT(N359,LEN(N359)-SEARCH("/",N359))</f>
        <v>video games</v>
      </c>
      <c r="S359" s="14">
        <f>(((J359/60)/60)/24)+DATE(1970,1,1)</f>
        <v>42250.208333333328</v>
      </c>
      <c r="T359" s="14">
        <f>(((K359/60)/60)/24)+DATE(1970,1,1)</f>
        <v>42275.208333333328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24">
        <f t="shared" si="11"/>
        <v>0.11814432989690722</v>
      </c>
      <c r="P360" s="7">
        <f t="shared" si="10"/>
        <v>49.826086956521742</v>
      </c>
      <c r="Q360" s="9" t="str">
        <f>LEFT(N360, SEARCH("/",N360,1)-1)</f>
        <v>photography</v>
      </c>
      <c r="R360" t="str">
        <f>RIGHT(N360,LEN(N360)-SEARCH("/",N360))</f>
        <v>photography books</v>
      </c>
      <c r="S360" s="14">
        <f>(((J360/60)/60)/24)+DATE(1970,1,1)</f>
        <v>43322.208333333328</v>
      </c>
      <c r="T360" s="14">
        <f>(((K360/60)/60)/24)+DATE(1970,1,1)</f>
        <v>43325.208333333328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24">
        <f t="shared" si="11"/>
        <v>2.9870000000000001</v>
      </c>
      <c r="P361" s="7">
        <f t="shared" si="10"/>
        <v>63.893048128342244</v>
      </c>
      <c r="Q361" s="9" t="str">
        <f>LEFT(N361, SEARCH("/",N361,1)-1)</f>
        <v>film &amp; video</v>
      </c>
      <c r="R361" t="str">
        <f>RIGHT(N361,LEN(N361)-SEARCH("/",N361))</f>
        <v>animation</v>
      </c>
      <c r="S361" s="14">
        <f>(((J361/60)/60)/24)+DATE(1970,1,1)</f>
        <v>40782.208333333336</v>
      </c>
      <c r="T361" s="14">
        <f>(((K361/60)/60)/24)+DATE(1970,1,1)</f>
        <v>40789.208333333336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24">
        <f t="shared" si="11"/>
        <v>2.2635175879396985</v>
      </c>
      <c r="P362" s="7">
        <f t="shared" si="10"/>
        <v>47.002434782608695</v>
      </c>
      <c r="Q362" s="9" t="str">
        <f>LEFT(N362, SEARCH("/",N362,1)-1)</f>
        <v>theater</v>
      </c>
      <c r="R362" t="str">
        <f>RIGHT(N362,LEN(N362)-SEARCH("/",N362))</f>
        <v>plays</v>
      </c>
      <c r="S362" s="14">
        <f>(((J362/60)/60)/24)+DATE(1970,1,1)</f>
        <v>40544.25</v>
      </c>
      <c r="T362" s="14">
        <f>(((K362/60)/60)/24)+DATE(1970,1,1)</f>
        <v>40558.25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24">
        <f t="shared" si="11"/>
        <v>1.7356363636363636</v>
      </c>
      <c r="P363" s="7">
        <f t="shared" si="10"/>
        <v>108.47727272727273</v>
      </c>
      <c r="Q363" s="9" t="str">
        <f>LEFT(N363, SEARCH("/",N363,1)-1)</f>
        <v>theater</v>
      </c>
      <c r="R363" t="str">
        <f>RIGHT(N363,LEN(N363)-SEARCH("/",N363))</f>
        <v>plays</v>
      </c>
      <c r="S363" s="14">
        <f>(((J363/60)/60)/24)+DATE(1970,1,1)</f>
        <v>43015.208333333328</v>
      </c>
      <c r="T363" s="14">
        <f>(((K363/60)/60)/24)+DATE(1970,1,1)</f>
        <v>43039.208333333328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24">
        <f t="shared" si="11"/>
        <v>3.7175675675675675</v>
      </c>
      <c r="P364" s="7">
        <f t="shared" si="10"/>
        <v>72.015706806282722</v>
      </c>
      <c r="Q364" s="9" t="str">
        <f>LEFT(N364, SEARCH("/",N364,1)-1)</f>
        <v>music</v>
      </c>
      <c r="R364" t="str">
        <f>RIGHT(N364,LEN(N364)-SEARCH("/",N364))</f>
        <v>rock</v>
      </c>
      <c r="S364" s="14">
        <f>(((J364/60)/60)/24)+DATE(1970,1,1)</f>
        <v>40570.25</v>
      </c>
      <c r="T364" s="14">
        <f>(((K364/60)/60)/24)+DATE(1970,1,1)</f>
        <v>40608.25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24">
        <f t="shared" si="11"/>
        <v>1.601923076923077</v>
      </c>
      <c r="P365" s="7">
        <f t="shared" si="10"/>
        <v>59.928057553956833</v>
      </c>
      <c r="Q365" s="9" t="str">
        <f>LEFT(N365, SEARCH("/",N365,1)-1)</f>
        <v>music</v>
      </c>
      <c r="R365" t="str">
        <f>RIGHT(N365,LEN(N365)-SEARCH("/",N365))</f>
        <v>rock</v>
      </c>
      <c r="S365" s="14">
        <f>(((J365/60)/60)/24)+DATE(1970,1,1)</f>
        <v>40904.25</v>
      </c>
      <c r="T365" s="14">
        <f>(((K365/60)/60)/24)+DATE(1970,1,1)</f>
        <v>40905.25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24">
        <f t="shared" si="11"/>
        <v>16.163333333333334</v>
      </c>
      <c r="P366" s="7">
        <f t="shared" si="10"/>
        <v>78.209677419354833</v>
      </c>
      <c r="Q366" s="9" t="str">
        <f>LEFT(N366, SEARCH("/",N366,1)-1)</f>
        <v>music</v>
      </c>
      <c r="R366" t="str">
        <f>RIGHT(N366,LEN(N366)-SEARCH("/",N366))</f>
        <v>indie rock</v>
      </c>
      <c r="S366" s="14">
        <f>(((J366/60)/60)/24)+DATE(1970,1,1)</f>
        <v>43164.25</v>
      </c>
      <c r="T366" s="14">
        <f>(((K366/60)/60)/24)+DATE(1970,1,1)</f>
        <v>43194.208333333328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24">
        <f t="shared" si="11"/>
        <v>7.3343749999999996</v>
      </c>
      <c r="P367" s="7">
        <f t="shared" si="10"/>
        <v>104.77678571428571</v>
      </c>
      <c r="Q367" s="9" t="str">
        <f>LEFT(N367, SEARCH("/",N367,1)-1)</f>
        <v>theater</v>
      </c>
      <c r="R367" t="str">
        <f>RIGHT(N367,LEN(N367)-SEARCH("/",N367))</f>
        <v>plays</v>
      </c>
      <c r="S367" s="14">
        <f>(((J367/60)/60)/24)+DATE(1970,1,1)</f>
        <v>42733.25</v>
      </c>
      <c r="T367" s="14">
        <f>(((K367/60)/60)/24)+DATE(1970,1,1)</f>
        <v>42760.25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24">
        <f t="shared" si="11"/>
        <v>5.9211111111111112</v>
      </c>
      <c r="P368" s="7">
        <f t="shared" si="10"/>
        <v>105.52475247524752</v>
      </c>
      <c r="Q368" s="9" t="str">
        <f>LEFT(N368, SEARCH("/",N368,1)-1)</f>
        <v>theater</v>
      </c>
      <c r="R368" t="str">
        <f>RIGHT(N368,LEN(N368)-SEARCH("/",N368))</f>
        <v>plays</v>
      </c>
      <c r="S368" s="14">
        <f>(((J368/60)/60)/24)+DATE(1970,1,1)</f>
        <v>40546.25</v>
      </c>
      <c r="T368" s="14">
        <f>(((K368/60)/60)/24)+DATE(1970,1,1)</f>
        <v>40547.25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24">
        <f t="shared" si="11"/>
        <v>0.18888888888888888</v>
      </c>
      <c r="P369" s="7">
        <f t="shared" si="10"/>
        <v>24.933333333333334</v>
      </c>
      <c r="Q369" s="9" t="str">
        <f>LEFT(N369, SEARCH("/",N369,1)-1)</f>
        <v>theater</v>
      </c>
      <c r="R369" t="str">
        <f>RIGHT(N369,LEN(N369)-SEARCH("/",N369))</f>
        <v>plays</v>
      </c>
      <c r="S369" s="14">
        <f>(((J369/60)/60)/24)+DATE(1970,1,1)</f>
        <v>41930.208333333336</v>
      </c>
      <c r="T369" s="14">
        <f>(((K369/60)/60)/24)+DATE(1970,1,1)</f>
        <v>41954.25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24">
        <f t="shared" si="11"/>
        <v>2.7680769230769231</v>
      </c>
      <c r="P370" s="7">
        <f t="shared" si="10"/>
        <v>69.873786407766985</v>
      </c>
      <c r="Q370" s="9" t="str">
        <f>LEFT(N370, SEARCH("/",N370,1)-1)</f>
        <v>film &amp; video</v>
      </c>
      <c r="R370" t="str">
        <f>RIGHT(N370,LEN(N370)-SEARCH("/",N370))</f>
        <v>documentary</v>
      </c>
      <c r="S370" s="14">
        <f>(((J370/60)/60)/24)+DATE(1970,1,1)</f>
        <v>40464.208333333336</v>
      </c>
      <c r="T370" s="14">
        <f>(((K370/60)/60)/24)+DATE(1970,1,1)</f>
        <v>40487.208333333336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24">
        <f t="shared" si="11"/>
        <v>2.730185185185185</v>
      </c>
      <c r="P371" s="7">
        <f t="shared" si="10"/>
        <v>95.733766233766232</v>
      </c>
      <c r="Q371" s="9" t="str">
        <f>LEFT(N371, SEARCH("/",N371,1)-1)</f>
        <v>film &amp; video</v>
      </c>
      <c r="R371" t="str">
        <f>RIGHT(N371,LEN(N371)-SEARCH("/",N371))</f>
        <v>television</v>
      </c>
      <c r="S371" s="14">
        <f>(((J371/60)/60)/24)+DATE(1970,1,1)</f>
        <v>41308.25</v>
      </c>
      <c r="T371" s="14">
        <f>(((K371/60)/60)/24)+DATE(1970,1,1)</f>
        <v>41347.208333333336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24">
        <f t="shared" si="11"/>
        <v>1.593633125556545</v>
      </c>
      <c r="P372" s="7">
        <f t="shared" si="10"/>
        <v>29.997485752598056</v>
      </c>
      <c r="Q372" s="9" t="str">
        <f>LEFT(N372, SEARCH("/",N372,1)-1)</f>
        <v>theater</v>
      </c>
      <c r="R372" t="str">
        <f>RIGHT(N372,LEN(N372)-SEARCH("/",N372))</f>
        <v>plays</v>
      </c>
      <c r="S372" s="14">
        <f>(((J372/60)/60)/24)+DATE(1970,1,1)</f>
        <v>43570.208333333328</v>
      </c>
      <c r="T372" s="14">
        <f>(((K372/60)/60)/24)+DATE(1970,1,1)</f>
        <v>43576.208333333328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24">
        <f t="shared" si="11"/>
        <v>0.67869978858350954</v>
      </c>
      <c r="P373" s="7">
        <f t="shared" si="10"/>
        <v>59.011948529411768</v>
      </c>
      <c r="Q373" s="9" t="str">
        <f>LEFT(N373, SEARCH("/",N373,1)-1)</f>
        <v>theater</v>
      </c>
      <c r="R373" t="str">
        <f>RIGHT(N373,LEN(N373)-SEARCH("/",N373))</f>
        <v>plays</v>
      </c>
      <c r="S373" s="14">
        <f>(((J373/60)/60)/24)+DATE(1970,1,1)</f>
        <v>42043.25</v>
      </c>
      <c r="T373" s="14">
        <f>(((K373/60)/60)/24)+DATE(1970,1,1)</f>
        <v>42094.208333333328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24">
        <f t="shared" si="11"/>
        <v>15.915555555555555</v>
      </c>
      <c r="P374" s="7">
        <f t="shared" si="10"/>
        <v>84.757396449704146</v>
      </c>
      <c r="Q374" s="9" t="str">
        <f>LEFT(N374, SEARCH("/",N374,1)-1)</f>
        <v>film &amp; video</v>
      </c>
      <c r="R374" t="str">
        <f>RIGHT(N374,LEN(N374)-SEARCH("/",N374))</f>
        <v>documentary</v>
      </c>
      <c r="S374" s="14">
        <f>(((J374/60)/60)/24)+DATE(1970,1,1)</f>
        <v>42012.25</v>
      </c>
      <c r="T374" s="14">
        <f>(((K374/60)/60)/24)+DATE(1970,1,1)</f>
        <v>42032.25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24">
        <f t="shared" si="11"/>
        <v>7.3018222222222224</v>
      </c>
      <c r="P375" s="7">
        <f t="shared" si="10"/>
        <v>78.010921177587846</v>
      </c>
      <c r="Q375" s="9" t="str">
        <f>LEFT(N375, SEARCH("/",N375,1)-1)</f>
        <v>theater</v>
      </c>
      <c r="R375" t="str">
        <f>RIGHT(N375,LEN(N375)-SEARCH("/",N375))</f>
        <v>plays</v>
      </c>
      <c r="S375" s="14">
        <f>(((J375/60)/60)/24)+DATE(1970,1,1)</f>
        <v>42964.208333333328</v>
      </c>
      <c r="T375" s="14">
        <f>(((K375/60)/60)/24)+DATE(1970,1,1)</f>
        <v>42972.208333333328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24">
        <f t="shared" si="11"/>
        <v>0.13185782556750297</v>
      </c>
      <c r="P376" s="7">
        <f t="shared" si="10"/>
        <v>50.05215419501134</v>
      </c>
      <c r="Q376" s="9" t="str">
        <f>LEFT(N376, SEARCH("/",N376,1)-1)</f>
        <v>film &amp; video</v>
      </c>
      <c r="R376" t="str">
        <f>RIGHT(N376,LEN(N376)-SEARCH("/",N376))</f>
        <v>documentary</v>
      </c>
      <c r="S376" s="14">
        <f>(((J376/60)/60)/24)+DATE(1970,1,1)</f>
        <v>43476.25</v>
      </c>
      <c r="T376" s="14">
        <f>(((K376/60)/60)/24)+DATE(1970,1,1)</f>
        <v>43481.25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24">
        <f t="shared" si="11"/>
        <v>0.54777777777777781</v>
      </c>
      <c r="P377" s="7">
        <f t="shared" si="10"/>
        <v>59.16</v>
      </c>
      <c r="Q377" s="9" t="str">
        <f>LEFT(N377, SEARCH("/",N377,1)-1)</f>
        <v>music</v>
      </c>
      <c r="R377" t="str">
        <f>RIGHT(N377,LEN(N377)-SEARCH("/",N377))</f>
        <v>indie rock</v>
      </c>
      <c r="S377" s="14">
        <f>(((J377/60)/60)/24)+DATE(1970,1,1)</f>
        <v>42293.208333333328</v>
      </c>
      <c r="T377" s="14">
        <f>(((K377/60)/60)/24)+DATE(1970,1,1)</f>
        <v>42350.25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24">
        <f t="shared" si="11"/>
        <v>3.6102941176470589</v>
      </c>
      <c r="P378" s="7">
        <f t="shared" si="10"/>
        <v>93.702290076335885</v>
      </c>
      <c r="Q378" s="9" t="str">
        <f>LEFT(N378, SEARCH("/",N378,1)-1)</f>
        <v>music</v>
      </c>
      <c r="R378" t="str">
        <f>RIGHT(N378,LEN(N378)-SEARCH("/",N378))</f>
        <v>rock</v>
      </c>
      <c r="S378" s="14">
        <f>(((J378/60)/60)/24)+DATE(1970,1,1)</f>
        <v>41826.208333333336</v>
      </c>
      <c r="T378" s="14">
        <f>(((K378/60)/60)/24)+DATE(1970,1,1)</f>
        <v>41832.208333333336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24">
        <f t="shared" si="11"/>
        <v>0.10257545271629778</v>
      </c>
      <c r="P379" s="7">
        <f t="shared" si="10"/>
        <v>40.14173228346457</v>
      </c>
      <c r="Q379" s="9" t="str">
        <f>LEFT(N379, SEARCH("/",N379,1)-1)</f>
        <v>theater</v>
      </c>
      <c r="R379" t="str">
        <f>RIGHT(N379,LEN(N379)-SEARCH("/",N379))</f>
        <v>plays</v>
      </c>
      <c r="S379" s="14">
        <f>(((J379/60)/60)/24)+DATE(1970,1,1)</f>
        <v>43760.208333333328</v>
      </c>
      <c r="T379" s="14">
        <f>(((K379/60)/60)/24)+DATE(1970,1,1)</f>
        <v>43774.25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24">
        <f t="shared" si="11"/>
        <v>0.13962962962962963</v>
      </c>
      <c r="P380" s="7">
        <f t="shared" si="10"/>
        <v>70.090140845070422</v>
      </c>
      <c r="Q380" s="9" t="str">
        <f>LEFT(N380, SEARCH("/",N380,1)-1)</f>
        <v>film &amp; video</v>
      </c>
      <c r="R380" t="str">
        <f>RIGHT(N380,LEN(N380)-SEARCH("/",N380))</f>
        <v>documentary</v>
      </c>
      <c r="S380" s="14">
        <f>(((J380/60)/60)/24)+DATE(1970,1,1)</f>
        <v>43241.208333333328</v>
      </c>
      <c r="T380" s="14">
        <f>(((K380/60)/60)/24)+DATE(1970,1,1)</f>
        <v>43279.208333333328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24">
        <f t="shared" si="11"/>
        <v>0.40444444444444444</v>
      </c>
      <c r="P381" s="7">
        <f t="shared" si="10"/>
        <v>66.181818181818187</v>
      </c>
      <c r="Q381" s="9" t="str">
        <f>LEFT(N381, SEARCH("/",N381,1)-1)</f>
        <v>theater</v>
      </c>
      <c r="R381" t="str">
        <f>RIGHT(N381,LEN(N381)-SEARCH("/",N381))</f>
        <v>plays</v>
      </c>
      <c r="S381" s="14">
        <f>(((J381/60)/60)/24)+DATE(1970,1,1)</f>
        <v>40843.208333333336</v>
      </c>
      <c r="T381" s="14">
        <f>(((K381/60)/60)/24)+DATE(1970,1,1)</f>
        <v>40857.25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24">
        <f t="shared" si="11"/>
        <v>1.6032</v>
      </c>
      <c r="P382" s="7">
        <f t="shared" si="10"/>
        <v>47.714285714285715</v>
      </c>
      <c r="Q382" s="9" t="str">
        <f>LEFT(N382, SEARCH("/",N382,1)-1)</f>
        <v>theater</v>
      </c>
      <c r="R382" t="str">
        <f>RIGHT(N382,LEN(N382)-SEARCH("/",N382))</f>
        <v>plays</v>
      </c>
      <c r="S382" s="14">
        <f>(((J382/60)/60)/24)+DATE(1970,1,1)</f>
        <v>41448.208333333336</v>
      </c>
      <c r="T382" s="14">
        <f>(((K382/60)/60)/24)+DATE(1970,1,1)</f>
        <v>41453.208333333336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24">
        <f t="shared" si="11"/>
        <v>1.8394339622641509</v>
      </c>
      <c r="P383" s="7">
        <f t="shared" si="10"/>
        <v>62.896774193548389</v>
      </c>
      <c r="Q383" s="9" t="str">
        <f>LEFT(N383, SEARCH("/",N383,1)-1)</f>
        <v>theater</v>
      </c>
      <c r="R383" t="str">
        <f>RIGHT(N383,LEN(N383)-SEARCH("/",N383))</f>
        <v>plays</v>
      </c>
      <c r="S383" s="14">
        <f>(((J383/60)/60)/24)+DATE(1970,1,1)</f>
        <v>42163.208333333328</v>
      </c>
      <c r="T383" s="14">
        <f>(((K383/60)/60)/24)+DATE(1970,1,1)</f>
        <v>42209.208333333328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24">
        <f t="shared" si="11"/>
        <v>0.63769230769230767</v>
      </c>
      <c r="P384" s="7">
        <f t="shared" si="10"/>
        <v>86.611940298507463</v>
      </c>
      <c r="Q384" s="9" t="str">
        <f>LEFT(N384, SEARCH("/",N384,1)-1)</f>
        <v>photography</v>
      </c>
      <c r="R384" t="str">
        <f>RIGHT(N384,LEN(N384)-SEARCH("/",N384))</f>
        <v>photography books</v>
      </c>
      <c r="S384" s="14">
        <f>(((J384/60)/60)/24)+DATE(1970,1,1)</f>
        <v>43024.208333333328</v>
      </c>
      <c r="T384" s="14">
        <f>(((K384/60)/60)/24)+DATE(1970,1,1)</f>
        <v>43043.208333333328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24">
        <f t="shared" si="11"/>
        <v>2.2538095238095237</v>
      </c>
      <c r="P385" s="7">
        <f t="shared" si="10"/>
        <v>75.126984126984127</v>
      </c>
      <c r="Q385" s="9" t="str">
        <f>LEFT(N385, SEARCH("/",N385,1)-1)</f>
        <v>food</v>
      </c>
      <c r="R385" t="str">
        <f>RIGHT(N385,LEN(N385)-SEARCH("/",N385))</f>
        <v>food trucks</v>
      </c>
      <c r="S385" s="14">
        <f>(((J385/60)/60)/24)+DATE(1970,1,1)</f>
        <v>43509.25</v>
      </c>
      <c r="T385" s="14">
        <f>(((K385/60)/60)/24)+DATE(1970,1,1)</f>
        <v>43515.25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24">
        <f t="shared" si="11"/>
        <v>1.7200961538461539</v>
      </c>
      <c r="P386" s="7">
        <f t="shared" si="10"/>
        <v>41.004167534903104</v>
      </c>
      <c r="Q386" s="9" t="str">
        <f>LEFT(N386, SEARCH("/",N386,1)-1)</f>
        <v>film &amp; video</v>
      </c>
      <c r="R386" t="str">
        <f>RIGHT(N386,LEN(N386)-SEARCH("/",N386))</f>
        <v>documentary</v>
      </c>
      <c r="S386" s="14">
        <f>(((J386/60)/60)/24)+DATE(1970,1,1)</f>
        <v>42776.25</v>
      </c>
      <c r="T386" s="14">
        <f>(((K386/60)/60)/24)+DATE(1970,1,1)</f>
        <v>42803.25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24">
        <f t="shared" si="11"/>
        <v>1.4616709511568124</v>
      </c>
      <c r="P387" s="7">
        <f t="shared" ref="P387:P450" si="12">IF(E387=0, 0, E387/G387)</f>
        <v>50.007915567282325</v>
      </c>
      <c r="Q387" s="9" t="str">
        <f>LEFT(N387, SEARCH("/",N387,1)-1)</f>
        <v>publishing</v>
      </c>
      <c r="R387" t="str">
        <f>RIGHT(N387,LEN(N387)-SEARCH("/",N387))</f>
        <v>nonfiction</v>
      </c>
      <c r="S387" s="14">
        <f>(((J387/60)/60)/24)+DATE(1970,1,1)</f>
        <v>43553.208333333328</v>
      </c>
      <c r="T387" s="14">
        <f>(((K387/60)/60)/24)+DATE(1970,1,1)</f>
        <v>43585.208333333328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24">
        <f t="shared" ref="O388:O451" si="13">IF(E388=0, 0, E388/D388)</f>
        <v>0.76423616236162362</v>
      </c>
      <c r="P388" s="7">
        <f t="shared" si="12"/>
        <v>96.960674157303373</v>
      </c>
      <c r="Q388" s="9" t="str">
        <f>LEFT(N388, SEARCH("/",N388,1)-1)</f>
        <v>theater</v>
      </c>
      <c r="R388" t="str">
        <f>RIGHT(N388,LEN(N388)-SEARCH("/",N388))</f>
        <v>plays</v>
      </c>
      <c r="S388" s="14">
        <f>(((J388/60)/60)/24)+DATE(1970,1,1)</f>
        <v>40355.208333333336</v>
      </c>
      <c r="T388" s="14">
        <f>(((K388/60)/60)/24)+DATE(1970,1,1)</f>
        <v>40367.208333333336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24">
        <f t="shared" si="13"/>
        <v>0.39261467889908258</v>
      </c>
      <c r="P389" s="7">
        <f t="shared" si="12"/>
        <v>100.93160377358491</v>
      </c>
      <c r="Q389" s="9" t="str">
        <f>LEFT(N389, SEARCH("/",N389,1)-1)</f>
        <v>technology</v>
      </c>
      <c r="R389" t="str">
        <f>RIGHT(N389,LEN(N389)-SEARCH("/",N389))</f>
        <v>wearables</v>
      </c>
      <c r="S389" s="14">
        <f>(((J389/60)/60)/24)+DATE(1970,1,1)</f>
        <v>41072.208333333336</v>
      </c>
      <c r="T389" s="14">
        <f>(((K389/60)/60)/24)+DATE(1970,1,1)</f>
        <v>41077.208333333336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24">
        <f t="shared" si="13"/>
        <v>0.11270034843205574</v>
      </c>
      <c r="P390" s="7">
        <f t="shared" si="12"/>
        <v>89.227586206896547</v>
      </c>
      <c r="Q390" s="9" t="str">
        <f>LEFT(N390, SEARCH("/",N390,1)-1)</f>
        <v>music</v>
      </c>
      <c r="R390" t="str">
        <f>RIGHT(N390,LEN(N390)-SEARCH("/",N390))</f>
        <v>indie rock</v>
      </c>
      <c r="S390" s="14">
        <f>(((J390/60)/60)/24)+DATE(1970,1,1)</f>
        <v>40912.25</v>
      </c>
      <c r="T390" s="14">
        <f>(((K390/60)/60)/24)+DATE(1970,1,1)</f>
        <v>40914.25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24">
        <f t="shared" si="13"/>
        <v>1.2211084337349398</v>
      </c>
      <c r="P391" s="7">
        <f t="shared" si="12"/>
        <v>87.979166666666671</v>
      </c>
      <c r="Q391" s="9" t="str">
        <f>LEFT(N391, SEARCH("/",N391,1)-1)</f>
        <v>theater</v>
      </c>
      <c r="R391" t="str">
        <f>RIGHT(N391,LEN(N391)-SEARCH("/",N391))</f>
        <v>plays</v>
      </c>
      <c r="S391" s="14">
        <f>(((J391/60)/60)/24)+DATE(1970,1,1)</f>
        <v>40479.208333333336</v>
      </c>
      <c r="T391" s="14">
        <f>(((K391/60)/60)/24)+DATE(1970,1,1)</f>
        <v>40506.25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24">
        <f t="shared" si="13"/>
        <v>1.8654166666666667</v>
      </c>
      <c r="P392" s="7">
        <f t="shared" si="12"/>
        <v>89.54</v>
      </c>
      <c r="Q392" s="9" t="str">
        <f>LEFT(N392, SEARCH("/",N392,1)-1)</f>
        <v>photography</v>
      </c>
      <c r="R392" t="str">
        <f>RIGHT(N392,LEN(N392)-SEARCH("/",N392))</f>
        <v>photography books</v>
      </c>
      <c r="S392" s="14">
        <f>(((J392/60)/60)/24)+DATE(1970,1,1)</f>
        <v>41530.208333333336</v>
      </c>
      <c r="T392" s="14">
        <f>(((K392/60)/60)/24)+DATE(1970,1,1)</f>
        <v>41545.208333333336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24">
        <f t="shared" si="13"/>
        <v>7.27317880794702E-2</v>
      </c>
      <c r="P393" s="7">
        <f t="shared" si="12"/>
        <v>29.09271523178808</v>
      </c>
      <c r="Q393" s="9" t="str">
        <f>LEFT(N393, SEARCH("/",N393,1)-1)</f>
        <v>publishing</v>
      </c>
      <c r="R393" t="str">
        <f>RIGHT(N393,LEN(N393)-SEARCH("/",N393))</f>
        <v>nonfiction</v>
      </c>
      <c r="S393" s="14">
        <f>(((J393/60)/60)/24)+DATE(1970,1,1)</f>
        <v>41653.25</v>
      </c>
      <c r="T393" s="14">
        <f>(((K393/60)/60)/24)+DATE(1970,1,1)</f>
        <v>41655.25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24">
        <f t="shared" si="13"/>
        <v>0.65642371234207963</v>
      </c>
      <c r="P394" s="7">
        <f t="shared" si="12"/>
        <v>42.006218905472636</v>
      </c>
      <c r="Q394" s="9" t="str">
        <f>LEFT(N394, SEARCH("/",N394,1)-1)</f>
        <v>technology</v>
      </c>
      <c r="R394" t="str">
        <f>RIGHT(N394,LEN(N394)-SEARCH("/",N394))</f>
        <v>wearables</v>
      </c>
      <c r="S394" s="14">
        <f>(((J394/60)/60)/24)+DATE(1970,1,1)</f>
        <v>40549.25</v>
      </c>
      <c r="T394" s="14">
        <f>(((K394/60)/60)/24)+DATE(1970,1,1)</f>
        <v>40551.25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24">
        <f t="shared" si="13"/>
        <v>2.2896178343949045</v>
      </c>
      <c r="P395" s="7">
        <f t="shared" si="12"/>
        <v>47.004903563255965</v>
      </c>
      <c r="Q395" s="9" t="str">
        <f>LEFT(N395, SEARCH("/",N395,1)-1)</f>
        <v>music</v>
      </c>
      <c r="R395" t="str">
        <f>RIGHT(N395,LEN(N395)-SEARCH("/",N395))</f>
        <v>jazz</v>
      </c>
      <c r="S395" s="14">
        <f>(((J395/60)/60)/24)+DATE(1970,1,1)</f>
        <v>42933.208333333328</v>
      </c>
      <c r="T395" s="14">
        <f>(((K395/60)/60)/24)+DATE(1970,1,1)</f>
        <v>42934.208333333328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24">
        <f t="shared" si="13"/>
        <v>4.6937499999999996</v>
      </c>
      <c r="P396" s="7">
        <f t="shared" si="12"/>
        <v>110.44117647058823</v>
      </c>
      <c r="Q396" s="9" t="str">
        <f>LEFT(N396, SEARCH("/",N396,1)-1)</f>
        <v>film &amp; video</v>
      </c>
      <c r="R396" t="str">
        <f>RIGHT(N396,LEN(N396)-SEARCH("/",N396))</f>
        <v>documentary</v>
      </c>
      <c r="S396" s="14">
        <f>(((J396/60)/60)/24)+DATE(1970,1,1)</f>
        <v>41484.208333333336</v>
      </c>
      <c r="T396" s="14">
        <f>(((K396/60)/60)/24)+DATE(1970,1,1)</f>
        <v>41494.208333333336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24">
        <f t="shared" si="13"/>
        <v>1.3011267605633803</v>
      </c>
      <c r="P397" s="7">
        <f t="shared" si="12"/>
        <v>41.990909090909092</v>
      </c>
      <c r="Q397" s="9" t="str">
        <f>LEFT(N397, SEARCH("/",N397,1)-1)</f>
        <v>theater</v>
      </c>
      <c r="R397" t="str">
        <f>RIGHT(N397,LEN(N397)-SEARCH("/",N397))</f>
        <v>plays</v>
      </c>
      <c r="S397" s="14">
        <f>(((J397/60)/60)/24)+DATE(1970,1,1)</f>
        <v>40885.25</v>
      </c>
      <c r="T397" s="14">
        <f>(((K397/60)/60)/24)+DATE(1970,1,1)</f>
        <v>40886.25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24">
        <f t="shared" si="13"/>
        <v>1.6705422993492407</v>
      </c>
      <c r="P398" s="7">
        <f t="shared" si="12"/>
        <v>48.012468827930178</v>
      </c>
      <c r="Q398" s="9" t="str">
        <f>LEFT(N398, SEARCH("/",N398,1)-1)</f>
        <v>film &amp; video</v>
      </c>
      <c r="R398" t="str">
        <f>RIGHT(N398,LEN(N398)-SEARCH("/",N398))</f>
        <v>drama</v>
      </c>
      <c r="S398" s="14">
        <f>(((J398/60)/60)/24)+DATE(1970,1,1)</f>
        <v>43378.208333333328</v>
      </c>
      <c r="T398" s="14">
        <f>(((K398/60)/60)/24)+DATE(1970,1,1)</f>
        <v>43386.208333333328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24">
        <f t="shared" si="13"/>
        <v>1.738641975308642</v>
      </c>
      <c r="P399" s="7">
        <f t="shared" si="12"/>
        <v>31.019823788546255</v>
      </c>
      <c r="Q399" s="9" t="str">
        <f>LEFT(N399, SEARCH("/",N399,1)-1)</f>
        <v>music</v>
      </c>
      <c r="R399" t="str">
        <f>RIGHT(N399,LEN(N399)-SEARCH("/",N399))</f>
        <v>rock</v>
      </c>
      <c r="S399" s="14">
        <f>(((J399/60)/60)/24)+DATE(1970,1,1)</f>
        <v>41417.208333333336</v>
      </c>
      <c r="T399" s="14">
        <f>(((K399/60)/60)/24)+DATE(1970,1,1)</f>
        <v>41423.208333333336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24">
        <f t="shared" si="13"/>
        <v>7.1776470588235295</v>
      </c>
      <c r="P400" s="7">
        <f t="shared" si="12"/>
        <v>99.203252032520325</v>
      </c>
      <c r="Q400" s="9" t="str">
        <f>LEFT(N400, SEARCH("/",N400,1)-1)</f>
        <v>film &amp; video</v>
      </c>
      <c r="R400" t="str">
        <f>RIGHT(N400,LEN(N400)-SEARCH("/",N400))</f>
        <v>animation</v>
      </c>
      <c r="S400" s="14">
        <f>(((J400/60)/60)/24)+DATE(1970,1,1)</f>
        <v>43228.208333333328</v>
      </c>
      <c r="T400" s="14">
        <f>(((K400/60)/60)/24)+DATE(1970,1,1)</f>
        <v>43230.208333333328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24">
        <f t="shared" si="13"/>
        <v>0.63850976361767731</v>
      </c>
      <c r="P401" s="7">
        <f t="shared" si="12"/>
        <v>66.022316684378325</v>
      </c>
      <c r="Q401" s="9" t="str">
        <f>LEFT(N401, SEARCH("/",N401,1)-1)</f>
        <v>music</v>
      </c>
      <c r="R401" t="str">
        <f>RIGHT(N401,LEN(N401)-SEARCH("/",N401))</f>
        <v>indie rock</v>
      </c>
      <c r="S401" s="14">
        <f>(((J401/60)/60)/24)+DATE(1970,1,1)</f>
        <v>40576.25</v>
      </c>
      <c r="T401" s="14">
        <f>(((K401/60)/60)/24)+DATE(1970,1,1)</f>
        <v>40583.25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24">
        <f t="shared" si="13"/>
        <v>0.02</v>
      </c>
      <c r="P402" s="7">
        <f t="shared" si="12"/>
        <v>2</v>
      </c>
      <c r="Q402" s="9" t="str">
        <f>LEFT(N402, SEARCH("/",N402,1)-1)</f>
        <v>photography</v>
      </c>
      <c r="R402" t="str">
        <f>RIGHT(N402,LEN(N402)-SEARCH("/",N402))</f>
        <v>photography books</v>
      </c>
      <c r="S402" s="14">
        <f>(((J402/60)/60)/24)+DATE(1970,1,1)</f>
        <v>41502.208333333336</v>
      </c>
      <c r="T402" s="14">
        <f>(((K402/60)/60)/24)+DATE(1970,1,1)</f>
        <v>41524.208333333336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24">
        <f t="shared" si="13"/>
        <v>15.302222222222222</v>
      </c>
      <c r="P403" s="7">
        <f t="shared" si="12"/>
        <v>46.060200668896321</v>
      </c>
      <c r="Q403" s="9" t="str">
        <f>LEFT(N403, SEARCH("/",N403,1)-1)</f>
        <v>theater</v>
      </c>
      <c r="R403" t="str">
        <f>RIGHT(N403,LEN(N403)-SEARCH("/",N403))</f>
        <v>plays</v>
      </c>
      <c r="S403" s="14">
        <f>(((J403/60)/60)/24)+DATE(1970,1,1)</f>
        <v>43765.208333333328</v>
      </c>
      <c r="T403" s="14">
        <f>(((K403/60)/60)/24)+DATE(1970,1,1)</f>
        <v>43765.208333333328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24">
        <f t="shared" si="13"/>
        <v>0.40356164383561643</v>
      </c>
      <c r="P404" s="7">
        <f t="shared" si="12"/>
        <v>73.650000000000006</v>
      </c>
      <c r="Q404" s="9" t="str">
        <f>LEFT(N404, SEARCH("/",N404,1)-1)</f>
        <v>film &amp; video</v>
      </c>
      <c r="R404" t="str">
        <f>RIGHT(N404,LEN(N404)-SEARCH("/",N404))</f>
        <v>shorts</v>
      </c>
      <c r="S404" s="14">
        <f>(((J404/60)/60)/24)+DATE(1970,1,1)</f>
        <v>40914.25</v>
      </c>
      <c r="T404" s="14">
        <f>(((K404/60)/60)/24)+DATE(1970,1,1)</f>
        <v>40961.25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24">
        <f t="shared" si="13"/>
        <v>0.86220633299284988</v>
      </c>
      <c r="P405" s="7">
        <f t="shared" si="12"/>
        <v>55.99336650082919</v>
      </c>
      <c r="Q405" s="9" t="str">
        <f>LEFT(N405, SEARCH("/",N405,1)-1)</f>
        <v>theater</v>
      </c>
      <c r="R405" t="str">
        <f>RIGHT(N405,LEN(N405)-SEARCH("/",N405))</f>
        <v>plays</v>
      </c>
      <c r="S405" s="14">
        <f>(((J405/60)/60)/24)+DATE(1970,1,1)</f>
        <v>40310.208333333336</v>
      </c>
      <c r="T405" s="14">
        <f>(((K405/60)/60)/24)+DATE(1970,1,1)</f>
        <v>40346.208333333336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24">
        <f t="shared" si="13"/>
        <v>3.1558486707566464</v>
      </c>
      <c r="P406" s="7">
        <f t="shared" si="12"/>
        <v>68.985695127402778</v>
      </c>
      <c r="Q406" s="9" t="str">
        <f>LEFT(N406, SEARCH("/",N406,1)-1)</f>
        <v>theater</v>
      </c>
      <c r="R406" t="str">
        <f>RIGHT(N406,LEN(N406)-SEARCH("/",N406))</f>
        <v>plays</v>
      </c>
      <c r="S406" s="14">
        <f>(((J406/60)/60)/24)+DATE(1970,1,1)</f>
        <v>43053.25</v>
      </c>
      <c r="T406" s="14">
        <f>(((K406/60)/60)/24)+DATE(1970,1,1)</f>
        <v>43056.25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24">
        <f t="shared" si="13"/>
        <v>0.89618243243243245</v>
      </c>
      <c r="P407" s="7">
        <f t="shared" si="12"/>
        <v>60.981609195402299</v>
      </c>
      <c r="Q407" s="9" t="str">
        <f>LEFT(N407, SEARCH("/",N407,1)-1)</f>
        <v>theater</v>
      </c>
      <c r="R407" t="str">
        <f>RIGHT(N407,LEN(N407)-SEARCH("/",N407))</f>
        <v>plays</v>
      </c>
      <c r="S407" s="14">
        <f>(((J407/60)/60)/24)+DATE(1970,1,1)</f>
        <v>43255.208333333328</v>
      </c>
      <c r="T407" s="14">
        <f>(((K407/60)/60)/24)+DATE(1970,1,1)</f>
        <v>43305.208333333328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24">
        <f t="shared" si="13"/>
        <v>1.8214503816793892</v>
      </c>
      <c r="P408" s="7">
        <f t="shared" si="12"/>
        <v>110.98139534883721</v>
      </c>
      <c r="Q408" s="9" t="str">
        <f>LEFT(N408, SEARCH("/",N408,1)-1)</f>
        <v>film &amp; video</v>
      </c>
      <c r="R408" t="str">
        <f>RIGHT(N408,LEN(N408)-SEARCH("/",N408))</f>
        <v>documentary</v>
      </c>
      <c r="S408" s="14">
        <f>(((J408/60)/60)/24)+DATE(1970,1,1)</f>
        <v>41304.25</v>
      </c>
      <c r="T408" s="14">
        <f>(((K408/60)/60)/24)+DATE(1970,1,1)</f>
        <v>41316.25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24">
        <f t="shared" si="13"/>
        <v>3.5588235294117645</v>
      </c>
      <c r="P409" s="7">
        <f t="shared" si="12"/>
        <v>25</v>
      </c>
      <c r="Q409" s="9" t="str">
        <f>LEFT(N409, SEARCH("/",N409,1)-1)</f>
        <v>theater</v>
      </c>
      <c r="R409" t="str">
        <f>RIGHT(N409,LEN(N409)-SEARCH("/",N409))</f>
        <v>plays</v>
      </c>
      <c r="S409" s="14">
        <f>(((J409/60)/60)/24)+DATE(1970,1,1)</f>
        <v>43751.208333333328</v>
      </c>
      <c r="T409" s="14">
        <f>(((K409/60)/60)/24)+DATE(1970,1,1)</f>
        <v>43758.208333333328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24">
        <f t="shared" si="13"/>
        <v>1.3183695652173912</v>
      </c>
      <c r="P410" s="7">
        <f t="shared" si="12"/>
        <v>78.759740259740255</v>
      </c>
      <c r="Q410" s="9" t="str">
        <f>LEFT(N410, SEARCH("/",N410,1)-1)</f>
        <v>film &amp; video</v>
      </c>
      <c r="R410" t="str">
        <f>RIGHT(N410,LEN(N410)-SEARCH("/",N410))</f>
        <v>documentary</v>
      </c>
      <c r="S410" s="14">
        <f>(((J410/60)/60)/24)+DATE(1970,1,1)</f>
        <v>42541.208333333328</v>
      </c>
      <c r="T410" s="14">
        <f>(((K410/60)/60)/24)+DATE(1970,1,1)</f>
        <v>42561.208333333328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24">
        <f t="shared" si="13"/>
        <v>0.46315634218289087</v>
      </c>
      <c r="P411" s="7">
        <f t="shared" si="12"/>
        <v>87.960784313725483</v>
      </c>
      <c r="Q411" s="9" t="str">
        <f>LEFT(N411, SEARCH("/",N411,1)-1)</f>
        <v>music</v>
      </c>
      <c r="R411" t="str">
        <f>RIGHT(N411,LEN(N411)-SEARCH("/",N411))</f>
        <v>rock</v>
      </c>
      <c r="S411" s="14">
        <f>(((J411/60)/60)/24)+DATE(1970,1,1)</f>
        <v>42843.208333333328</v>
      </c>
      <c r="T411" s="14">
        <f>(((K411/60)/60)/24)+DATE(1970,1,1)</f>
        <v>42847.208333333328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24">
        <f t="shared" si="13"/>
        <v>0.36132726089785294</v>
      </c>
      <c r="P412" s="7">
        <f t="shared" si="12"/>
        <v>49.987398739873989</v>
      </c>
      <c r="Q412" s="9" t="str">
        <f>LEFT(N412, SEARCH("/",N412,1)-1)</f>
        <v>games</v>
      </c>
      <c r="R412" t="str">
        <f>RIGHT(N412,LEN(N412)-SEARCH("/",N412))</f>
        <v>mobile games</v>
      </c>
      <c r="S412" s="14">
        <f>(((J412/60)/60)/24)+DATE(1970,1,1)</f>
        <v>42122.208333333328</v>
      </c>
      <c r="T412" s="14">
        <f>(((K412/60)/60)/24)+DATE(1970,1,1)</f>
        <v>42122.208333333328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24">
        <f t="shared" si="13"/>
        <v>1.0462820512820512</v>
      </c>
      <c r="P413" s="7">
        <f t="shared" si="12"/>
        <v>99.524390243902445</v>
      </c>
      <c r="Q413" s="9" t="str">
        <f>LEFT(N413, SEARCH("/",N413,1)-1)</f>
        <v>theater</v>
      </c>
      <c r="R413" t="str">
        <f>RIGHT(N413,LEN(N413)-SEARCH("/",N413))</f>
        <v>plays</v>
      </c>
      <c r="S413" s="14">
        <f>(((J413/60)/60)/24)+DATE(1970,1,1)</f>
        <v>42884.208333333328</v>
      </c>
      <c r="T413" s="14">
        <f>(((K413/60)/60)/24)+DATE(1970,1,1)</f>
        <v>42886.208333333328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24">
        <f t="shared" si="13"/>
        <v>6.6885714285714286</v>
      </c>
      <c r="P414" s="7">
        <f t="shared" si="12"/>
        <v>104.82089552238806</v>
      </c>
      <c r="Q414" s="9" t="str">
        <f>LEFT(N414, SEARCH("/",N414,1)-1)</f>
        <v>publishing</v>
      </c>
      <c r="R414" t="str">
        <f>RIGHT(N414,LEN(N414)-SEARCH("/",N414))</f>
        <v>fiction</v>
      </c>
      <c r="S414" s="14">
        <f>(((J414/60)/60)/24)+DATE(1970,1,1)</f>
        <v>41642.25</v>
      </c>
      <c r="T414" s="14">
        <f>(((K414/60)/60)/24)+DATE(1970,1,1)</f>
        <v>41652.25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24">
        <f t="shared" si="13"/>
        <v>0.62072823218997364</v>
      </c>
      <c r="P415" s="7">
        <f t="shared" si="12"/>
        <v>108.01469237832875</v>
      </c>
      <c r="Q415" s="9" t="str">
        <f>LEFT(N415, SEARCH("/",N415,1)-1)</f>
        <v>film &amp; video</v>
      </c>
      <c r="R415" t="str">
        <f>RIGHT(N415,LEN(N415)-SEARCH("/",N415))</f>
        <v>animation</v>
      </c>
      <c r="S415" s="14">
        <f>(((J415/60)/60)/24)+DATE(1970,1,1)</f>
        <v>43431.25</v>
      </c>
      <c r="T415" s="14">
        <f>(((K415/60)/60)/24)+DATE(1970,1,1)</f>
        <v>43458.25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24">
        <f t="shared" si="13"/>
        <v>0.84699787460148779</v>
      </c>
      <c r="P416" s="7">
        <f t="shared" si="12"/>
        <v>28.998544660724033</v>
      </c>
      <c r="Q416" s="9" t="str">
        <f>LEFT(N416, SEARCH("/",N416,1)-1)</f>
        <v>food</v>
      </c>
      <c r="R416" t="str">
        <f>RIGHT(N416,LEN(N416)-SEARCH("/",N416))</f>
        <v>food trucks</v>
      </c>
      <c r="S416" s="14">
        <f>(((J416/60)/60)/24)+DATE(1970,1,1)</f>
        <v>40288.208333333336</v>
      </c>
      <c r="T416" s="14">
        <f>(((K416/60)/60)/24)+DATE(1970,1,1)</f>
        <v>40296.208333333336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24">
        <f t="shared" si="13"/>
        <v>0.11059030837004405</v>
      </c>
      <c r="P417" s="7">
        <f t="shared" si="12"/>
        <v>30.028708133971293</v>
      </c>
      <c r="Q417" s="9" t="str">
        <f>LEFT(N417, SEARCH("/",N417,1)-1)</f>
        <v>theater</v>
      </c>
      <c r="R417" t="str">
        <f>RIGHT(N417,LEN(N417)-SEARCH("/",N417))</f>
        <v>plays</v>
      </c>
      <c r="S417" s="14">
        <f>(((J417/60)/60)/24)+DATE(1970,1,1)</f>
        <v>40921.25</v>
      </c>
      <c r="T417" s="14">
        <f>(((K417/60)/60)/24)+DATE(1970,1,1)</f>
        <v>40938.25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24">
        <f t="shared" si="13"/>
        <v>0.43838781575037145</v>
      </c>
      <c r="P418" s="7">
        <f t="shared" si="12"/>
        <v>41.005559416261292</v>
      </c>
      <c r="Q418" s="9" t="str">
        <f>LEFT(N418, SEARCH("/",N418,1)-1)</f>
        <v>film &amp; video</v>
      </c>
      <c r="R418" t="str">
        <f>RIGHT(N418,LEN(N418)-SEARCH("/",N418))</f>
        <v>documentary</v>
      </c>
      <c r="S418" s="14">
        <f>(((J418/60)/60)/24)+DATE(1970,1,1)</f>
        <v>40560.25</v>
      </c>
      <c r="T418" s="14">
        <f>(((K418/60)/60)/24)+DATE(1970,1,1)</f>
        <v>40569.25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24">
        <f t="shared" si="13"/>
        <v>0.55470588235294116</v>
      </c>
      <c r="P419" s="7">
        <f t="shared" si="12"/>
        <v>62.866666666666667</v>
      </c>
      <c r="Q419" s="9" t="str">
        <f>LEFT(N419, SEARCH("/",N419,1)-1)</f>
        <v>theater</v>
      </c>
      <c r="R419" t="str">
        <f>RIGHT(N419,LEN(N419)-SEARCH("/",N419))</f>
        <v>plays</v>
      </c>
      <c r="S419" s="14">
        <f>(((J419/60)/60)/24)+DATE(1970,1,1)</f>
        <v>43407.208333333328</v>
      </c>
      <c r="T419" s="14">
        <f>(((K419/60)/60)/24)+DATE(1970,1,1)</f>
        <v>43431.25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24">
        <f t="shared" si="13"/>
        <v>0.57399511301160655</v>
      </c>
      <c r="P420" s="7">
        <f t="shared" si="12"/>
        <v>47.005002501250623</v>
      </c>
      <c r="Q420" s="9" t="str">
        <f>LEFT(N420, SEARCH("/",N420,1)-1)</f>
        <v>film &amp; video</v>
      </c>
      <c r="R420" t="str">
        <f>RIGHT(N420,LEN(N420)-SEARCH("/",N420))</f>
        <v>documentary</v>
      </c>
      <c r="S420" s="14">
        <f>(((J420/60)/60)/24)+DATE(1970,1,1)</f>
        <v>41035.208333333336</v>
      </c>
      <c r="T420" s="14">
        <f>(((K420/60)/60)/24)+DATE(1970,1,1)</f>
        <v>41036.208333333336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24">
        <f t="shared" si="13"/>
        <v>1.2343497363796134</v>
      </c>
      <c r="P421" s="7">
        <f t="shared" si="12"/>
        <v>26.997693638285604</v>
      </c>
      <c r="Q421" s="9" t="str">
        <f>LEFT(N421, SEARCH("/",N421,1)-1)</f>
        <v>technology</v>
      </c>
      <c r="R421" t="str">
        <f>RIGHT(N421,LEN(N421)-SEARCH("/",N421))</f>
        <v>web</v>
      </c>
      <c r="S421" s="14">
        <f>(((J421/60)/60)/24)+DATE(1970,1,1)</f>
        <v>40899.25</v>
      </c>
      <c r="T421" s="14">
        <f>(((K421/60)/60)/24)+DATE(1970,1,1)</f>
        <v>40905.25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24">
        <f t="shared" si="13"/>
        <v>1.2846</v>
      </c>
      <c r="P422" s="7">
        <f t="shared" si="12"/>
        <v>68.329787234042556</v>
      </c>
      <c r="Q422" s="9" t="str">
        <f>LEFT(N422, SEARCH("/",N422,1)-1)</f>
        <v>theater</v>
      </c>
      <c r="R422" t="str">
        <f>RIGHT(N422,LEN(N422)-SEARCH("/",N422))</f>
        <v>plays</v>
      </c>
      <c r="S422" s="14">
        <f>(((J422/60)/60)/24)+DATE(1970,1,1)</f>
        <v>42911.208333333328</v>
      </c>
      <c r="T422" s="14">
        <f>(((K422/60)/60)/24)+DATE(1970,1,1)</f>
        <v>42925.208333333328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24">
        <f t="shared" si="13"/>
        <v>0.63989361702127656</v>
      </c>
      <c r="P423" s="7">
        <f t="shared" si="12"/>
        <v>50.974576271186443</v>
      </c>
      <c r="Q423" s="9" t="str">
        <f>LEFT(N423, SEARCH("/",N423,1)-1)</f>
        <v>technology</v>
      </c>
      <c r="R423" t="str">
        <f>RIGHT(N423,LEN(N423)-SEARCH("/",N423))</f>
        <v>wearables</v>
      </c>
      <c r="S423" s="14">
        <f>(((J423/60)/60)/24)+DATE(1970,1,1)</f>
        <v>42915.208333333328</v>
      </c>
      <c r="T423" s="14">
        <f>(((K423/60)/60)/24)+DATE(1970,1,1)</f>
        <v>42945.208333333328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24">
        <f t="shared" si="13"/>
        <v>1.2729885057471264</v>
      </c>
      <c r="P424" s="7">
        <f t="shared" si="12"/>
        <v>54.024390243902438</v>
      </c>
      <c r="Q424" s="9" t="str">
        <f>LEFT(N424, SEARCH("/",N424,1)-1)</f>
        <v>theater</v>
      </c>
      <c r="R424" t="str">
        <f>RIGHT(N424,LEN(N424)-SEARCH("/",N424))</f>
        <v>plays</v>
      </c>
      <c r="S424" s="14">
        <f>(((J424/60)/60)/24)+DATE(1970,1,1)</f>
        <v>40285.208333333336</v>
      </c>
      <c r="T424" s="14">
        <f>(((K424/60)/60)/24)+DATE(1970,1,1)</f>
        <v>40305.208333333336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24">
        <f t="shared" si="13"/>
        <v>0.10638024357239513</v>
      </c>
      <c r="P425" s="7">
        <f t="shared" si="12"/>
        <v>97.055555555555557</v>
      </c>
      <c r="Q425" s="9" t="str">
        <f>LEFT(N425, SEARCH("/",N425,1)-1)</f>
        <v>food</v>
      </c>
      <c r="R425" t="str">
        <f>RIGHT(N425,LEN(N425)-SEARCH("/",N425))</f>
        <v>food trucks</v>
      </c>
      <c r="S425" s="14">
        <f>(((J425/60)/60)/24)+DATE(1970,1,1)</f>
        <v>40808.208333333336</v>
      </c>
      <c r="T425" s="14">
        <f>(((K425/60)/60)/24)+DATE(1970,1,1)</f>
        <v>40810.208333333336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24">
        <f t="shared" si="13"/>
        <v>0.40470588235294119</v>
      </c>
      <c r="P426" s="7">
        <f t="shared" si="12"/>
        <v>24.867469879518072</v>
      </c>
      <c r="Q426" s="9" t="str">
        <f>LEFT(N426, SEARCH("/",N426,1)-1)</f>
        <v>music</v>
      </c>
      <c r="R426" t="str">
        <f>RIGHT(N426,LEN(N426)-SEARCH("/",N426))</f>
        <v>indie rock</v>
      </c>
      <c r="S426" s="14">
        <f>(((J426/60)/60)/24)+DATE(1970,1,1)</f>
        <v>43208.208333333328</v>
      </c>
      <c r="T426" s="14">
        <f>(((K426/60)/60)/24)+DATE(1970,1,1)</f>
        <v>43214.208333333328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24">
        <f t="shared" si="13"/>
        <v>2.8766666666666665</v>
      </c>
      <c r="P427" s="7">
        <f t="shared" si="12"/>
        <v>84.423913043478265</v>
      </c>
      <c r="Q427" s="9" t="str">
        <f>LEFT(N427, SEARCH("/",N427,1)-1)</f>
        <v>photography</v>
      </c>
      <c r="R427" t="str">
        <f>RIGHT(N427,LEN(N427)-SEARCH("/",N427))</f>
        <v>photography books</v>
      </c>
      <c r="S427" s="14">
        <f>(((J427/60)/60)/24)+DATE(1970,1,1)</f>
        <v>42213.208333333328</v>
      </c>
      <c r="T427" s="14">
        <f>(((K427/60)/60)/24)+DATE(1970,1,1)</f>
        <v>42219.208333333328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24">
        <f t="shared" si="13"/>
        <v>5.7294444444444448</v>
      </c>
      <c r="P428" s="7">
        <f t="shared" si="12"/>
        <v>47.091324200913242</v>
      </c>
      <c r="Q428" s="9" t="str">
        <f>LEFT(N428, SEARCH("/",N428,1)-1)</f>
        <v>theater</v>
      </c>
      <c r="R428" t="str">
        <f>RIGHT(N428,LEN(N428)-SEARCH("/",N428))</f>
        <v>plays</v>
      </c>
      <c r="S428" s="14">
        <f>(((J428/60)/60)/24)+DATE(1970,1,1)</f>
        <v>41332.25</v>
      </c>
      <c r="T428" s="14">
        <f>(((K428/60)/60)/24)+DATE(1970,1,1)</f>
        <v>41339.25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24">
        <f t="shared" si="13"/>
        <v>1.1290429799426933</v>
      </c>
      <c r="P429" s="7">
        <f t="shared" si="12"/>
        <v>77.996041171813147</v>
      </c>
      <c r="Q429" s="9" t="str">
        <f>LEFT(N429, SEARCH("/",N429,1)-1)</f>
        <v>theater</v>
      </c>
      <c r="R429" t="str">
        <f>RIGHT(N429,LEN(N429)-SEARCH("/",N429))</f>
        <v>plays</v>
      </c>
      <c r="S429" s="14">
        <f>(((J429/60)/60)/24)+DATE(1970,1,1)</f>
        <v>41895.208333333336</v>
      </c>
      <c r="T429" s="14">
        <f>(((K429/60)/60)/24)+DATE(1970,1,1)</f>
        <v>41927.208333333336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24">
        <f t="shared" si="13"/>
        <v>0.46387573964497042</v>
      </c>
      <c r="P430" s="7">
        <f t="shared" si="12"/>
        <v>62.967871485943775</v>
      </c>
      <c r="Q430" s="9" t="str">
        <f>LEFT(N430, SEARCH("/",N430,1)-1)</f>
        <v>film &amp; video</v>
      </c>
      <c r="R430" t="str">
        <f>RIGHT(N430,LEN(N430)-SEARCH("/",N430))</f>
        <v>animation</v>
      </c>
      <c r="S430" s="14">
        <f>(((J430/60)/60)/24)+DATE(1970,1,1)</f>
        <v>40585.25</v>
      </c>
      <c r="T430" s="14">
        <f>(((K430/60)/60)/24)+DATE(1970,1,1)</f>
        <v>40592.25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24">
        <f t="shared" si="13"/>
        <v>0.90675916230366493</v>
      </c>
      <c r="P431" s="7">
        <f t="shared" si="12"/>
        <v>81.006080449017773</v>
      </c>
      <c r="Q431" s="9" t="str">
        <f>LEFT(N431, SEARCH("/",N431,1)-1)</f>
        <v>photography</v>
      </c>
      <c r="R431" t="str">
        <f>RIGHT(N431,LEN(N431)-SEARCH("/",N431))</f>
        <v>photography books</v>
      </c>
      <c r="S431" s="14">
        <f>(((J431/60)/60)/24)+DATE(1970,1,1)</f>
        <v>41680.25</v>
      </c>
      <c r="T431" s="14">
        <f>(((K431/60)/60)/24)+DATE(1970,1,1)</f>
        <v>41708.208333333336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24">
        <f t="shared" si="13"/>
        <v>0.67740740740740746</v>
      </c>
      <c r="P432" s="7">
        <f t="shared" si="12"/>
        <v>65.321428571428569</v>
      </c>
      <c r="Q432" s="9" t="str">
        <f>LEFT(N432, SEARCH("/",N432,1)-1)</f>
        <v>theater</v>
      </c>
      <c r="R432" t="str">
        <f>RIGHT(N432,LEN(N432)-SEARCH("/",N432))</f>
        <v>plays</v>
      </c>
      <c r="S432" s="14">
        <f>(((J432/60)/60)/24)+DATE(1970,1,1)</f>
        <v>43737.208333333328</v>
      </c>
      <c r="T432" s="14">
        <f>(((K432/60)/60)/24)+DATE(1970,1,1)</f>
        <v>43771.208333333328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24">
        <f t="shared" si="13"/>
        <v>1.9249019607843136</v>
      </c>
      <c r="P433" s="7">
        <f t="shared" si="12"/>
        <v>104.43617021276596</v>
      </c>
      <c r="Q433" s="9" t="str">
        <f>LEFT(N433, SEARCH("/",N433,1)-1)</f>
        <v>theater</v>
      </c>
      <c r="R433" t="str">
        <f>RIGHT(N433,LEN(N433)-SEARCH("/",N433))</f>
        <v>plays</v>
      </c>
      <c r="S433" s="14">
        <f>(((J433/60)/60)/24)+DATE(1970,1,1)</f>
        <v>43273.208333333328</v>
      </c>
      <c r="T433" s="14">
        <f>(((K433/60)/60)/24)+DATE(1970,1,1)</f>
        <v>43290.208333333328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24">
        <f t="shared" si="13"/>
        <v>0.82714285714285718</v>
      </c>
      <c r="P434" s="7">
        <f t="shared" si="12"/>
        <v>69.989010989010993</v>
      </c>
      <c r="Q434" s="9" t="str">
        <f>LEFT(N434, SEARCH("/",N434,1)-1)</f>
        <v>theater</v>
      </c>
      <c r="R434" t="str">
        <f>RIGHT(N434,LEN(N434)-SEARCH("/",N434))</f>
        <v>plays</v>
      </c>
      <c r="S434" s="14">
        <f>(((J434/60)/60)/24)+DATE(1970,1,1)</f>
        <v>41761.208333333336</v>
      </c>
      <c r="T434" s="14">
        <f>(((K434/60)/60)/24)+DATE(1970,1,1)</f>
        <v>41781.208333333336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24">
        <f t="shared" si="13"/>
        <v>0.54163920922570019</v>
      </c>
      <c r="P435" s="7">
        <f t="shared" si="12"/>
        <v>83.023989898989896</v>
      </c>
      <c r="Q435" s="9" t="str">
        <f>LEFT(N435, SEARCH("/",N435,1)-1)</f>
        <v>film &amp; video</v>
      </c>
      <c r="R435" t="str">
        <f>RIGHT(N435,LEN(N435)-SEARCH("/",N435))</f>
        <v>documentary</v>
      </c>
      <c r="S435" s="14">
        <f>(((J435/60)/60)/24)+DATE(1970,1,1)</f>
        <v>41603.25</v>
      </c>
      <c r="T435" s="14">
        <f>(((K435/60)/60)/24)+DATE(1970,1,1)</f>
        <v>41619.25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24">
        <f t="shared" si="13"/>
        <v>0.16722222222222222</v>
      </c>
      <c r="P436" s="7">
        <f t="shared" si="12"/>
        <v>90.3</v>
      </c>
      <c r="Q436" s="9" t="str">
        <f>LEFT(N436, SEARCH("/",N436,1)-1)</f>
        <v>theater</v>
      </c>
      <c r="R436" t="str">
        <f>RIGHT(N436,LEN(N436)-SEARCH("/",N436))</f>
        <v>plays</v>
      </c>
      <c r="S436" s="14">
        <f>(((J436/60)/60)/24)+DATE(1970,1,1)</f>
        <v>42705.25</v>
      </c>
      <c r="T436" s="14">
        <f>(((K436/60)/60)/24)+DATE(1970,1,1)</f>
        <v>42719.25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24">
        <f t="shared" si="13"/>
        <v>1.168766404199475</v>
      </c>
      <c r="P437" s="7">
        <f t="shared" si="12"/>
        <v>103.98131932282546</v>
      </c>
      <c r="Q437" s="9" t="str">
        <f>LEFT(N437, SEARCH("/",N437,1)-1)</f>
        <v>theater</v>
      </c>
      <c r="R437" t="str">
        <f>RIGHT(N437,LEN(N437)-SEARCH("/",N437))</f>
        <v>plays</v>
      </c>
      <c r="S437" s="14">
        <f>(((J437/60)/60)/24)+DATE(1970,1,1)</f>
        <v>41988.25</v>
      </c>
      <c r="T437" s="14">
        <f>(((K437/60)/60)/24)+DATE(1970,1,1)</f>
        <v>42000.25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24">
        <f t="shared" si="13"/>
        <v>10.521538461538462</v>
      </c>
      <c r="P438" s="7">
        <f t="shared" si="12"/>
        <v>54.931726907630519</v>
      </c>
      <c r="Q438" s="9" t="str">
        <f>LEFT(N438, SEARCH("/",N438,1)-1)</f>
        <v>music</v>
      </c>
      <c r="R438" t="str">
        <f>RIGHT(N438,LEN(N438)-SEARCH("/",N438))</f>
        <v>jazz</v>
      </c>
      <c r="S438" s="14">
        <f>(((J438/60)/60)/24)+DATE(1970,1,1)</f>
        <v>43575.208333333328</v>
      </c>
      <c r="T438" s="14">
        <f>(((K438/60)/60)/24)+DATE(1970,1,1)</f>
        <v>43576.208333333328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24">
        <f t="shared" si="13"/>
        <v>1.2307407407407407</v>
      </c>
      <c r="P439" s="7">
        <f t="shared" si="12"/>
        <v>51.921875</v>
      </c>
      <c r="Q439" s="9" t="str">
        <f>LEFT(N439, SEARCH("/",N439,1)-1)</f>
        <v>film &amp; video</v>
      </c>
      <c r="R439" t="str">
        <f>RIGHT(N439,LEN(N439)-SEARCH("/",N439))</f>
        <v>animation</v>
      </c>
      <c r="S439" s="14">
        <f>(((J439/60)/60)/24)+DATE(1970,1,1)</f>
        <v>42260.208333333328</v>
      </c>
      <c r="T439" s="14">
        <f>(((K439/60)/60)/24)+DATE(1970,1,1)</f>
        <v>42263.208333333328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24">
        <f t="shared" si="13"/>
        <v>1.7863855421686747</v>
      </c>
      <c r="P440" s="7">
        <f t="shared" si="12"/>
        <v>60.02834008097166</v>
      </c>
      <c r="Q440" s="9" t="str">
        <f>LEFT(N440, SEARCH("/",N440,1)-1)</f>
        <v>theater</v>
      </c>
      <c r="R440" t="str">
        <f>RIGHT(N440,LEN(N440)-SEARCH("/",N440))</f>
        <v>plays</v>
      </c>
      <c r="S440" s="14">
        <f>(((J440/60)/60)/24)+DATE(1970,1,1)</f>
        <v>41337.25</v>
      </c>
      <c r="T440" s="14">
        <f>(((K440/60)/60)/24)+DATE(1970,1,1)</f>
        <v>41367.208333333336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24">
        <f t="shared" si="13"/>
        <v>3.5528169014084505</v>
      </c>
      <c r="P441" s="7">
        <f t="shared" si="12"/>
        <v>44.003488879197555</v>
      </c>
      <c r="Q441" s="9" t="str">
        <f>LEFT(N441, SEARCH("/",N441,1)-1)</f>
        <v>film &amp; video</v>
      </c>
      <c r="R441" t="str">
        <f>RIGHT(N441,LEN(N441)-SEARCH("/",N441))</f>
        <v>science fiction</v>
      </c>
      <c r="S441" s="14">
        <f>(((J441/60)/60)/24)+DATE(1970,1,1)</f>
        <v>42680.208333333328</v>
      </c>
      <c r="T441" s="14">
        <f>(((K441/60)/60)/24)+DATE(1970,1,1)</f>
        <v>42687.25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24">
        <f t="shared" si="13"/>
        <v>1.6190634146341463</v>
      </c>
      <c r="P442" s="7">
        <f t="shared" si="12"/>
        <v>53.003513254551258</v>
      </c>
      <c r="Q442" s="9" t="str">
        <f>LEFT(N442, SEARCH("/",N442,1)-1)</f>
        <v>film &amp; video</v>
      </c>
      <c r="R442" t="str">
        <f>RIGHT(N442,LEN(N442)-SEARCH("/",N442))</f>
        <v>television</v>
      </c>
      <c r="S442" s="14">
        <f>(((J442/60)/60)/24)+DATE(1970,1,1)</f>
        <v>42916.208333333328</v>
      </c>
      <c r="T442" s="14">
        <f>(((K442/60)/60)/24)+DATE(1970,1,1)</f>
        <v>42926.208333333328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24">
        <f t="shared" si="13"/>
        <v>0.24914285714285714</v>
      </c>
      <c r="P443" s="7">
        <f t="shared" si="12"/>
        <v>54.5</v>
      </c>
      <c r="Q443" s="9" t="str">
        <f>LEFT(N443, SEARCH("/",N443,1)-1)</f>
        <v>technology</v>
      </c>
      <c r="R443" t="str">
        <f>RIGHT(N443,LEN(N443)-SEARCH("/",N443))</f>
        <v>wearables</v>
      </c>
      <c r="S443" s="14">
        <f>(((J443/60)/60)/24)+DATE(1970,1,1)</f>
        <v>41025.208333333336</v>
      </c>
      <c r="T443" s="14">
        <f>(((K443/60)/60)/24)+DATE(1970,1,1)</f>
        <v>41053.208333333336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24">
        <f t="shared" si="13"/>
        <v>1.9872222222222222</v>
      </c>
      <c r="P444" s="7">
        <f t="shared" si="12"/>
        <v>75.04195804195804</v>
      </c>
      <c r="Q444" s="9" t="str">
        <f>LEFT(N444, SEARCH("/",N444,1)-1)</f>
        <v>theater</v>
      </c>
      <c r="R444" t="str">
        <f>RIGHT(N444,LEN(N444)-SEARCH("/",N444))</f>
        <v>plays</v>
      </c>
      <c r="S444" s="14">
        <f>(((J444/60)/60)/24)+DATE(1970,1,1)</f>
        <v>42980.208333333328</v>
      </c>
      <c r="T444" s="14">
        <f>(((K444/60)/60)/24)+DATE(1970,1,1)</f>
        <v>42996.208333333328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24">
        <f t="shared" si="13"/>
        <v>0.34752688172043011</v>
      </c>
      <c r="P445" s="7">
        <f t="shared" si="12"/>
        <v>35.911111111111111</v>
      </c>
      <c r="Q445" s="9" t="str">
        <f>LEFT(N445, SEARCH("/",N445,1)-1)</f>
        <v>theater</v>
      </c>
      <c r="R445" t="str">
        <f>RIGHT(N445,LEN(N445)-SEARCH("/",N445))</f>
        <v>plays</v>
      </c>
      <c r="S445" s="14">
        <f>(((J445/60)/60)/24)+DATE(1970,1,1)</f>
        <v>40451.208333333336</v>
      </c>
      <c r="T445" s="14">
        <f>(((K445/60)/60)/24)+DATE(1970,1,1)</f>
        <v>40470.208333333336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24">
        <f t="shared" si="13"/>
        <v>1.7641935483870967</v>
      </c>
      <c r="P446" s="7">
        <f t="shared" si="12"/>
        <v>36.952702702702702</v>
      </c>
      <c r="Q446" s="9" t="str">
        <f>LEFT(N446, SEARCH("/",N446,1)-1)</f>
        <v>music</v>
      </c>
      <c r="R446" t="str">
        <f>RIGHT(N446,LEN(N446)-SEARCH("/",N446))</f>
        <v>indie rock</v>
      </c>
      <c r="S446" s="14">
        <f>(((J446/60)/60)/24)+DATE(1970,1,1)</f>
        <v>40748.208333333336</v>
      </c>
      <c r="T446" s="14">
        <f>(((K446/60)/60)/24)+DATE(1970,1,1)</f>
        <v>40750.208333333336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24">
        <f t="shared" si="13"/>
        <v>5.1138095238095236</v>
      </c>
      <c r="P447" s="7">
        <f t="shared" si="12"/>
        <v>63.170588235294119</v>
      </c>
      <c r="Q447" s="9" t="str">
        <f>LEFT(N447, SEARCH("/",N447,1)-1)</f>
        <v>theater</v>
      </c>
      <c r="R447" t="str">
        <f>RIGHT(N447,LEN(N447)-SEARCH("/",N447))</f>
        <v>plays</v>
      </c>
      <c r="S447" s="14">
        <f>(((J447/60)/60)/24)+DATE(1970,1,1)</f>
        <v>40515.25</v>
      </c>
      <c r="T447" s="14">
        <f>(((K447/60)/60)/24)+DATE(1970,1,1)</f>
        <v>40536.25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24">
        <f t="shared" si="13"/>
        <v>0.82044117647058823</v>
      </c>
      <c r="P448" s="7">
        <f t="shared" si="12"/>
        <v>29.99462365591398</v>
      </c>
      <c r="Q448" s="9" t="str">
        <f>LEFT(N448, SEARCH("/",N448,1)-1)</f>
        <v>technology</v>
      </c>
      <c r="R448" t="str">
        <f>RIGHT(N448,LEN(N448)-SEARCH("/",N448))</f>
        <v>wearables</v>
      </c>
      <c r="S448" s="14">
        <f>(((J448/60)/60)/24)+DATE(1970,1,1)</f>
        <v>41261.25</v>
      </c>
      <c r="T448" s="14">
        <f>(((K448/60)/60)/24)+DATE(1970,1,1)</f>
        <v>41263.25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24">
        <f t="shared" si="13"/>
        <v>0.24326030927835052</v>
      </c>
      <c r="P449" s="7">
        <f t="shared" si="12"/>
        <v>86</v>
      </c>
      <c r="Q449" s="9" t="str">
        <f>LEFT(N449, SEARCH("/",N449,1)-1)</f>
        <v>film &amp; video</v>
      </c>
      <c r="R449" t="str">
        <f>RIGHT(N449,LEN(N449)-SEARCH("/",N449))</f>
        <v>television</v>
      </c>
      <c r="S449" s="14">
        <f>(((J449/60)/60)/24)+DATE(1970,1,1)</f>
        <v>43088.25</v>
      </c>
      <c r="T449" s="14">
        <f>(((K449/60)/60)/24)+DATE(1970,1,1)</f>
        <v>43104.25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24">
        <f t="shared" si="13"/>
        <v>0.50482758620689661</v>
      </c>
      <c r="P450" s="7">
        <f t="shared" si="12"/>
        <v>75.014876033057845</v>
      </c>
      <c r="Q450" s="9" t="str">
        <f>LEFT(N450, SEARCH("/",N450,1)-1)</f>
        <v>games</v>
      </c>
      <c r="R450" t="str">
        <f>RIGHT(N450,LEN(N450)-SEARCH("/",N450))</f>
        <v>video games</v>
      </c>
      <c r="S450" s="14">
        <f>(((J450/60)/60)/24)+DATE(1970,1,1)</f>
        <v>41378.208333333336</v>
      </c>
      <c r="T450" s="14">
        <f>(((K450/60)/60)/24)+DATE(1970,1,1)</f>
        <v>41380.208333333336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24">
        <f t="shared" si="13"/>
        <v>9.67</v>
      </c>
      <c r="P451" s="7">
        <f t="shared" ref="P451:P514" si="14">IF(E451=0, 0, E451/G451)</f>
        <v>101.19767441860465</v>
      </c>
      <c r="Q451" s="9" t="str">
        <f>LEFT(N451, SEARCH("/",N451,1)-1)</f>
        <v>games</v>
      </c>
      <c r="R451" t="str">
        <f>RIGHT(N451,LEN(N451)-SEARCH("/",N451))</f>
        <v>video games</v>
      </c>
      <c r="S451" s="14">
        <f>(((J451/60)/60)/24)+DATE(1970,1,1)</f>
        <v>43530.25</v>
      </c>
      <c r="T451" s="14">
        <f>(((K451/60)/60)/24)+DATE(1970,1,1)</f>
        <v>43547.208333333328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24">
        <f t="shared" ref="O452:O515" si="15">IF(E452=0, 0, E452/D452)</f>
        <v>0.04</v>
      </c>
      <c r="P452" s="7">
        <f t="shared" si="14"/>
        <v>4</v>
      </c>
      <c r="Q452" s="9" t="str">
        <f>LEFT(N452, SEARCH("/",N452,1)-1)</f>
        <v>film &amp; video</v>
      </c>
      <c r="R452" t="str">
        <f>RIGHT(N452,LEN(N452)-SEARCH("/",N452))</f>
        <v>animation</v>
      </c>
      <c r="S452" s="14">
        <f>(((J452/60)/60)/24)+DATE(1970,1,1)</f>
        <v>43394.208333333328</v>
      </c>
      <c r="T452" s="14">
        <f>(((K452/60)/60)/24)+DATE(1970,1,1)</f>
        <v>43417.25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24">
        <f t="shared" si="15"/>
        <v>1.2284501347708894</v>
      </c>
      <c r="P453" s="7">
        <f t="shared" si="14"/>
        <v>29.001272669424118</v>
      </c>
      <c r="Q453" s="9" t="str">
        <f>LEFT(N453, SEARCH("/",N453,1)-1)</f>
        <v>music</v>
      </c>
      <c r="R453" t="str">
        <f>RIGHT(N453,LEN(N453)-SEARCH("/",N453))</f>
        <v>rock</v>
      </c>
      <c r="S453" s="14">
        <f>(((J453/60)/60)/24)+DATE(1970,1,1)</f>
        <v>42935.208333333328</v>
      </c>
      <c r="T453" s="14">
        <f>(((K453/60)/60)/24)+DATE(1970,1,1)</f>
        <v>42966.208333333328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24">
        <f t="shared" si="15"/>
        <v>0.63437500000000002</v>
      </c>
      <c r="P454" s="7">
        <f t="shared" si="14"/>
        <v>98.225806451612897</v>
      </c>
      <c r="Q454" s="9" t="str">
        <f>LEFT(N454, SEARCH("/",N454,1)-1)</f>
        <v>film &amp; video</v>
      </c>
      <c r="R454" t="str">
        <f>RIGHT(N454,LEN(N454)-SEARCH("/",N454))</f>
        <v>drama</v>
      </c>
      <c r="S454" s="14">
        <f>(((J454/60)/60)/24)+DATE(1970,1,1)</f>
        <v>40365.208333333336</v>
      </c>
      <c r="T454" s="14">
        <f>(((K454/60)/60)/24)+DATE(1970,1,1)</f>
        <v>40366.208333333336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24">
        <f t="shared" si="15"/>
        <v>0.56331688596491225</v>
      </c>
      <c r="P455" s="7">
        <f t="shared" si="14"/>
        <v>87.001693480101608</v>
      </c>
      <c r="Q455" s="9" t="str">
        <f>LEFT(N455, SEARCH("/",N455,1)-1)</f>
        <v>film &amp; video</v>
      </c>
      <c r="R455" t="str">
        <f>RIGHT(N455,LEN(N455)-SEARCH("/",N455))</f>
        <v>science fiction</v>
      </c>
      <c r="S455" s="14">
        <f>(((J455/60)/60)/24)+DATE(1970,1,1)</f>
        <v>42705.25</v>
      </c>
      <c r="T455" s="14">
        <f>(((K455/60)/60)/24)+DATE(1970,1,1)</f>
        <v>42746.25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24">
        <f t="shared" si="15"/>
        <v>0.44074999999999998</v>
      </c>
      <c r="P456" s="7">
        <f t="shared" si="14"/>
        <v>45.205128205128204</v>
      </c>
      <c r="Q456" s="9" t="str">
        <f>LEFT(N456, SEARCH("/",N456,1)-1)</f>
        <v>film &amp; video</v>
      </c>
      <c r="R456" t="str">
        <f>RIGHT(N456,LEN(N456)-SEARCH("/",N456))</f>
        <v>drama</v>
      </c>
      <c r="S456" s="14">
        <f>(((J456/60)/60)/24)+DATE(1970,1,1)</f>
        <v>41568.208333333336</v>
      </c>
      <c r="T456" s="14">
        <f>(((K456/60)/60)/24)+DATE(1970,1,1)</f>
        <v>41604.25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24">
        <f t="shared" si="15"/>
        <v>1.1837253218884121</v>
      </c>
      <c r="P457" s="7">
        <f t="shared" si="14"/>
        <v>37.001341561577675</v>
      </c>
      <c r="Q457" s="9" t="str">
        <f>LEFT(N457, SEARCH("/",N457,1)-1)</f>
        <v>theater</v>
      </c>
      <c r="R457" t="str">
        <f>RIGHT(N457,LEN(N457)-SEARCH("/",N457))</f>
        <v>plays</v>
      </c>
      <c r="S457" s="14">
        <f>(((J457/60)/60)/24)+DATE(1970,1,1)</f>
        <v>40809.208333333336</v>
      </c>
      <c r="T457" s="14">
        <f>(((K457/60)/60)/24)+DATE(1970,1,1)</f>
        <v>40832.208333333336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24">
        <f t="shared" si="15"/>
        <v>1.041243169398907</v>
      </c>
      <c r="P458" s="7">
        <f t="shared" si="14"/>
        <v>94.976947040498445</v>
      </c>
      <c r="Q458" s="9" t="str">
        <f>LEFT(N458, SEARCH("/",N458,1)-1)</f>
        <v>music</v>
      </c>
      <c r="R458" t="str">
        <f>RIGHT(N458,LEN(N458)-SEARCH("/",N458))</f>
        <v>indie rock</v>
      </c>
      <c r="S458" s="14">
        <f>(((J458/60)/60)/24)+DATE(1970,1,1)</f>
        <v>43141.25</v>
      </c>
      <c r="T458" s="14">
        <f>(((K458/60)/60)/24)+DATE(1970,1,1)</f>
        <v>43141.25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24">
        <f t="shared" si="15"/>
        <v>0.26640000000000003</v>
      </c>
      <c r="P459" s="7">
        <f t="shared" si="14"/>
        <v>28.956521739130434</v>
      </c>
      <c r="Q459" s="9" t="str">
        <f>LEFT(N459, SEARCH("/",N459,1)-1)</f>
        <v>theater</v>
      </c>
      <c r="R459" t="str">
        <f>RIGHT(N459,LEN(N459)-SEARCH("/",N459))</f>
        <v>plays</v>
      </c>
      <c r="S459" s="14">
        <f>(((J459/60)/60)/24)+DATE(1970,1,1)</f>
        <v>42657.208333333328</v>
      </c>
      <c r="T459" s="14">
        <f>(((K459/60)/60)/24)+DATE(1970,1,1)</f>
        <v>42659.208333333328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24">
        <f t="shared" si="15"/>
        <v>3.5120118343195266</v>
      </c>
      <c r="P460" s="7">
        <f t="shared" si="14"/>
        <v>55.993396226415094</v>
      </c>
      <c r="Q460" s="9" t="str">
        <f>LEFT(N460, SEARCH("/",N460,1)-1)</f>
        <v>theater</v>
      </c>
      <c r="R460" t="str">
        <f>RIGHT(N460,LEN(N460)-SEARCH("/",N460))</f>
        <v>plays</v>
      </c>
      <c r="S460" s="14">
        <f>(((J460/60)/60)/24)+DATE(1970,1,1)</f>
        <v>40265.208333333336</v>
      </c>
      <c r="T460" s="14">
        <f>(((K460/60)/60)/24)+DATE(1970,1,1)</f>
        <v>40309.208333333336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24">
        <f t="shared" si="15"/>
        <v>0.90063492063492068</v>
      </c>
      <c r="P461" s="7">
        <f t="shared" si="14"/>
        <v>54.038095238095238</v>
      </c>
      <c r="Q461" s="9" t="str">
        <f>LEFT(N461, SEARCH("/",N461,1)-1)</f>
        <v>film &amp; video</v>
      </c>
      <c r="R461" t="str">
        <f>RIGHT(N461,LEN(N461)-SEARCH("/",N461))</f>
        <v>documentary</v>
      </c>
      <c r="S461" s="14">
        <f>(((J461/60)/60)/24)+DATE(1970,1,1)</f>
        <v>42001.25</v>
      </c>
      <c r="T461" s="14">
        <f>(((K461/60)/60)/24)+DATE(1970,1,1)</f>
        <v>42026.25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24">
        <f t="shared" si="15"/>
        <v>1.7162500000000001</v>
      </c>
      <c r="P462" s="7">
        <f t="shared" si="14"/>
        <v>82.38</v>
      </c>
      <c r="Q462" s="9" t="str">
        <f>LEFT(N462, SEARCH("/",N462,1)-1)</f>
        <v>theater</v>
      </c>
      <c r="R462" t="str">
        <f>RIGHT(N462,LEN(N462)-SEARCH("/",N462))</f>
        <v>plays</v>
      </c>
      <c r="S462" s="14">
        <f>(((J462/60)/60)/24)+DATE(1970,1,1)</f>
        <v>40399.208333333336</v>
      </c>
      <c r="T462" s="14">
        <f>(((K462/60)/60)/24)+DATE(1970,1,1)</f>
        <v>40402.208333333336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24">
        <f t="shared" si="15"/>
        <v>1.4104655870445344</v>
      </c>
      <c r="P463" s="7">
        <f t="shared" si="14"/>
        <v>66.997115384615384</v>
      </c>
      <c r="Q463" s="9" t="str">
        <f>LEFT(N463, SEARCH("/",N463,1)-1)</f>
        <v>film &amp; video</v>
      </c>
      <c r="R463" t="str">
        <f>RIGHT(N463,LEN(N463)-SEARCH("/",N463))</f>
        <v>drama</v>
      </c>
      <c r="S463" s="14">
        <f>(((J463/60)/60)/24)+DATE(1970,1,1)</f>
        <v>41757.208333333336</v>
      </c>
      <c r="T463" s="14">
        <f>(((K463/60)/60)/24)+DATE(1970,1,1)</f>
        <v>41777.208333333336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24">
        <f t="shared" si="15"/>
        <v>0.30579449152542371</v>
      </c>
      <c r="P464" s="7">
        <f t="shared" si="14"/>
        <v>107.91401869158878</v>
      </c>
      <c r="Q464" s="9" t="str">
        <f>LEFT(N464, SEARCH("/",N464,1)-1)</f>
        <v>games</v>
      </c>
      <c r="R464" t="str">
        <f>RIGHT(N464,LEN(N464)-SEARCH("/",N464))</f>
        <v>mobile games</v>
      </c>
      <c r="S464" s="14">
        <f>(((J464/60)/60)/24)+DATE(1970,1,1)</f>
        <v>41304.25</v>
      </c>
      <c r="T464" s="14">
        <f>(((K464/60)/60)/24)+DATE(1970,1,1)</f>
        <v>41342.25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24">
        <f t="shared" si="15"/>
        <v>1.0816455696202532</v>
      </c>
      <c r="P465" s="7">
        <f t="shared" si="14"/>
        <v>69.009501187648453</v>
      </c>
      <c r="Q465" s="9" t="str">
        <f>LEFT(N465, SEARCH("/",N465,1)-1)</f>
        <v>film &amp; video</v>
      </c>
      <c r="R465" t="str">
        <f>RIGHT(N465,LEN(N465)-SEARCH("/",N465))</f>
        <v>animation</v>
      </c>
      <c r="S465" s="14">
        <f>(((J465/60)/60)/24)+DATE(1970,1,1)</f>
        <v>41639.25</v>
      </c>
      <c r="T465" s="14">
        <f>(((K465/60)/60)/24)+DATE(1970,1,1)</f>
        <v>41643.25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24">
        <f t="shared" si="15"/>
        <v>1.3345505617977529</v>
      </c>
      <c r="P466" s="7">
        <f t="shared" si="14"/>
        <v>39.006568144499177</v>
      </c>
      <c r="Q466" s="9" t="str">
        <f>LEFT(N466, SEARCH("/",N466,1)-1)</f>
        <v>theater</v>
      </c>
      <c r="R466" t="str">
        <f>RIGHT(N466,LEN(N466)-SEARCH("/",N466))</f>
        <v>plays</v>
      </c>
      <c r="S466" s="14">
        <f>(((J466/60)/60)/24)+DATE(1970,1,1)</f>
        <v>43142.25</v>
      </c>
      <c r="T466" s="14">
        <f>(((K466/60)/60)/24)+DATE(1970,1,1)</f>
        <v>43156.25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24">
        <f t="shared" si="15"/>
        <v>1.8785106382978722</v>
      </c>
      <c r="P467" s="7">
        <f t="shared" si="14"/>
        <v>110.3625</v>
      </c>
      <c r="Q467" s="9" t="str">
        <f>LEFT(N467, SEARCH("/",N467,1)-1)</f>
        <v>publishing</v>
      </c>
      <c r="R467" t="str">
        <f>RIGHT(N467,LEN(N467)-SEARCH("/",N467))</f>
        <v>translations</v>
      </c>
      <c r="S467" s="14">
        <f>(((J467/60)/60)/24)+DATE(1970,1,1)</f>
        <v>43127.25</v>
      </c>
      <c r="T467" s="14">
        <f>(((K467/60)/60)/24)+DATE(1970,1,1)</f>
        <v>43136.25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24">
        <f t="shared" si="15"/>
        <v>3.32</v>
      </c>
      <c r="P468" s="7">
        <f t="shared" si="14"/>
        <v>94.857142857142861</v>
      </c>
      <c r="Q468" s="9" t="str">
        <f>LEFT(N468, SEARCH("/",N468,1)-1)</f>
        <v>technology</v>
      </c>
      <c r="R468" t="str">
        <f>RIGHT(N468,LEN(N468)-SEARCH("/",N468))</f>
        <v>wearables</v>
      </c>
      <c r="S468" s="14">
        <f>(((J468/60)/60)/24)+DATE(1970,1,1)</f>
        <v>41409.208333333336</v>
      </c>
      <c r="T468" s="14">
        <f>(((K468/60)/60)/24)+DATE(1970,1,1)</f>
        <v>41432.208333333336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24">
        <f t="shared" si="15"/>
        <v>5.7521428571428572</v>
      </c>
      <c r="P469" s="7">
        <f t="shared" si="14"/>
        <v>57.935251798561154</v>
      </c>
      <c r="Q469" s="9" t="str">
        <f>LEFT(N469, SEARCH("/",N469,1)-1)</f>
        <v>technology</v>
      </c>
      <c r="R469" t="str">
        <f>RIGHT(N469,LEN(N469)-SEARCH("/",N469))</f>
        <v>web</v>
      </c>
      <c r="S469" s="14">
        <f>(((J469/60)/60)/24)+DATE(1970,1,1)</f>
        <v>42331.25</v>
      </c>
      <c r="T469" s="14">
        <f>(((K469/60)/60)/24)+DATE(1970,1,1)</f>
        <v>42338.25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24">
        <f t="shared" si="15"/>
        <v>0.40500000000000003</v>
      </c>
      <c r="P470" s="7">
        <f t="shared" si="14"/>
        <v>101.25</v>
      </c>
      <c r="Q470" s="9" t="str">
        <f>LEFT(N470, SEARCH("/",N470,1)-1)</f>
        <v>theater</v>
      </c>
      <c r="R470" t="str">
        <f>RIGHT(N470,LEN(N470)-SEARCH("/",N470))</f>
        <v>plays</v>
      </c>
      <c r="S470" s="14">
        <f>(((J470/60)/60)/24)+DATE(1970,1,1)</f>
        <v>43569.208333333328</v>
      </c>
      <c r="T470" s="14">
        <f>(((K470/60)/60)/24)+DATE(1970,1,1)</f>
        <v>43585.208333333328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24">
        <f t="shared" si="15"/>
        <v>1.8442857142857143</v>
      </c>
      <c r="P471" s="7">
        <f t="shared" si="14"/>
        <v>64.95597484276729</v>
      </c>
      <c r="Q471" s="9" t="str">
        <f>LEFT(N471, SEARCH("/",N471,1)-1)</f>
        <v>film &amp; video</v>
      </c>
      <c r="R471" t="str">
        <f>RIGHT(N471,LEN(N471)-SEARCH("/",N471))</f>
        <v>drama</v>
      </c>
      <c r="S471" s="14">
        <f>(((J471/60)/60)/24)+DATE(1970,1,1)</f>
        <v>42142.208333333328</v>
      </c>
      <c r="T471" s="14">
        <f>(((K471/60)/60)/24)+DATE(1970,1,1)</f>
        <v>42144.208333333328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24">
        <f t="shared" si="15"/>
        <v>2.8580555555555556</v>
      </c>
      <c r="P472" s="7">
        <f t="shared" si="14"/>
        <v>27.00524934383202</v>
      </c>
      <c r="Q472" s="9" t="str">
        <f>LEFT(N472, SEARCH("/",N472,1)-1)</f>
        <v>technology</v>
      </c>
      <c r="R472" t="str">
        <f>RIGHT(N472,LEN(N472)-SEARCH("/",N472))</f>
        <v>wearables</v>
      </c>
      <c r="S472" s="14">
        <f>(((J472/60)/60)/24)+DATE(1970,1,1)</f>
        <v>42716.25</v>
      </c>
      <c r="T472" s="14">
        <f>(((K472/60)/60)/24)+DATE(1970,1,1)</f>
        <v>42723.25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24">
        <f t="shared" si="15"/>
        <v>3.19</v>
      </c>
      <c r="P473" s="7">
        <f t="shared" si="14"/>
        <v>50.97422680412371</v>
      </c>
      <c r="Q473" s="9" t="str">
        <f>LEFT(N473, SEARCH("/",N473,1)-1)</f>
        <v>food</v>
      </c>
      <c r="R473" t="str">
        <f>RIGHT(N473,LEN(N473)-SEARCH("/",N473))</f>
        <v>food trucks</v>
      </c>
      <c r="S473" s="14">
        <f>(((J473/60)/60)/24)+DATE(1970,1,1)</f>
        <v>41031.208333333336</v>
      </c>
      <c r="T473" s="14">
        <f>(((K473/60)/60)/24)+DATE(1970,1,1)</f>
        <v>41031.208333333336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24">
        <f t="shared" si="15"/>
        <v>0.39234070221066319</v>
      </c>
      <c r="P474" s="7">
        <f t="shared" si="14"/>
        <v>104.94260869565217</v>
      </c>
      <c r="Q474" s="9" t="str">
        <f>LEFT(N474, SEARCH("/",N474,1)-1)</f>
        <v>music</v>
      </c>
      <c r="R474" t="str">
        <f>RIGHT(N474,LEN(N474)-SEARCH("/",N474))</f>
        <v>rock</v>
      </c>
      <c r="S474" s="14">
        <f>(((J474/60)/60)/24)+DATE(1970,1,1)</f>
        <v>43535.208333333328</v>
      </c>
      <c r="T474" s="14">
        <f>(((K474/60)/60)/24)+DATE(1970,1,1)</f>
        <v>43589.208333333328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24">
        <f t="shared" si="15"/>
        <v>1.7814000000000001</v>
      </c>
      <c r="P475" s="7">
        <f t="shared" si="14"/>
        <v>84.028301886792448</v>
      </c>
      <c r="Q475" s="9" t="str">
        <f>LEFT(N475, SEARCH("/",N475,1)-1)</f>
        <v>music</v>
      </c>
      <c r="R475" t="str">
        <f>RIGHT(N475,LEN(N475)-SEARCH("/",N475))</f>
        <v>electric music</v>
      </c>
      <c r="S475" s="14">
        <f>(((J475/60)/60)/24)+DATE(1970,1,1)</f>
        <v>43277.208333333328</v>
      </c>
      <c r="T475" s="14">
        <f>(((K475/60)/60)/24)+DATE(1970,1,1)</f>
        <v>43278.208333333328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24">
        <f t="shared" si="15"/>
        <v>3.6515</v>
      </c>
      <c r="P476" s="7">
        <f t="shared" si="14"/>
        <v>102.85915492957747</v>
      </c>
      <c r="Q476" s="9" t="str">
        <f>LEFT(N476, SEARCH("/",N476,1)-1)</f>
        <v>film &amp; video</v>
      </c>
      <c r="R476" t="str">
        <f>RIGHT(N476,LEN(N476)-SEARCH("/",N476))</f>
        <v>television</v>
      </c>
      <c r="S476" s="14">
        <f>(((J476/60)/60)/24)+DATE(1970,1,1)</f>
        <v>41989.25</v>
      </c>
      <c r="T476" s="14">
        <f>(((K476/60)/60)/24)+DATE(1970,1,1)</f>
        <v>41990.25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24">
        <f t="shared" si="15"/>
        <v>1.1394594594594594</v>
      </c>
      <c r="P477" s="7">
        <f t="shared" si="14"/>
        <v>39.962085308056871</v>
      </c>
      <c r="Q477" s="9" t="str">
        <f>LEFT(N477, SEARCH("/",N477,1)-1)</f>
        <v>publishing</v>
      </c>
      <c r="R477" t="str">
        <f>RIGHT(N477,LEN(N477)-SEARCH("/",N477))</f>
        <v>translations</v>
      </c>
      <c r="S477" s="14">
        <f>(((J477/60)/60)/24)+DATE(1970,1,1)</f>
        <v>41450.208333333336</v>
      </c>
      <c r="T477" s="14">
        <f>(((K477/60)/60)/24)+DATE(1970,1,1)</f>
        <v>41454.208333333336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24">
        <f t="shared" si="15"/>
        <v>0.29828720626631855</v>
      </c>
      <c r="P478" s="7">
        <f t="shared" si="14"/>
        <v>51.001785714285717</v>
      </c>
      <c r="Q478" s="9" t="str">
        <f>LEFT(N478, SEARCH("/",N478,1)-1)</f>
        <v>publishing</v>
      </c>
      <c r="R478" t="str">
        <f>RIGHT(N478,LEN(N478)-SEARCH("/",N478))</f>
        <v>fiction</v>
      </c>
      <c r="S478" s="14">
        <f>(((J478/60)/60)/24)+DATE(1970,1,1)</f>
        <v>43322.208333333328</v>
      </c>
      <c r="T478" s="14">
        <f>(((K478/60)/60)/24)+DATE(1970,1,1)</f>
        <v>43328.208333333328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24">
        <f t="shared" si="15"/>
        <v>0.54270588235294115</v>
      </c>
      <c r="P479" s="7">
        <f t="shared" si="14"/>
        <v>40.823008849557525</v>
      </c>
      <c r="Q479" s="9" t="str">
        <f>LEFT(N479, SEARCH("/",N479,1)-1)</f>
        <v>film &amp; video</v>
      </c>
      <c r="R479" t="str">
        <f>RIGHT(N479,LEN(N479)-SEARCH("/",N479))</f>
        <v>science fiction</v>
      </c>
      <c r="S479" s="14">
        <f>(((J479/60)/60)/24)+DATE(1970,1,1)</f>
        <v>40720.208333333336</v>
      </c>
      <c r="T479" s="14">
        <f>(((K479/60)/60)/24)+DATE(1970,1,1)</f>
        <v>40747.208333333336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24">
        <f t="shared" si="15"/>
        <v>2.3634156976744185</v>
      </c>
      <c r="P480" s="7">
        <f t="shared" si="14"/>
        <v>58.999637155297535</v>
      </c>
      <c r="Q480" s="9" t="str">
        <f>LEFT(N480, SEARCH("/",N480,1)-1)</f>
        <v>technology</v>
      </c>
      <c r="R480" t="str">
        <f>RIGHT(N480,LEN(N480)-SEARCH("/",N480))</f>
        <v>wearables</v>
      </c>
      <c r="S480" s="14">
        <f>(((J480/60)/60)/24)+DATE(1970,1,1)</f>
        <v>42072.208333333328</v>
      </c>
      <c r="T480" s="14">
        <f>(((K480/60)/60)/24)+DATE(1970,1,1)</f>
        <v>42084.208333333328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24">
        <f t="shared" si="15"/>
        <v>5.1291666666666664</v>
      </c>
      <c r="P481" s="7">
        <f t="shared" si="14"/>
        <v>71.156069364161851</v>
      </c>
      <c r="Q481" s="9" t="str">
        <f>LEFT(N481, SEARCH("/",N481,1)-1)</f>
        <v>food</v>
      </c>
      <c r="R481" t="str">
        <f>RIGHT(N481,LEN(N481)-SEARCH("/",N481))</f>
        <v>food trucks</v>
      </c>
      <c r="S481" s="14">
        <f>(((J481/60)/60)/24)+DATE(1970,1,1)</f>
        <v>42945.208333333328</v>
      </c>
      <c r="T481" s="14">
        <f>(((K481/60)/60)/24)+DATE(1970,1,1)</f>
        <v>42947.208333333328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24">
        <f t="shared" si="15"/>
        <v>1.0065116279069768</v>
      </c>
      <c r="P482" s="7">
        <f t="shared" si="14"/>
        <v>99.494252873563212</v>
      </c>
      <c r="Q482" s="9" t="str">
        <f>LEFT(N482, SEARCH("/",N482,1)-1)</f>
        <v>photography</v>
      </c>
      <c r="R482" t="str">
        <f>RIGHT(N482,LEN(N482)-SEARCH("/",N482))</f>
        <v>photography books</v>
      </c>
      <c r="S482" s="14">
        <f>(((J482/60)/60)/24)+DATE(1970,1,1)</f>
        <v>40248.25</v>
      </c>
      <c r="T482" s="14">
        <f>(((K482/60)/60)/24)+DATE(1970,1,1)</f>
        <v>40257.208333333336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24">
        <f t="shared" si="15"/>
        <v>0.81348423194303154</v>
      </c>
      <c r="P483" s="7">
        <f t="shared" si="14"/>
        <v>103.98634590377114</v>
      </c>
      <c r="Q483" s="9" t="str">
        <f>LEFT(N483, SEARCH("/",N483,1)-1)</f>
        <v>theater</v>
      </c>
      <c r="R483" t="str">
        <f>RIGHT(N483,LEN(N483)-SEARCH("/",N483))</f>
        <v>plays</v>
      </c>
      <c r="S483" s="14">
        <f>(((J483/60)/60)/24)+DATE(1970,1,1)</f>
        <v>41913.208333333336</v>
      </c>
      <c r="T483" s="14">
        <f>(((K483/60)/60)/24)+DATE(1970,1,1)</f>
        <v>41955.25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24">
        <f t="shared" si="15"/>
        <v>0.16404761904761905</v>
      </c>
      <c r="P484" s="7">
        <f t="shared" si="14"/>
        <v>76.555555555555557</v>
      </c>
      <c r="Q484" s="9" t="str">
        <f>LEFT(N484, SEARCH("/",N484,1)-1)</f>
        <v>publishing</v>
      </c>
      <c r="R484" t="str">
        <f>RIGHT(N484,LEN(N484)-SEARCH("/",N484))</f>
        <v>fiction</v>
      </c>
      <c r="S484" s="14">
        <f>(((J484/60)/60)/24)+DATE(1970,1,1)</f>
        <v>40963.25</v>
      </c>
      <c r="T484" s="14">
        <f>(((K484/60)/60)/24)+DATE(1970,1,1)</f>
        <v>40974.25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24">
        <f t="shared" si="15"/>
        <v>0.52774617067833696</v>
      </c>
      <c r="P485" s="7">
        <f t="shared" si="14"/>
        <v>87.068592057761734</v>
      </c>
      <c r="Q485" s="9" t="str">
        <f>LEFT(N485, SEARCH("/",N485,1)-1)</f>
        <v>theater</v>
      </c>
      <c r="R485" t="str">
        <f>RIGHT(N485,LEN(N485)-SEARCH("/",N485))</f>
        <v>plays</v>
      </c>
      <c r="S485" s="14">
        <f>(((J485/60)/60)/24)+DATE(1970,1,1)</f>
        <v>43811.25</v>
      </c>
      <c r="T485" s="14">
        <f>(((K485/60)/60)/24)+DATE(1970,1,1)</f>
        <v>43818.25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24">
        <f t="shared" si="15"/>
        <v>2.6020608108108108</v>
      </c>
      <c r="P486" s="7">
        <f t="shared" si="14"/>
        <v>48.99554707379135</v>
      </c>
      <c r="Q486" s="9" t="str">
        <f>LEFT(N486, SEARCH("/",N486,1)-1)</f>
        <v>food</v>
      </c>
      <c r="R486" t="str">
        <f>RIGHT(N486,LEN(N486)-SEARCH("/",N486))</f>
        <v>food trucks</v>
      </c>
      <c r="S486" s="14">
        <f>(((J486/60)/60)/24)+DATE(1970,1,1)</f>
        <v>41855.208333333336</v>
      </c>
      <c r="T486" s="14">
        <f>(((K486/60)/60)/24)+DATE(1970,1,1)</f>
        <v>41904.208333333336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24">
        <f t="shared" si="15"/>
        <v>0.30732891832229581</v>
      </c>
      <c r="P487" s="7">
        <f t="shared" si="14"/>
        <v>42.969135802469133</v>
      </c>
      <c r="Q487" s="9" t="str">
        <f>LEFT(N487, SEARCH("/",N487,1)-1)</f>
        <v>theater</v>
      </c>
      <c r="R487" t="str">
        <f>RIGHT(N487,LEN(N487)-SEARCH("/",N487))</f>
        <v>plays</v>
      </c>
      <c r="S487" s="14">
        <f>(((J487/60)/60)/24)+DATE(1970,1,1)</f>
        <v>43626.208333333328</v>
      </c>
      <c r="T487" s="14">
        <f>(((K487/60)/60)/24)+DATE(1970,1,1)</f>
        <v>43667.208333333328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24">
        <f t="shared" si="15"/>
        <v>0.13500000000000001</v>
      </c>
      <c r="P488" s="7">
        <f t="shared" si="14"/>
        <v>33.428571428571431</v>
      </c>
      <c r="Q488" s="9" t="str">
        <f>LEFT(N488, SEARCH("/",N488,1)-1)</f>
        <v>publishing</v>
      </c>
      <c r="R488" t="str">
        <f>RIGHT(N488,LEN(N488)-SEARCH("/",N488))</f>
        <v>translations</v>
      </c>
      <c r="S488" s="14">
        <f>(((J488/60)/60)/24)+DATE(1970,1,1)</f>
        <v>43168.25</v>
      </c>
      <c r="T488" s="14">
        <f>(((K488/60)/60)/24)+DATE(1970,1,1)</f>
        <v>43183.208333333328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24">
        <f t="shared" si="15"/>
        <v>1.7862556663644606</v>
      </c>
      <c r="P489" s="7">
        <f t="shared" si="14"/>
        <v>83.982949701619773</v>
      </c>
      <c r="Q489" s="9" t="str">
        <f>LEFT(N489, SEARCH("/",N489,1)-1)</f>
        <v>theater</v>
      </c>
      <c r="R489" t="str">
        <f>RIGHT(N489,LEN(N489)-SEARCH("/",N489))</f>
        <v>plays</v>
      </c>
      <c r="S489" s="14">
        <f>(((J489/60)/60)/24)+DATE(1970,1,1)</f>
        <v>42845.208333333328</v>
      </c>
      <c r="T489" s="14">
        <f>(((K489/60)/60)/24)+DATE(1970,1,1)</f>
        <v>42878.208333333328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24">
        <f t="shared" si="15"/>
        <v>2.2005660377358489</v>
      </c>
      <c r="P490" s="7">
        <f t="shared" si="14"/>
        <v>101.41739130434783</v>
      </c>
      <c r="Q490" s="9" t="str">
        <f>LEFT(N490, SEARCH("/",N490,1)-1)</f>
        <v>theater</v>
      </c>
      <c r="R490" t="str">
        <f>RIGHT(N490,LEN(N490)-SEARCH("/",N490))</f>
        <v>plays</v>
      </c>
      <c r="S490" s="14">
        <f>(((J490/60)/60)/24)+DATE(1970,1,1)</f>
        <v>42403.25</v>
      </c>
      <c r="T490" s="14">
        <f>(((K490/60)/60)/24)+DATE(1970,1,1)</f>
        <v>42420.25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24">
        <f t="shared" si="15"/>
        <v>1.015108695652174</v>
      </c>
      <c r="P491" s="7">
        <f t="shared" si="14"/>
        <v>109.87058823529412</v>
      </c>
      <c r="Q491" s="9" t="str">
        <f>LEFT(N491, SEARCH("/",N491,1)-1)</f>
        <v>technology</v>
      </c>
      <c r="R491" t="str">
        <f>RIGHT(N491,LEN(N491)-SEARCH("/",N491))</f>
        <v>wearables</v>
      </c>
      <c r="S491" s="14">
        <f>(((J491/60)/60)/24)+DATE(1970,1,1)</f>
        <v>40406.208333333336</v>
      </c>
      <c r="T491" s="14">
        <f>(((K491/60)/60)/24)+DATE(1970,1,1)</f>
        <v>40411.208333333336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24">
        <f t="shared" si="15"/>
        <v>1.915</v>
      </c>
      <c r="P492" s="7">
        <f t="shared" si="14"/>
        <v>31.916666666666668</v>
      </c>
      <c r="Q492" s="9" t="str">
        <f>LEFT(N492, SEARCH("/",N492,1)-1)</f>
        <v>journalism</v>
      </c>
      <c r="R492" t="str">
        <f>RIGHT(N492,LEN(N492)-SEARCH("/",N492))</f>
        <v>audio</v>
      </c>
      <c r="S492" s="14">
        <f>(((J492/60)/60)/24)+DATE(1970,1,1)</f>
        <v>43786.25</v>
      </c>
      <c r="T492" s="14">
        <f>(((K492/60)/60)/24)+DATE(1970,1,1)</f>
        <v>43793.25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24">
        <f t="shared" si="15"/>
        <v>3.0534683098591549</v>
      </c>
      <c r="P493" s="7">
        <f t="shared" si="14"/>
        <v>70.993450675399103</v>
      </c>
      <c r="Q493" s="9" t="str">
        <f>LEFT(N493, SEARCH("/",N493,1)-1)</f>
        <v>food</v>
      </c>
      <c r="R493" t="str">
        <f>RIGHT(N493,LEN(N493)-SEARCH("/",N493))</f>
        <v>food trucks</v>
      </c>
      <c r="S493" s="14">
        <f>(((J493/60)/60)/24)+DATE(1970,1,1)</f>
        <v>41456.208333333336</v>
      </c>
      <c r="T493" s="14">
        <f>(((K493/60)/60)/24)+DATE(1970,1,1)</f>
        <v>41482.208333333336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24">
        <f t="shared" si="15"/>
        <v>0.23995287958115183</v>
      </c>
      <c r="P494" s="7">
        <f t="shared" si="14"/>
        <v>77.026890756302521</v>
      </c>
      <c r="Q494" s="9" t="str">
        <f>LEFT(N494, SEARCH("/",N494,1)-1)</f>
        <v>film &amp; video</v>
      </c>
      <c r="R494" t="str">
        <f>RIGHT(N494,LEN(N494)-SEARCH("/",N494))</f>
        <v>shorts</v>
      </c>
      <c r="S494" s="14">
        <f>(((J494/60)/60)/24)+DATE(1970,1,1)</f>
        <v>40336.208333333336</v>
      </c>
      <c r="T494" s="14">
        <f>(((K494/60)/60)/24)+DATE(1970,1,1)</f>
        <v>40371.208333333336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24">
        <f t="shared" si="15"/>
        <v>7.2377777777777776</v>
      </c>
      <c r="P495" s="7">
        <f t="shared" si="14"/>
        <v>101.78125</v>
      </c>
      <c r="Q495" s="9" t="str">
        <f>LEFT(N495, SEARCH("/",N495,1)-1)</f>
        <v>photography</v>
      </c>
      <c r="R495" t="str">
        <f>RIGHT(N495,LEN(N495)-SEARCH("/",N495))</f>
        <v>photography books</v>
      </c>
      <c r="S495" s="14">
        <f>(((J495/60)/60)/24)+DATE(1970,1,1)</f>
        <v>43645.208333333328</v>
      </c>
      <c r="T495" s="14">
        <f>(((K495/60)/60)/24)+DATE(1970,1,1)</f>
        <v>43658.208333333328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24">
        <f t="shared" si="15"/>
        <v>5.4736000000000002</v>
      </c>
      <c r="P496" s="7">
        <f t="shared" si="14"/>
        <v>51.059701492537314</v>
      </c>
      <c r="Q496" s="9" t="str">
        <f>LEFT(N496, SEARCH("/",N496,1)-1)</f>
        <v>technology</v>
      </c>
      <c r="R496" t="str">
        <f>RIGHT(N496,LEN(N496)-SEARCH("/",N496))</f>
        <v>wearables</v>
      </c>
      <c r="S496" s="14">
        <f>(((J496/60)/60)/24)+DATE(1970,1,1)</f>
        <v>40990.208333333336</v>
      </c>
      <c r="T496" s="14">
        <f>(((K496/60)/60)/24)+DATE(1970,1,1)</f>
        <v>40991.208333333336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24">
        <f t="shared" si="15"/>
        <v>4.1449999999999996</v>
      </c>
      <c r="P497" s="7">
        <f t="shared" si="14"/>
        <v>68.02051282051282</v>
      </c>
      <c r="Q497" s="9" t="str">
        <f>LEFT(N497, SEARCH("/",N497,1)-1)</f>
        <v>theater</v>
      </c>
      <c r="R497" t="str">
        <f>RIGHT(N497,LEN(N497)-SEARCH("/",N497))</f>
        <v>plays</v>
      </c>
      <c r="S497" s="14">
        <f>(((J497/60)/60)/24)+DATE(1970,1,1)</f>
        <v>41800.208333333336</v>
      </c>
      <c r="T497" s="14">
        <f>(((K497/60)/60)/24)+DATE(1970,1,1)</f>
        <v>41804.208333333336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24">
        <f t="shared" si="15"/>
        <v>9.0696409140369975E-3</v>
      </c>
      <c r="P498" s="7">
        <f t="shared" si="14"/>
        <v>30.87037037037037</v>
      </c>
      <c r="Q498" s="9" t="str">
        <f>LEFT(N498, SEARCH("/",N498,1)-1)</f>
        <v>film &amp; video</v>
      </c>
      <c r="R498" t="str">
        <f>RIGHT(N498,LEN(N498)-SEARCH("/",N498))</f>
        <v>animation</v>
      </c>
      <c r="S498" s="14">
        <f>(((J498/60)/60)/24)+DATE(1970,1,1)</f>
        <v>42876.208333333328</v>
      </c>
      <c r="T498" s="14">
        <f>(((K498/60)/60)/24)+DATE(1970,1,1)</f>
        <v>42893.208333333328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24">
        <f t="shared" si="15"/>
        <v>0.34173469387755101</v>
      </c>
      <c r="P499" s="7">
        <f t="shared" si="14"/>
        <v>27.908333333333335</v>
      </c>
      <c r="Q499" s="9" t="str">
        <f>LEFT(N499, SEARCH("/",N499,1)-1)</f>
        <v>technology</v>
      </c>
      <c r="R499" t="str">
        <f>RIGHT(N499,LEN(N499)-SEARCH("/",N499))</f>
        <v>wearables</v>
      </c>
      <c r="S499" s="14">
        <f>(((J499/60)/60)/24)+DATE(1970,1,1)</f>
        <v>42724.25</v>
      </c>
      <c r="T499" s="14">
        <f>(((K499/60)/60)/24)+DATE(1970,1,1)</f>
        <v>42724.25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24">
        <f t="shared" si="15"/>
        <v>0.239488107549121</v>
      </c>
      <c r="P500" s="7">
        <f t="shared" si="14"/>
        <v>79.994818652849744</v>
      </c>
      <c r="Q500" s="9" t="str">
        <f>LEFT(N500, SEARCH("/",N500,1)-1)</f>
        <v>technology</v>
      </c>
      <c r="R500" t="str">
        <f>RIGHT(N500,LEN(N500)-SEARCH("/",N500))</f>
        <v>web</v>
      </c>
      <c r="S500" s="14">
        <f>(((J500/60)/60)/24)+DATE(1970,1,1)</f>
        <v>42005.25</v>
      </c>
      <c r="T500" s="14">
        <f>(((K500/60)/60)/24)+DATE(1970,1,1)</f>
        <v>42007.25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24">
        <f t="shared" si="15"/>
        <v>0.48072649572649573</v>
      </c>
      <c r="P501" s="7">
        <f t="shared" si="14"/>
        <v>38.003378378378379</v>
      </c>
      <c r="Q501" s="9" t="str">
        <f>LEFT(N501, SEARCH("/",N501,1)-1)</f>
        <v>film &amp; video</v>
      </c>
      <c r="R501" t="str">
        <f>RIGHT(N501,LEN(N501)-SEARCH("/",N501))</f>
        <v>documentary</v>
      </c>
      <c r="S501" s="14">
        <f>(((J501/60)/60)/24)+DATE(1970,1,1)</f>
        <v>42444.208333333328</v>
      </c>
      <c r="T501" s="14">
        <f>(((K501/60)/60)/24)+DATE(1970,1,1)</f>
        <v>42449.208333333328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24">
        <f t="shared" si="15"/>
        <v>0</v>
      </c>
      <c r="P502" s="7">
        <f t="shared" si="14"/>
        <v>0</v>
      </c>
      <c r="Q502" s="9" t="str">
        <f>LEFT(N502, SEARCH("/",N502,1)-1)</f>
        <v>theater</v>
      </c>
      <c r="R502" t="str">
        <f>RIGHT(N502,LEN(N502)-SEARCH("/",N502))</f>
        <v>plays</v>
      </c>
      <c r="S502" s="14">
        <f>(((J502/60)/60)/24)+DATE(1970,1,1)</f>
        <v>41395.208333333336</v>
      </c>
      <c r="T502" s="14">
        <f>(((K502/60)/60)/24)+DATE(1970,1,1)</f>
        <v>41423.208333333336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24">
        <f t="shared" si="15"/>
        <v>0.70145182291666663</v>
      </c>
      <c r="P503" s="7">
        <f t="shared" si="14"/>
        <v>59.990534521158132</v>
      </c>
      <c r="Q503" s="9" t="str">
        <f>LEFT(N503, SEARCH("/",N503,1)-1)</f>
        <v>film &amp; video</v>
      </c>
      <c r="R503" t="str">
        <f>RIGHT(N503,LEN(N503)-SEARCH("/",N503))</f>
        <v>documentary</v>
      </c>
      <c r="S503" s="14">
        <f>(((J503/60)/60)/24)+DATE(1970,1,1)</f>
        <v>41345.208333333336</v>
      </c>
      <c r="T503" s="14">
        <f>(((K503/60)/60)/24)+DATE(1970,1,1)</f>
        <v>41347.208333333336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24">
        <f t="shared" si="15"/>
        <v>5.2992307692307694</v>
      </c>
      <c r="P504" s="7">
        <f t="shared" si="14"/>
        <v>37.037634408602152</v>
      </c>
      <c r="Q504" s="9" t="str">
        <f>LEFT(N504, SEARCH("/",N504,1)-1)</f>
        <v>games</v>
      </c>
      <c r="R504" t="str">
        <f>RIGHT(N504,LEN(N504)-SEARCH("/",N504))</f>
        <v>video games</v>
      </c>
      <c r="S504" s="14">
        <f>(((J504/60)/60)/24)+DATE(1970,1,1)</f>
        <v>41117.208333333336</v>
      </c>
      <c r="T504" s="14">
        <f>(((K504/60)/60)/24)+DATE(1970,1,1)</f>
        <v>41146.208333333336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24">
        <f t="shared" si="15"/>
        <v>1.8032549019607844</v>
      </c>
      <c r="P505" s="7">
        <f t="shared" si="14"/>
        <v>99.963043478260872</v>
      </c>
      <c r="Q505" s="9" t="str">
        <f>LEFT(N505, SEARCH("/",N505,1)-1)</f>
        <v>film &amp; video</v>
      </c>
      <c r="R505" t="str">
        <f>RIGHT(N505,LEN(N505)-SEARCH("/",N505))</f>
        <v>drama</v>
      </c>
      <c r="S505" s="14">
        <f>(((J505/60)/60)/24)+DATE(1970,1,1)</f>
        <v>42186.208333333328</v>
      </c>
      <c r="T505" s="14">
        <f>(((K505/60)/60)/24)+DATE(1970,1,1)</f>
        <v>42206.208333333328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24">
        <f t="shared" si="15"/>
        <v>0.92320000000000002</v>
      </c>
      <c r="P506" s="7">
        <f t="shared" si="14"/>
        <v>111.6774193548387</v>
      </c>
      <c r="Q506" s="9" t="str">
        <f>LEFT(N506, SEARCH("/",N506,1)-1)</f>
        <v>music</v>
      </c>
      <c r="R506" t="str">
        <f>RIGHT(N506,LEN(N506)-SEARCH("/",N506))</f>
        <v>rock</v>
      </c>
      <c r="S506" s="14">
        <f>(((J506/60)/60)/24)+DATE(1970,1,1)</f>
        <v>42142.208333333328</v>
      </c>
      <c r="T506" s="14">
        <f>(((K506/60)/60)/24)+DATE(1970,1,1)</f>
        <v>42143.208333333328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24">
        <f t="shared" si="15"/>
        <v>0.13901001112347053</v>
      </c>
      <c r="P507" s="7">
        <f t="shared" si="14"/>
        <v>36.014409221902014</v>
      </c>
      <c r="Q507" s="9" t="str">
        <f>LEFT(N507, SEARCH("/",N507,1)-1)</f>
        <v>publishing</v>
      </c>
      <c r="R507" t="str">
        <f>RIGHT(N507,LEN(N507)-SEARCH("/",N507))</f>
        <v>radio &amp; podcasts</v>
      </c>
      <c r="S507" s="14">
        <f>(((J507/60)/60)/24)+DATE(1970,1,1)</f>
        <v>41341.25</v>
      </c>
      <c r="T507" s="14">
        <f>(((K507/60)/60)/24)+DATE(1970,1,1)</f>
        <v>41383.208333333336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24">
        <f t="shared" si="15"/>
        <v>9.2707777777777771</v>
      </c>
      <c r="P508" s="7">
        <f t="shared" si="14"/>
        <v>66.010284810126578</v>
      </c>
      <c r="Q508" s="9" t="str">
        <f>LEFT(N508, SEARCH("/",N508,1)-1)</f>
        <v>theater</v>
      </c>
      <c r="R508" t="str">
        <f>RIGHT(N508,LEN(N508)-SEARCH("/",N508))</f>
        <v>plays</v>
      </c>
      <c r="S508" s="14">
        <f>(((J508/60)/60)/24)+DATE(1970,1,1)</f>
        <v>43062.25</v>
      </c>
      <c r="T508" s="14">
        <f>(((K508/60)/60)/24)+DATE(1970,1,1)</f>
        <v>43079.25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24">
        <f t="shared" si="15"/>
        <v>0.39857142857142858</v>
      </c>
      <c r="P509" s="7">
        <f t="shared" si="14"/>
        <v>44.05263157894737</v>
      </c>
      <c r="Q509" s="9" t="str">
        <f>LEFT(N509, SEARCH("/",N509,1)-1)</f>
        <v>technology</v>
      </c>
      <c r="R509" t="str">
        <f>RIGHT(N509,LEN(N509)-SEARCH("/",N509))</f>
        <v>web</v>
      </c>
      <c r="S509" s="14">
        <f>(((J509/60)/60)/24)+DATE(1970,1,1)</f>
        <v>41373.208333333336</v>
      </c>
      <c r="T509" s="14">
        <f>(((K509/60)/60)/24)+DATE(1970,1,1)</f>
        <v>41422.208333333336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24">
        <f t="shared" si="15"/>
        <v>1.1222929936305732</v>
      </c>
      <c r="P510" s="7">
        <f t="shared" si="14"/>
        <v>52.999726551818434</v>
      </c>
      <c r="Q510" s="9" t="str">
        <f>LEFT(N510, SEARCH("/",N510,1)-1)</f>
        <v>theater</v>
      </c>
      <c r="R510" t="str">
        <f>RIGHT(N510,LEN(N510)-SEARCH("/",N510))</f>
        <v>plays</v>
      </c>
      <c r="S510" s="14">
        <f>(((J510/60)/60)/24)+DATE(1970,1,1)</f>
        <v>43310.208333333328</v>
      </c>
      <c r="T510" s="14">
        <f>(((K510/60)/60)/24)+DATE(1970,1,1)</f>
        <v>43331.208333333328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24">
        <f t="shared" si="15"/>
        <v>0.70925816023738875</v>
      </c>
      <c r="P511" s="7">
        <f t="shared" si="14"/>
        <v>95</v>
      </c>
      <c r="Q511" s="9" t="str">
        <f>LEFT(N511, SEARCH("/",N511,1)-1)</f>
        <v>theater</v>
      </c>
      <c r="R511" t="str">
        <f>RIGHT(N511,LEN(N511)-SEARCH("/",N511))</f>
        <v>plays</v>
      </c>
      <c r="S511" s="14">
        <f>(((J511/60)/60)/24)+DATE(1970,1,1)</f>
        <v>41034.208333333336</v>
      </c>
      <c r="T511" s="14">
        <f>(((K511/60)/60)/24)+DATE(1970,1,1)</f>
        <v>41044.208333333336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24">
        <f t="shared" si="15"/>
        <v>1.1908974358974358</v>
      </c>
      <c r="P512" s="7">
        <f t="shared" si="14"/>
        <v>70.908396946564892</v>
      </c>
      <c r="Q512" s="9" t="str">
        <f>LEFT(N512, SEARCH("/",N512,1)-1)</f>
        <v>film &amp; video</v>
      </c>
      <c r="R512" t="str">
        <f>RIGHT(N512,LEN(N512)-SEARCH("/",N512))</f>
        <v>drama</v>
      </c>
      <c r="S512" s="14">
        <f>(((J512/60)/60)/24)+DATE(1970,1,1)</f>
        <v>43251.208333333328</v>
      </c>
      <c r="T512" s="14">
        <f>(((K512/60)/60)/24)+DATE(1970,1,1)</f>
        <v>43275.208333333328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24">
        <f t="shared" si="15"/>
        <v>0.24017591339648173</v>
      </c>
      <c r="P513" s="7">
        <f t="shared" si="14"/>
        <v>98.060773480662988</v>
      </c>
      <c r="Q513" s="9" t="str">
        <f>LEFT(N513, SEARCH("/",N513,1)-1)</f>
        <v>theater</v>
      </c>
      <c r="R513" t="str">
        <f>RIGHT(N513,LEN(N513)-SEARCH("/",N513))</f>
        <v>plays</v>
      </c>
      <c r="S513" s="14">
        <f>(((J513/60)/60)/24)+DATE(1970,1,1)</f>
        <v>43671.208333333328</v>
      </c>
      <c r="T513" s="14">
        <f>(((K513/60)/60)/24)+DATE(1970,1,1)</f>
        <v>43681.208333333328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24">
        <f t="shared" si="15"/>
        <v>1.3931868131868133</v>
      </c>
      <c r="P514" s="7">
        <f t="shared" si="14"/>
        <v>53.046025104602514</v>
      </c>
      <c r="Q514" s="9" t="str">
        <f>LEFT(N514, SEARCH("/",N514,1)-1)</f>
        <v>games</v>
      </c>
      <c r="R514" t="str">
        <f>RIGHT(N514,LEN(N514)-SEARCH("/",N514))</f>
        <v>video games</v>
      </c>
      <c r="S514" s="14">
        <f>(((J514/60)/60)/24)+DATE(1970,1,1)</f>
        <v>41825.208333333336</v>
      </c>
      <c r="T514" s="14">
        <f>(((K514/60)/60)/24)+DATE(1970,1,1)</f>
        <v>41826.208333333336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24">
        <f t="shared" si="15"/>
        <v>0.39277108433734942</v>
      </c>
      <c r="P515" s="7">
        <f t="shared" ref="P515:P578" si="16">IF(E515=0, 0, E515/G515)</f>
        <v>93.142857142857139</v>
      </c>
      <c r="Q515" s="9" t="str">
        <f>LEFT(N515, SEARCH("/",N515,1)-1)</f>
        <v>film &amp; video</v>
      </c>
      <c r="R515" t="str">
        <f>RIGHT(N515,LEN(N515)-SEARCH("/",N515))</f>
        <v>television</v>
      </c>
      <c r="S515" s="14">
        <f>(((J515/60)/60)/24)+DATE(1970,1,1)</f>
        <v>40430.208333333336</v>
      </c>
      <c r="T515" s="14">
        <f>(((K515/60)/60)/24)+DATE(1970,1,1)</f>
        <v>40432.208333333336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24">
        <f t="shared" ref="O516:O579" si="17">IF(E516=0, 0, E516/D516)</f>
        <v>0.22439077144917088</v>
      </c>
      <c r="P516" s="7">
        <f t="shared" si="16"/>
        <v>58.945075757575758</v>
      </c>
      <c r="Q516" s="9" t="str">
        <f>LEFT(N516, SEARCH("/",N516,1)-1)</f>
        <v>music</v>
      </c>
      <c r="R516" t="str">
        <f>RIGHT(N516,LEN(N516)-SEARCH("/",N516))</f>
        <v>rock</v>
      </c>
      <c r="S516" s="14">
        <f>(((J516/60)/60)/24)+DATE(1970,1,1)</f>
        <v>41614.25</v>
      </c>
      <c r="T516" s="14">
        <f>(((K516/60)/60)/24)+DATE(1970,1,1)</f>
        <v>41619.25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24">
        <f t="shared" si="17"/>
        <v>0.55779069767441858</v>
      </c>
      <c r="P517" s="7">
        <f t="shared" si="16"/>
        <v>36.067669172932334</v>
      </c>
      <c r="Q517" s="9" t="str">
        <f>LEFT(N517, SEARCH("/",N517,1)-1)</f>
        <v>theater</v>
      </c>
      <c r="R517" t="str">
        <f>RIGHT(N517,LEN(N517)-SEARCH("/",N517))</f>
        <v>plays</v>
      </c>
      <c r="S517" s="14">
        <f>(((J517/60)/60)/24)+DATE(1970,1,1)</f>
        <v>40900.25</v>
      </c>
      <c r="T517" s="14">
        <f>(((K517/60)/60)/24)+DATE(1970,1,1)</f>
        <v>40902.25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24">
        <f t="shared" si="17"/>
        <v>0.42523125996810207</v>
      </c>
      <c r="P518" s="7">
        <f t="shared" si="16"/>
        <v>63.030732860520096</v>
      </c>
      <c r="Q518" s="9" t="str">
        <f>LEFT(N518, SEARCH("/",N518,1)-1)</f>
        <v>publishing</v>
      </c>
      <c r="R518" t="str">
        <f>RIGHT(N518,LEN(N518)-SEARCH("/",N518))</f>
        <v>nonfiction</v>
      </c>
      <c r="S518" s="14">
        <f>(((J518/60)/60)/24)+DATE(1970,1,1)</f>
        <v>40396.208333333336</v>
      </c>
      <c r="T518" s="14">
        <f>(((K518/60)/60)/24)+DATE(1970,1,1)</f>
        <v>40434.208333333336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24">
        <f t="shared" si="17"/>
        <v>1.1200000000000001</v>
      </c>
      <c r="P519" s="7">
        <f t="shared" si="16"/>
        <v>84.717948717948715</v>
      </c>
      <c r="Q519" s="9" t="str">
        <f>LEFT(N519, SEARCH("/",N519,1)-1)</f>
        <v>food</v>
      </c>
      <c r="R519" t="str">
        <f>RIGHT(N519,LEN(N519)-SEARCH("/",N519))</f>
        <v>food trucks</v>
      </c>
      <c r="S519" s="14">
        <f>(((J519/60)/60)/24)+DATE(1970,1,1)</f>
        <v>42860.208333333328</v>
      </c>
      <c r="T519" s="14">
        <f>(((K519/60)/60)/24)+DATE(1970,1,1)</f>
        <v>42865.208333333328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24">
        <f t="shared" si="17"/>
        <v>7.0681818181818179E-2</v>
      </c>
      <c r="P520" s="7">
        <f t="shared" si="16"/>
        <v>62.2</v>
      </c>
      <c r="Q520" s="9" t="str">
        <f>LEFT(N520, SEARCH("/",N520,1)-1)</f>
        <v>film &amp; video</v>
      </c>
      <c r="R520" t="str">
        <f>RIGHT(N520,LEN(N520)-SEARCH("/",N520))</f>
        <v>animation</v>
      </c>
      <c r="S520" s="14">
        <f>(((J520/60)/60)/24)+DATE(1970,1,1)</f>
        <v>43154.25</v>
      </c>
      <c r="T520" s="14">
        <f>(((K520/60)/60)/24)+DATE(1970,1,1)</f>
        <v>43156.25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24">
        <f t="shared" si="17"/>
        <v>1.0174563871693867</v>
      </c>
      <c r="P521" s="7">
        <f t="shared" si="16"/>
        <v>101.97518330513255</v>
      </c>
      <c r="Q521" s="9" t="str">
        <f>LEFT(N521, SEARCH("/",N521,1)-1)</f>
        <v>music</v>
      </c>
      <c r="R521" t="str">
        <f>RIGHT(N521,LEN(N521)-SEARCH("/",N521))</f>
        <v>rock</v>
      </c>
      <c r="S521" s="14">
        <f>(((J521/60)/60)/24)+DATE(1970,1,1)</f>
        <v>42012.25</v>
      </c>
      <c r="T521" s="14">
        <f>(((K521/60)/60)/24)+DATE(1970,1,1)</f>
        <v>42026.25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24">
        <f t="shared" si="17"/>
        <v>4.2575000000000003</v>
      </c>
      <c r="P522" s="7">
        <f t="shared" si="16"/>
        <v>106.4375</v>
      </c>
      <c r="Q522" s="9" t="str">
        <f>LEFT(N522, SEARCH("/",N522,1)-1)</f>
        <v>theater</v>
      </c>
      <c r="R522" t="str">
        <f>RIGHT(N522,LEN(N522)-SEARCH("/",N522))</f>
        <v>plays</v>
      </c>
      <c r="S522" s="14">
        <f>(((J522/60)/60)/24)+DATE(1970,1,1)</f>
        <v>43574.208333333328</v>
      </c>
      <c r="T522" s="14">
        <f>(((K522/60)/60)/24)+DATE(1970,1,1)</f>
        <v>43577.208333333328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24">
        <f t="shared" si="17"/>
        <v>1.4553947368421052</v>
      </c>
      <c r="P523" s="7">
        <f t="shared" si="16"/>
        <v>29.975609756097562</v>
      </c>
      <c r="Q523" s="9" t="str">
        <f>LEFT(N523, SEARCH("/",N523,1)-1)</f>
        <v>film &amp; video</v>
      </c>
      <c r="R523" t="str">
        <f>RIGHT(N523,LEN(N523)-SEARCH("/",N523))</f>
        <v>drama</v>
      </c>
      <c r="S523" s="14">
        <f>(((J523/60)/60)/24)+DATE(1970,1,1)</f>
        <v>42605.208333333328</v>
      </c>
      <c r="T523" s="14">
        <f>(((K523/60)/60)/24)+DATE(1970,1,1)</f>
        <v>42611.208333333328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24">
        <f t="shared" si="17"/>
        <v>0.32453465346534655</v>
      </c>
      <c r="P524" s="7">
        <f t="shared" si="16"/>
        <v>85.806282722513089</v>
      </c>
      <c r="Q524" s="9" t="str">
        <f>LEFT(N524, SEARCH("/",N524,1)-1)</f>
        <v>film &amp; video</v>
      </c>
      <c r="R524" t="str">
        <f>RIGHT(N524,LEN(N524)-SEARCH("/",N524))</f>
        <v>shorts</v>
      </c>
      <c r="S524" s="14">
        <f>(((J524/60)/60)/24)+DATE(1970,1,1)</f>
        <v>41093.208333333336</v>
      </c>
      <c r="T524" s="14">
        <f>(((K524/60)/60)/24)+DATE(1970,1,1)</f>
        <v>41105.208333333336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24">
        <f t="shared" si="17"/>
        <v>7.003333333333333</v>
      </c>
      <c r="P525" s="7">
        <f t="shared" si="16"/>
        <v>70.82022471910112</v>
      </c>
      <c r="Q525" s="9" t="str">
        <f>LEFT(N525, SEARCH("/",N525,1)-1)</f>
        <v>film &amp; video</v>
      </c>
      <c r="R525" t="str">
        <f>RIGHT(N525,LEN(N525)-SEARCH("/",N525))</f>
        <v>shorts</v>
      </c>
      <c r="S525" s="14">
        <f>(((J525/60)/60)/24)+DATE(1970,1,1)</f>
        <v>40241.25</v>
      </c>
      <c r="T525" s="14">
        <f>(((K525/60)/60)/24)+DATE(1970,1,1)</f>
        <v>40246.25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24">
        <f t="shared" si="17"/>
        <v>0.83904860392967939</v>
      </c>
      <c r="P526" s="7">
        <f t="shared" si="16"/>
        <v>40.998484082870135</v>
      </c>
      <c r="Q526" s="9" t="str">
        <f>LEFT(N526, SEARCH("/",N526,1)-1)</f>
        <v>theater</v>
      </c>
      <c r="R526" t="str">
        <f>RIGHT(N526,LEN(N526)-SEARCH("/",N526))</f>
        <v>plays</v>
      </c>
      <c r="S526" s="14">
        <f>(((J526/60)/60)/24)+DATE(1970,1,1)</f>
        <v>40294.208333333336</v>
      </c>
      <c r="T526" s="14">
        <f>(((K526/60)/60)/24)+DATE(1970,1,1)</f>
        <v>40307.208333333336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24">
        <f t="shared" si="17"/>
        <v>0.84190476190476193</v>
      </c>
      <c r="P527" s="7">
        <f t="shared" si="16"/>
        <v>28.063492063492063</v>
      </c>
      <c r="Q527" s="9" t="str">
        <f>LEFT(N527, SEARCH("/",N527,1)-1)</f>
        <v>technology</v>
      </c>
      <c r="R527" t="str">
        <f>RIGHT(N527,LEN(N527)-SEARCH("/",N527))</f>
        <v>wearables</v>
      </c>
      <c r="S527" s="14">
        <f>(((J527/60)/60)/24)+DATE(1970,1,1)</f>
        <v>40505.25</v>
      </c>
      <c r="T527" s="14">
        <f>(((K527/60)/60)/24)+DATE(1970,1,1)</f>
        <v>40509.25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24">
        <f t="shared" si="17"/>
        <v>1.5595180722891566</v>
      </c>
      <c r="P528" s="7">
        <f t="shared" si="16"/>
        <v>88.054421768707485</v>
      </c>
      <c r="Q528" s="9" t="str">
        <f>LEFT(N528, SEARCH("/",N528,1)-1)</f>
        <v>theater</v>
      </c>
      <c r="R528" t="str">
        <f>RIGHT(N528,LEN(N528)-SEARCH("/",N528))</f>
        <v>plays</v>
      </c>
      <c r="S528" s="14">
        <f>(((J528/60)/60)/24)+DATE(1970,1,1)</f>
        <v>42364.25</v>
      </c>
      <c r="T528" s="14">
        <f>(((K528/60)/60)/24)+DATE(1970,1,1)</f>
        <v>42401.25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24">
        <f t="shared" si="17"/>
        <v>0.99619450317124736</v>
      </c>
      <c r="P529" s="7">
        <f t="shared" si="16"/>
        <v>31</v>
      </c>
      <c r="Q529" s="9" t="str">
        <f>LEFT(N529, SEARCH("/",N529,1)-1)</f>
        <v>film &amp; video</v>
      </c>
      <c r="R529" t="str">
        <f>RIGHT(N529,LEN(N529)-SEARCH("/",N529))</f>
        <v>animation</v>
      </c>
      <c r="S529" s="14">
        <f>(((J529/60)/60)/24)+DATE(1970,1,1)</f>
        <v>42405.25</v>
      </c>
      <c r="T529" s="14">
        <f>(((K529/60)/60)/24)+DATE(1970,1,1)</f>
        <v>42441.25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24">
        <f t="shared" si="17"/>
        <v>0.80300000000000005</v>
      </c>
      <c r="P530" s="7">
        <f t="shared" si="16"/>
        <v>90.337500000000006</v>
      </c>
      <c r="Q530" s="9" t="str">
        <f>LEFT(N530, SEARCH("/",N530,1)-1)</f>
        <v>music</v>
      </c>
      <c r="R530" t="str">
        <f>RIGHT(N530,LEN(N530)-SEARCH("/",N530))</f>
        <v>indie rock</v>
      </c>
      <c r="S530" s="14">
        <f>(((J530/60)/60)/24)+DATE(1970,1,1)</f>
        <v>41601.25</v>
      </c>
      <c r="T530" s="14">
        <f>(((K530/60)/60)/24)+DATE(1970,1,1)</f>
        <v>41646.25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24">
        <f t="shared" si="17"/>
        <v>0.11254901960784314</v>
      </c>
      <c r="P531" s="7">
        <f t="shared" si="16"/>
        <v>63.777777777777779</v>
      </c>
      <c r="Q531" s="9" t="str">
        <f>LEFT(N531, SEARCH("/",N531,1)-1)</f>
        <v>games</v>
      </c>
      <c r="R531" t="str">
        <f>RIGHT(N531,LEN(N531)-SEARCH("/",N531))</f>
        <v>video games</v>
      </c>
      <c r="S531" s="14">
        <f>(((J531/60)/60)/24)+DATE(1970,1,1)</f>
        <v>41769.208333333336</v>
      </c>
      <c r="T531" s="14">
        <f>(((K531/60)/60)/24)+DATE(1970,1,1)</f>
        <v>41797.208333333336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24">
        <f t="shared" si="17"/>
        <v>0.91740952380952379</v>
      </c>
      <c r="P532" s="7">
        <f t="shared" si="16"/>
        <v>53.995515695067262</v>
      </c>
      <c r="Q532" s="9" t="str">
        <f>LEFT(N532, SEARCH("/",N532,1)-1)</f>
        <v>publishing</v>
      </c>
      <c r="R532" t="str">
        <f>RIGHT(N532,LEN(N532)-SEARCH("/",N532))</f>
        <v>fiction</v>
      </c>
      <c r="S532" s="14">
        <f>(((J532/60)/60)/24)+DATE(1970,1,1)</f>
        <v>40421.208333333336</v>
      </c>
      <c r="T532" s="14">
        <f>(((K532/60)/60)/24)+DATE(1970,1,1)</f>
        <v>40435.208333333336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24">
        <f t="shared" si="17"/>
        <v>0.95521156936261387</v>
      </c>
      <c r="P533" s="7">
        <f t="shared" si="16"/>
        <v>48.993956043956047</v>
      </c>
      <c r="Q533" s="9" t="str">
        <f>LEFT(N533, SEARCH("/",N533,1)-1)</f>
        <v>games</v>
      </c>
      <c r="R533" t="str">
        <f>RIGHT(N533,LEN(N533)-SEARCH("/",N533))</f>
        <v>video games</v>
      </c>
      <c r="S533" s="14">
        <f>(((J533/60)/60)/24)+DATE(1970,1,1)</f>
        <v>41589.25</v>
      </c>
      <c r="T533" s="14">
        <f>(((K533/60)/60)/24)+DATE(1970,1,1)</f>
        <v>41645.25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24">
        <f t="shared" si="17"/>
        <v>5.0287499999999996</v>
      </c>
      <c r="P534" s="7">
        <f t="shared" si="16"/>
        <v>63.857142857142854</v>
      </c>
      <c r="Q534" s="9" t="str">
        <f>LEFT(N534, SEARCH("/",N534,1)-1)</f>
        <v>theater</v>
      </c>
      <c r="R534" t="str">
        <f>RIGHT(N534,LEN(N534)-SEARCH("/",N534))</f>
        <v>plays</v>
      </c>
      <c r="S534" s="14">
        <f>(((J534/60)/60)/24)+DATE(1970,1,1)</f>
        <v>43125.25</v>
      </c>
      <c r="T534" s="14">
        <f>(((K534/60)/60)/24)+DATE(1970,1,1)</f>
        <v>43126.25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24">
        <f t="shared" si="17"/>
        <v>1.5924394463667819</v>
      </c>
      <c r="P535" s="7">
        <f t="shared" si="16"/>
        <v>82.996393146979258</v>
      </c>
      <c r="Q535" s="9" t="str">
        <f>LEFT(N535, SEARCH("/",N535,1)-1)</f>
        <v>music</v>
      </c>
      <c r="R535" t="str">
        <f>RIGHT(N535,LEN(N535)-SEARCH("/",N535))</f>
        <v>indie rock</v>
      </c>
      <c r="S535" s="14">
        <f>(((J535/60)/60)/24)+DATE(1970,1,1)</f>
        <v>41479.208333333336</v>
      </c>
      <c r="T535" s="14">
        <f>(((K535/60)/60)/24)+DATE(1970,1,1)</f>
        <v>41515.208333333336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24">
        <f t="shared" si="17"/>
        <v>0.15022446689113356</v>
      </c>
      <c r="P536" s="7">
        <f t="shared" si="16"/>
        <v>55.08230452674897</v>
      </c>
      <c r="Q536" s="9" t="str">
        <f>LEFT(N536, SEARCH("/",N536,1)-1)</f>
        <v>film &amp; video</v>
      </c>
      <c r="R536" t="str">
        <f>RIGHT(N536,LEN(N536)-SEARCH("/",N536))</f>
        <v>drama</v>
      </c>
      <c r="S536" s="14">
        <f>(((J536/60)/60)/24)+DATE(1970,1,1)</f>
        <v>43329.208333333328</v>
      </c>
      <c r="T536" s="14">
        <f>(((K536/60)/60)/24)+DATE(1970,1,1)</f>
        <v>43330.208333333328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24">
        <f t="shared" si="17"/>
        <v>4.820384615384615</v>
      </c>
      <c r="P537" s="7">
        <f t="shared" si="16"/>
        <v>62.044554455445542</v>
      </c>
      <c r="Q537" s="9" t="str">
        <f>LEFT(N537, SEARCH("/",N537,1)-1)</f>
        <v>theater</v>
      </c>
      <c r="R537" t="str">
        <f>RIGHT(N537,LEN(N537)-SEARCH("/",N537))</f>
        <v>plays</v>
      </c>
      <c r="S537" s="14">
        <f>(((J537/60)/60)/24)+DATE(1970,1,1)</f>
        <v>43259.208333333328</v>
      </c>
      <c r="T537" s="14">
        <f>(((K537/60)/60)/24)+DATE(1970,1,1)</f>
        <v>43261.208333333328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24">
        <f t="shared" si="17"/>
        <v>1.4996938775510205</v>
      </c>
      <c r="P538" s="7">
        <f t="shared" si="16"/>
        <v>104.97857142857143</v>
      </c>
      <c r="Q538" s="9" t="str">
        <f>LEFT(N538, SEARCH("/",N538,1)-1)</f>
        <v>publishing</v>
      </c>
      <c r="R538" t="str">
        <f>RIGHT(N538,LEN(N538)-SEARCH("/",N538))</f>
        <v>fiction</v>
      </c>
      <c r="S538" s="14">
        <f>(((J538/60)/60)/24)+DATE(1970,1,1)</f>
        <v>40414.208333333336</v>
      </c>
      <c r="T538" s="14">
        <f>(((K538/60)/60)/24)+DATE(1970,1,1)</f>
        <v>40440.208333333336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24">
        <f t="shared" si="17"/>
        <v>1.1722156398104266</v>
      </c>
      <c r="P539" s="7">
        <f t="shared" si="16"/>
        <v>94.044676806083643</v>
      </c>
      <c r="Q539" s="9" t="str">
        <f>LEFT(N539, SEARCH("/",N539,1)-1)</f>
        <v>film &amp; video</v>
      </c>
      <c r="R539" t="str">
        <f>RIGHT(N539,LEN(N539)-SEARCH("/",N539))</f>
        <v>documentary</v>
      </c>
      <c r="S539" s="14">
        <f>(((J539/60)/60)/24)+DATE(1970,1,1)</f>
        <v>43342.208333333328</v>
      </c>
      <c r="T539" s="14">
        <f>(((K539/60)/60)/24)+DATE(1970,1,1)</f>
        <v>43365.208333333328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24">
        <f t="shared" si="17"/>
        <v>0.37695968274950431</v>
      </c>
      <c r="P540" s="7">
        <f t="shared" si="16"/>
        <v>44.007716049382715</v>
      </c>
      <c r="Q540" s="9" t="str">
        <f>LEFT(N540, SEARCH("/",N540,1)-1)</f>
        <v>games</v>
      </c>
      <c r="R540" t="str">
        <f>RIGHT(N540,LEN(N540)-SEARCH("/",N540))</f>
        <v>mobile games</v>
      </c>
      <c r="S540" s="14">
        <f>(((J540/60)/60)/24)+DATE(1970,1,1)</f>
        <v>41539.208333333336</v>
      </c>
      <c r="T540" s="14">
        <f>(((K540/60)/60)/24)+DATE(1970,1,1)</f>
        <v>41555.208333333336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24">
        <f t="shared" si="17"/>
        <v>0.72653061224489801</v>
      </c>
      <c r="P541" s="7">
        <f t="shared" si="16"/>
        <v>92.467532467532465</v>
      </c>
      <c r="Q541" s="9" t="str">
        <f>LEFT(N541, SEARCH("/",N541,1)-1)</f>
        <v>food</v>
      </c>
      <c r="R541" t="str">
        <f>RIGHT(N541,LEN(N541)-SEARCH("/",N541))</f>
        <v>food trucks</v>
      </c>
      <c r="S541" s="14">
        <f>(((J541/60)/60)/24)+DATE(1970,1,1)</f>
        <v>43647.208333333328</v>
      </c>
      <c r="T541" s="14">
        <f>(((K541/60)/60)/24)+DATE(1970,1,1)</f>
        <v>43653.208333333328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24">
        <f t="shared" si="17"/>
        <v>2.6598113207547169</v>
      </c>
      <c r="P542" s="7">
        <f t="shared" si="16"/>
        <v>57.072874493927124</v>
      </c>
      <c r="Q542" s="9" t="str">
        <f>LEFT(N542, SEARCH("/",N542,1)-1)</f>
        <v>photography</v>
      </c>
      <c r="R542" t="str">
        <f>RIGHT(N542,LEN(N542)-SEARCH("/",N542))</f>
        <v>photography books</v>
      </c>
      <c r="S542" s="14">
        <f>(((J542/60)/60)/24)+DATE(1970,1,1)</f>
        <v>43225.208333333328</v>
      </c>
      <c r="T542" s="14">
        <f>(((K542/60)/60)/24)+DATE(1970,1,1)</f>
        <v>43247.208333333328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24">
        <f t="shared" si="17"/>
        <v>0.24205617977528091</v>
      </c>
      <c r="P543" s="7">
        <f t="shared" si="16"/>
        <v>109.07848101265823</v>
      </c>
      <c r="Q543" s="9" t="str">
        <f>LEFT(N543, SEARCH("/",N543,1)-1)</f>
        <v>games</v>
      </c>
      <c r="R543" t="str">
        <f>RIGHT(N543,LEN(N543)-SEARCH("/",N543))</f>
        <v>mobile games</v>
      </c>
      <c r="S543" s="14">
        <f>(((J543/60)/60)/24)+DATE(1970,1,1)</f>
        <v>42165.208333333328</v>
      </c>
      <c r="T543" s="14">
        <f>(((K543/60)/60)/24)+DATE(1970,1,1)</f>
        <v>42191.208333333328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24">
        <f t="shared" si="17"/>
        <v>2.5064935064935064E-2</v>
      </c>
      <c r="P544" s="7">
        <f t="shared" si="16"/>
        <v>39.387755102040813</v>
      </c>
      <c r="Q544" s="9" t="str">
        <f>LEFT(N544, SEARCH("/",N544,1)-1)</f>
        <v>music</v>
      </c>
      <c r="R544" t="str">
        <f>RIGHT(N544,LEN(N544)-SEARCH("/",N544))</f>
        <v>indie rock</v>
      </c>
      <c r="S544" s="14">
        <f>(((J544/60)/60)/24)+DATE(1970,1,1)</f>
        <v>42391.25</v>
      </c>
      <c r="T544" s="14">
        <f>(((K544/60)/60)/24)+DATE(1970,1,1)</f>
        <v>42421.25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24">
        <f t="shared" si="17"/>
        <v>0.1632979976442874</v>
      </c>
      <c r="P545" s="7">
        <f t="shared" si="16"/>
        <v>77.022222222222226</v>
      </c>
      <c r="Q545" s="9" t="str">
        <f>LEFT(N545, SEARCH("/",N545,1)-1)</f>
        <v>games</v>
      </c>
      <c r="R545" t="str">
        <f>RIGHT(N545,LEN(N545)-SEARCH("/",N545))</f>
        <v>video games</v>
      </c>
      <c r="S545" s="14">
        <f>(((J545/60)/60)/24)+DATE(1970,1,1)</f>
        <v>41528.208333333336</v>
      </c>
      <c r="T545" s="14">
        <f>(((K545/60)/60)/24)+DATE(1970,1,1)</f>
        <v>41543.208333333336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24">
        <f t="shared" si="17"/>
        <v>2.7650000000000001</v>
      </c>
      <c r="P546" s="7">
        <f t="shared" si="16"/>
        <v>92.166666666666671</v>
      </c>
      <c r="Q546" s="9" t="str">
        <f>LEFT(N546, SEARCH("/",N546,1)-1)</f>
        <v>music</v>
      </c>
      <c r="R546" t="str">
        <f>RIGHT(N546,LEN(N546)-SEARCH("/",N546))</f>
        <v>rock</v>
      </c>
      <c r="S546" s="14">
        <f>(((J546/60)/60)/24)+DATE(1970,1,1)</f>
        <v>42377.25</v>
      </c>
      <c r="T546" s="14">
        <f>(((K546/60)/60)/24)+DATE(1970,1,1)</f>
        <v>42390.25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24">
        <f t="shared" si="17"/>
        <v>0.88803571428571426</v>
      </c>
      <c r="P547" s="7">
        <f t="shared" si="16"/>
        <v>61.007063197026021</v>
      </c>
      <c r="Q547" s="9" t="str">
        <f>LEFT(N547, SEARCH("/",N547,1)-1)</f>
        <v>theater</v>
      </c>
      <c r="R547" t="str">
        <f>RIGHT(N547,LEN(N547)-SEARCH("/",N547))</f>
        <v>plays</v>
      </c>
      <c r="S547" s="14">
        <f>(((J547/60)/60)/24)+DATE(1970,1,1)</f>
        <v>43824.25</v>
      </c>
      <c r="T547" s="14">
        <f>(((K547/60)/60)/24)+DATE(1970,1,1)</f>
        <v>43844.25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24">
        <f t="shared" si="17"/>
        <v>1.6357142857142857</v>
      </c>
      <c r="P548" s="7">
        <f t="shared" si="16"/>
        <v>78.068181818181813</v>
      </c>
      <c r="Q548" s="9" t="str">
        <f>LEFT(N548, SEARCH("/",N548,1)-1)</f>
        <v>theater</v>
      </c>
      <c r="R548" t="str">
        <f>RIGHT(N548,LEN(N548)-SEARCH("/",N548))</f>
        <v>plays</v>
      </c>
      <c r="S548" s="14">
        <f>(((J548/60)/60)/24)+DATE(1970,1,1)</f>
        <v>43360.208333333328</v>
      </c>
      <c r="T548" s="14">
        <f>(((K548/60)/60)/24)+DATE(1970,1,1)</f>
        <v>43363.208333333328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24">
        <f t="shared" si="17"/>
        <v>9.69</v>
      </c>
      <c r="P549" s="7">
        <f t="shared" si="16"/>
        <v>80.75</v>
      </c>
      <c r="Q549" s="9" t="str">
        <f>LEFT(N549, SEARCH("/",N549,1)-1)</f>
        <v>film &amp; video</v>
      </c>
      <c r="R549" t="str">
        <f>RIGHT(N549,LEN(N549)-SEARCH("/",N549))</f>
        <v>drama</v>
      </c>
      <c r="S549" s="14">
        <f>(((J549/60)/60)/24)+DATE(1970,1,1)</f>
        <v>42029.25</v>
      </c>
      <c r="T549" s="14">
        <f>(((K549/60)/60)/24)+DATE(1970,1,1)</f>
        <v>42041.25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24">
        <f t="shared" si="17"/>
        <v>2.7091376701966716</v>
      </c>
      <c r="P550" s="7">
        <f t="shared" si="16"/>
        <v>59.991289782244557</v>
      </c>
      <c r="Q550" s="9" t="str">
        <f>LEFT(N550, SEARCH("/",N550,1)-1)</f>
        <v>theater</v>
      </c>
      <c r="R550" t="str">
        <f>RIGHT(N550,LEN(N550)-SEARCH("/",N550))</f>
        <v>plays</v>
      </c>
      <c r="S550" s="14">
        <f>(((J550/60)/60)/24)+DATE(1970,1,1)</f>
        <v>42461.208333333328</v>
      </c>
      <c r="T550" s="14">
        <f>(((K550/60)/60)/24)+DATE(1970,1,1)</f>
        <v>42474.208333333328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24">
        <f t="shared" si="17"/>
        <v>2.8421355932203389</v>
      </c>
      <c r="P551" s="7">
        <f t="shared" si="16"/>
        <v>110.03018372703411</v>
      </c>
      <c r="Q551" s="9" t="str">
        <f>LEFT(N551, SEARCH("/",N551,1)-1)</f>
        <v>technology</v>
      </c>
      <c r="R551" t="str">
        <f>RIGHT(N551,LEN(N551)-SEARCH("/",N551))</f>
        <v>wearables</v>
      </c>
      <c r="S551" s="14">
        <f>(((J551/60)/60)/24)+DATE(1970,1,1)</f>
        <v>41422.208333333336</v>
      </c>
      <c r="T551" s="14">
        <f>(((K551/60)/60)/24)+DATE(1970,1,1)</f>
        <v>41431.208333333336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24">
        <f t="shared" si="17"/>
        <v>0.04</v>
      </c>
      <c r="P552" s="7">
        <f t="shared" si="16"/>
        <v>4</v>
      </c>
      <c r="Q552" s="9" t="str">
        <f>LEFT(N552, SEARCH("/",N552,1)-1)</f>
        <v>music</v>
      </c>
      <c r="R552" t="str">
        <f>RIGHT(N552,LEN(N552)-SEARCH("/",N552))</f>
        <v>indie rock</v>
      </c>
      <c r="S552" s="14">
        <f>(((J552/60)/60)/24)+DATE(1970,1,1)</f>
        <v>40968.25</v>
      </c>
      <c r="T552" s="14">
        <f>(((K552/60)/60)/24)+DATE(1970,1,1)</f>
        <v>40989.208333333336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24">
        <f t="shared" si="17"/>
        <v>0.58632981676846196</v>
      </c>
      <c r="P553" s="7">
        <f t="shared" si="16"/>
        <v>37.99856063332134</v>
      </c>
      <c r="Q553" s="9" t="str">
        <f>LEFT(N553, SEARCH("/",N553,1)-1)</f>
        <v>technology</v>
      </c>
      <c r="R553" t="str">
        <f>RIGHT(N553,LEN(N553)-SEARCH("/",N553))</f>
        <v>web</v>
      </c>
      <c r="S553" s="14">
        <f>(((J553/60)/60)/24)+DATE(1970,1,1)</f>
        <v>41993.25</v>
      </c>
      <c r="T553" s="14">
        <f>(((K553/60)/60)/24)+DATE(1970,1,1)</f>
        <v>42033.25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24">
        <f t="shared" si="17"/>
        <v>0.98511111111111116</v>
      </c>
      <c r="P554" s="7">
        <f t="shared" si="16"/>
        <v>96.369565217391298</v>
      </c>
      <c r="Q554" s="9" t="str">
        <f>LEFT(N554, SEARCH("/",N554,1)-1)</f>
        <v>theater</v>
      </c>
      <c r="R554" t="str">
        <f>RIGHT(N554,LEN(N554)-SEARCH("/",N554))</f>
        <v>plays</v>
      </c>
      <c r="S554" s="14">
        <f>(((J554/60)/60)/24)+DATE(1970,1,1)</f>
        <v>42700.25</v>
      </c>
      <c r="T554" s="14">
        <f>(((K554/60)/60)/24)+DATE(1970,1,1)</f>
        <v>42702.25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24">
        <f t="shared" si="17"/>
        <v>0.43975381008206332</v>
      </c>
      <c r="P555" s="7">
        <f t="shared" si="16"/>
        <v>72.978599221789878</v>
      </c>
      <c r="Q555" s="9" t="str">
        <f>LEFT(N555, SEARCH("/",N555,1)-1)</f>
        <v>music</v>
      </c>
      <c r="R555" t="str">
        <f>RIGHT(N555,LEN(N555)-SEARCH("/",N555))</f>
        <v>rock</v>
      </c>
      <c r="S555" s="14">
        <f>(((J555/60)/60)/24)+DATE(1970,1,1)</f>
        <v>40545.25</v>
      </c>
      <c r="T555" s="14">
        <f>(((K555/60)/60)/24)+DATE(1970,1,1)</f>
        <v>40546.25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24">
        <f t="shared" si="17"/>
        <v>1.5166315789473683</v>
      </c>
      <c r="P556" s="7">
        <f t="shared" si="16"/>
        <v>26.007220216606498</v>
      </c>
      <c r="Q556" s="9" t="str">
        <f>LEFT(N556, SEARCH("/",N556,1)-1)</f>
        <v>music</v>
      </c>
      <c r="R556" t="str">
        <f>RIGHT(N556,LEN(N556)-SEARCH("/",N556))</f>
        <v>indie rock</v>
      </c>
      <c r="S556" s="14">
        <f>(((J556/60)/60)/24)+DATE(1970,1,1)</f>
        <v>42723.25</v>
      </c>
      <c r="T556" s="14">
        <f>(((K556/60)/60)/24)+DATE(1970,1,1)</f>
        <v>42729.25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24">
        <f t="shared" si="17"/>
        <v>2.2363492063492063</v>
      </c>
      <c r="P557" s="7">
        <f t="shared" si="16"/>
        <v>104.36296296296297</v>
      </c>
      <c r="Q557" s="9" t="str">
        <f>LEFT(N557, SEARCH("/",N557,1)-1)</f>
        <v>music</v>
      </c>
      <c r="R557" t="str">
        <f>RIGHT(N557,LEN(N557)-SEARCH("/",N557))</f>
        <v>rock</v>
      </c>
      <c r="S557" s="14">
        <f>(((J557/60)/60)/24)+DATE(1970,1,1)</f>
        <v>41731.208333333336</v>
      </c>
      <c r="T557" s="14">
        <f>(((K557/60)/60)/24)+DATE(1970,1,1)</f>
        <v>41762.208333333336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24">
        <f t="shared" si="17"/>
        <v>2.3975</v>
      </c>
      <c r="P558" s="7">
        <f t="shared" si="16"/>
        <v>102.18852459016394</v>
      </c>
      <c r="Q558" s="9" t="str">
        <f>LEFT(N558, SEARCH("/",N558,1)-1)</f>
        <v>publishing</v>
      </c>
      <c r="R558" t="str">
        <f>RIGHT(N558,LEN(N558)-SEARCH("/",N558))</f>
        <v>translations</v>
      </c>
      <c r="S558" s="14">
        <f>(((J558/60)/60)/24)+DATE(1970,1,1)</f>
        <v>40792.208333333336</v>
      </c>
      <c r="T558" s="14">
        <f>(((K558/60)/60)/24)+DATE(1970,1,1)</f>
        <v>40799.208333333336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24">
        <f t="shared" si="17"/>
        <v>1.9933333333333334</v>
      </c>
      <c r="P559" s="7">
        <f t="shared" si="16"/>
        <v>54.117647058823529</v>
      </c>
      <c r="Q559" s="9" t="str">
        <f>LEFT(N559, SEARCH("/",N559,1)-1)</f>
        <v>film &amp; video</v>
      </c>
      <c r="R559" t="str">
        <f>RIGHT(N559,LEN(N559)-SEARCH("/",N559))</f>
        <v>science fiction</v>
      </c>
      <c r="S559" s="14">
        <f>(((J559/60)/60)/24)+DATE(1970,1,1)</f>
        <v>42279.208333333328</v>
      </c>
      <c r="T559" s="14">
        <f>(((K559/60)/60)/24)+DATE(1970,1,1)</f>
        <v>42282.208333333328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24">
        <f t="shared" si="17"/>
        <v>1.373448275862069</v>
      </c>
      <c r="P560" s="7">
        <f t="shared" si="16"/>
        <v>63.222222222222221</v>
      </c>
      <c r="Q560" s="9" t="str">
        <f>LEFT(N560, SEARCH("/",N560,1)-1)</f>
        <v>theater</v>
      </c>
      <c r="R560" t="str">
        <f>RIGHT(N560,LEN(N560)-SEARCH("/",N560))</f>
        <v>plays</v>
      </c>
      <c r="S560" s="14">
        <f>(((J560/60)/60)/24)+DATE(1970,1,1)</f>
        <v>42424.25</v>
      </c>
      <c r="T560" s="14">
        <f>(((K560/60)/60)/24)+DATE(1970,1,1)</f>
        <v>42467.208333333328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24">
        <f t="shared" si="17"/>
        <v>1.009696106362773</v>
      </c>
      <c r="P561" s="7">
        <f t="shared" si="16"/>
        <v>104.03228962818004</v>
      </c>
      <c r="Q561" s="9" t="str">
        <f>LEFT(N561, SEARCH("/",N561,1)-1)</f>
        <v>theater</v>
      </c>
      <c r="R561" t="str">
        <f>RIGHT(N561,LEN(N561)-SEARCH("/",N561))</f>
        <v>plays</v>
      </c>
      <c r="S561" s="14">
        <f>(((J561/60)/60)/24)+DATE(1970,1,1)</f>
        <v>42584.208333333328</v>
      </c>
      <c r="T561" s="14">
        <f>(((K561/60)/60)/24)+DATE(1970,1,1)</f>
        <v>42591.208333333328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24">
        <f t="shared" si="17"/>
        <v>7.9416000000000002</v>
      </c>
      <c r="P562" s="7">
        <f t="shared" si="16"/>
        <v>49.994334277620396</v>
      </c>
      <c r="Q562" s="9" t="str">
        <f>LEFT(N562, SEARCH("/",N562,1)-1)</f>
        <v>film &amp; video</v>
      </c>
      <c r="R562" t="str">
        <f>RIGHT(N562,LEN(N562)-SEARCH("/",N562))</f>
        <v>animation</v>
      </c>
      <c r="S562" s="14">
        <f>(((J562/60)/60)/24)+DATE(1970,1,1)</f>
        <v>40865.25</v>
      </c>
      <c r="T562" s="14">
        <f>(((K562/60)/60)/24)+DATE(1970,1,1)</f>
        <v>40905.25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24">
        <f t="shared" si="17"/>
        <v>3.6970000000000001</v>
      </c>
      <c r="P563" s="7">
        <f t="shared" si="16"/>
        <v>56.015151515151516</v>
      </c>
      <c r="Q563" s="9" t="str">
        <f>LEFT(N563, SEARCH("/",N563,1)-1)</f>
        <v>theater</v>
      </c>
      <c r="R563" t="str">
        <f>RIGHT(N563,LEN(N563)-SEARCH("/",N563))</f>
        <v>plays</v>
      </c>
      <c r="S563" s="14">
        <f>(((J563/60)/60)/24)+DATE(1970,1,1)</f>
        <v>40833.208333333336</v>
      </c>
      <c r="T563" s="14">
        <f>(((K563/60)/60)/24)+DATE(1970,1,1)</f>
        <v>40835.208333333336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24">
        <f t="shared" si="17"/>
        <v>0.12818181818181817</v>
      </c>
      <c r="P564" s="7">
        <f t="shared" si="16"/>
        <v>48.807692307692307</v>
      </c>
      <c r="Q564" s="9" t="str">
        <f>LEFT(N564, SEARCH("/",N564,1)-1)</f>
        <v>music</v>
      </c>
      <c r="R564" t="str">
        <f>RIGHT(N564,LEN(N564)-SEARCH("/",N564))</f>
        <v>rock</v>
      </c>
      <c r="S564" s="14">
        <f>(((J564/60)/60)/24)+DATE(1970,1,1)</f>
        <v>43536.208333333328</v>
      </c>
      <c r="T564" s="14">
        <f>(((K564/60)/60)/24)+DATE(1970,1,1)</f>
        <v>43538.208333333328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24">
        <f t="shared" si="17"/>
        <v>1.3802702702702703</v>
      </c>
      <c r="P565" s="7">
        <f t="shared" si="16"/>
        <v>60.082352941176474</v>
      </c>
      <c r="Q565" s="9" t="str">
        <f>LEFT(N565, SEARCH("/",N565,1)-1)</f>
        <v>film &amp; video</v>
      </c>
      <c r="R565" t="str">
        <f>RIGHT(N565,LEN(N565)-SEARCH("/",N565))</f>
        <v>documentary</v>
      </c>
      <c r="S565" s="14">
        <f>(((J565/60)/60)/24)+DATE(1970,1,1)</f>
        <v>43417.25</v>
      </c>
      <c r="T565" s="14">
        <f>(((K565/60)/60)/24)+DATE(1970,1,1)</f>
        <v>43437.25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24">
        <f t="shared" si="17"/>
        <v>0.83813278008298753</v>
      </c>
      <c r="P566" s="7">
        <f t="shared" si="16"/>
        <v>78.990502793296088</v>
      </c>
      <c r="Q566" s="9" t="str">
        <f>LEFT(N566, SEARCH("/",N566,1)-1)</f>
        <v>theater</v>
      </c>
      <c r="R566" t="str">
        <f>RIGHT(N566,LEN(N566)-SEARCH("/",N566))</f>
        <v>plays</v>
      </c>
      <c r="S566" s="14">
        <f>(((J566/60)/60)/24)+DATE(1970,1,1)</f>
        <v>42078.208333333328</v>
      </c>
      <c r="T566" s="14">
        <f>(((K566/60)/60)/24)+DATE(1970,1,1)</f>
        <v>42086.208333333328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24">
        <f t="shared" si="17"/>
        <v>2.0460063224446787</v>
      </c>
      <c r="P567" s="7">
        <f t="shared" si="16"/>
        <v>53.99499443826474</v>
      </c>
      <c r="Q567" s="9" t="str">
        <f>LEFT(N567, SEARCH("/",N567,1)-1)</f>
        <v>theater</v>
      </c>
      <c r="R567" t="str">
        <f>RIGHT(N567,LEN(N567)-SEARCH("/",N567))</f>
        <v>plays</v>
      </c>
      <c r="S567" s="14">
        <f>(((J567/60)/60)/24)+DATE(1970,1,1)</f>
        <v>40862.25</v>
      </c>
      <c r="T567" s="14">
        <f>(((K567/60)/60)/24)+DATE(1970,1,1)</f>
        <v>40882.25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24">
        <f t="shared" si="17"/>
        <v>0.44344086021505374</v>
      </c>
      <c r="P568" s="7">
        <f t="shared" si="16"/>
        <v>111.45945945945945</v>
      </c>
      <c r="Q568" s="9" t="str">
        <f>LEFT(N568, SEARCH("/",N568,1)-1)</f>
        <v>music</v>
      </c>
      <c r="R568" t="str">
        <f>RIGHT(N568,LEN(N568)-SEARCH("/",N568))</f>
        <v>electric music</v>
      </c>
      <c r="S568" s="14">
        <f>(((J568/60)/60)/24)+DATE(1970,1,1)</f>
        <v>42424.25</v>
      </c>
      <c r="T568" s="14">
        <f>(((K568/60)/60)/24)+DATE(1970,1,1)</f>
        <v>42447.208333333328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24">
        <f t="shared" si="17"/>
        <v>2.1860294117647059</v>
      </c>
      <c r="P569" s="7">
        <f t="shared" si="16"/>
        <v>60.922131147540981</v>
      </c>
      <c r="Q569" s="9" t="str">
        <f>LEFT(N569, SEARCH("/",N569,1)-1)</f>
        <v>music</v>
      </c>
      <c r="R569" t="str">
        <f>RIGHT(N569,LEN(N569)-SEARCH("/",N569))</f>
        <v>rock</v>
      </c>
      <c r="S569" s="14">
        <f>(((J569/60)/60)/24)+DATE(1970,1,1)</f>
        <v>41830.208333333336</v>
      </c>
      <c r="T569" s="14">
        <f>(((K569/60)/60)/24)+DATE(1970,1,1)</f>
        <v>41832.208333333336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24">
        <f t="shared" si="17"/>
        <v>1.8603314917127072</v>
      </c>
      <c r="P570" s="7">
        <f t="shared" si="16"/>
        <v>26.0015444015444</v>
      </c>
      <c r="Q570" s="9" t="str">
        <f>LEFT(N570, SEARCH("/",N570,1)-1)</f>
        <v>theater</v>
      </c>
      <c r="R570" t="str">
        <f>RIGHT(N570,LEN(N570)-SEARCH("/",N570))</f>
        <v>plays</v>
      </c>
      <c r="S570" s="14">
        <f>(((J570/60)/60)/24)+DATE(1970,1,1)</f>
        <v>40374.208333333336</v>
      </c>
      <c r="T570" s="14">
        <f>(((K570/60)/60)/24)+DATE(1970,1,1)</f>
        <v>40419.208333333336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24">
        <f t="shared" si="17"/>
        <v>2.3733830845771142</v>
      </c>
      <c r="P571" s="7">
        <f t="shared" si="16"/>
        <v>80.993208828522924</v>
      </c>
      <c r="Q571" s="9" t="str">
        <f>LEFT(N571, SEARCH("/",N571,1)-1)</f>
        <v>film &amp; video</v>
      </c>
      <c r="R571" t="str">
        <f>RIGHT(N571,LEN(N571)-SEARCH("/",N571))</f>
        <v>animation</v>
      </c>
      <c r="S571" s="14">
        <f>(((J571/60)/60)/24)+DATE(1970,1,1)</f>
        <v>40554.25</v>
      </c>
      <c r="T571" s="14">
        <f>(((K571/60)/60)/24)+DATE(1970,1,1)</f>
        <v>40566.25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24">
        <f t="shared" si="17"/>
        <v>3.0565384615384614</v>
      </c>
      <c r="P572" s="7">
        <f t="shared" si="16"/>
        <v>34.995963302752294</v>
      </c>
      <c r="Q572" s="9" t="str">
        <f>LEFT(N572, SEARCH("/",N572,1)-1)</f>
        <v>music</v>
      </c>
      <c r="R572" t="str">
        <f>RIGHT(N572,LEN(N572)-SEARCH("/",N572))</f>
        <v>rock</v>
      </c>
      <c r="S572" s="14">
        <f>(((J572/60)/60)/24)+DATE(1970,1,1)</f>
        <v>41993.25</v>
      </c>
      <c r="T572" s="14">
        <f>(((K572/60)/60)/24)+DATE(1970,1,1)</f>
        <v>41999.25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24">
        <f t="shared" si="17"/>
        <v>0.94142857142857139</v>
      </c>
      <c r="P573" s="7">
        <f t="shared" si="16"/>
        <v>94.142857142857139</v>
      </c>
      <c r="Q573" s="9" t="str">
        <f>LEFT(N573, SEARCH("/",N573,1)-1)</f>
        <v>film &amp; video</v>
      </c>
      <c r="R573" t="str">
        <f>RIGHT(N573,LEN(N573)-SEARCH("/",N573))</f>
        <v>shorts</v>
      </c>
      <c r="S573" s="14">
        <f>(((J573/60)/60)/24)+DATE(1970,1,1)</f>
        <v>42174.208333333328</v>
      </c>
      <c r="T573" s="14">
        <f>(((K573/60)/60)/24)+DATE(1970,1,1)</f>
        <v>42221.208333333328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24">
        <f t="shared" si="17"/>
        <v>0.54400000000000004</v>
      </c>
      <c r="P574" s="7">
        <f t="shared" si="16"/>
        <v>52.085106382978722</v>
      </c>
      <c r="Q574" s="9" t="str">
        <f>LEFT(N574, SEARCH("/",N574,1)-1)</f>
        <v>music</v>
      </c>
      <c r="R574" t="str">
        <f>RIGHT(N574,LEN(N574)-SEARCH("/",N574))</f>
        <v>rock</v>
      </c>
      <c r="S574" s="14">
        <f>(((J574/60)/60)/24)+DATE(1970,1,1)</f>
        <v>42275.208333333328</v>
      </c>
      <c r="T574" s="14">
        <f>(((K574/60)/60)/24)+DATE(1970,1,1)</f>
        <v>42291.208333333328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24">
        <f t="shared" si="17"/>
        <v>1.1188059701492536</v>
      </c>
      <c r="P575" s="7">
        <f t="shared" si="16"/>
        <v>24.986666666666668</v>
      </c>
      <c r="Q575" s="9" t="str">
        <f>LEFT(N575, SEARCH("/",N575,1)-1)</f>
        <v>journalism</v>
      </c>
      <c r="R575" t="str">
        <f>RIGHT(N575,LEN(N575)-SEARCH("/",N575))</f>
        <v>audio</v>
      </c>
      <c r="S575" s="14">
        <f>(((J575/60)/60)/24)+DATE(1970,1,1)</f>
        <v>41761.208333333336</v>
      </c>
      <c r="T575" s="14">
        <f>(((K575/60)/60)/24)+DATE(1970,1,1)</f>
        <v>41763.208333333336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24">
        <f t="shared" si="17"/>
        <v>3.6914814814814814</v>
      </c>
      <c r="P576" s="7">
        <f t="shared" si="16"/>
        <v>69.215277777777771</v>
      </c>
      <c r="Q576" s="9" t="str">
        <f>LEFT(N576, SEARCH("/",N576,1)-1)</f>
        <v>food</v>
      </c>
      <c r="R576" t="str">
        <f>RIGHT(N576,LEN(N576)-SEARCH("/",N576))</f>
        <v>food trucks</v>
      </c>
      <c r="S576" s="14">
        <f>(((J576/60)/60)/24)+DATE(1970,1,1)</f>
        <v>43806.25</v>
      </c>
      <c r="T576" s="14">
        <f>(((K576/60)/60)/24)+DATE(1970,1,1)</f>
        <v>43816.25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24">
        <f t="shared" si="17"/>
        <v>0.62930372148859548</v>
      </c>
      <c r="P577" s="7">
        <f t="shared" si="16"/>
        <v>93.944444444444443</v>
      </c>
      <c r="Q577" s="9" t="str">
        <f>LEFT(N577, SEARCH("/",N577,1)-1)</f>
        <v>theater</v>
      </c>
      <c r="R577" t="str">
        <f>RIGHT(N577,LEN(N577)-SEARCH("/",N577))</f>
        <v>plays</v>
      </c>
      <c r="S577" s="14">
        <f>(((J577/60)/60)/24)+DATE(1970,1,1)</f>
        <v>41779.208333333336</v>
      </c>
      <c r="T577" s="14">
        <f>(((K577/60)/60)/24)+DATE(1970,1,1)</f>
        <v>41782.208333333336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24">
        <f t="shared" si="17"/>
        <v>0.6492783505154639</v>
      </c>
      <c r="P578" s="7">
        <f t="shared" si="16"/>
        <v>98.40625</v>
      </c>
      <c r="Q578" s="9" t="str">
        <f>LEFT(N578, SEARCH("/",N578,1)-1)</f>
        <v>theater</v>
      </c>
      <c r="R578" t="str">
        <f>RIGHT(N578,LEN(N578)-SEARCH("/",N578))</f>
        <v>plays</v>
      </c>
      <c r="S578" s="14">
        <f>(((J578/60)/60)/24)+DATE(1970,1,1)</f>
        <v>43040.208333333328</v>
      </c>
      <c r="T578" s="14">
        <f>(((K578/60)/60)/24)+DATE(1970,1,1)</f>
        <v>43057.25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24">
        <f t="shared" si="17"/>
        <v>0.18853658536585366</v>
      </c>
      <c r="P579" s="7">
        <f t="shared" ref="P579:P642" si="18">IF(E579=0, 0, E579/G579)</f>
        <v>41.783783783783782</v>
      </c>
      <c r="Q579" s="9" t="str">
        <f>LEFT(N579, SEARCH("/",N579,1)-1)</f>
        <v>music</v>
      </c>
      <c r="R579" t="str">
        <f>RIGHT(N579,LEN(N579)-SEARCH("/",N579))</f>
        <v>jazz</v>
      </c>
      <c r="S579" s="14">
        <f>(((J579/60)/60)/24)+DATE(1970,1,1)</f>
        <v>40613.25</v>
      </c>
      <c r="T579" s="14">
        <f>(((K579/60)/60)/24)+DATE(1970,1,1)</f>
        <v>40639.208333333336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24">
        <f t="shared" ref="O580:O643" si="19">IF(E580=0, 0, E580/D580)</f>
        <v>0.1675440414507772</v>
      </c>
      <c r="P580" s="7">
        <f t="shared" si="18"/>
        <v>65.991836734693877</v>
      </c>
      <c r="Q580" s="9" t="str">
        <f>LEFT(N580, SEARCH("/",N580,1)-1)</f>
        <v>film &amp; video</v>
      </c>
      <c r="R580" t="str">
        <f>RIGHT(N580,LEN(N580)-SEARCH("/",N580))</f>
        <v>science fiction</v>
      </c>
      <c r="S580" s="14">
        <f>(((J580/60)/60)/24)+DATE(1970,1,1)</f>
        <v>40878.25</v>
      </c>
      <c r="T580" s="14">
        <f>(((K580/60)/60)/24)+DATE(1970,1,1)</f>
        <v>40881.25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24">
        <f t="shared" si="19"/>
        <v>1.0111290322580646</v>
      </c>
      <c r="P581" s="7">
        <f t="shared" si="18"/>
        <v>72.05747126436782</v>
      </c>
      <c r="Q581" s="9" t="str">
        <f>LEFT(N581, SEARCH("/",N581,1)-1)</f>
        <v>music</v>
      </c>
      <c r="R581" t="str">
        <f>RIGHT(N581,LEN(N581)-SEARCH("/",N581))</f>
        <v>jazz</v>
      </c>
      <c r="S581" s="14">
        <f>(((J581/60)/60)/24)+DATE(1970,1,1)</f>
        <v>40762.208333333336</v>
      </c>
      <c r="T581" s="14">
        <f>(((K581/60)/60)/24)+DATE(1970,1,1)</f>
        <v>40774.208333333336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24">
        <f t="shared" si="19"/>
        <v>3.4150228310502282</v>
      </c>
      <c r="P582" s="7">
        <f t="shared" si="18"/>
        <v>48.003209242618745</v>
      </c>
      <c r="Q582" s="9" t="str">
        <f>LEFT(N582, SEARCH("/",N582,1)-1)</f>
        <v>theater</v>
      </c>
      <c r="R582" t="str">
        <f>RIGHT(N582,LEN(N582)-SEARCH("/",N582))</f>
        <v>plays</v>
      </c>
      <c r="S582" s="14">
        <f>(((J582/60)/60)/24)+DATE(1970,1,1)</f>
        <v>41696.25</v>
      </c>
      <c r="T582" s="14">
        <f>(((K582/60)/60)/24)+DATE(1970,1,1)</f>
        <v>41704.25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24">
        <f t="shared" si="19"/>
        <v>0.64016666666666666</v>
      </c>
      <c r="P583" s="7">
        <f t="shared" si="18"/>
        <v>54.098591549295776</v>
      </c>
      <c r="Q583" s="9" t="str">
        <f>LEFT(N583, SEARCH("/",N583,1)-1)</f>
        <v>technology</v>
      </c>
      <c r="R583" t="str">
        <f>RIGHT(N583,LEN(N583)-SEARCH("/",N583))</f>
        <v>web</v>
      </c>
      <c r="S583" s="14">
        <f>(((J583/60)/60)/24)+DATE(1970,1,1)</f>
        <v>40662.208333333336</v>
      </c>
      <c r="T583" s="14">
        <f>(((K583/60)/60)/24)+DATE(1970,1,1)</f>
        <v>40677.208333333336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24">
        <f t="shared" si="19"/>
        <v>0.5208045977011494</v>
      </c>
      <c r="P584" s="7">
        <f t="shared" si="18"/>
        <v>107.88095238095238</v>
      </c>
      <c r="Q584" s="9" t="str">
        <f>LEFT(N584, SEARCH("/",N584,1)-1)</f>
        <v>games</v>
      </c>
      <c r="R584" t="str">
        <f>RIGHT(N584,LEN(N584)-SEARCH("/",N584))</f>
        <v>video games</v>
      </c>
      <c r="S584" s="14">
        <f>(((J584/60)/60)/24)+DATE(1970,1,1)</f>
        <v>42165.208333333328</v>
      </c>
      <c r="T584" s="14">
        <f>(((K584/60)/60)/24)+DATE(1970,1,1)</f>
        <v>42170.208333333328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24">
        <f t="shared" si="19"/>
        <v>3.2240211640211642</v>
      </c>
      <c r="P585" s="7">
        <f t="shared" si="18"/>
        <v>67.034103410341032</v>
      </c>
      <c r="Q585" s="9" t="str">
        <f>LEFT(N585, SEARCH("/",N585,1)-1)</f>
        <v>film &amp; video</v>
      </c>
      <c r="R585" t="str">
        <f>RIGHT(N585,LEN(N585)-SEARCH("/",N585))</f>
        <v>documentary</v>
      </c>
      <c r="S585" s="14">
        <f>(((J585/60)/60)/24)+DATE(1970,1,1)</f>
        <v>40959.25</v>
      </c>
      <c r="T585" s="14">
        <f>(((K585/60)/60)/24)+DATE(1970,1,1)</f>
        <v>40976.25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24">
        <f t="shared" si="19"/>
        <v>1.1950810185185186</v>
      </c>
      <c r="P586" s="7">
        <f t="shared" si="18"/>
        <v>64.01425914445133</v>
      </c>
      <c r="Q586" s="9" t="str">
        <f>LEFT(N586, SEARCH("/",N586,1)-1)</f>
        <v>technology</v>
      </c>
      <c r="R586" t="str">
        <f>RIGHT(N586,LEN(N586)-SEARCH("/",N586))</f>
        <v>web</v>
      </c>
      <c r="S586" s="14">
        <f>(((J586/60)/60)/24)+DATE(1970,1,1)</f>
        <v>41024.208333333336</v>
      </c>
      <c r="T586" s="14">
        <f>(((K586/60)/60)/24)+DATE(1970,1,1)</f>
        <v>41038.208333333336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24">
        <f t="shared" si="19"/>
        <v>1.4679775280898877</v>
      </c>
      <c r="P587" s="7">
        <f t="shared" si="18"/>
        <v>96.066176470588232</v>
      </c>
      <c r="Q587" s="9" t="str">
        <f>LEFT(N587, SEARCH("/",N587,1)-1)</f>
        <v>publishing</v>
      </c>
      <c r="R587" t="str">
        <f>RIGHT(N587,LEN(N587)-SEARCH("/",N587))</f>
        <v>translations</v>
      </c>
      <c r="S587" s="14">
        <f>(((J587/60)/60)/24)+DATE(1970,1,1)</f>
        <v>40255.208333333336</v>
      </c>
      <c r="T587" s="14">
        <f>(((K587/60)/60)/24)+DATE(1970,1,1)</f>
        <v>40265.208333333336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24">
        <f t="shared" si="19"/>
        <v>9.5057142857142853</v>
      </c>
      <c r="P588" s="7">
        <f t="shared" si="18"/>
        <v>51.184615384615384</v>
      </c>
      <c r="Q588" s="9" t="str">
        <f>LEFT(N588, SEARCH("/",N588,1)-1)</f>
        <v>music</v>
      </c>
      <c r="R588" t="str">
        <f>RIGHT(N588,LEN(N588)-SEARCH("/",N588))</f>
        <v>rock</v>
      </c>
      <c r="S588" s="14">
        <f>(((J588/60)/60)/24)+DATE(1970,1,1)</f>
        <v>40499.25</v>
      </c>
      <c r="T588" s="14">
        <f>(((K588/60)/60)/24)+DATE(1970,1,1)</f>
        <v>40518.25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24">
        <f t="shared" si="19"/>
        <v>0.72893617021276591</v>
      </c>
      <c r="P589" s="7">
        <f t="shared" si="18"/>
        <v>43.92307692307692</v>
      </c>
      <c r="Q589" s="9" t="str">
        <f>LEFT(N589, SEARCH("/",N589,1)-1)</f>
        <v>food</v>
      </c>
      <c r="R589" t="str">
        <f>RIGHT(N589,LEN(N589)-SEARCH("/",N589))</f>
        <v>food trucks</v>
      </c>
      <c r="S589" s="14">
        <f>(((J589/60)/60)/24)+DATE(1970,1,1)</f>
        <v>43484.25</v>
      </c>
      <c r="T589" s="14">
        <f>(((K589/60)/60)/24)+DATE(1970,1,1)</f>
        <v>43536.208333333328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24">
        <f t="shared" si="19"/>
        <v>0.7900824873096447</v>
      </c>
      <c r="P590" s="7">
        <f t="shared" si="18"/>
        <v>91.021198830409361</v>
      </c>
      <c r="Q590" s="9" t="str">
        <f>LEFT(N590, SEARCH("/",N590,1)-1)</f>
        <v>theater</v>
      </c>
      <c r="R590" t="str">
        <f>RIGHT(N590,LEN(N590)-SEARCH("/",N590))</f>
        <v>plays</v>
      </c>
      <c r="S590" s="14">
        <f>(((J590/60)/60)/24)+DATE(1970,1,1)</f>
        <v>40262.208333333336</v>
      </c>
      <c r="T590" s="14">
        <f>(((K590/60)/60)/24)+DATE(1970,1,1)</f>
        <v>40293.208333333336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24">
        <f t="shared" si="19"/>
        <v>0.64721518987341775</v>
      </c>
      <c r="P591" s="7">
        <f t="shared" si="18"/>
        <v>50.127450980392155</v>
      </c>
      <c r="Q591" s="9" t="str">
        <f>LEFT(N591, SEARCH("/",N591,1)-1)</f>
        <v>film &amp; video</v>
      </c>
      <c r="R591" t="str">
        <f>RIGHT(N591,LEN(N591)-SEARCH("/",N591))</f>
        <v>documentary</v>
      </c>
      <c r="S591" s="14">
        <f>(((J591/60)/60)/24)+DATE(1970,1,1)</f>
        <v>42190.208333333328</v>
      </c>
      <c r="T591" s="14">
        <f>(((K591/60)/60)/24)+DATE(1970,1,1)</f>
        <v>42197.208333333328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24">
        <f t="shared" si="19"/>
        <v>0.82028169014084507</v>
      </c>
      <c r="P592" s="7">
        <f t="shared" si="18"/>
        <v>67.720930232558146</v>
      </c>
      <c r="Q592" s="9" t="str">
        <f>LEFT(N592, SEARCH("/",N592,1)-1)</f>
        <v>publishing</v>
      </c>
      <c r="R592" t="str">
        <f>RIGHT(N592,LEN(N592)-SEARCH("/",N592))</f>
        <v>radio &amp; podcasts</v>
      </c>
      <c r="S592" s="14">
        <f>(((J592/60)/60)/24)+DATE(1970,1,1)</f>
        <v>41994.25</v>
      </c>
      <c r="T592" s="14">
        <f>(((K592/60)/60)/24)+DATE(1970,1,1)</f>
        <v>42005.25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24">
        <f t="shared" si="19"/>
        <v>10.376666666666667</v>
      </c>
      <c r="P593" s="7">
        <f t="shared" si="18"/>
        <v>61.03921568627451</v>
      </c>
      <c r="Q593" s="9" t="str">
        <f>LEFT(N593, SEARCH("/",N593,1)-1)</f>
        <v>games</v>
      </c>
      <c r="R593" t="str">
        <f>RIGHT(N593,LEN(N593)-SEARCH("/",N593))</f>
        <v>video games</v>
      </c>
      <c r="S593" s="14">
        <f>(((J593/60)/60)/24)+DATE(1970,1,1)</f>
        <v>40373.208333333336</v>
      </c>
      <c r="T593" s="14">
        <f>(((K593/60)/60)/24)+DATE(1970,1,1)</f>
        <v>40383.208333333336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24">
        <f t="shared" si="19"/>
        <v>0.12910076530612244</v>
      </c>
      <c r="P594" s="7">
        <f t="shared" si="18"/>
        <v>80.011857707509876</v>
      </c>
      <c r="Q594" s="9" t="str">
        <f>LEFT(N594, SEARCH("/",N594,1)-1)</f>
        <v>theater</v>
      </c>
      <c r="R594" t="str">
        <f>RIGHT(N594,LEN(N594)-SEARCH("/",N594))</f>
        <v>plays</v>
      </c>
      <c r="S594" s="14">
        <f>(((J594/60)/60)/24)+DATE(1970,1,1)</f>
        <v>41789.208333333336</v>
      </c>
      <c r="T594" s="14">
        <f>(((K594/60)/60)/24)+DATE(1970,1,1)</f>
        <v>41798.208333333336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24">
        <f t="shared" si="19"/>
        <v>1.5484210526315789</v>
      </c>
      <c r="P595" s="7">
        <f t="shared" si="18"/>
        <v>47.001497753369947</v>
      </c>
      <c r="Q595" s="9" t="str">
        <f>LEFT(N595, SEARCH("/",N595,1)-1)</f>
        <v>film &amp; video</v>
      </c>
      <c r="R595" t="str">
        <f>RIGHT(N595,LEN(N595)-SEARCH("/",N595))</f>
        <v>animation</v>
      </c>
      <c r="S595" s="14">
        <f>(((J595/60)/60)/24)+DATE(1970,1,1)</f>
        <v>41724.208333333336</v>
      </c>
      <c r="T595" s="14">
        <f>(((K595/60)/60)/24)+DATE(1970,1,1)</f>
        <v>41737.208333333336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24">
        <f t="shared" si="19"/>
        <v>7.0991735537190084E-2</v>
      </c>
      <c r="P596" s="7">
        <f t="shared" si="18"/>
        <v>71.127388535031841</v>
      </c>
      <c r="Q596" s="9" t="str">
        <f>LEFT(N596, SEARCH("/",N596,1)-1)</f>
        <v>theater</v>
      </c>
      <c r="R596" t="str">
        <f>RIGHT(N596,LEN(N596)-SEARCH("/",N596))</f>
        <v>plays</v>
      </c>
      <c r="S596" s="14">
        <f>(((J596/60)/60)/24)+DATE(1970,1,1)</f>
        <v>42548.208333333328</v>
      </c>
      <c r="T596" s="14">
        <f>(((K596/60)/60)/24)+DATE(1970,1,1)</f>
        <v>42551.208333333328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24">
        <f t="shared" si="19"/>
        <v>2.0852773826458035</v>
      </c>
      <c r="P597" s="7">
        <f t="shared" si="18"/>
        <v>89.99079189686924</v>
      </c>
      <c r="Q597" s="9" t="str">
        <f>LEFT(N597, SEARCH("/",N597,1)-1)</f>
        <v>theater</v>
      </c>
      <c r="R597" t="str">
        <f>RIGHT(N597,LEN(N597)-SEARCH("/",N597))</f>
        <v>plays</v>
      </c>
      <c r="S597" s="14">
        <f>(((J597/60)/60)/24)+DATE(1970,1,1)</f>
        <v>40253.208333333336</v>
      </c>
      <c r="T597" s="14">
        <f>(((K597/60)/60)/24)+DATE(1970,1,1)</f>
        <v>40274.208333333336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24">
        <f t="shared" si="19"/>
        <v>0.99683544303797467</v>
      </c>
      <c r="P598" s="7">
        <f t="shared" si="18"/>
        <v>43.032786885245905</v>
      </c>
      <c r="Q598" s="9" t="str">
        <f>LEFT(N598, SEARCH("/",N598,1)-1)</f>
        <v>film &amp; video</v>
      </c>
      <c r="R598" t="str">
        <f>RIGHT(N598,LEN(N598)-SEARCH("/",N598))</f>
        <v>drama</v>
      </c>
      <c r="S598" s="14">
        <f>(((J598/60)/60)/24)+DATE(1970,1,1)</f>
        <v>42434.25</v>
      </c>
      <c r="T598" s="14">
        <f>(((K598/60)/60)/24)+DATE(1970,1,1)</f>
        <v>42441.25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24">
        <f t="shared" si="19"/>
        <v>2.0159756097560977</v>
      </c>
      <c r="P599" s="7">
        <f t="shared" si="18"/>
        <v>67.997714808043881</v>
      </c>
      <c r="Q599" s="9" t="str">
        <f>LEFT(N599, SEARCH("/",N599,1)-1)</f>
        <v>theater</v>
      </c>
      <c r="R599" t="str">
        <f>RIGHT(N599,LEN(N599)-SEARCH("/",N599))</f>
        <v>plays</v>
      </c>
      <c r="S599" s="14">
        <f>(((J599/60)/60)/24)+DATE(1970,1,1)</f>
        <v>43786.25</v>
      </c>
      <c r="T599" s="14">
        <f>(((K599/60)/60)/24)+DATE(1970,1,1)</f>
        <v>43804.25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24">
        <f t="shared" si="19"/>
        <v>1.6209032258064515</v>
      </c>
      <c r="P600" s="7">
        <f t="shared" si="18"/>
        <v>73.004566210045667</v>
      </c>
      <c r="Q600" s="9" t="str">
        <f>LEFT(N600, SEARCH("/",N600,1)-1)</f>
        <v>music</v>
      </c>
      <c r="R600" t="str">
        <f>RIGHT(N600,LEN(N600)-SEARCH("/",N600))</f>
        <v>rock</v>
      </c>
      <c r="S600" s="14">
        <f>(((J600/60)/60)/24)+DATE(1970,1,1)</f>
        <v>40344.208333333336</v>
      </c>
      <c r="T600" s="14">
        <f>(((K600/60)/60)/24)+DATE(1970,1,1)</f>
        <v>40373.208333333336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24">
        <f t="shared" si="19"/>
        <v>3.6436208125445471E-2</v>
      </c>
      <c r="P601" s="7">
        <f t="shared" si="18"/>
        <v>62.341463414634148</v>
      </c>
      <c r="Q601" s="9" t="str">
        <f>LEFT(N601, SEARCH("/",N601,1)-1)</f>
        <v>film &amp; video</v>
      </c>
      <c r="R601" t="str">
        <f>RIGHT(N601,LEN(N601)-SEARCH("/",N601))</f>
        <v>documentary</v>
      </c>
      <c r="S601" s="14">
        <f>(((J601/60)/60)/24)+DATE(1970,1,1)</f>
        <v>42047.25</v>
      </c>
      <c r="T601" s="14">
        <f>(((K601/60)/60)/24)+DATE(1970,1,1)</f>
        <v>42055.25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24">
        <f t="shared" si="19"/>
        <v>0.05</v>
      </c>
      <c r="P602" s="7">
        <f t="shared" si="18"/>
        <v>5</v>
      </c>
      <c r="Q602" s="9" t="str">
        <f>LEFT(N602, SEARCH("/",N602,1)-1)</f>
        <v>food</v>
      </c>
      <c r="R602" t="str">
        <f>RIGHT(N602,LEN(N602)-SEARCH("/",N602))</f>
        <v>food trucks</v>
      </c>
      <c r="S602" s="14">
        <f>(((J602/60)/60)/24)+DATE(1970,1,1)</f>
        <v>41485.208333333336</v>
      </c>
      <c r="T602" s="14">
        <f>(((K602/60)/60)/24)+DATE(1970,1,1)</f>
        <v>41497.208333333336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24">
        <f t="shared" si="19"/>
        <v>2.0663492063492064</v>
      </c>
      <c r="P603" s="7">
        <f t="shared" si="18"/>
        <v>67.103092783505161</v>
      </c>
      <c r="Q603" s="9" t="str">
        <f>LEFT(N603, SEARCH("/",N603,1)-1)</f>
        <v>technology</v>
      </c>
      <c r="R603" t="str">
        <f>RIGHT(N603,LEN(N603)-SEARCH("/",N603))</f>
        <v>wearables</v>
      </c>
      <c r="S603" s="14">
        <f>(((J603/60)/60)/24)+DATE(1970,1,1)</f>
        <v>41789.208333333336</v>
      </c>
      <c r="T603" s="14">
        <f>(((K603/60)/60)/24)+DATE(1970,1,1)</f>
        <v>41806.208333333336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24">
        <f t="shared" si="19"/>
        <v>1.2823628691983122</v>
      </c>
      <c r="P604" s="7">
        <f t="shared" si="18"/>
        <v>79.978947368421046</v>
      </c>
      <c r="Q604" s="9" t="str">
        <f>LEFT(N604, SEARCH("/",N604,1)-1)</f>
        <v>theater</v>
      </c>
      <c r="R604" t="str">
        <f>RIGHT(N604,LEN(N604)-SEARCH("/",N604))</f>
        <v>plays</v>
      </c>
      <c r="S604" s="14">
        <f>(((J604/60)/60)/24)+DATE(1970,1,1)</f>
        <v>42160.208333333328</v>
      </c>
      <c r="T604" s="14">
        <f>(((K604/60)/60)/24)+DATE(1970,1,1)</f>
        <v>42171.208333333328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24">
        <f t="shared" si="19"/>
        <v>1.1966037735849056</v>
      </c>
      <c r="P605" s="7">
        <f t="shared" si="18"/>
        <v>62.176470588235297</v>
      </c>
      <c r="Q605" s="9" t="str">
        <f>LEFT(N605, SEARCH("/",N605,1)-1)</f>
        <v>theater</v>
      </c>
      <c r="R605" t="str">
        <f>RIGHT(N605,LEN(N605)-SEARCH("/",N605))</f>
        <v>plays</v>
      </c>
      <c r="S605" s="14">
        <f>(((J605/60)/60)/24)+DATE(1970,1,1)</f>
        <v>43573.208333333328</v>
      </c>
      <c r="T605" s="14">
        <f>(((K605/60)/60)/24)+DATE(1970,1,1)</f>
        <v>43600.208333333328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24">
        <f t="shared" si="19"/>
        <v>1.7073055242390078</v>
      </c>
      <c r="P606" s="7">
        <f t="shared" si="18"/>
        <v>53.005950297514879</v>
      </c>
      <c r="Q606" s="9" t="str">
        <f>LEFT(N606, SEARCH("/",N606,1)-1)</f>
        <v>theater</v>
      </c>
      <c r="R606" t="str">
        <f>RIGHT(N606,LEN(N606)-SEARCH("/",N606))</f>
        <v>plays</v>
      </c>
      <c r="S606" s="14">
        <f>(((J606/60)/60)/24)+DATE(1970,1,1)</f>
        <v>40565.25</v>
      </c>
      <c r="T606" s="14">
        <f>(((K606/60)/60)/24)+DATE(1970,1,1)</f>
        <v>40586.25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24">
        <f t="shared" si="19"/>
        <v>1.8721212121212121</v>
      </c>
      <c r="P607" s="7">
        <f t="shared" si="18"/>
        <v>57.738317757009348</v>
      </c>
      <c r="Q607" s="9" t="str">
        <f>LEFT(N607, SEARCH("/",N607,1)-1)</f>
        <v>publishing</v>
      </c>
      <c r="R607" t="str">
        <f>RIGHT(N607,LEN(N607)-SEARCH("/",N607))</f>
        <v>nonfiction</v>
      </c>
      <c r="S607" s="14">
        <f>(((J607/60)/60)/24)+DATE(1970,1,1)</f>
        <v>42280.208333333328</v>
      </c>
      <c r="T607" s="14">
        <f>(((K607/60)/60)/24)+DATE(1970,1,1)</f>
        <v>42321.25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24">
        <f t="shared" si="19"/>
        <v>1.8838235294117647</v>
      </c>
      <c r="P608" s="7">
        <f t="shared" si="18"/>
        <v>40.03125</v>
      </c>
      <c r="Q608" s="9" t="str">
        <f>LEFT(N608, SEARCH("/",N608,1)-1)</f>
        <v>music</v>
      </c>
      <c r="R608" t="str">
        <f>RIGHT(N608,LEN(N608)-SEARCH("/",N608))</f>
        <v>rock</v>
      </c>
      <c r="S608" s="14">
        <f>(((J608/60)/60)/24)+DATE(1970,1,1)</f>
        <v>42436.25</v>
      </c>
      <c r="T608" s="14">
        <f>(((K608/60)/60)/24)+DATE(1970,1,1)</f>
        <v>42447.208333333328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24">
        <f t="shared" si="19"/>
        <v>1.3129869186046512</v>
      </c>
      <c r="P609" s="7">
        <f t="shared" si="18"/>
        <v>81.016591928251117</v>
      </c>
      <c r="Q609" s="9" t="str">
        <f>LEFT(N609, SEARCH("/",N609,1)-1)</f>
        <v>food</v>
      </c>
      <c r="R609" t="str">
        <f>RIGHT(N609,LEN(N609)-SEARCH("/",N609))</f>
        <v>food trucks</v>
      </c>
      <c r="S609" s="14">
        <f>(((J609/60)/60)/24)+DATE(1970,1,1)</f>
        <v>41721.208333333336</v>
      </c>
      <c r="T609" s="14">
        <f>(((K609/60)/60)/24)+DATE(1970,1,1)</f>
        <v>41723.208333333336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24">
        <f t="shared" si="19"/>
        <v>2.8397435897435899</v>
      </c>
      <c r="P610" s="7">
        <f t="shared" si="18"/>
        <v>35.047468354430379</v>
      </c>
      <c r="Q610" s="9" t="str">
        <f>LEFT(N610, SEARCH("/",N610,1)-1)</f>
        <v>music</v>
      </c>
      <c r="R610" t="str">
        <f>RIGHT(N610,LEN(N610)-SEARCH("/",N610))</f>
        <v>jazz</v>
      </c>
      <c r="S610" s="14">
        <f>(((J610/60)/60)/24)+DATE(1970,1,1)</f>
        <v>43530.25</v>
      </c>
      <c r="T610" s="14">
        <f>(((K610/60)/60)/24)+DATE(1970,1,1)</f>
        <v>43534.25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24">
        <f t="shared" si="19"/>
        <v>1.2041999999999999</v>
      </c>
      <c r="P611" s="7">
        <f t="shared" si="18"/>
        <v>102.92307692307692</v>
      </c>
      <c r="Q611" s="9" t="str">
        <f>LEFT(N611, SEARCH("/",N611,1)-1)</f>
        <v>film &amp; video</v>
      </c>
      <c r="R611" t="str">
        <f>RIGHT(N611,LEN(N611)-SEARCH("/",N611))</f>
        <v>science fiction</v>
      </c>
      <c r="S611" s="14">
        <f>(((J611/60)/60)/24)+DATE(1970,1,1)</f>
        <v>43481.25</v>
      </c>
      <c r="T611" s="14">
        <f>(((K611/60)/60)/24)+DATE(1970,1,1)</f>
        <v>43498.25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24">
        <f t="shared" si="19"/>
        <v>4.1905607476635511</v>
      </c>
      <c r="P612" s="7">
        <f t="shared" si="18"/>
        <v>27.998126756166094</v>
      </c>
      <c r="Q612" s="9" t="str">
        <f>LEFT(N612, SEARCH("/",N612,1)-1)</f>
        <v>theater</v>
      </c>
      <c r="R612" t="str">
        <f>RIGHT(N612,LEN(N612)-SEARCH("/",N612))</f>
        <v>plays</v>
      </c>
      <c r="S612" s="14">
        <f>(((J612/60)/60)/24)+DATE(1970,1,1)</f>
        <v>41259.25</v>
      </c>
      <c r="T612" s="14">
        <f>(((K612/60)/60)/24)+DATE(1970,1,1)</f>
        <v>41273.25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24">
        <f t="shared" si="19"/>
        <v>0.13853658536585367</v>
      </c>
      <c r="P613" s="7">
        <f t="shared" si="18"/>
        <v>75.733333333333334</v>
      </c>
      <c r="Q613" s="9" t="str">
        <f>LEFT(N613, SEARCH("/",N613,1)-1)</f>
        <v>theater</v>
      </c>
      <c r="R613" t="str">
        <f>RIGHT(N613,LEN(N613)-SEARCH("/",N613))</f>
        <v>plays</v>
      </c>
      <c r="S613" s="14">
        <f>(((J613/60)/60)/24)+DATE(1970,1,1)</f>
        <v>41480.208333333336</v>
      </c>
      <c r="T613" s="14">
        <f>(((K613/60)/60)/24)+DATE(1970,1,1)</f>
        <v>41492.208333333336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24">
        <f t="shared" si="19"/>
        <v>1.3943548387096774</v>
      </c>
      <c r="P614" s="7">
        <f t="shared" si="18"/>
        <v>45.026041666666664</v>
      </c>
      <c r="Q614" s="9" t="str">
        <f>LEFT(N614, SEARCH("/",N614,1)-1)</f>
        <v>music</v>
      </c>
      <c r="R614" t="str">
        <f>RIGHT(N614,LEN(N614)-SEARCH("/",N614))</f>
        <v>electric music</v>
      </c>
      <c r="S614" s="14">
        <f>(((J614/60)/60)/24)+DATE(1970,1,1)</f>
        <v>40474.208333333336</v>
      </c>
      <c r="T614" s="14">
        <f>(((K614/60)/60)/24)+DATE(1970,1,1)</f>
        <v>40497.25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24">
        <f t="shared" si="19"/>
        <v>1.74</v>
      </c>
      <c r="P615" s="7">
        <f t="shared" si="18"/>
        <v>73.615384615384613</v>
      </c>
      <c r="Q615" s="9" t="str">
        <f>LEFT(N615, SEARCH("/",N615,1)-1)</f>
        <v>theater</v>
      </c>
      <c r="R615" t="str">
        <f>RIGHT(N615,LEN(N615)-SEARCH("/",N615))</f>
        <v>plays</v>
      </c>
      <c r="S615" s="14">
        <f>(((J615/60)/60)/24)+DATE(1970,1,1)</f>
        <v>42973.208333333328</v>
      </c>
      <c r="T615" s="14">
        <f>(((K615/60)/60)/24)+DATE(1970,1,1)</f>
        <v>42982.208333333328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24">
        <f t="shared" si="19"/>
        <v>1.5549056603773586</v>
      </c>
      <c r="P616" s="7">
        <f t="shared" si="18"/>
        <v>56.991701244813278</v>
      </c>
      <c r="Q616" s="9" t="str">
        <f>LEFT(N616, SEARCH("/",N616,1)-1)</f>
        <v>theater</v>
      </c>
      <c r="R616" t="str">
        <f>RIGHT(N616,LEN(N616)-SEARCH("/",N616))</f>
        <v>plays</v>
      </c>
      <c r="S616" s="14">
        <f>(((J616/60)/60)/24)+DATE(1970,1,1)</f>
        <v>42746.25</v>
      </c>
      <c r="T616" s="14">
        <f>(((K616/60)/60)/24)+DATE(1970,1,1)</f>
        <v>42764.25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24">
        <f t="shared" si="19"/>
        <v>1.7044705882352942</v>
      </c>
      <c r="P617" s="7">
        <f t="shared" si="18"/>
        <v>85.223529411764702</v>
      </c>
      <c r="Q617" s="9" t="str">
        <f>LEFT(N617, SEARCH("/",N617,1)-1)</f>
        <v>theater</v>
      </c>
      <c r="R617" t="str">
        <f>RIGHT(N617,LEN(N617)-SEARCH("/",N617))</f>
        <v>plays</v>
      </c>
      <c r="S617" s="14">
        <f>(((J617/60)/60)/24)+DATE(1970,1,1)</f>
        <v>42489.208333333328</v>
      </c>
      <c r="T617" s="14">
        <f>(((K617/60)/60)/24)+DATE(1970,1,1)</f>
        <v>42499.208333333328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24">
        <f t="shared" si="19"/>
        <v>1.8951562500000001</v>
      </c>
      <c r="P618" s="7">
        <f t="shared" si="18"/>
        <v>50.962184873949582</v>
      </c>
      <c r="Q618" s="9" t="str">
        <f>LEFT(N618, SEARCH("/",N618,1)-1)</f>
        <v>music</v>
      </c>
      <c r="R618" t="str">
        <f>RIGHT(N618,LEN(N618)-SEARCH("/",N618))</f>
        <v>indie rock</v>
      </c>
      <c r="S618" s="14">
        <f>(((J618/60)/60)/24)+DATE(1970,1,1)</f>
        <v>41537.208333333336</v>
      </c>
      <c r="T618" s="14">
        <f>(((K618/60)/60)/24)+DATE(1970,1,1)</f>
        <v>41538.208333333336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24">
        <f t="shared" si="19"/>
        <v>2.4971428571428573</v>
      </c>
      <c r="P619" s="7">
        <f t="shared" si="18"/>
        <v>63.563636363636363</v>
      </c>
      <c r="Q619" s="9" t="str">
        <f>LEFT(N619, SEARCH("/",N619,1)-1)</f>
        <v>theater</v>
      </c>
      <c r="R619" t="str">
        <f>RIGHT(N619,LEN(N619)-SEARCH("/",N619))</f>
        <v>plays</v>
      </c>
      <c r="S619" s="14">
        <f>(((J619/60)/60)/24)+DATE(1970,1,1)</f>
        <v>41794.208333333336</v>
      </c>
      <c r="T619" s="14">
        <f>(((K619/60)/60)/24)+DATE(1970,1,1)</f>
        <v>41804.208333333336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24">
        <f t="shared" si="19"/>
        <v>0.48860523665659616</v>
      </c>
      <c r="P620" s="7">
        <f t="shared" si="18"/>
        <v>80.999165275459092</v>
      </c>
      <c r="Q620" s="9" t="str">
        <f>LEFT(N620, SEARCH("/",N620,1)-1)</f>
        <v>publishing</v>
      </c>
      <c r="R620" t="str">
        <f>RIGHT(N620,LEN(N620)-SEARCH("/",N620))</f>
        <v>nonfiction</v>
      </c>
      <c r="S620" s="14">
        <f>(((J620/60)/60)/24)+DATE(1970,1,1)</f>
        <v>41396.208333333336</v>
      </c>
      <c r="T620" s="14">
        <f>(((K620/60)/60)/24)+DATE(1970,1,1)</f>
        <v>41417.208333333336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24">
        <f t="shared" si="19"/>
        <v>0.28461970393057684</v>
      </c>
      <c r="P621" s="7">
        <f t="shared" si="18"/>
        <v>86.044753086419746</v>
      </c>
      <c r="Q621" s="9" t="str">
        <f>LEFT(N621, SEARCH("/",N621,1)-1)</f>
        <v>theater</v>
      </c>
      <c r="R621" t="str">
        <f>RIGHT(N621,LEN(N621)-SEARCH("/",N621))</f>
        <v>plays</v>
      </c>
      <c r="S621" s="14">
        <f>(((J621/60)/60)/24)+DATE(1970,1,1)</f>
        <v>40669.208333333336</v>
      </c>
      <c r="T621" s="14">
        <f>(((K621/60)/60)/24)+DATE(1970,1,1)</f>
        <v>40670.208333333336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24">
        <f t="shared" si="19"/>
        <v>2.6802325581395348</v>
      </c>
      <c r="P622" s="7">
        <f t="shared" si="18"/>
        <v>90.0390625</v>
      </c>
      <c r="Q622" s="9" t="str">
        <f>LEFT(N622, SEARCH("/",N622,1)-1)</f>
        <v>photography</v>
      </c>
      <c r="R622" t="str">
        <f>RIGHT(N622,LEN(N622)-SEARCH("/",N622))</f>
        <v>photography books</v>
      </c>
      <c r="S622" s="14">
        <f>(((J622/60)/60)/24)+DATE(1970,1,1)</f>
        <v>42559.208333333328</v>
      </c>
      <c r="T622" s="14">
        <f>(((K622/60)/60)/24)+DATE(1970,1,1)</f>
        <v>42563.208333333328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24">
        <f t="shared" si="19"/>
        <v>6.1980078125000002</v>
      </c>
      <c r="P623" s="7">
        <f t="shared" si="18"/>
        <v>74.006063432835816</v>
      </c>
      <c r="Q623" s="9" t="str">
        <f>LEFT(N623, SEARCH("/",N623,1)-1)</f>
        <v>theater</v>
      </c>
      <c r="R623" t="str">
        <f>RIGHT(N623,LEN(N623)-SEARCH("/",N623))</f>
        <v>plays</v>
      </c>
      <c r="S623" s="14">
        <f>(((J623/60)/60)/24)+DATE(1970,1,1)</f>
        <v>42626.208333333328</v>
      </c>
      <c r="T623" s="14">
        <f>(((K623/60)/60)/24)+DATE(1970,1,1)</f>
        <v>42631.208333333328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24">
        <f t="shared" si="19"/>
        <v>3.1301587301587303E-2</v>
      </c>
      <c r="P624" s="7">
        <f t="shared" si="18"/>
        <v>92.4375</v>
      </c>
      <c r="Q624" s="9" t="str">
        <f>LEFT(N624, SEARCH("/",N624,1)-1)</f>
        <v>music</v>
      </c>
      <c r="R624" t="str">
        <f>RIGHT(N624,LEN(N624)-SEARCH("/",N624))</f>
        <v>indie rock</v>
      </c>
      <c r="S624" s="14">
        <f>(((J624/60)/60)/24)+DATE(1970,1,1)</f>
        <v>43205.208333333328</v>
      </c>
      <c r="T624" s="14">
        <f>(((K624/60)/60)/24)+DATE(1970,1,1)</f>
        <v>43231.208333333328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24">
        <f t="shared" si="19"/>
        <v>1.5992152704135738</v>
      </c>
      <c r="P625" s="7">
        <f t="shared" si="18"/>
        <v>55.999257333828446</v>
      </c>
      <c r="Q625" s="9" t="str">
        <f>LEFT(N625, SEARCH("/",N625,1)-1)</f>
        <v>theater</v>
      </c>
      <c r="R625" t="str">
        <f>RIGHT(N625,LEN(N625)-SEARCH("/",N625))</f>
        <v>plays</v>
      </c>
      <c r="S625" s="14">
        <f>(((J625/60)/60)/24)+DATE(1970,1,1)</f>
        <v>42201.208333333328</v>
      </c>
      <c r="T625" s="14">
        <f>(((K625/60)/60)/24)+DATE(1970,1,1)</f>
        <v>42206.208333333328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24">
        <f t="shared" si="19"/>
        <v>2.793921568627451</v>
      </c>
      <c r="P626" s="7">
        <f t="shared" si="18"/>
        <v>32.983796296296298</v>
      </c>
      <c r="Q626" s="9" t="str">
        <f>LEFT(N626, SEARCH("/",N626,1)-1)</f>
        <v>photography</v>
      </c>
      <c r="R626" t="str">
        <f>RIGHT(N626,LEN(N626)-SEARCH("/",N626))</f>
        <v>photography books</v>
      </c>
      <c r="S626" s="14">
        <f>(((J626/60)/60)/24)+DATE(1970,1,1)</f>
        <v>42029.25</v>
      </c>
      <c r="T626" s="14">
        <f>(((K626/60)/60)/24)+DATE(1970,1,1)</f>
        <v>42035.25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24">
        <f t="shared" si="19"/>
        <v>0.77373333333333338</v>
      </c>
      <c r="P627" s="7">
        <f t="shared" si="18"/>
        <v>93.596774193548384</v>
      </c>
      <c r="Q627" s="9" t="str">
        <f>LEFT(N627, SEARCH("/",N627,1)-1)</f>
        <v>theater</v>
      </c>
      <c r="R627" t="str">
        <f>RIGHT(N627,LEN(N627)-SEARCH("/",N627))</f>
        <v>plays</v>
      </c>
      <c r="S627" s="14">
        <f>(((J627/60)/60)/24)+DATE(1970,1,1)</f>
        <v>43857.25</v>
      </c>
      <c r="T627" s="14">
        <f>(((K627/60)/60)/24)+DATE(1970,1,1)</f>
        <v>43871.25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24">
        <f t="shared" si="19"/>
        <v>2.0632812500000002</v>
      </c>
      <c r="P628" s="7">
        <f t="shared" si="18"/>
        <v>69.867724867724874</v>
      </c>
      <c r="Q628" s="9" t="str">
        <f>LEFT(N628, SEARCH("/",N628,1)-1)</f>
        <v>theater</v>
      </c>
      <c r="R628" t="str">
        <f>RIGHT(N628,LEN(N628)-SEARCH("/",N628))</f>
        <v>plays</v>
      </c>
      <c r="S628" s="14">
        <f>(((J628/60)/60)/24)+DATE(1970,1,1)</f>
        <v>40449.208333333336</v>
      </c>
      <c r="T628" s="14">
        <f>(((K628/60)/60)/24)+DATE(1970,1,1)</f>
        <v>40458.208333333336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24">
        <f t="shared" si="19"/>
        <v>6.9424999999999999</v>
      </c>
      <c r="P629" s="7">
        <f t="shared" si="18"/>
        <v>72.129870129870127</v>
      </c>
      <c r="Q629" s="9" t="str">
        <f>LEFT(N629, SEARCH("/",N629,1)-1)</f>
        <v>food</v>
      </c>
      <c r="R629" t="str">
        <f>RIGHT(N629,LEN(N629)-SEARCH("/",N629))</f>
        <v>food trucks</v>
      </c>
      <c r="S629" s="14">
        <f>(((J629/60)/60)/24)+DATE(1970,1,1)</f>
        <v>40345.208333333336</v>
      </c>
      <c r="T629" s="14">
        <f>(((K629/60)/60)/24)+DATE(1970,1,1)</f>
        <v>40369.208333333336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24">
        <f t="shared" si="19"/>
        <v>1.5178947368421052</v>
      </c>
      <c r="P630" s="7">
        <f t="shared" si="18"/>
        <v>30.041666666666668</v>
      </c>
      <c r="Q630" s="9" t="str">
        <f>LEFT(N630, SEARCH("/",N630,1)-1)</f>
        <v>music</v>
      </c>
      <c r="R630" t="str">
        <f>RIGHT(N630,LEN(N630)-SEARCH("/",N630))</f>
        <v>indie rock</v>
      </c>
      <c r="S630" s="14">
        <f>(((J630/60)/60)/24)+DATE(1970,1,1)</f>
        <v>40455.208333333336</v>
      </c>
      <c r="T630" s="14">
        <f>(((K630/60)/60)/24)+DATE(1970,1,1)</f>
        <v>40458.208333333336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24">
        <f t="shared" si="19"/>
        <v>0.64582072176949945</v>
      </c>
      <c r="P631" s="7">
        <f t="shared" si="18"/>
        <v>73.968000000000004</v>
      </c>
      <c r="Q631" s="9" t="str">
        <f>LEFT(N631, SEARCH("/",N631,1)-1)</f>
        <v>theater</v>
      </c>
      <c r="R631" t="str">
        <f>RIGHT(N631,LEN(N631)-SEARCH("/",N631))</f>
        <v>plays</v>
      </c>
      <c r="S631" s="14">
        <f>(((J631/60)/60)/24)+DATE(1970,1,1)</f>
        <v>42557.208333333328</v>
      </c>
      <c r="T631" s="14">
        <f>(((K631/60)/60)/24)+DATE(1970,1,1)</f>
        <v>42559.208333333328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24">
        <f t="shared" si="19"/>
        <v>0.62873684210526315</v>
      </c>
      <c r="P632" s="7">
        <f t="shared" si="18"/>
        <v>68.65517241379311</v>
      </c>
      <c r="Q632" s="9" t="str">
        <f>LEFT(N632, SEARCH("/",N632,1)-1)</f>
        <v>theater</v>
      </c>
      <c r="R632" t="str">
        <f>RIGHT(N632,LEN(N632)-SEARCH("/",N632))</f>
        <v>plays</v>
      </c>
      <c r="S632" s="14">
        <f>(((J632/60)/60)/24)+DATE(1970,1,1)</f>
        <v>43586.208333333328</v>
      </c>
      <c r="T632" s="14">
        <f>(((K632/60)/60)/24)+DATE(1970,1,1)</f>
        <v>43597.208333333328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24">
        <f t="shared" si="19"/>
        <v>3.1039864864864866</v>
      </c>
      <c r="P633" s="7">
        <f t="shared" si="18"/>
        <v>59.992164544564154</v>
      </c>
      <c r="Q633" s="9" t="str">
        <f>LEFT(N633, SEARCH("/",N633,1)-1)</f>
        <v>theater</v>
      </c>
      <c r="R633" t="str">
        <f>RIGHT(N633,LEN(N633)-SEARCH("/",N633))</f>
        <v>plays</v>
      </c>
      <c r="S633" s="14">
        <f>(((J633/60)/60)/24)+DATE(1970,1,1)</f>
        <v>43550.208333333328</v>
      </c>
      <c r="T633" s="14">
        <f>(((K633/60)/60)/24)+DATE(1970,1,1)</f>
        <v>43554.208333333328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24">
        <f t="shared" si="19"/>
        <v>0.42859916782246882</v>
      </c>
      <c r="P634" s="7">
        <f t="shared" si="18"/>
        <v>111.15827338129496</v>
      </c>
      <c r="Q634" s="9" t="str">
        <f>LEFT(N634, SEARCH("/",N634,1)-1)</f>
        <v>theater</v>
      </c>
      <c r="R634" t="str">
        <f>RIGHT(N634,LEN(N634)-SEARCH("/",N634))</f>
        <v>plays</v>
      </c>
      <c r="S634" s="14">
        <f>(((J634/60)/60)/24)+DATE(1970,1,1)</f>
        <v>41945.208333333336</v>
      </c>
      <c r="T634" s="14">
        <f>(((K634/60)/60)/24)+DATE(1970,1,1)</f>
        <v>41963.25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24">
        <f t="shared" si="19"/>
        <v>0.83119402985074631</v>
      </c>
      <c r="P635" s="7">
        <f t="shared" si="18"/>
        <v>53.038095238095238</v>
      </c>
      <c r="Q635" s="9" t="str">
        <f>LEFT(N635, SEARCH("/",N635,1)-1)</f>
        <v>film &amp; video</v>
      </c>
      <c r="R635" t="str">
        <f>RIGHT(N635,LEN(N635)-SEARCH("/",N635))</f>
        <v>animation</v>
      </c>
      <c r="S635" s="14">
        <f>(((J635/60)/60)/24)+DATE(1970,1,1)</f>
        <v>42315.25</v>
      </c>
      <c r="T635" s="14">
        <f>(((K635/60)/60)/24)+DATE(1970,1,1)</f>
        <v>42319.25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24">
        <f t="shared" si="19"/>
        <v>0.78531302876480547</v>
      </c>
      <c r="P636" s="7">
        <f t="shared" si="18"/>
        <v>55.985524728588658</v>
      </c>
      <c r="Q636" s="9" t="str">
        <f>LEFT(N636, SEARCH("/",N636,1)-1)</f>
        <v>film &amp; video</v>
      </c>
      <c r="R636" t="str">
        <f>RIGHT(N636,LEN(N636)-SEARCH("/",N636))</f>
        <v>television</v>
      </c>
      <c r="S636" s="14">
        <f>(((J636/60)/60)/24)+DATE(1970,1,1)</f>
        <v>42819.208333333328</v>
      </c>
      <c r="T636" s="14">
        <f>(((K636/60)/60)/24)+DATE(1970,1,1)</f>
        <v>42833.208333333328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24">
        <f t="shared" si="19"/>
        <v>1.1409352517985611</v>
      </c>
      <c r="P637" s="7">
        <f t="shared" si="18"/>
        <v>69.986760812003524</v>
      </c>
      <c r="Q637" s="9" t="str">
        <f>LEFT(N637, SEARCH("/",N637,1)-1)</f>
        <v>film &amp; video</v>
      </c>
      <c r="R637" t="str">
        <f>RIGHT(N637,LEN(N637)-SEARCH("/",N637))</f>
        <v>television</v>
      </c>
      <c r="S637" s="14">
        <f>(((J637/60)/60)/24)+DATE(1970,1,1)</f>
        <v>41314.25</v>
      </c>
      <c r="T637" s="14">
        <f>(((K637/60)/60)/24)+DATE(1970,1,1)</f>
        <v>41346.208333333336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24">
        <f t="shared" si="19"/>
        <v>0.64537683358624176</v>
      </c>
      <c r="P638" s="7">
        <f t="shared" si="18"/>
        <v>48.998079877112133</v>
      </c>
      <c r="Q638" s="9" t="str">
        <f>LEFT(N638, SEARCH("/",N638,1)-1)</f>
        <v>film &amp; video</v>
      </c>
      <c r="R638" t="str">
        <f>RIGHT(N638,LEN(N638)-SEARCH("/",N638))</f>
        <v>animation</v>
      </c>
      <c r="S638" s="14">
        <f>(((J638/60)/60)/24)+DATE(1970,1,1)</f>
        <v>40926.25</v>
      </c>
      <c r="T638" s="14">
        <f>(((K638/60)/60)/24)+DATE(1970,1,1)</f>
        <v>40971.25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24">
        <f t="shared" si="19"/>
        <v>0.79411764705882348</v>
      </c>
      <c r="P639" s="7">
        <f t="shared" si="18"/>
        <v>103.84615384615384</v>
      </c>
      <c r="Q639" s="9" t="str">
        <f>LEFT(N639, SEARCH("/",N639,1)-1)</f>
        <v>theater</v>
      </c>
      <c r="R639" t="str">
        <f>RIGHT(N639,LEN(N639)-SEARCH("/",N639))</f>
        <v>plays</v>
      </c>
      <c r="S639" s="14">
        <f>(((J639/60)/60)/24)+DATE(1970,1,1)</f>
        <v>42688.25</v>
      </c>
      <c r="T639" s="14">
        <f>(((K639/60)/60)/24)+DATE(1970,1,1)</f>
        <v>42696.25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24">
        <f t="shared" si="19"/>
        <v>0.11419117647058824</v>
      </c>
      <c r="P640" s="7">
        <f t="shared" si="18"/>
        <v>99.127659574468083</v>
      </c>
      <c r="Q640" s="9" t="str">
        <f>LEFT(N640, SEARCH("/",N640,1)-1)</f>
        <v>theater</v>
      </c>
      <c r="R640" t="str">
        <f>RIGHT(N640,LEN(N640)-SEARCH("/",N640))</f>
        <v>plays</v>
      </c>
      <c r="S640" s="14">
        <f>(((J640/60)/60)/24)+DATE(1970,1,1)</f>
        <v>40386.208333333336</v>
      </c>
      <c r="T640" s="14">
        <f>(((K640/60)/60)/24)+DATE(1970,1,1)</f>
        <v>40398.208333333336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24">
        <f t="shared" si="19"/>
        <v>0.56186046511627907</v>
      </c>
      <c r="P641" s="7">
        <f t="shared" si="18"/>
        <v>107.37777777777778</v>
      </c>
      <c r="Q641" s="9" t="str">
        <f>LEFT(N641, SEARCH("/",N641,1)-1)</f>
        <v>film &amp; video</v>
      </c>
      <c r="R641" t="str">
        <f>RIGHT(N641,LEN(N641)-SEARCH("/",N641))</f>
        <v>drama</v>
      </c>
      <c r="S641" s="14">
        <f>(((J641/60)/60)/24)+DATE(1970,1,1)</f>
        <v>43309.208333333328</v>
      </c>
      <c r="T641" s="14">
        <f>(((K641/60)/60)/24)+DATE(1970,1,1)</f>
        <v>43309.208333333328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24">
        <f t="shared" si="19"/>
        <v>0.16501669449081802</v>
      </c>
      <c r="P642" s="7">
        <f t="shared" si="18"/>
        <v>76.922178988326849</v>
      </c>
      <c r="Q642" s="9" t="str">
        <f>LEFT(N642, SEARCH("/",N642,1)-1)</f>
        <v>theater</v>
      </c>
      <c r="R642" t="str">
        <f>RIGHT(N642,LEN(N642)-SEARCH("/",N642))</f>
        <v>plays</v>
      </c>
      <c r="S642" s="14">
        <f>(((J642/60)/60)/24)+DATE(1970,1,1)</f>
        <v>42387.25</v>
      </c>
      <c r="T642" s="14">
        <f>(((K642/60)/60)/24)+DATE(1970,1,1)</f>
        <v>42390.25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24">
        <f t="shared" si="19"/>
        <v>1.1996808510638297</v>
      </c>
      <c r="P643" s="7">
        <f t="shared" ref="P643:P706" si="20">IF(E643=0, 0, E643/G643)</f>
        <v>58.128865979381445</v>
      </c>
      <c r="Q643" s="9" t="str">
        <f>LEFT(N643, SEARCH("/",N643,1)-1)</f>
        <v>theater</v>
      </c>
      <c r="R643" t="str">
        <f>RIGHT(N643,LEN(N643)-SEARCH("/",N643))</f>
        <v>plays</v>
      </c>
      <c r="S643" s="14">
        <f>(((J643/60)/60)/24)+DATE(1970,1,1)</f>
        <v>42786.25</v>
      </c>
      <c r="T643" s="14">
        <f>(((K643/60)/60)/24)+DATE(1970,1,1)</f>
        <v>42814.208333333328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24">
        <f t="shared" ref="O644:O707" si="21">IF(E644=0, 0, E644/D644)</f>
        <v>1.4545652173913044</v>
      </c>
      <c r="P644" s="7">
        <f t="shared" si="20"/>
        <v>103.73643410852713</v>
      </c>
      <c r="Q644" s="9" t="str">
        <f>LEFT(N644, SEARCH("/",N644,1)-1)</f>
        <v>technology</v>
      </c>
      <c r="R644" t="str">
        <f>RIGHT(N644,LEN(N644)-SEARCH("/",N644))</f>
        <v>wearables</v>
      </c>
      <c r="S644" s="14">
        <f>(((J644/60)/60)/24)+DATE(1970,1,1)</f>
        <v>43451.25</v>
      </c>
      <c r="T644" s="14">
        <f>(((K644/60)/60)/24)+DATE(1970,1,1)</f>
        <v>43460.25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24">
        <f t="shared" si="21"/>
        <v>2.2138255033557046</v>
      </c>
      <c r="P645" s="7">
        <f t="shared" si="20"/>
        <v>87.962666666666664</v>
      </c>
      <c r="Q645" s="9" t="str">
        <f>LEFT(N645, SEARCH("/",N645,1)-1)</f>
        <v>theater</v>
      </c>
      <c r="R645" t="str">
        <f>RIGHT(N645,LEN(N645)-SEARCH("/",N645))</f>
        <v>plays</v>
      </c>
      <c r="S645" s="14">
        <f>(((J645/60)/60)/24)+DATE(1970,1,1)</f>
        <v>42795.25</v>
      </c>
      <c r="T645" s="14">
        <f>(((K645/60)/60)/24)+DATE(1970,1,1)</f>
        <v>42813.208333333328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24">
        <f t="shared" si="21"/>
        <v>0.48396694214876035</v>
      </c>
      <c r="P646" s="7">
        <f t="shared" si="20"/>
        <v>28</v>
      </c>
      <c r="Q646" s="9" t="str">
        <f>LEFT(N646, SEARCH("/",N646,1)-1)</f>
        <v>theater</v>
      </c>
      <c r="R646" t="str">
        <f>RIGHT(N646,LEN(N646)-SEARCH("/",N646))</f>
        <v>plays</v>
      </c>
      <c r="S646" s="14">
        <f>(((J646/60)/60)/24)+DATE(1970,1,1)</f>
        <v>43452.25</v>
      </c>
      <c r="T646" s="14">
        <f>(((K646/60)/60)/24)+DATE(1970,1,1)</f>
        <v>43468.25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24">
        <f t="shared" si="21"/>
        <v>0.92911504424778757</v>
      </c>
      <c r="P647" s="7">
        <f t="shared" si="20"/>
        <v>37.999361294443261</v>
      </c>
      <c r="Q647" s="9" t="str">
        <f>LEFT(N647, SEARCH("/",N647,1)-1)</f>
        <v>music</v>
      </c>
      <c r="R647" t="str">
        <f>RIGHT(N647,LEN(N647)-SEARCH("/",N647))</f>
        <v>rock</v>
      </c>
      <c r="S647" s="14">
        <f>(((J647/60)/60)/24)+DATE(1970,1,1)</f>
        <v>43369.208333333328</v>
      </c>
      <c r="T647" s="14">
        <f>(((K647/60)/60)/24)+DATE(1970,1,1)</f>
        <v>43390.208333333328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24">
        <f t="shared" si="21"/>
        <v>0.88599797365754818</v>
      </c>
      <c r="P648" s="7">
        <f t="shared" si="20"/>
        <v>29.999313893653515</v>
      </c>
      <c r="Q648" s="9" t="str">
        <f>LEFT(N648, SEARCH("/",N648,1)-1)</f>
        <v>games</v>
      </c>
      <c r="R648" t="str">
        <f>RIGHT(N648,LEN(N648)-SEARCH("/",N648))</f>
        <v>video games</v>
      </c>
      <c r="S648" s="14">
        <f>(((J648/60)/60)/24)+DATE(1970,1,1)</f>
        <v>41346.208333333336</v>
      </c>
      <c r="T648" s="14">
        <f>(((K648/60)/60)/24)+DATE(1970,1,1)</f>
        <v>41357.208333333336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24">
        <f t="shared" si="21"/>
        <v>0.41399999999999998</v>
      </c>
      <c r="P649" s="7">
        <f t="shared" si="20"/>
        <v>103.5</v>
      </c>
      <c r="Q649" s="9" t="str">
        <f>LEFT(N649, SEARCH("/",N649,1)-1)</f>
        <v>publishing</v>
      </c>
      <c r="R649" t="str">
        <f>RIGHT(N649,LEN(N649)-SEARCH("/",N649))</f>
        <v>translations</v>
      </c>
      <c r="S649" s="14">
        <f>(((J649/60)/60)/24)+DATE(1970,1,1)</f>
        <v>43199.208333333328</v>
      </c>
      <c r="T649" s="14">
        <f>(((K649/60)/60)/24)+DATE(1970,1,1)</f>
        <v>43223.208333333328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24">
        <f t="shared" si="21"/>
        <v>0.63056795131845844</v>
      </c>
      <c r="P650" s="7">
        <f t="shared" si="20"/>
        <v>85.994467496542185</v>
      </c>
      <c r="Q650" s="9" t="str">
        <f>LEFT(N650, SEARCH("/",N650,1)-1)</f>
        <v>food</v>
      </c>
      <c r="R650" t="str">
        <f>RIGHT(N650,LEN(N650)-SEARCH("/",N650))</f>
        <v>food trucks</v>
      </c>
      <c r="S650" s="14">
        <f>(((J650/60)/60)/24)+DATE(1970,1,1)</f>
        <v>42922.208333333328</v>
      </c>
      <c r="T650" s="14">
        <f>(((K650/60)/60)/24)+DATE(1970,1,1)</f>
        <v>42940.208333333328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24">
        <f t="shared" si="21"/>
        <v>0.48482333607230893</v>
      </c>
      <c r="P651" s="7">
        <f t="shared" si="20"/>
        <v>98.011627906976742</v>
      </c>
      <c r="Q651" s="9" t="str">
        <f>LEFT(N651, SEARCH("/",N651,1)-1)</f>
        <v>theater</v>
      </c>
      <c r="R651" t="str">
        <f>RIGHT(N651,LEN(N651)-SEARCH("/",N651))</f>
        <v>plays</v>
      </c>
      <c r="S651" s="14">
        <f>(((J651/60)/60)/24)+DATE(1970,1,1)</f>
        <v>40471.208333333336</v>
      </c>
      <c r="T651" s="14">
        <f>(((K651/60)/60)/24)+DATE(1970,1,1)</f>
        <v>40482.208333333336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24">
        <f t="shared" si="21"/>
        <v>0.02</v>
      </c>
      <c r="P652" s="7">
        <f t="shared" si="20"/>
        <v>2</v>
      </c>
      <c r="Q652" s="9" t="str">
        <f>LEFT(N652, SEARCH("/",N652,1)-1)</f>
        <v>music</v>
      </c>
      <c r="R652" t="str">
        <f>RIGHT(N652,LEN(N652)-SEARCH("/",N652))</f>
        <v>jazz</v>
      </c>
      <c r="S652" s="14">
        <f>(((J652/60)/60)/24)+DATE(1970,1,1)</f>
        <v>41828.208333333336</v>
      </c>
      <c r="T652" s="14">
        <f>(((K652/60)/60)/24)+DATE(1970,1,1)</f>
        <v>41855.208333333336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24">
        <f t="shared" si="21"/>
        <v>0.88479410269445857</v>
      </c>
      <c r="P653" s="7">
        <f t="shared" si="20"/>
        <v>44.994570837642193</v>
      </c>
      <c r="Q653" s="9" t="str">
        <f>LEFT(N653, SEARCH("/",N653,1)-1)</f>
        <v>film &amp; video</v>
      </c>
      <c r="R653" t="str">
        <f>RIGHT(N653,LEN(N653)-SEARCH("/",N653))</f>
        <v>shorts</v>
      </c>
      <c r="S653" s="14">
        <f>(((J653/60)/60)/24)+DATE(1970,1,1)</f>
        <v>41692.25</v>
      </c>
      <c r="T653" s="14">
        <f>(((K653/60)/60)/24)+DATE(1970,1,1)</f>
        <v>41707.25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24">
        <f t="shared" si="21"/>
        <v>1.2684</v>
      </c>
      <c r="P654" s="7">
        <f t="shared" si="20"/>
        <v>31.012224938875306</v>
      </c>
      <c r="Q654" s="9" t="str">
        <f>LEFT(N654, SEARCH("/",N654,1)-1)</f>
        <v>technology</v>
      </c>
      <c r="R654" t="str">
        <f>RIGHT(N654,LEN(N654)-SEARCH("/",N654))</f>
        <v>web</v>
      </c>
      <c r="S654" s="14">
        <f>(((J654/60)/60)/24)+DATE(1970,1,1)</f>
        <v>42587.208333333328</v>
      </c>
      <c r="T654" s="14">
        <f>(((K654/60)/60)/24)+DATE(1970,1,1)</f>
        <v>42630.208333333328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24">
        <f t="shared" si="21"/>
        <v>23.388333333333332</v>
      </c>
      <c r="P655" s="7">
        <f t="shared" si="20"/>
        <v>59.970085470085472</v>
      </c>
      <c r="Q655" s="9" t="str">
        <f>LEFT(N655, SEARCH("/",N655,1)-1)</f>
        <v>technology</v>
      </c>
      <c r="R655" t="str">
        <f>RIGHT(N655,LEN(N655)-SEARCH("/",N655))</f>
        <v>web</v>
      </c>
      <c r="S655" s="14">
        <f>(((J655/60)/60)/24)+DATE(1970,1,1)</f>
        <v>42468.208333333328</v>
      </c>
      <c r="T655" s="14">
        <f>(((K655/60)/60)/24)+DATE(1970,1,1)</f>
        <v>42470.208333333328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24">
        <f t="shared" si="21"/>
        <v>5.0838857142857146</v>
      </c>
      <c r="P656" s="7">
        <f t="shared" si="20"/>
        <v>58.9973474801061</v>
      </c>
      <c r="Q656" s="9" t="str">
        <f>LEFT(N656, SEARCH("/",N656,1)-1)</f>
        <v>music</v>
      </c>
      <c r="R656" t="str">
        <f>RIGHT(N656,LEN(N656)-SEARCH("/",N656))</f>
        <v>metal</v>
      </c>
      <c r="S656" s="14">
        <f>(((J656/60)/60)/24)+DATE(1970,1,1)</f>
        <v>42240.208333333328</v>
      </c>
      <c r="T656" s="14">
        <f>(((K656/60)/60)/24)+DATE(1970,1,1)</f>
        <v>42245.208333333328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24">
        <f t="shared" si="21"/>
        <v>1.9147826086956521</v>
      </c>
      <c r="P657" s="7">
        <f t="shared" si="20"/>
        <v>50.045454545454547</v>
      </c>
      <c r="Q657" s="9" t="str">
        <f>LEFT(N657, SEARCH("/",N657,1)-1)</f>
        <v>photography</v>
      </c>
      <c r="R657" t="str">
        <f>RIGHT(N657,LEN(N657)-SEARCH("/",N657))</f>
        <v>photography books</v>
      </c>
      <c r="S657" s="14">
        <f>(((J657/60)/60)/24)+DATE(1970,1,1)</f>
        <v>42796.25</v>
      </c>
      <c r="T657" s="14">
        <f>(((K657/60)/60)/24)+DATE(1970,1,1)</f>
        <v>42809.208333333328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24">
        <f t="shared" si="21"/>
        <v>0.42127533783783783</v>
      </c>
      <c r="P658" s="7">
        <f t="shared" si="20"/>
        <v>98.966269841269835</v>
      </c>
      <c r="Q658" s="9" t="str">
        <f>LEFT(N658, SEARCH("/",N658,1)-1)</f>
        <v>food</v>
      </c>
      <c r="R658" t="str">
        <f>RIGHT(N658,LEN(N658)-SEARCH("/",N658))</f>
        <v>food trucks</v>
      </c>
      <c r="S658" s="14">
        <f>(((J658/60)/60)/24)+DATE(1970,1,1)</f>
        <v>43097.25</v>
      </c>
      <c r="T658" s="14">
        <f>(((K658/60)/60)/24)+DATE(1970,1,1)</f>
        <v>43102.25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24">
        <f t="shared" si="21"/>
        <v>8.2400000000000001E-2</v>
      </c>
      <c r="P659" s="7">
        <f t="shared" si="20"/>
        <v>58.857142857142854</v>
      </c>
      <c r="Q659" s="9" t="str">
        <f>LEFT(N659, SEARCH("/",N659,1)-1)</f>
        <v>film &amp; video</v>
      </c>
      <c r="R659" t="str">
        <f>RIGHT(N659,LEN(N659)-SEARCH("/",N659))</f>
        <v>science fiction</v>
      </c>
      <c r="S659" s="14">
        <f>(((J659/60)/60)/24)+DATE(1970,1,1)</f>
        <v>43096.25</v>
      </c>
      <c r="T659" s="14">
        <f>(((K659/60)/60)/24)+DATE(1970,1,1)</f>
        <v>43112.25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24">
        <f t="shared" si="21"/>
        <v>0.60064638783269964</v>
      </c>
      <c r="P660" s="7">
        <f t="shared" si="20"/>
        <v>81.010256410256417</v>
      </c>
      <c r="Q660" s="9" t="str">
        <f>LEFT(N660, SEARCH("/",N660,1)-1)</f>
        <v>music</v>
      </c>
      <c r="R660" t="str">
        <f>RIGHT(N660,LEN(N660)-SEARCH("/",N660))</f>
        <v>rock</v>
      </c>
      <c r="S660" s="14">
        <f>(((J660/60)/60)/24)+DATE(1970,1,1)</f>
        <v>42246.208333333328</v>
      </c>
      <c r="T660" s="14">
        <f>(((K660/60)/60)/24)+DATE(1970,1,1)</f>
        <v>42269.208333333328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24">
        <f t="shared" si="21"/>
        <v>0.47232808616404309</v>
      </c>
      <c r="P661" s="7">
        <f t="shared" si="20"/>
        <v>76.013333333333335</v>
      </c>
      <c r="Q661" s="9" t="str">
        <f>LEFT(N661, SEARCH("/",N661,1)-1)</f>
        <v>film &amp; video</v>
      </c>
      <c r="R661" t="str">
        <f>RIGHT(N661,LEN(N661)-SEARCH("/",N661))</f>
        <v>documentary</v>
      </c>
      <c r="S661" s="14">
        <f>(((J661/60)/60)/24)+DATE(1970,1,1)</f>
        <v>40570.25</v>
      </c>
      <c r="T661" s="14">
        <f>(((K661/60)/60)/24)+DATE(1970,1,1)</f>
        <v>40571.25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24">
        <f t="shared" si="21"/>
        <v>0.81736263736263737</v>
      </c>
      <c r="P662" s="7">
        <f t="shared" si="20"/>
        <v>96.597402597402592</v>
      </c>
      <c r="Q662" s="9" t="str">
        <f>LEFT(N662, SEARCH("/",N662,1)-1)</f>
        <v>theater</v>
      </c>
      <c r="R662" t="str">
        <f>RIGHT(N662,LEN(N662)-SEARCH("/",N662))</f>
        <v>plays</v>
      </c>
      <c r="S662" s="14">
        <f>(((J662/60)/60)/24)+DATE(1970,1,1)</f>
        <v>42237.208333333328</v>
      </c>
      <c r="T662" s="14">
        <f>(((K662/60)/60)/24)+DATE(1970,1,1)</f>
        <v>42246.208333333328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24">
        <f t="shared" si="21"/>
        <v>0.54187265917603</v>
      </c>
      <c r="P663" s="7">
        <f t="shared" si="20"/>
        <v>76.957446808510639</v>
      </c>
      <c r="Q663" s="9" t="str">
        <f>LEFT(N663, SEARCH("/",N663,1)-1)</f>
        <v>music</v>
      </c>
      <c r="R663" t="str">
        <f>RIGHT(N663,LEN(N663)-SEARCH("/",N663))</f>
        <v>jazz</v>
      </c>
      <c r="S663" s="14">
        <f>(((J663/60)/60)/24)+DATE(1970,1,1)</f>
        <v>40996.208333333336</v>
      </c>
      <c r="T663" s="14">
        <f>(((K663/60)/60)/24)+DATE(1970,1,1)</f>
        <v>41026.208333333336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24">
        <f t="shared" si="21"/>
        <v>0.97868131868131869</v>
      </c>
      <c r="P664" s="7">
        <f t="shared" si="20"/>
        <v>67.984732824427482</v>
      </c>
      <c r="Q664" s="9" t="str">
        <f>LEFT(N664, SEARCH("/",N664,1)-1)</f>
        <v>theater</v>
      </c>
      <c r="R664" t="str">
        <f>RIGHT(N664,LEN(N664)-SEARCH("/",N664))</f>
        <v>plays</v>
      </c>
      <c r="S664" s="14">
        <f>(((J664/60)/60)/24)+DATE(1970,1,1)</f>
        <v>43443.25</v>
      </c>
      <c r="T664" s="14">
        <f>(((K664/60)/60)/24)+DATE(1970,1,1)</f>
        <v>43447.25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24">
        <f t="shared" si="21"/>
        <v>0.77239999999999998</v>
      </c>
      <c r="P665" s="7">
        <f t="shared" si="20"/>
        <v>88.781609195402297</v>
      </c>
      <c r="Q665" s="9" t="str">
        <f>LEFT(N665, SEARCH("/",N665,1)-1)</f>
        <v>theater</v>
      </c>
      <c r="R665" t="str">
        <f>RIGHT(N665,LEN(N665)-SEARCH("/",N665))</f>
        <v>plays</v>
      </c>
      <c r="S665" s="14">
        <f>(((J665/60)/60)/24)+DATE(1970,1,1)</f>
        <v>40458.208333333336</v>
      </c>
      <c r="T665" s="14">
        <f>(((K665/60)/60)/24)+DATE(1970,1,1)</f>
        <v>40481.208333333336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24">
        <f t="shared" si="21"/>
        <v>0.33464735516372796</v>
      </c>
      <c r="P666" s="7">
        <f t="shared" si="20"/>
        <v>24.99623706491063</v>
      </c>
      <c r="Q666" s="9" t="str">
        <f>LEFT(N666, SEARCH("/",N666,1)-1)</f>
        <v>music</v>
      </c>
      <c r="R666" t="str">
        <f>RIGHT(N666,LEN(N666)-SEARCH("/",N666))</f>
        <v>jazz</v>
      </c>
      <c r="S666" s="14">
        <f>(((J666/60)/60)/24)+DATE(1970,1,1)</f>
        <v>40959.25</v>
      </c>
      <c r="T666" s="14">
        <f>(((K666/60)/60)/24)+DATE(1970,1,1)</f>
        <v>40969.25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24">
        <f t="shared" si="21"/>
        <v>2.3958823529411766</v>
      </c>
      <c r="P667" s="7">
        <f t="shared" si="20"/>
        <v>44.922794117647058</v>
      </c>
      <c r="Q667" s="9" t="str">
        <f>LEFT(N667, SEARCH("/",N667,1)-1)</f>
        <v>film &amp; video</v>
      </c>
      <c r="R667" t="str">
        <f>RIGHT(N667,LEN(N667)-SEARCH("/",N667))</f>
        <v>documentary</v>
      </c>
      <c r="S667" s="14">
        <f>(((J667/60)/60)/24)+DATE(1970,1,1)</f>
        <v>40733.208333333336</v>
      </c>
      <c r="T667" s="14">
        <f>(((K667/60)/60)/24)+DATE(1970,1,1)</f>
        <v>40747.208333333336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24">
        <f t="shared" si="21"/>
        <v>0.64032258064516134</v>
      </c>
      <c r="P668" s="7">
        <f t="shared" si="20"/>
        <v>79.400000000000006</v>
      </c>
      <c r="Q668" s="9" t="str">
        <f>LEFT(N668, SEARCH("/",N668,1)-1)</f>
        <v>theater</v>
      </c>
      <c r="R668" t="str">
        <f>RIGHT(N668,LEN(N668)-SEARCH("/",N668))</f>
        <v>plays</v>
      </c>
      <c r="S668" s="14">
        <f>(((J668/60)/60)/24)+DATE(1970,1,1)</f>
        <v>41516.208333333336</v>
      </c>
      <c r="T668" s="14">
        <f>(((K668/60)/60)/24)+DATE(1970,1,1)</f>
        <v>41522.208333333336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24">
        <f t="shared" si="21"/>
        <v>1.7615942028985507</v>
      </c>
      <c r="P669" s="7">
        <f t="shared" si="20"/>
        <v>29.009546539379475</v>
      </c>
      <c r="Q669" s="9" t="str">
        <f>LEFT(N669, SEARCH("/",N669,1)-1)</f>
        <v>journalism</v>
      </c>
      <c r="R669" t="str">
        <f>RIGHT(N669,LEN(N669)-SEARCH("/",N669))</f>
        <v>audio</v>
      </c>
      <c r="S669" s="14">
        <f>(((J669/60)/60)/24)+DATE(1970,1,1)</f>
        <v>41892.208333333336</v>
      </c>
      <c r="T669" s="14">
        <f>(((K669/60)/60)/24)+DATE(1970,1,1)</f>
        <v>41901.208333333336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24">
        <f t="shared" si="21"/>
        <v>0.20338181818181819</v>
      </c>
      <c r="P670" s="7">
        <f t="shared" si="20"/>
        <v>73.59210526315789</v>
      </c>
      <c r="Q670" s="9" t="str">
        <f>LEFT(N670, SEARCH("/",N670,1)-1)</f>
        <v>theater</v>
      </c>
      <c r="R670" t="str">
        <f>RIGHT(N670,LEN(N670)-SEARCH("/",N670))</f>
        <v>plays</v>
      </c>
      <c r="S670" s="14">
        <f>(((J670/60)/60)/24)+DATE(1970,1,1)</f>
        <v>41122.208333333336</v>
      </c>
      <c r="T670" s="14">
        <f>(((K670/60)/60)/24)+DATE(1970,1,1)</f>
        <v>41134.208333333336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24">
        <f t="shared" si="21"/>
        <v>3.5864754098360656</v>
      </c>
      <c r="P671" s="7">
        <f t="shared" si="20"/>
        <v>107.97038864898211</v>
      </c>
      <c r="Q671" s="9" t="str">
        <f>LEFT(N671, SEARCH("/",N671,1)-1)</f>
        <v>theater</v>
      </c>
      <c r="R671" t="str">
        <f>RIGHT(N671,LEN(N671)-SEARCH("/",N671))</f>
        <v>plays</v>
      </c>
      <c r="S671" s="14">
        <f>(((J671/60)/60)/24)+DATE(1970,1,1)</f>
        <v>42912.208333333328</v>
      </c>
      <c r="T671" s="14">
        <f>(((K671/60)/60)/24)+DATE(1970,1,1)</f>
        <v>42921.208333333328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24">
        <f t="shared" si="21"/>
        <v>4.6885802469135802</v>
      </c>
      <c r="P672" s="7">
        <f t="shared" si="20"/>
        <v>68.987284287011803</v>
      </c>
      <c r="Q672" s="9" t="str">
        <f>LEFT(N672, SEARCH("/",N672,1)-1)</f>
        <v>music</v>
      </c>
      <c r="R672" t="str">
        <f>RIGHT(N672,LEN(N672)-SEARCH("/",N672))</f>
        <v>indie rock</v>
      </c>
      <c r="S672" s="14">
        <f>(((J672/60)/60)/24)+DATE(1970,1,1)</f>
        <v>42425.25</v>
      </c>
      <c r="T672" s="14">
        <f>(((K672/60)/60)/24)+DATE(1970,1,1)</f>
        <v>42437.25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24">
        <f t="shared" si="21"/>
        <v>1.220563524590164</v>
      </c>
      <c r="P673" s="7">
        <f t="shared" si="20"/>
        <v>111.02236719478098</v>
      </c>
      <c r="Q673" s="9" t="str">
        <f>LEFT(N673, SEARCH("/",N673,1)-1)</f>
        <v>theater</v>
      </c>
      <c r="R673" t="str">
        <f>RIGHT(N673,LEN(N673)-SEARCH("/",N673))</f>
        <v>plays</v>
      </c>
      <c r="S673" s="14">
        <f>(((J673/60)/60)/24)+DATE(1970,1,1)</f>
        <v>40390.208333333336</v>
      </c>
      <c r="T673" s="14">
        <f>(((K673/60)/60)/24)+DATE(1970,1,1)</f>
        <v>40394.208333333336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24">
        <f t="shared" si="21"/>
        <v>0.55931783729156137</v>
      </c>
      <c r="P674" s="7">
        <f t="shared" si="20"/>
        <v>24.997515808491418</v>
      </c>
      <c r="Q674" s="9" t="str">
        <f>LEFT(N674, SEARCH("/",N674,1)-1)</f>
        <v>theater</v>
      </c>
      <c r="R674" t="str">
        <f>RIGHT(N674,LEN(N674)-SEARCH("/",N674))</f>
        <v>plays</v>
      </c>
      <c r="S674" s="14">
        <f>(((J674/60)/60)/24)+DATE(1970,1,1)</f>
        <v>43180.208333333328</v>
      </c>
      <c r="T674" s="14">
        <f>(((K674/60)/60)/24)+DATE(1970,1,1)</f>
        <v>43190.208333333328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24">
        <f t="shared" si="21"/>
        <v>0.43660714285714286</v>
      </c>
      <c r="P675" s="7">
        <f t="shared" si="20"/>
        <v>42.155172413793103</v>
      </c>
      <c r="Q675" s="9" t="str">
        <f>LEFT(N675, SEARCH("/",N675,1)-1)</f>
        <v>music</v>
      </c>
      <c r="R675" t="str">
        <f>RIGHT(N675,LEN(N675)-SEARCH("/",N675))</f>
        <v>indie rock</v>
      </c>
      <c r="S675" s="14">
        <f>(((J675/60)/60)/24)+DATE(1970,1,1)</f>
        <v>42475.208333333328</v>
      </c>
      <c r="T675" s="14">
        <f>(((K675/60)/60)/24)+DATE(1970,1,1)</f>
        <v>42496.208333333328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24">
        <f t="shared" si="21"/>
        <v>0.33538371411833628</v>
      </c>
      <c r="P676" s="7">
        <f t="shared" si="20"/>
        <v>47.003284072249592</v>
      </c>
      <c r="Q676" s="9" t="str">
        <f>LEFT(N676, SEARCH("/",N676,1)-1)</f>
        <v>photography</v>
      </c>
      <c r="R676" t="str">
        <f>RIGHT(N676,LEN(N676)-SEARCH("/",N676))</f>
        <v>photography books</v>
      </c>
      <c r="S676" s="14">
        <f>(((J676/60)/60)/24)+DATE(1970,1,1)</f>
        <v>40774.208333333336</v>
      </c>
      <c r="T676" s="14">
        <f>(((K676/60)/60)/24)+DATE(1970,1,1)</f>
        <v>40821.208333333336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24">
        <f t="shared" si="21"/>
        <v>1.2297938144329896</v>
      </c>
      <c r="P677" s="7">
        <f t="shared" si="20"/>
        <v>36.0392749244713</v>
      </c>
      <c r="Q677" s="9" t="str">
        <f>LEFT(N677, SEARCH("/",N677,1)-1)</f>
        <v>journalism</v>
      </c>
      <c r="R677" t="str">
        <f>RIGHT(N677,LEN(N677)-SEARCH("/",N677))</f>
        <v>audio</v>
      </c>
      <c r="S677" s="14">
        <f>(((J677/60)/60)/24)+DATE(1970,1,1)</f>
        <v>43719.208333333328</v>
      </c>
      <c r="T677" s="14">
        <f>(((K677/60)/60)/24)+DATE(1970,1,1)</f>
        <v>43726.208333333328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24">
        <f t="shared" si="21"/>
        <v>1.8974959871589085</v>
      </c>
      <c r="P678" s="7">
        <f t="shared" si="20"/>
        <v>101.03760683760684</v>
      </c>
      <c r="Q678" s="9" t="str">
        <f>LEFT(N678, SEARCH("/",N678,1)-1)</f>
        <v>photography</v>
      </c>
      <c r="R678" t="str">
        <f>RIGHT(N678,LEN(N678)-SEARCH("/",N678))</f>
        <v>photography books</v>
      </c>
      <c r="S678" s="14">
        <f>(((J678/60)/60)/24)+DATE(1970,1,1)</f>
        <v>41178.208333333336</v>
      </c>
      <c r="T678" s="14">
        <f>(((K678/60)/60)/24)+DATE(1970,1,1)</f>
        <v>41187.208333333336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24">
        <f t="shared" si="21"/>
        <v>0.83622641509433959</v>
      </c>
      <c r="P679" s="7">
        <f t="shared" si="20"/>
        <v>39.927927927927925</v>
      </c>
      <c r="Q679" s="9" t="str">
        <f>LEFT(N679, SEARCH("/",N679,1)-1)</f>
        <v>publishing</v>
      </c>
      <c r="R679" t="str">
        <f>RIGHT(N679,LEN(N679)-SEARCH("/",N679))</f>
        <v>fiction</v>
      </c>
      <c r="S679" s="14">
        <f>(((J679/60)/60)/24)+DATE(1970,1,1)</f>
        <v>42561.208333333328</v>
      </c>
      <c r="T679" s="14">
        <f>(((K679/60)/60)/24)+DATE(1970,1,1)</f>
        <v>42611.208333333328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24">
        <f t="shared" si="21"/>
        <v>0.17968844221105529</v>
      </c>
      <c r="P680" s="7">
        <f t="shared" si="20"/>
        <v>83.158139534883716</v>
      </c>
      <c r="Q680" s="9" t="str">
        <f>LEFT(N680, SEARCH("/",N680,1)-1)</f>
        <v>film &amp; video</v>
      </c>
      <c r="R680" t="str">
        <f>RIGHT(N680,LEN(N680)-SEARCH("/",N680))</f>
        <v>drama</v>
      </c>
      <c r="S680" s="14">
        <f>(((J680/60)/60)/24)+DATE(1970,1,1)</f>
        <v>43484.25</v>
      </c>
      <c r="T680" s="14">
        <f>(((K680/60)/60)/24)+DATE(1970,1,1)</f>
        <v>43486.25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24">
        <f t="shared" si="21"/>
        <v>10.365</v>
      </c>
      <c r="P681" s="7">
        <f t="shared" si="20"/>
        <v>39.97520661157025</v>
      </c>
      <c r="Q681" s="9" t="str">
        <f>LEFT(N681, SEARCH("/",N681,1)-1)</f>
        <v>food</v>
      </c>
      <c r="R681" t="str">
        <f>RIGHT(N681,LEN(N681)-SEARCH("/",N681))</f>
        <v>food trucks</v>
      </c>
      <c r="S681" s="14">
        <f>(((J681/60)/60)/24)+DATE(1970,1,1)</f>
        <v>43756.208333333328</v>
      </c>
      <c r="T681" s="14">
        <f>(((K681/60)/60)/24)+DATE(1970,1,1)</f>
        <v>43761.208333333328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24">
        <f t="shared" si="21"/>
        <v>0.97405219780219776</v>
      </c>
      <c r="P682" s="7">
        <f t="shared" si="20"/>
        <v>47.993908629441627</v>
      </c>
      <c r="Q682" s="9" t="str">
        <f>LEFT(N682, SEARCH("/",N682,1)-1)</f>
        <v>games</v>
      </c>
      <c r="R682" t="str">
        <f>RIGHT(N682,LEN(N682)-SEARCH("/",N682))</f>
        <v>mobile games</v>
      </c>
      <c r="S682" s="14">
        <f>(((J682/60)/60)/24)+DATE(1970,1,1)</f>
        <v>43813.25</v>
      </c>
      <c r="T682" s="14">
        <f>(((K682/60)/60)/24)+DATE(1970,1,1)</f>
        <v>43815.25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24">
        <f t="shared" si="21"/>
        <v>0.86386203150461705</v>
      </c>
      <c r="P683" s="7">
        <f t="shared" si="20"/>
        <v>95.978877489438744</v>
      </c>
      <c r="Q683" s="9" t="str">
        <f>LEFT(N683, SEARCH("/",N683,1)-1)</f>
        <v>theater</v>
      </c>
      <c r="R683" t="str">
        <f>RIGHT(N683,LEN(N683)-SEARCH("/",N683))</f>
        <v>plays</v>
      </c>
      <c r="S683" s="14">
        <f>(((J683/60)/60)/24)+DATE(1970,1,1)</f>
        <v>40898.25</v>
      </c>
      <c r="T683" s="14">
        <f>(((K683/60)/60)/24)+DATE(1970,1,1)</f>
        <v>40904.25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24">
        <f t="shared" si="21"/>
        <v>1.5016666666666667</v>
      </c>
      <c r="P684" s="7">
        <f t="shared" si="20"/>
        <v>78.728155339805824</v>
      </c>
      <c r="Q684" s="9" t="str">
        <f>LEFT(N684, SEARCH("/",N684,1)-1)</f>
        <v>theater</v>
      </c>
      <c r="R684" t="str">
        <f>RIGHT(N684,LEN(N684)-SEARCH("/",N684))</f>
        <v>plays</v>
      </c>
      <c r="S684" s="14">
        <f>(((J684/60)/60)/24)+DATE(1970,1,1)</f>
        <v>41619.25</v>
      </c>
      <c r="T684" s="14">
        <f>(((K684/60)/60)/24)+DATE(1970,1,1)</f>
        <v>41628.25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24">
        <f t="shared" si="21"/>
        <v>3.5843478260869563</v>
      </c>
      <c r="P685" s="7">
        <f t="shared" si="20"/>
        <v>56.081632653061227</v>
      </c>
      <c r="Q685" s="9" t="str">
        <f>LEFT(N685, SEARCH("/",N685,1)-1)</f>
        <v>theater</v>
      </c>
      <c r="R685" t="str">
        <f>RIGHT(N685,LEN(N685)-SEARCH("/",N685))</f>
        <v>plays</v>
      </c>
      <c r="S685" s="14">
        <f>(((J685/60)/60)/24)+DATE(1970,1,1)</f>
        <v>43359.208333333328</v>
      </c>
      <c r="T685" s="14">
        <f>(((K685/60)/60)/24)+DATE(1970,1,1)</f>
        <v>43361.208333333328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24">
        <f t="shared" si="21"/>
        <v>5.4285714285714288</v>
      </c>
      <c r="P686" s="7">
        <f t="shared" si="20"/>
        <v>69.090909090909093</v>
      </c>
      <c r="Q686" s="9" t="str">
        <f>LEFT(N686, SEARCH("/",N686,1)-1)</f>
        <v>publishing</v>
      </c>
      <c r="R686" t="str">
        <f>RIGHT(N686,LEN(N686)-SEARCH("/",N686))</f>
        <v>nonfiction</v>
      </c>
      <c r="S686" s="14">
        <f>(((J686/60)/60)/24)+DATE(1970,1,1)</f>
        <v>40358.208333333336</v>
      </c>
      <c r="T686" s="14">
        <f>(((K686/60)/60)/24)+DATE(1970,1,1)</f>
        <v>40378.208333333336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24">
        <f t="shared" si="21"/>
        <v>0.67500714285714281</v>
      </c>
      <c r="P687" s="7">
        <f t="shared" si="20"/>
        <v>102.05291576673866</v>
      </c>
      <c r="Q687" s="9" t="str">
        <f>LEFT(N687, SEARCH("/",N687,1)-1)</f>
        <v>theater</v>
      </c>
      <c r="R687" t="str">
        <f>RIGHT(N687,LEN(N687)-SEARCH("/",N687))</f>
        <v>plays</v>
      </c>
      <c r="S687" s="14">
        <f>(((J687/60)/60)/24)+DATE(1970,1,1)</f>
        <v>42239.208333333328</v>
      </c>
      <c r="T687" s="14">
        <f>(((K687/60)/60)/24)+DATE(1970,1,1)</f>
        <v>42263.208333333328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24">
        <f t="shared" si="21"/>
        <v>1.9174666666666667</v>
      </c>
      <c r="P688" s="7">
        <f t="shared" si="20"/>
        <v>107.32089552238806</v>
      </c>
      <c r="Q688" s="9" t="str">
        <f>LEFT(N688, SEARCH("/",N688,1)-1)</f>
        <v>technology</v>
      </c>
      <c r="R688" t="str">
        <f>RIGHT(N688,LEN(N688)-SEARCH("/",N688))</f>
        <v>wearables</v>
      </c>
      <c r="S688" s="14">
        <f>(((J688/60)/60)/24)+DATE(1970,1,1)</f>
        <v>43186.208333333328</v>
      </c>
      <c r="T688" s="14">
        <f>(((K688/60)/60)/24)+DATE(1970,1,1)</f>
        <v>43197.208333333328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24">
        <f t="shared" si="21"/>
        <v>9.32</v>
      </c>
      <c r="P689" s="7">
        <f t="shared" si="20"/>
        <v>51.970260223048328</v>
      </c>
      <c r="Q689" s="9" t="str">
        <f>LEFT(N689, SEARCH("/",N689,1)-1)</f>
        <v>theater</v>
      </c>
      <c r="R689" t="str">
        <f>RIGHT(N689,LEN(N689)-SEARCH("/",N689))</f>
        <v>plays</v>
      </c>
      <c r="S689" s="14">
        <f>(((J689/60)/60)/24)+DATE(1970,1,1)</f>
        <v>42806.25</v>
      </c>
      <c r="T689" s="14">
        <f>(((K689/60)/60)/24)+DATE(1970,1,1)</f>
        <v>42809.208333333328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24">
        <f t="shared" si="21"/>
        <v>4.2927586206896553</v>
      </c>
      <c r="P690" s="7">
        <f t="shared" si="20"/>
        <v>71.137142857142862</v>
      </c>
      <c r="Q690" s="9" t="str">
        <f>LEFT(N690, SEARCH("/",N690,1)-1)</f>
        <v>film &amp; video</v>
      </c>
      <c r="R690" t="str">
        <f>RIGHT(N690,LEN(N690)-SEARCH("/",N690))</f>
        <v>television</v>
      </c>
      <c r="S690" s="14">
        <f>(((J690/60)/60)/24)+DATE(1970,1,1)</f>
        <v>43475.25</v>
      </c>
      <c r="T690" s="14">
        <f>(((K690/60)/60)/24)+DATE(1970,1,1)</f>
        <v>43491.25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24">
        <f t="shared" si="21"/>
        <v>1.0065753424657535</v>
      </c>
      <c r="P691" s="7">
        <f t="shared" si="20"/>
        <v>106.49275362318841</v>
      </c>
      <c r="Q691" s="9" t="str">
        <f>LEFT(N691, SEARCH("/",N691,1)-1)</f>
        <v>technology</v>
      </c>
      <c r="R691" t="str">
        <f>RIGHT(N691,LEN(N691)-SEARCH("/",N691))</f>
        <v>web</v>
      </c>
      <c r="S691" s="14">
        <f>(((J691/60)/60)/24)+DATE(1970,1,1)</f>
        <v>41576.208333333336</v>
      </c>
      <c r="T691" s="14">
        <f>(((K691/60)/60)/24)+DATE(1970,1,1)</f>
        <v>41588.25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24">
        <f t="shared" si="21"/>
        <v>2.266111111111111</v>
      </c>
      <c r="P692" s="7">
        <f t="shared" si="20"/>
        <v>42.93684210526316</v>
      </c>
      <c r="Q692" s="9" t="str">
        <f>LEFT(N692, SEARCH("/",N692,1)-1)</f>
        <v>film &amp; video</v>
      </c>
      <c r="R692" t="str">
        <f>RIGHT(N692,LEN(N692)-SEARCH("/",N692))</f>
        <v>documentary</v>
      </c>
      <c r="S692" s="14">
        <f>(((J692/60)/60)/24)+DATE(1970,1,1)</f>
        <v>40874.25</v>
      </c>
      <c r="T692" s="14">
        <f>(((K692/60)/60)/24)+DATE(1970,1,1)</f>
        <v>40880.25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24">
        <f t="shared" si="21"/>
        <v>1.4238</v>
      </c>
      <c r="P693" s="7">
        <f t="shared" si="20"/>
        <v>30.037974683544302</v>
      </c>
      <c r="Q693" s="9" t="str">
        <f>LEFT(N693, SEARCH("/",N693,1)-1)</f>
        <v>film &amp; video</v>
      </c>
      <c r="R693" t="str">
        <f>RIGHT(N693,LEN(N693)-SEARCH("/",N693))</f>
        <v>documentary</v>
      </c>
      <c r="S693" s="14">
        <f>(((J693/60)/60)/24)+DATE(1970,1,1)</f>
        <v>41185.208333333336</v>
      </c>
      <c r="T693" s="14">
        <f>(((K693/60)/60)/24)+DATE(1970,1,1)</f>
        <v>41202.208333333336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24">
        <f t="shared" si="21"/>
        <v>0.90633333333333332</v>
      </c>
      <c r="P694" s="7">
        <f t="shared" si="20"/>
        <v>70.623376623376629</v>
      </c>
      <c r="Q694" s="9" t="str">
        <f>LEFT(N694, SEARCH("/",N694,1)-1)</f>
        <v>music</v>
      </c>
      <c r="R694" t="str">
        <f>RIGHT(N694,LEN(N694)-SEARCH("/",N694))</f>
        <v>rock</v>
      </c>
      <c r="S694" s="14">
        <f>(((J694/60)/60)/24)+DATE(1970,1,1)</f>
        <v>43655.208333333328</v>
      </c>
      <c r="T694" s="14">
        <f>(((K694/60)/60)/24)+DATE(1970,1,1)</f>
        <v>43673.208333333328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24">
        <f t="shared" si="21"/>
        <v>0.63966740576496672</v>
      </c>
      <c r="P695" s="7">
        <f t="shared" si="20"/>
        <v>66.016018306636155</v>
      </c>
      <c r="Q695" s="9" t="str">
        <f>LEFT(N695, SEARCH("/",N695,1)-1)</f>
        <v>theater</v>
      </c>
      <c r="R695" t="str">
        <f>RIGHT(N695,LEN(N695)-SEARCH("/",N695))</f>
        <v>plays</v>
      </c>
      <c r="S695" s="14">
        <f>(((J695/60)/60)/24)+DATE(1970,1,1)</f>
        <v>43025.208333333328</v>
      </c>
      <c r="T695" s="14">
        <f>(((K695/60)/60)/24)+DATE(1970,1,1)</f>
        <v>43042.208333333328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24">
        <f t="shared" si="21"/>
        <v>0.84131868131868137</v>
      </c>
      <c r="P696" s="7">
        <f t="shared" si="20"/>
        <v>96.911392405063296</v>
      </c>
      <c r="Q696" s="9" t="str">
        <f>LEFT(N696, SEARCH("/",N696,1)-1)</f>
        <v>theater</v>
      </c>
      <c r="R696" t="str">
        <f>RIGHT(N696,LEN(N696)-SEARCH("/",N696))</f>
        <v>plays</v>
      </c>
      <c r="S696" s="14">
        <f>(((J696/60)/60)/24)+DATE(1970,1,1)</f>
        <v>43066.25</v>
      </c>
      <c r="T696" s="14">
        <f>(((K696/60)/60)/24)+DATE(1970,1,1)</f>
        <v>43103.25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24">
        <f t="shared" si="21"/>
        <v>1.3393478260869565</v>
      </c>
      <c r="P697" s="7">
        <f t="shared" si="20"/>
        <v>62.867346938775512</v>
      </c>
      <c r="Q697" s="9" t="str">
        <f>LEFT(N697, SEARCH("/",N697,1)-1)</f>
        <v>music</v>
      </c>
      <c r="R697" t="str">
        <f>RIGHT(N697,LEN(N697)-SEARCH("/",N697))</f>
        <v>rock</v>
      </c>
      <c r="S697" s="14">
        <f>(((J697/60)/60)/24)+DATE(1970,1,1)</f>
        <v>42322.25</v>
      </c>
      <c r="T697" s="14">
        <f>(((K697/60)/60)/24)+DATE(1970,1,1)</f>
        <v>42338.25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24">
        <f t="shared" si="21"/>
        <v>0.59042047531992692</v>
      </c>
      <c r="P698" s="7">
        <f t="shared" si="20"/>
        <v>108.98537682789652</v>
      </c>
      <c r="Q698" s="9" t="str">
        <f>LEFT(N698, SEARCH("/",N698,1)-1)</f>
        <v>theater</v>
      </c>
      <c r="R698" t="str">
        <f>RIGHT(N698,LEN(N698)-SEARCH("/",N698))</f>
        <v>plays</v>
      </c>
      <c r="S698" s="14">
        <f>(((J698/60)/60)/24)+DATE(1970,1,1)</f>
        <v>42114.208333333328</v>
      </c>
      <c r="T698" s="14">
        <f>(((K698/60)/60)/24)+DATE(1970,1,1)</f>
        <v>42115.208333333328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24">
        <f t="shared" si="21"/>
        <v>1.5280062063615205</v>
      </c>
      <c r="P699" s="7">
        <f t="shared" si="20"/>
        <v>26.999314599040439</v>
      </c>
      <c r="Q699" s="9" t="str">
        <f>LEFT(N699, SEARCH("/",N699,1)-1)</f>
        <v>music</v>
      </c>
      <c r="R699" t="str">
        <f>RIGHT(N699,LEN(N699)-SEARCH("/",N699))</f>
        <v>electric music</v>
      </c>
      <c r="S699" s="14">
        <f>(((J699/60)/60)/24)+DATE(1970,1,1)</f>
        <v>43190.208333333328</v>
      </c>
      <c r="T699" s="14">
        <f>(((K699/60)/60)/24)+DATE(1970,1,1)</f>
        <v>43192.208333333328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24">
        <f t="shared" si="21"/>
        <v>4.466912114014252</v>
      </c>
      <c r="P700" s="7">
        <f t="shared" si="20"/>
        <v>65.004147943311438</v>
      </c>
      <c r="Q700" s="9" t="str">
        <f>LEFT(N700, SEARCH("/",N700,1)-1)</f>
        <v>technology</v>
      </c>
      <c r="R700" t="str">
        <f>RIGHT(N700,LEN(N700)-SEARCH("/",N700))</f>
        <v>wearables</v>
      </c>
      <c r="S700" s="14">
        <f>(((J700/60)/60)/24)+DATE(1970,1,1)</f>
        <v>40871.25</v>
      </c>
      <c r="T700" s="14">
        <f>(((K700/60)/60)/24)+DATE(1970,1,1)</f>
        <v>40885.25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24">
        <f t="shared" si="21"/>
        <v>0.8439189189189189</v>
      </c>
      <c r="P701" s="7">
        <f t="shared" si="20"/>
        <v>111.51785714285714</v>
      </c>
      <c r="Q701" s="9" t="str">
        <f>LEFT(N701, SEARCH("/",N701,1)-1)</f>
        <v>film &amp; video</v>
      </c>
      <c r="R701" t="str">
        <f>RIGHT(N701,LEN(N701)-SEARCH("/",N701))</f>
        <v>drama</v>
      </c>
      <c r="S701" s="14">
        <f>(((J701/60)/60)/24)+DATE(1970,1,1)</f>
        <v>43641.208333333328</v>
      </c>
      <c r="T701" s="14">
        <f>(((K701/60)/60)/24)+DATE(1970,1,1)</f>
        <v>43642.208333333328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24">
        <f t="shared" si="21"/>
        <v>0.03</v>
      </c>
      <c r="P702" s="7">
        <f t="shared" si="20"/>
        <v>3</v>
      </c>
      <c r="Q702" s="9" t="str">
        <f>LEFT(N702, SEARCH("/",N702,1)-1)</f>
        <v>technology</v>
      </c>
      <c r="R702" t="str">
        <f>RIGHT(N702,LEN(N702)-SEARCH("/",N702))</f>
        <v>wearables</v>
      </c>
      <c r="S702" s="14">
        <f>(((J702/60)/60)/24)+DATE(1970,1,1)</f>
        <v>40203.25</v>
      </c>
      <c r="T702" s="14">
        <f>(((K702/60)/60)/24)+DATE(1970,1,1)</f>
        <v>40218.25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24">
        <f t="shared" si="21"/>
        <v>1.7502692307692307</v>
      </c>
      <c r="P703" s="7">
        <f t="shared" si="20"/>
        <v>110.99268292682927</v>
      </c>
      <c r="Q703" s="9" t="str">
        <f>LEFT(N703, SEARCH("/",N703,1)-1)</f>
        <v>theater</v>
      </c>
      <c r="R703" t="str">
        <f>RIGHT(N703,LEN(N703)-SEARCH("/",N703))</f>
        <v>plays</v>
      </c>
      <c r="S703" s="14">
        <f>(((J703/60)/60)/24)+DATE(1970,1,1)</f>
        <v>40629.208333333336</v>
      </c>
      <c r="T703" s="14">
        <f>(((K703/60)/60)/24)+DATE(1970,1,1)</f>
        <v>40636.208333333336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24">
        <f t="shared" si="21"/>
        <v>0.54137931034482756</v>
      </c>
      <c r="P704" s="7">
        <f t="shared" si="20"/>
        <v>56.746987951807228</v>
      </c>
      <c r="Q704" s="9" t="str">
        <f>LEFT(N704, SEARCH("/",N704,1)-1)</f>
        <v>technology</v>
      </c>
      <c r="R704" t="str">
        <f>RIGHT(N704,LEN(N704)-SEARCH("/",N704))</f>
        <v>wearables</v>
      </c>
      <c r="S704" s="14">
        <f>(((J704/60)/60)/24)+DATE(1970,1,1)</f>
        <v>41477.208333333336</v>
      </c>
      <c r="T704" s="14">
        <f>(((K704/60)/60)/24)+DATE(1970,1,1)</f>
        <v>41482.208333333336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24">
        <f t="shared" si="21"/>
        <v>3.1187381703470032</v>
      </c>
      <c r="P705" s="7">
        <f t="shared" si="20"/>
        <v>97.020608439646708</v>
      </c>
      <c r="Q705" s="9" t="str">
        <f>LEFT(N705, SEARCH("/",N705,1)-1)</f>
        <v>publishing</v>
      </c>
      <c r="R705" t="str">
        <f>RIGHT(N705,LEN(N705)-SEARCH("/",N705))</f>
        <v>translations</v>
      </c>
      <c r="S705" s="14">
        <f>(((J705/60)/60)/24)+DATE(1970,1,1)</f>
        <v>41020.208333333336</v>
      </c>
      <c r="T705" s="14">
        <f>(((K705/60)/60)/24)+DATE(1970,1,1)</f>
        <v>41037.208333333336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24">
        <f t="shared" si="21"/>
        <v>1.2278160919540231</v>
      </c>
      <c r="P706" s="7">
        <f t="shared" si="20"/>
        <v>92.08620689655173</v>
      </c>
      <c r="Q706" s="9" t="str">
        <f>LEFT(N706, SEARCH("/",N706,1)-1)</f>
        <v>film &amp; video</v>
      </c>
      <c r="R706" t="str">
        <f>RIGHT(N706,LEN(N706)-SEARCH("/",N706))</f>
        <v>animation</v>
      </c>
      <c r="S706" s="14">
        <f>(((J706/60)/60)/24)+DATE(1970,1,1)</f>
        <v>42555.208333333328</v>
      </c>
      <c r="T706" s="14">
        <f>(((K706/60)/60)/24)+DATE(1970,1,1)</f>
        <v>42570.208333333328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24">
        <f t="shared" si="21"/>
        <v>0.99026517383618151</v>
      </c>
      <c r="P707" s="7">
        <f t="shared" ref="P707:P770" si="22">IF(E707=0, 0, E707/G707)</f>
        <v>82.986666666666665</v>
      </c>
      <c r="Q707" s="9" t="str">
        <f>LEFT(N707, SEARCH("/",N707,1)-1)</f>
        <v>publishing</v>
      </c>
      <c r="R707" t="str">
        <f>RIGHT(N707,LEN(N707)-SEARCH("/",N707))</f>
        <v>nonfiction</v>
      </c>
      <c r="S707" s="14">
        <f>(((J707/60)/60)/24)+DATE(1970,1,1)</f>
        <v>41619.25</v>
      </c>
      <c r="T707" s="14">
        <f>(((K707/60)/60)/24)+DATE(1970,1,1)</f>
        <v>41623.25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24">
        <f t="shared" ref="O708:O771" si="23">IF(E708=0, 0, E708/D708)</f>
        <v>1.278468634686347</v>
      </c>
      <c r="P708" s="7">
        <f t="shared" si="22"/>
        <v>103.03791821561339</v>
      </c>
      <c r="Q708" s="9" t="str">
        <f>LEFT(N708, SEARCH("/",N708,1)-1)</f>
        <v>technology</v>
      </c>
      <c r="R708" t="str">
        <f>RIGHT(N708,LEN(N708)-SEARCH("/",N708))</f>
        <v>web</v>
      </c>
      <c r="S708" s="14">
        <f>(((J708/60)/60)/24)+DATE(1970,1,1)</f>
        <v>43471.25</v>
      </c>
      <c r="T708" s="14">
        <f>(((K708/60)/60)/24)+DATE(1970,1,1)</f>
        <v>43479.25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24">
        <f t="shared" si="23"/>
        <v>1.5861643835616439</v>
      </c>
      <c r="P709" s="7">
        <f t="shared" si="22"/>
        <v>68.922619047619051</v>
      </c>
      <c r="Q709" s="9" t="str">
        <f>LEFT(N709, SEARCH("/",N709,1)-1)</f>
        <v>film &amp; video</v>
      </c>
      <c r="R709" t="str">
        <f>RIGHT(N709,LEN(N709)-SEARCH("/",N709))</f>
        <v>drama</v>
      </c>
      <c r="S709" s="14">
        <f>(((J709/60)/60)/24)+DATE(1970,1,1)</f>
        <v>43442.25</v>
      </c>
      <c r="T709" s="14">
        <f>(((K709/60)/60)/24)+DATE(1970,1,1)</f>
        <v>43478.25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24">
        <f t="shared" si="23"/>
        <v>7.0705882352941174</v>
      </c>
      <c r="P710" s="7">
        <f t="shared" si="22"/>
        <v>87.737226277372258</v>
      </c>
      <c r="Q710" s="9" t="str">
        <f>LEFT(N710, SEARCH("/",N710,1)-1)</f>
        <v>theater</v>
      </c>
      <c r="R710" t="str">
        <f>RIGHT(N710,LEN(N710)-SEARCH("/",N710))</f>
        <v>plays</v>
      </c>
      <c r="S710" s="14">
        <f>(((J710/60)/60)/24)+DATE(1970,1,1)</f>
        <v>42877.208333333328</v>
      </c>
      <c r="T710" s="14">
        <f>(((K710/60)/60)/24)+DATE(1970,1,1)</f>
        <v>42887.208333333328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24">
        <f t="shared" si="23"/>
        <v>1.4238775510204082</v>
      </c>
      <c r="P711" s="7">
        <f t="shared" si="22"/>
        <v>75.021505376344081</v>
      </c>
      <c r="Q711" s="9" t="str">
        <f>LEFT(N711, SEARCH("/",N711,1)-1)</f>
        <v>theater</v>
      </c>
      <c r="R711" t="str">
        <f>RIGHT(N711,LEN(N711)-SEARCH("/",N711))</f>
        <v>plays</v>
      </c>
      <c r="S711" s="14">
        <f>(((J711/60)/60)/24)+DATE(1970,1,1)</f>
        <v>41018.208333333336</v>
      </c>
      <c r="T711" s="14">
        <f>(((K711/60)/60)/24)+DATE(1970,1,1)</f>
        <v>41025.208333333336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24">
        <f t="shared" si="23"/>
        <v>1.4786046511627906</v>
      </c>
      <c r="P712" s="7">
        <f t="shared" si="22"/>
        <v>50.863999999999997</v>
      </c>
      <c r="Q712" s="9" t="str">
        <f>LEFT(N712, SEARCH("/",N712,1)-1)</f>
        <v>theater</v>
      </c>
      <c r="R712" t="str">
        <f>RIGHT(N712,LEN(N712)-SEARCH("/",N712))</f>
        <v>plays</v>
      </c>
      <c r="S712" s="14">
        <f>(((J712/60)/60)/24)+DATE(1970,1,1)</f>
        <v>43295.208333333328</v>
      </c>
      <c r="T712" s="14">
        <f>(((K712/60)/60)/24)+DATE(1970,1,1)</f>
        <v>43302.208333333328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24">
        <f t="shared" si="23"/>
        <v>0.20322580645161289</v>
      </c>
      <c r="P713" s="7">
        <f t="shared" si="22"/>
        <v>90</v>
      </c>
      <c r="Q713" s="9" t="str">
        <f>LEFT(N713, SEARCH("/",N713,1)-1)</f>
        <v>theater</v>
      </c>
      <c r="R713" t="str">
        <f>RIGHT(N713,LEN(N713)-SEARCH("/",N713))</f>
        <v>plays</v>
      </c>
      <c r="S713" s="14">
        <f>(((J713/60)/60)/24)+DATE(1970,1,1)</f>
        <v>42393.25</v>
      </c>
      <c r="T713" s="14">
        <f>(((K713/60)/60)/24)+DATE(1970,1,1)</f>
        <v>42395.25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24">
        <f t="shared" si="23"/>
        <v>18.40625</v>
      </c>
      <c r="P714" s="7">
        <f t="shared" si="22"/>
        <v>72.896039603960389</v>
      </c>
      <c r="Q714" s="9" t="str">
        <f>LEFT(N714, SEARCH("/",N714,1)-1)</f>
        <v>theater</v>
      </c>
      <c r="R714" t="str">
        <f>RIGHT(N714,LEN(N714)-SEARCH("/",N714))</f>
        <v>plays</v>
      </c>
      <c r="S714" s="14">
        <f>(((J714/60)/60)/24)+DATE(1970,1,1)</f>
        <v>42559.208333333328</v>
      </c>
      <c r="T714" s="14">
        <f>(((K714/60)/60)/24)+DATE(1970,1,1)</f>
        <v>42600.208333333328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24">
        <f t="shared" si="23"/>
        <v>1.6194202898550725</v>
      </c>
      <c r="P715" s="7">
        <f t="shared" si="22"/>
        <v>108.48543689320388</v>
      </c>
      <c r="Q715" s="9" t="str">
        <f>LEFT(N715, SEARCH("/",N715,1)-1)</f>
        <v>publishing</v>
      </c>
      <c r="R715" t="str">
        <f>RIGHT(N715,LEN(N715)-SEARCH("/",N715))</f>
        <v>radio &amp; podcasts</v>
      </c>
      <c r="S715" s="14">
        <f>(((J715/60)/60)/24)+DATE(1970,1,1)</f>
        <v>42604.208333333328</v>
      </c>
      <c r="T715" s="14">
        <f>(((K715/60)/60)/24)+DATE(1970,1,1)</f>
        <v>42616.208333333328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24">
        <f t="shared" si="23"/>
        <v>4.7282077922077921</v>
      </c>
      <c r="P716" s="7">
        <f t="shared" si="22"/>
        <v>101.98095238095237</v>
      </c>
      <c r="Q716" s="9" t="str">
        <f>LEFT(N716, SEARCH("/",N716,1)-1)</f>
        <v>music</v>
      </c>
      <c r="R716" t="str">
        <f>RIGHT(N716,LEN(N716)-SEARCH("/",N716))</f>
        <v>rock</v>
      </c>
      <c r="S716" s="14">
        <f>(((J716/60)/60)/24)+DATE(1970,1,1)</f>
        <v>41870.208333333336</v>
      </c>
      <c r="T716" s="14">
        <f>(((K716/60)/60)/24)+DATE(1970,1,1)</f>
        <v>41871.208333333336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24">
        <f t="shared" si="23"/>
        <v>0.24466101694915254</v>
      </c>
      <c r="P717" s="7">
        <f t="shared" si="22"/>
        <v>44.009146341463413</v>
      </c>
      <c r="Q717" s="9" t="str">
        <f>LEFT(N717, SEARCH("/",N717,1)-1)</f>
        <v>games</v>
      </c>
      <c r="R717" t="str">
        <f>RIGHT(N717,LEN(N717)-SEARCH("/",N717))</f>
        <v>mobile games</v>
      </c>
      <c r="S717" s="14">
        <f>(((J717/60)/60)/24)+DATE(1970,1,1)</f>
        <v>40397.208333333336</v>
      </c>
      <c r="T717" s="14">
        <f>(((K717/60)/60)/24)+DATE(1970,1,1)</f>
        <v>40402.208333333336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24">
        <f t="shared" si="23"/>
        <v>5.1764999999999999</v>
      </c>
      <c r="P718" s="7">
        <f t="shared" si="22"/>
        <v>65.942675159235662</v>
      </c>
      <c r="Q718" s="9" t="str">
        <f>LEFT(N718, SEARCH("/",N718,1)-1)</f>
        <v>theater</v>
      </c>
      <c r="R718" t="str">
        <f>RIGHT(N718,LEN(N718)-SEARCH("/",N718))</f>
        <v>plays</v>
      </c>
      <c r="S718" s="14">
        <f>(((J718/60)/60)/24)+DATE(1970,1,1)</f>
        <v>41465.208333333336</v>
      </c>
      <c r="T718" s="14">
        <f>(((K718/60)/60)/24)+DATE(1970,1,1)</f>
        <v>41493.208333333336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24">
        <f t="shared" si="23"/>
        <v>2.4764285714285714</v>
      </c>
      <c r="P719" s="7">
        <f t="shared" si="22"/>
        <v>24.987387387387386</v>
      </c>
      <c r="Q719" s="9" t="str">
        <f>LEFT(N719, SEARCH("/",N719,1)-1)</f>
        <v>film &amp; video</v>
      </c>
      <c r="R719" t="str">
        <f>RIGHT(N719,LEN(N719)-SEARCH("/",N719))</f>
        <v>documentary</v>
      </c>
      <c r="S719" s="14">
        <f>(((J719/60)/60)/24)+DATE(1970,1,1)</f>
        <v>40777.208333333336</v>
      </c>
      <c r="T719" s="14">
        <f>(((K719/60)/60)/24)+DATE(1970,1,1)</f>
        <v>40798.208333333336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24">
        <f t="shared" si="23"/>
        <v>1.0020481927710843</v>
      </c>
      <c r="P720" s="7">
        <f t="shared" si="22"/>
        <v>28.003367003367003</v>
      </c>
      <c r="Q720" s="9" t="str">
        <f>LEFT(N720, SEARCH("/",N720,1)-1)</f>
        <v>technology</v>
      </c>
      <c r="R720" t="str">
        <f>RIGHT(N720,LEN(N720)-SEARCH("/",N720))</f>
        <v>wearables</v>
      </c>
      <c r="S720" s="14">
        <f>(((J720/60)/60)/24)+DATE(1970,1,1)</f>
        <v>41442.208333333336</v>
      </c>
      <c r="T720" s="14">
        <f>(((K720/60)/60)/24)+DATE(1970,1,1)</f>
        <v>41468.208333333336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24">
        <f t="shared" si="23"/>
        <v>1.53</v>
      </c>
      <c r="P721" s="7">
        <f t="shared" si="22"/>
        <v>85.829268292682926</v>
      </c>
      <c r="Q721" s="9" t="str">
        <f>LEFT(N721, SEARCH("/",N721,1)-1)</f>
        <v>publishing</v>
      </c>
      <c r="R721" t="str">
        <f>RIGHT(N721,LEN(N721)-SEARCH("/",N721))</f>
        <v>fiction</v>
      </c>
      <c r="S721" s="14">
        <f>(((J721/60)/60)/24)+DATE(1970,1,1)</f>
        <v>41058.208333333336</v>
      </c>
      <c r="T721" s="14">
        <f>(((K721/60)/60)/24)+DATE(1970,1,1)</f>
        <v>41069.208333333336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24">
        <f t="shared" si="23"/>
        <v>0.37091954022988505</v>
      </c>
      <c r="P722" s="7">
        <f t="shared" si="22"/>
        <v>84.921052631578945</v>
      </c>
      <c r="Q722" s="9" t="str">
        <f>LEFT(N722, SEARCH("/",N722,1)-1)</f>
        <v>theater</v>
      </c>
      <c r="R722" t="str">
        <f>RIGHT(N722,LEN(N722)-SEARCH("/",N722))</f>
        <v>plays</v>
      </c>
      <c r="S722" s="14">
        <f>(((J722/60)/60)/24)+DATE(1970,1,1)</f>
        <v>43152.25</v>
      </c>
      <c r="T722" s="14">
        <f>(((K722/60)/60)/24)+DATE(1970,1,1)</f>
        <v>43166.25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24">
        <f t="shared" si="23"/>
        <v>4.3923948220064728E-2</v>
      </c>
      <c r="P723" s="7">
        <f t="shared" si="22"/>
        <v>90.483333333333334</v>
      </c>
      <c r="Q723" s="9" t="str">
        <f>LEFT(N723, SEARCH("/",N723,1)-1)</f>
        <v>music</v>
      </c>
      <c r="R723" t="str">
        <f>RIGHT(N723,LEN(N723)-SEARCH("/",N723))</f>
        <v>rock</v>
      </c>
      <c r="S723" s="14">
        <f>(((J723/60)/60)/24)+DATE(1970,1,1)</f>
        <v>43194.208333333328</v>
      </c>
      <c r="T723" s="14">
        <f>(((K723/60)/60)/24)+DATE(1970,1,1)</f>
        <v>43200.208333333328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24">
        <f t="shared" si="23"/>
        <v>1.5650721649484536</v>
      </c>
      <c r="P724" s="7">
        <f t="shared" si="22"/>
        <v>25.00197628458498</v>
      </c>
      <c r="Q724" s="9" t="str">
        <f>LEFT(N724, SEARCH("/",N724,1)-1)</f>
        <v>film &amp; video</v>
      </c>
      <c r="R724" t="str">
        <f>RIGHT(N724,LEN(N724)-SEARCH("/",N724))</f>
        <v>documentary</v>
      </c>
      <c r="S724" s="14">
        <f>(((J724/60)/60)/24)+DATE(1970,1,1)</f>
        <v>43045.25</v>
      </c>
      <c r="T724" s="14">
        <f>(((K724/60)/60)/24)+DATE(1970,1,1)</f>
        <v>43072.25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24">
        <f t="shared" si="23"/>
        <v>2.704081632653061</v>
      </c>
      <c r="P725" s="7">
        <f t="shared" si="22"/>
        <v>92.013888888888886</v>
      </c>
      <c r="Q725" s="9" t="str">
        <f>LEFT(N725, SEARCH("/",N725,1)-1)</f>
        <v>theater</v>
      </c>
      <c r="R725" t="str">
        <f>RIGHT(N725,LEN(N725)-SEARCH("/",N725))</f>
        <v>plays</v>
      </c>
      <c r="S725" s="14">
        <f>(((J725/60)/60)/24)+DATE(1970,1,1)</f>
        <v>42431.25</v>
      </c>
      <c r="T725" s="14">
        <f>(((K725/60)/60)/24)+DATE(1970,1,1)</f>
        <v>42452.208333333328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24">
        <f t="shared" si="23"/>
        <v>1.3405952380952382</v>
      </c>
      <c r="P726" s="7">
        <f t="shared" si="22"/>
        <v>93.066115702479337</v>
      </c>
      <c r="Q726" s="9" t="str">
        <f>LEFT(N726, SEARCH("/",N726,1)-1)</f>
        <v>theater</v>
      </c>
      <c r="R726" t="str">
        <f>RIGHT(N726,LEN(N726)-SEARCH("/",N726))</f>
        <v>plays</v>
      </c>
      <c r="S726" s="14">
        <f>(((J726/60)/60)/24)+DATE(1970,1,1)</f>
        <v>41934.208333333336</v>
      </c>
      <c r="T726" s="14">
        <f>(((K726/60)/60)/24)+DATE(1970,1,1)</f>
        <v>41936.208333333336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24">
        <f t="shared" si="23"/>
        <v>0.50398033126293995</v>
      </c>
      <c r="P727" s="7">
        <f t="shared" si="22"/>
        <v>61.008145363408524</v>
      </c>
      <c r="Q727" s="9" t="str">
        <f>LEFT(N727, SEARCH("/",N727,1)-1)</f>
        <v>games</v>
      </c>
      <c r="R727" t="str">
        <f>RIGHT(N727,LEN(N727)-SEARCH("/",N727))</f>
        <v>mobile games</v>
      </c>
      <c r="S727" s="14">
        <f>(((J727/60)/60)/24)+DATE(1970,1,1)</f>
        <v>41958.25</v>
      </c>
      <c r="T727" s="14">
        <f>(((K727/60)/60)/24)+DATE(1970,1,1)</f>
        <v>41960.25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24">
        <f t="shared" si="23"/>
        <v>0.88815837937384901</v>
      </c>
      <c r="P728" s="7">
        <f t="shared" si="22"/>
        <v>92.036259541984734</v>
      </c>
      <c r="Q728" s="9" t="str">
        <f>LEFT(N728, SEARCH("/",N728,1)-1)</f>
        <v>theater</v>
      </c>
      <c r="R728" t="str">
        <f>RIGHT(N728,LEN(N728)-SEARCH("/",N728))</f>
        <v>plays</v>
      </c>
      <c r="S728" s="14">
        <f>(((J728/60)/60)/24)+DATE(1970,1,1)</f>
        <v>40476.208333333336</v>
      </c>
      <c r="T728" s="14">
        <f>(((K728/60)/60)/24)+DATE(1970,1,1)</f>
        <v>40482.208333333336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24">
        <f t="shared" si="23"/>
        <v>1.65</v>
      </c>
      <c r="P729" s="7">
        <f t="shared" si="22"/>
        <v>81.132596685082873</v>
      </c>
      <c r="Q729" s="9" t="str">
        <f>LEFT(N729, SEARCH("/",N729,1)-1)</f>
        <v>technology</v>
      </c>
      <c r="R729" t="str">
        <f>RIGHT(N729,LEN(N729)-SEARCH("/",N729))</f>
        <v>web</v>
      </c>
      <c r="S729" s="14">
        <f>(((J729/60)/60)/24)+DATE(1970,1,1)</f>
        <v>43485.25</v>
      </c>
      <c r="T729" s="14">
        <f>(((K729/60)/60)/24)+DATE(1970,1,1)</f>
        <v>43543.208333333328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24">
        <f t="shared" si="23"/>
        <v>0.17499999999999999</v>
      </c>
      <c r="P730" s="7">
        <f t="shared" si="22"/>
        <v>73.5</v>
      </c>
      <c r="Q730" s="9" t="str">
        <f>LEFT(N730, SEARCH("/",N730,1)-1)</f>
        <v>theater</v>
      </c>
      <c r="R730" t="str">
        <f>RIGHT(N730,LEN(N730)-SEARCH("/",N730))</f>
        <v>plays</v>
      </c>
      <c r="S730" s="14">
        <f>(((J730/60)/60)/24)+DATE(1970,1,1)</f>
        <v>42515.208333333328</v>
      </c>
      <c r="T730" s="14">
        <f>(((K730/60)/60)/24)+DATE(1970,1,1)</f>
        <v>42526.208333333328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24">
        <f t="shared" si="23"/>
        <v>1.8566071428571429</v>
      </c>
      <c r="P731" s="7">
        <f t="shared" si="22"/>
        <v>85.221311475409834</v>
      </c>
      <c r="Q731" s="9" t="str">
        <f>LEFT(N731, SEARCH("/",N731,1)-1)</f>
        <v>film &amp; video</v>
      </c>
      <c r="R731" t="str">
        <f>RIGHT(N731,LEN(N731)-SEARCH("/",N731))</f>
        <v>drama</v>
      </c>
      <c r="S731" s="14">
        <f>(((J731/60)/60)/24)+DATE(1970,1,1)</f>
        <v>41309.25</v>
      </c>
      <c r="T731" s="14">
        <f>(((K731/60)/60)/24)+DATE(1970,1,1)</f>
        <v>41311.25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24">
        <f t="shared" si="23"/>
        <v>4.1266319444444441</v>
      </c>
      <c r="P732" s="7">
        <f t="shared" si="22"/>
        <v>110.96825396825396</v>
      </c>
      <c r="Q732" s="9" t="str">
        <f>LEFT(N732, SEARCH("/",N732,1)-1)</f>
        <v>technology</v>
      </c>
      <c r="R732" t="str">
        <f>RIGHT(N732,LEN(N732)-SEARCH("/",N732))</f>
        <v>wearables</v>
      </c>
      <c r="S732" s="14">
        <f>(((J732/60)/60)/24)+DATE(1970,1,1)</f>
        <v>42147.208333333328</v>
      </c>
      <c r="T732" s="14">
        <f>(((K732/60)/60)/24)+DATE(1970,1,1)</f>
        <v>42153.208333333328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24">
        <f t="shared" si="23"/>
        <v>0.90249999999999997</v>
      </c>
      <c r="P733" s="7">
        <f t="shared" si="22"/>
        <v>32.968036529680369</v>
      </c>
      <c r="Q733" s="9" t="str">
        <f>LEFT(N733, SEARCH("/",N733,1)-1)</f>
        <v>technology</v>
      </c>
      <c r="R733" t="str">
        <f>RIGHT(N733,LEN(N733)-SEARCH("/",N733))</f>
        <v>web</v>
      </c>
      <c r="S733" s="14">
        <f>(((J733/60)/60)/24)+DATE(1970,1,1)</f>
        <v>42939.208333333328</v>
      </c>
      <c r="T733" s="14">
        <f>(((K733/60)/60)/24)+DATE(1970,1,1)</f>
        <v>42940.208333333328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24">
        <f t="shared" si="23"/>
        <v>0.91984615384615387</v>
      </c>
      <c r="P734" s="7">
        <f t="shared" si="22"/>
        <v>96.005352363960753</v>
      </c>
      <c r="Q734" s="9" t="str">
        <f>LEFT(N734, SEARCH("/",N734,1)-1)</f>
        <v>music</v>
      </c>
      <c r="R734" t="str">
        <f>RIGHT(N734,LEN(N734)-SEARCH("/",N734))</f>
        <v>rock</v>
      </c>
      <c r="S734" s="14">
        <f>(((J734/60)/60)/24)+DATE(1970,1,1)</f>
        <v>42816.208333333328</v>
      </c>
      <c r="T734" s="14">
        <f>(((K734/60)/60)/24)+DATE(1970,1,1)</f>
        <v>42839.208333333328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24">
        <f t="shared" si="23"/>
        <v>5.2700632911392402</v>
      </c>
      <c r="P735" s="7">
        <f t="shared" si="22"/>
        <v>84.96632653061225</v>
      </c>
      <c r="Q735" s="9" t="str">
        <f>LEFT(N735, SEARCH("/",N735,1)-1)</f>
        <v>music</v>
      </c>
      <c r="R735" t="str">
        <f>RIGHT(N735,LEN(N735)-SEARCH("/",N735))</f>
        <v>metal</v>
      </c>
      <c r="S735" s="14">
        <f>(((J735/60)/60)/24)+DATE(1970,1,1)</f>
        <v>41844.208333333336</v>
      </c>
      <c r="T735" s="14">
        <f>(((K735/60)/60)/24)+DATE(1970,1,1)</f>
        <v>41857.208333333336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24">
        <f t="shared" si="23"/>
        <v>3.1914285714285713</v>
      </c>
      <c r="P736" s="7">
        <f t="shared" si="22"/>
        <v>25.007462686567163</v>
      </c>
      <c r="Q736" s="9" t="str">
        <f>LEFT(N736, SEARCH("/",N736,1)-1)</f>
        <v>theater</v>
      </c>
      <c r="R736" t="str">
        <f>RIGHT(N736,LEN(N736)-SEARCH("/",N736))</f>
        <v>plays</v>
      </c>
      <c r="S736" s="14">
        <f>(((J736/60)/60)/24)+DATE(1970,1,1)</f>
        <v>42763.25</v>
      </c>
      <c r="T736" s="14">
        <f>(((K736/60)/60)/24)+DATE(1970,1,1)</f>
        <v>42775.25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24">
        <f t="shared" si="23"/>
        <v>3.5418867924528303</v>
      </c>
      <c r="P737" s="7">
        <f t="shared" si="22"/>
        <v>65.998995479658461</v>
      </c>
      <c r="Q737" s="9" t="str">
        <f>LEFT(N737, SEARCH("/",N737,1)-1)</f>
        <v>photography</v>
      </c>
      <c r="R737" t="str">
        <f>RIGHT(N737,LEN(N737)-SEARCH("/",N737))</f>
        <v>photography books</v>
      </c>
      <c r="S737" s="14">
        <f>(((J737/60)/60)/24)+DATE(1970,1,1)</f>
        <v>42459.208333333328</v>
      </c>
      <c r="T737" s="14">
        <f>(((K737/60)/60)/24)+DATE(1970,1,1)</f>
        <v>42466.208333333328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24">
        <f t="shared" si="23"/>
        <v>0.32896103896103895</v>
      </c>
      <c r="P738" s="7">
        <f t="shared" si="22"/>
        <v>87.34482758620689</v>
      </c>
      <c r="Q738" s="9" t="str">
        <f>LEFT(N738, SEARCH("/",N738,1)-1)</f>
        <v>publishing</v>
      </c>
      <c r="R738" t="str">
        <f>RIGHT(N738,LEN(N738)-SEARCH("/",N738))</f>
        <v>nonfiction</v>
      </c>
      <c r="S738" s="14">
        <f>(((J738/60)/60)/24)+DATE(1970,1,1)</f>
        <v>42055.25</v>
      </c>
      <c r="T738" s="14">
        <f>(((K738/60)/60)/24)+DATE(1970,1,1)</f>
        <v>42059.25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24">
        <f t="shared" si="23"/>
        <v>1.358918918918919</v>
      </c>
      <c r="P739" s="7">
        <f t="shared" si="22"/>
        <v>27.933333333333334</v>
      </c>
      <c r="Q739" s="9" t="str">
        <f>LEFT(N739, SEARCH("/",N739,1)-1)</f>
        <v>music</v>
      </c>
      <c r="R739" t="str">
        <f>RIGHT(N739,LEN(N739)-SEARCH("/",N739))</f>
        <v>indie rock</v>
      </c>
      <c r="S739" s="14">
        <f>(((J739/60)/60)/24)+DATE(1970,1,1)</f>
        <v>42685.25</v>
      </c>
      <c r="T739" s="14">
        <f>(((K739/60)/60)/24)+DATE(1970,1,1)</f>
        <v>42697.25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24">
        <f t="shared" si="23"/>
        <v>2.0843373493975904E-2</v>
      </c>
      <c r="P740" s="7">
        <f t="shared" si="22"/>
        <v>103.8</v>
      </c>
      <c r="Q740" s="9" t="str">
        <f>LEFT(N740, SEARCH("/",N740,1)-1)</f>
        <v>theater</v>
      </c>
      <c r="R740" t="str">
        <f>RIGHT(N740,LEN(N740)-SEARCH("/",N740))</f>
        <v>plays</v>
      </c>
      <c r="S740" s="14">
        <f>(((J740/60)/60)/24)+DATE(1970,1,1)</f>
        <v>41959.25</v>
      </c>
      <c r="T740" s="14">
        <f>(((K740/60)/60)/24)+DATE(1970,1,1)</f>
        <v>41981.25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24">
        <f t="shared" si="23"/>
        <v>0.61</v>
      </c>
      <c r="P741" s="7">
        <f t="shared" si="22"/>
        <v>31.937172774869111</v>
      </c>
      <c r="Q741" s="9" t="str">
        <f>LEFT(N741, SEARCH("/",N741,1)-1)</f>
        <v>music</v>
      </c>
      <c r="R741" t="str">
        <f>RIGHT(N741,LEN(N741)-SEARCH("/",N741))</f>
        <v>indie rock</v>
      </c>
      <c r="S741" s="14">
        <f>(((J741/60)/60)/24)+DATE(1970,1,1)</f>
        <v>41089.208333333336</v>
      </c>
      <c r="T741" s="14">
        <f>(((K741/60)/60)/24)+DATE(1970,1,1)</f>
        <v>41090.208333333336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24">
        <f t="shared" si="23"/>
        <v>0.30037735849056602</v>
      </c>
      <c r="P742" s="7">
        <f t="shared" si="22"/>
        <v>99.5</v>
      </c>
      <c r="Q742" s="9" t="str">
        <f>LEFT(N742, SEARCH("/",N742,1)-1)</f>
        <v>theater</v>
      </c>
      <c r="R742" t="str">
        <f>RIGHT(N742,LEN(N742)-SEARCH("/",N742))</f>
        <v>plays</v>
      </c>
      <c r="S742" s="14">
        <f>(((J742/60)/60)/24)+DATE(1970,1,1)</f>
        <v>42769.25</v>
      </c>
      <c r="T742" s="14">
        <f>(((K742/60)/60)/24)+DATE(1970,1,1)</f>
        <v>42772.25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24">
        <f t="shared" si="23"/>
        <v>11.791666666666666</v>
      </c>
      <c r="P743" s="7">
        <f t="shared" si="22"/>
        <v>108.84615384615384</v>
      </c>
      <c r="Q743" s="9" t="str">
        <f>LEFT(N743, SEARCH("/",N743,1)-1)</f>
        <v>theater</v>
      </c>
      <c r="R743" t="str">
        <f>RIGHT(N743,LEN(N743)-SEARCH("/",N743))</f>
        <v>plays</v>
      </c>
      <c r="S743" s="14">
        <f>(((J743/60)/60)/24)+DATE(1970,1,1)</f>
        <v>40321.208333333336</v>
      </c>
      <c r="T743" s="14">
        <f>(((K743/60)/60)/24)+DATE(1970,1,1)</f>
        <v>40322.208333333336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24">
        <f t="shared" si="23"/>
        <v>11.260833333333334</v>
      </c>
      <c r="P744" s="7">
        <f t="shared" si="22"/>
        <v>110.76229508196721</v>
      </c>
      <c r="Q744" s="9" t="str">
        <f>LEFT(N744, SEARCH("/",N744,1)-1)</f>
        <v>music</v>
      </c>
      <c r="R744" t="str">
        <f>RIGHT(N744,LEN(N744)-SEARCH("/",N744))</f>
        <v>electric music</v>
      </c>
      <c r="S744" s="14">
        <f>(((J744/60)/60)/24)+DATE(1970,1,1)</f>
        <v>40197.25</v>
      </c>
      <c r="T744" s="14">
        <f>(((K744/60)/60)/24)+DATE(1970,1,1)</f>
        <v>40239.25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24">
        <f t="shared" si="23"/>
        <v>0.12923076923076923</v>
      </c>
      <c r="P745" s="7">
        <f t="shared" si="22"/>
        <v>29.647058823529413</v>
      </c>
      <c r="Q745" s="9" t="str">
        <f>LEFT(N745, SEARCH("/",N745,1)-1)</f>
        <v>theater</v>
      </c>
      <c r="R745" t="str">
        <f>RIGHT(N745,LEN(N745)-SEARCH("/",N745))</f>
        <v>plays</v>
      </c>
      <c r="S745" s="14">
        <f>(((J745/60)/60)/24)+DATE(1970,1,1)</f>
        <v>42298.208333333328</v>
      </c>
      <c r="T745" s="14">
        <f>(((K745/60)/60)/24)+DATE(1970,1,1)</f>
        <v>42304.208333333328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24">
        <f t="shared" si="23"/>
        <v>7.12</v>
      </c>
      <c r="P746" s="7">
        <f t="shared" si="22"/>
        <v>101.71428571428571</v>
      </c>
      <c r="Q746" s="9" t="str">
        <f>LEFT(N746, SEARCH("/",N746,1)-1)</f>
        <v>theater</v>
      </c>
      <c r="R746" t="str">
        <f>RIGHT(N746,LEN(N746)-SEARCH("/",N746))</f>
        <v>plays</v>
      </c>
      <c r="S746" s="14">
        <f>(((J746/60)/60)/24)+DATE(1970,1,1)</f>
        <v>43322.208333333328</v>
      </c>
      <c r="T746" s="14">
        <f>(((K746/60)/60)/24)+DATE(1970,1,1)</f>
        <v>43324.208333333328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24">
        <f t="shared" si="23"/>
        <v>0.30304347826086958</v>
      </c>
      <c r="P747" s="7">
        <f t="shared" si="22"/>
        <v>61.5</v>
      </c>
      <c r="Q747" s="9" t="str">
        <f>LEFT(N747, SEARCH("/",N747,1)-1)</f>
        <v>technology</v>
      </c>
      <c r="R747" t="str">
        <f>RIGHT(N747,LEN(N747)-SEARCH("/",N747))</f>
        <v>wearables</v>
      </c>
      <c r="S747" s="14">
        <f>(((J747/60)/60)/24)+DATE(1970,1,1)</f>
        <v>40328.208333333336</v>
      </c>
      <c r="T747" s="14">
        <f>(((K747/60)/60)/24)+DATE(1970,1,1)</f>
        <v>40355.208333333336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24">
        <f t="shared" si="23"/>
        <v>2.1250896057347672</v>
      </c>
      <c r="P748" s="7">
        <f t="shared" si="22"/>
        <v>35</v>
      </c>
      <c r="Q748" s="9" t="str">
        <f>LEFT(N748, SEARCH("/",N748,1)-1)</f>
        <v>technology</v>
      </c>
      <c r="R748" t="str">
        <f>RIGHT(N748,LEN(N748)-SEARCH("/",N748))</f>
        <v>web</v>
      </c>
      <c r="S748" s="14">
        <f>(((J748/60)/60)/24)+DATE(1970,1,1)</f>
        <v>40825.208333333336</v>
      </c>
      <c r="T748" s="14">
        <f>(((K748/60)/60)/24)+DATE(1970,1,1)</f>
        <v>40830.208333333336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24">
        <f t="shared" si="23"/>
        <v>2.2885714285714287</v>
      </c>
      <c r="P749" s="7">
        <f t="shared" si="22"/>
        <v>40.049999999999997</v>
      </c>
      <c r="Q749" s="9" t="str">
        <f>LEFT(N749, SEARCH("/",N749,1)-1)</f>
        <v>theater</v>
      </c>
      <c r="R749" t="str">
        <f>RIGHT(N749,LEN(N749)-SEARCH("/",N749))</f>
        <v>plays</v>
      </c>
      <c r="S749" s="14">
        <f>(((J749/60)/60)/24)+DATE(1970,1,1)</f>
        <v>40423.208333333336</v>
      </c>
      <c r="T749" s="14">
        <f>(((K749/60)/60)/24)+DATE(1970,1,1)</f>
        <v>40434.208333333336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24">
        <f t="shared" si="23"/>
        <v>0.34959979476654696</v>
      </c>
      <c r="P750" s="7">
        <f t="shared" si="22"/>
        <v>110.97231270358306</v>
      </c>
      <c r="Q750" s="9" t="str">
        <f>LEFT(N750, SEARCH("/",N750,1)-1)</f>
        <v>film &amp; video</v>
      </c>
      <c r="R750" t="str">
        <f>RIGHT(N750,LEN(N750)-SEARCH("/",N750))</f>
        <v>animation</v>
      </c>
      <c r="S750" s="14">
        <f>(((J750/60)/60)/24)+DATE(1970,1,1)</f>
        <v>40238.25</v>
      </c>
      <c r="T750" s="14">
        <f>(((K750/60)/60)/24)+DATE(1970,1,1)</f>
        <v>40263.208333333336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24">
        <f t="shared" si="23"/>
        <v>1.5729069767441861</v>
      </c>
      <c r="P751" s="7">
        <f t="shared" si="22"/>
        <v>36.959016393442624</v>
      </c>
      <c r="Q751" s="9" t="str">
        <f>LEFT(N751, SEARCH("/",N751,1)-1)</f>
        <v>technology</v>
      </c>
      <c r="R751" t="str">
        <f>RIGHT(N751,LEN(N751)-SEARCH("/",N751))</f>
        <v>wearables</v>
      </c>
      <c r="S751" s="14">
        <f>(((J751/60)/60)/24)+DATE(1970,1,1)</f>
        <v>41920.208333333336</v>
      </c>
      <c r="T751" s="14">
        <f>(((K751/60)/60)/24)+DATE(1970,1,1)</f>
        <v>41932.208333333336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24">
        <f t="shared" si="23"/>
        <v>0.01</v>
      </c>
      <c r="P752" s="7">
        <f t="shared" si="22"/>
        <v>1</v>
      </c>
      <c r="Q752" s="9" t="str">
        <f>LEFT(N752, SEARCH("/",N752,1)-1)</f>
        <v>music</v>
      </c>
      <c r="R752" t="str">
        <f>RIGHT(N752,LEN(N752)-SEARCH("/",N752))</f>
        <v>electric music</v>
      </c>
      <c r="S752" s="14">
        <f>(((J752/60)/60)/24)+DATE(1970,1,1)</f>
        <v>40360.208333333336</v>
      </c>
      <c r="T752" s="14">
        <f>(((K752/60)/60)/24)+DATE(1970,1,1)</f>
        <v>40385.208333333336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24">
        <f t="shared" si="23"/>
        <v>2.3230555555555554</v>
      </c>
      <c r="P753" s="7">
        <f t="shared" si="22"/>
        <v>30.974074074074075</v>
      </c>
      <c r="Q753" s="9" t="str">
        <f>LEFT(N753, SEARCH("/",N753,1)-1)</f>
        <v>publishing</v>
      </c>
      <c r="R753" t="str">
        <f>RIGHT(N753,LEN(N753)-SEARCH("/",N753))</f>
        <v>nonfiction</v>
      </c>
      <c r="S753" s="14">
        <f>(((J753/60)/60)/24)+DATE(1970,1,1)</f>
        <v>42446.208333333328</v>
      </c>
      <c r="T753" s="14">
        <f>(((K753/60)/60)/24)+DATE(1970,1,1)</f>
        <v>42461.208333333328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24">
        <f t="shared" si="23"/>
        <v>0.92448275862068963</v>
      </c>
      <c r="P754" s="7">
        <f t="shared" si="22"/>
        <v>47.035087719298247</v>
      </c>
      <c r="Q754" s="9" t="str">
        <f>LEFT(N754, SEARCH("/",N754,1)-1)</f>
        <v>theater</v>
      </c>
      <c r="R754" t="str">
        <f>RIGHT(N754,LEN(N754)-SEARCH("/",N754))</f>
        <v>plays</v>
      </c>
      <c r="S754" s="14">
        <f>(((J754/60)/60)/24)+DATE(1970,1,1)</f>
        <v>40395.208333333336</v>
      </c>
      <c r="T754" s="14">
        <f>(((K754/60)/60)/24)+DATE(1970,1,1)</f>
        <v>40413.208333333336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24">
        <f t="shared" si="23"/>
        <v>2.5670212765957445</v>
      </c>
      <c r="P755" s="7">
        <f t="shared" si="22"/>
        <v>88.065693430656935</v>
      </c>
      <c r="Q755" s="9" t="str">
        <f>LEFT(N755, SEARCH("/",N755,1)-1)</f>
        <v>photography</v>
      </c>
      <c r="R755" t="str">
        <f>RIGHT(N755,LEN(N755)-SEARCH("/",N755))</f>
        <v>photography books</v>
      </c>
      <c r="S755" s="14">
        <f>(((J755/60)/60)/24)+DATE(1970,1,1)</f>
        <v>40321.208333333336</v>
      </c>
      <c r="T755" s="14">
        <f>(((K755/60)/60)/24)+DATE(1970,1,1)</f>
        <v>40336.208333333336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24">
        <f t="shared" si="23"/>
        <v>1.6847017045454546</v>
      </c>
      <c r="P756" s="7">
        <f t="shared" si="22"/>
        <v>37.005616224648989</v>
      </c>
      <c r="Q756" s="9" t="str">
        <f>LEFT(N756, SEARCH("/",N756,1)-1)</f>
        <v>theater</v>
      </c>
      <c r="R756" t="str">
        <f>RIGHT(N756,LEN(N756)-SEARCH("/",N756))</f>
        <v>plays</v>
      </c>
      <c r="S756" s="14">
        <f>(((J756/60)/60)/24)+DATE(1970,1,1)</f>
        <v>41210.208333333336</v>
      </c>
      <c r="T756" s="14">
        <f>(((K756/60)/60)/24)+DATE(1970,1,1)</f>
        <v>41263.25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24">
        <f t="shared" si="23"/>
        <v>1.6657777777777778</v>
      </c>
      <c r="P757" s="7">
        <f t="shared" si="22"/>
        <v>26.027777777777779</v>
      </c>
      <c r="Q757" s="9" t="str">
        <f>LEFT(N757, SEARCH("/",N757,1)-1)</f>
        <v>theater</v>
      </c>
      <c r="R757" t="str">
        <f>RIGHT(N757,LEN(N757)-SEARCH("/",N757))</f>
        <v>plays</v>
      </c>
      <c r="S757" s="14">
        <f>(((J757/60)/60)/24)+DATE(1970,1,1)</f>
        <v>43096.25</v>
      </c>
      <c r="T757" s="14">
        <f>(((K757/60)/60)/24)+DATE(1970,1,1)</f>
        <v>43108.25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24">
        <f t="shared" si="23"/>
        <v>7.7207692307692311</v>
      </c>
      <c r="P758" s="7">
        <f t="shared" si="22"/>
        <v>67.817567567567565</v>
      </c>
      <c r="Q758" s="9" t="str">
        <f>LEFT(N758, SEARCH("/",N758,1)-1)</f>
        <v>theater</v>
      </c>
      <c r="R758" t="str">
        <f>RIGHT(N758,LEN(N758)-SEARCH("/",N758))</f>
        <v>plays</v>
      </c>
      <c r="S758" s="14">
        <f>(((J758/60)/60)/24)+DATE(1970,1,1)</f>
        <v>42024.25</v>
      </c>
      <c r="T758" s="14">
        <f>(((K758/60)/60)/24)+DATE(1970,1,1)</f>
        <v>42030.25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24">
        <f t="shared" si="23"/>
        <v>4.0685714285714285</v>
      </c>
      <c r="P759" s="7">
        <f t="shared" si="22"/>
        <v>49.964912280701753</v>
      </c>
      <c r="Q759" s="9" t="str">
        <f>LEFT(N759, SEARCH("/",N759,1)-1)</f>
        <v>film &amp; video</v>
      </c>
      <c r="R759" t="str">
        <f>RIGHT(N759,LEN(N759)-SEARCH("/",N759))</f>
        <v>drama</v>
      </c>
      <c r="S759" s="14">
        <f>(((J759/60)/60)/24)+DATE(1970,1,1)</f>
        <v>40675.208333333336</v>
      </c>
      <c r="T759" s="14">
        <f>(((K759/60)/60)/24)+DATE(1970,1,1)</f>
        <v>40679.208333333336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24">
        <f t="shared" si="23"/>
        <v>5.6420608108108112</v>
      </c>
      <c r="P760" s="7">
        <f t="shared" si="22"/>
        <v>110.01646903820817</v>
      </c>
      <c r="Q760" s="9" t="str">
        <f>LEFT(N760, SEARCH("/",N760,1)-1)</f>
        <v>music</v>
      </c>
      <c r="R760" t="str">
        <f>RIGHT(N760,LEN(N760)-SEARCH("/",N760))</f>
        <v>rock</v>
      </c>
      <c r="S760" s="14">
        <f>(((J760/60)/60)/24)+DATE(1970,1,1)</f>
        <v>41936.208333333336</v>
      </c>
      <c r="T760" s="14">
        <f>(((K760/60)/60)/24)+DATE(1970,1,1)</f>
        <v>41945.208333333336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24">
        <f t="shared" si="23"/>
        <v>0.6842686567164179</v>
      </c>
      <c r="P761" s="7">
        <f t="shared" si="22"/>
        <v>89.964678178963894</v>
      </c>
      <c r="Q761" s="9" t="str">
        <f>LEFT(N761, SEARCH("/",N761,1)-1)</f>
        <v>music</v>
      </c>
      <c r="R761" t="str">
        <f>RIGHT(N761,LEN(N761)-SEARCH("/",N761))</f>
        <v>electric music</v>
      </c>
      <c r="S761" s="14">
        <f>(((J761/60)/60)/24)+DATE(1970,1,1)</f>
        <v>43136.25</v>
      </c>
      <c r="T761" s="14">
        <f>(((K761/60)/60)/24)+DATE(1970,1,1)</f>
        <v>43166.25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24">
        <f t="shared" si="23"/>
        <v>0.34351966873706002</v>
      </c>
      <c r="P762" s="7">
        <f t="shared" si="22"/>
        <v>79.009523809523813</v>
      </c>
      <c r="Q762" s="9" t="str">
        <f>LEFT(N762, SEARCH("/",N762,1)-1)</f>
        <v>games</v>
      </c>
      <c r="R762" t="str">
        <f>RIGHT(N762,LEN(N762)-SEARCH("/",N762))</f>
        <v>video games</v>
      </c>
      <c r="S762" s="14">
        <f>(((J762/60)/60)/24)+DATE(1970,1,1)</f>
        <v>43678.208333333328</v>
      </c>
      <c r="T762" s="14">
        <f>(((K762/60)/60)/24)+DATE(1970,1,1)</f>
        <v>43707.208333333328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24">
        <f t="shared" si="23"/>
        <v>6.5545454545454547</v>
      </c>
      <c r="P763" s="7">
        <f t="shared" si="22"/>
        <v>86.867469879518069</v>
      </c>
      <c r="Q763" s="9" t="str">
        <f>LEFT(N763, SEARCH("/",N763,1)-1)</f>
        <v>music</v>
      </c>
      <c r="R763" t="str">
        <f>RIGHT(N763,LEN(N763)-SEARCH("/",N763))</f>
        <v>rock</v>
      </c>
      <c r="S763" s="14">
        <f>(((J763/60)/60)/24)+DATE(1970,1,1)</f>
        <v>42938.208333333328</v>
      </c>
      <c r="T763" s="14">
        <f>(((K763/60)/60)/24)+DATE(1970,1,1)</f>
        <v>42943.208333333328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24">
        <f t="shared" si="23"/>
        <v>1.7725714285714285</v>
      </c>
      <c r="P764" s="7">
        <f t="shared" si="22"/>
        <v>62.04</v>
      </c>
      <c r="Q764" s="9" t="str">
        <f>LEFT(N764, SEARCH("/",N764,1)-1)</f>
        <v>music</v>
      </c>
      <c r="R764" t="str">
        <f>RIGHT(N764,LEN(N764)-SEARCH("/",N764))</f>
        <v>jazz</v>
      </c>
      <c r="S764" s="14">
        <f>(((J764/60)/60)/24)+DATE(1970,1,1)</f>
        <v>41241.25</v>
      </c>
      <c r="T764" s="14">
        <f>(((K764/60)/60)/24)+DATE(1970,1,1)</f>
        <v>41252.25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24">
        <f t="shared" si="23"/>
        <v>1.1317857142857144</v>
      </c>
      <c r="P765" s="7">
        <f t="shared" si="22"/>
        <v>26.970212765957445</v>
      </c>
      <c r="Q765" s="9" t="str">
        <f>LEFT(N765, SEARCH("/",N765,1)-1)</f>
        <v>theater</v>
      </c>
      <c r="R765" t="str">
        <f>RIGHT(N765,LEN(N765)-SEARCH("/",N765))</f>
        <v>plays</v>
      </c>
      <c r="S765" s="14">
        <f>(((J765/60)/60)/24)+DATE(1970,1,1)</f>
        <v>41037.208333333336</v>
      </c>
      <c r="T765" s="14">
        <f>(((K765/60)/60)/24)+DATE(1970,1,1)</f>
        <v>41072.208333333336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24">
        <f t="shared" si="23"/>
        <v>7.2818181818181822</v>
      </c>
      <c r="P766" s="7">
        <f t="shared" si="22"/>
        <v>54.121621621621621</v>
      </c>
      <c r="Q766" s="9" t="str">
        <f>LEFT(N766, SEARCH("/",N766,1)-1)</f>
        <v>music</v>
      </c>
      <c r="R766" t="str">
        <f>RIGHT(N766,LEN(N766)-SEARCH("/",N766))</f>
        <v>rock</v>
      </c>
      <c r="S766" s="14">
        <f>(((J766/60)/60)/24)+DATE(1970,1,1)</f>
        <v>40676.208333333336</v>
      </c>
      <c r="T766" s="14">
        <f>(((K766/60)/60)/24)+DATE(1970,1,1)</f>
        <v>40684.208333333336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24">
        <f t="shared" si="23"/>
        <v>2.0833333333333335</v>
      </c>
      <c r="P767" s="7">
        <f t="shared" si="22"/>
        <v>41.035353535353536</v>
      </c>
      <c r="Q767" s="9" t="str">
        <f>LEFT(N767, SEARCH("/",N767,1)-1)</f>
        <v>music</v>
      </c>
      <c r="R767" t="str">
        <f>RIGHT(N767,LEN(N767)-SEARCH("/",N767))</f>
        <v>indie rock</v>
      </c>
      <c r="S767" s="14">
        <f>(((J767/60)/60)/24)+DATE(1970,1,1)</f>
        <v>42840.208333333328</v>
      </c>
      <c r="T767" s="14">
        <f>(((K767/60)/60)/24)+DATE(1970,1,1)</f>
        <v>42865.208333333328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24">
        <f t="shared" si="23"/>
        <v>0.31171232876712329</v>
      </c>
      <c r="P768" s="7">
        <f t="shared" si="22"/>
        <v>55.052419354838712</v>
      </c>
      <c r="Q768" s="9" t="str">
        <f>LEFT(N768, SEARCH("/",N768,1)-1)</f>
        <v>film &amp; video</v>
      </c>
      <c r="R768" t="str">
        <f>RIGHT(N768,LEN(N768)-SEARCH("/",N768))</f>
        <v>science fiction</v>
      </c>
      <c r="S768" s="14">
        <f>(((J768/60)/60)/24)+DATE(1970,1,1)</f>
        <v>43362.208333333328</v>
      </c>
      <c r="T768" s="14">
        <f>(((K768/60)/60)/24)+DATE(1970,1,1)</f>
        <v>43363.208333333328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24">
        <f t="shared" si="23"/>
        <v>0.56967078189300413</v>
      </c>
      <c r="P769" s="7">
        <f t="shared" si="22"/>
        <v>107.93762183235867</v>
      </c>
      <c r="Q769" s="9" t="str">
        <f>LEFT(N769, SEARCH("/",N769,1)-1)</f>
        <v>publishing</v>
      </c>
      <c r="R769" t="str">
        <f>RIGHT(N769,LEN(N769)-SEARCH("/",N769))</f>
        <v>translations</v>
      </c>
      <c r="S769" s="14">
        <f>(((J769/60)/60)/24)+DATE(1970,1,1)</f>
        <v>42283.208333333328</v>
      </c>
      <c r="T769" s="14">
        <f>(((K769/60)/60)/24)+DATE(1970,1,1)</f>
        <v>42328.25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24">
        <f t="shared" si="23"/>
        <v>2.31</v>
      </c>
      <c r="P770" s="7">
        <f t="shared" si="22"/>
        <v>73.92</v>
      </c>
      <c r="Q770" s="9" t="str">
        <f>LEFT(N770, SEARCH("/",N770,1)-1)</f>
        <v>theater</v>
      </c>
      <c r="R770" t="str">
        <f>RIGHT(N770,LEN(N770)-SEARCH("/",N770))</f>
        <v>plays</v>
      </c>
      <c r="S770" s="14">
        <f>(((J770/60)/60)/24)+DATE(1970,1,1)</f>
        <v>41619.25</v>
      </c>
      <c r="T770" s="14">
        <f>(((K770/60)/60)/24)+DATE(1970,1,1)</f>
        <v>41634.25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24">
        <f t="shared" si="23"/>
        <v>0.86867834394904464</v>
      </c>
      <c r="P771" s="7">
        <f t="shared" ref="P771:P834" si="24">IF(E771=0, 0, E771/G771)</f>
        <v>31.995894428152493</v>
      </c>
      <c r="Q771" s="9" t="str">
        <f>LEFT(N771, SEARCH("/",N771,1)-1)</f>
        <v>games</v>
      </c>
      <c r="R771" t="str">
        <f>RIGHT(N771,LEN(N771)-SEARCH("/",N771))</f>
        <v>video games</v>
      </c>
      <c r="S771" s="14">
        <f>(((J771/60)/60)/24)+DATE(1970,1,1)</f>
        <v>41501.208333333336</v>
      </c>
      <c r="T771" s="14">
        <f>(((K771/60)/60)/24)+DATE(1970,1,1)</f>
        <v>41527.208333333336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24">
        <f t="shared" ref="O772:O835" si="25">IF(E772=0, 0, E772/D772)</f>
        <v>2.7074418604651163</v>
      </c>
      <c r="P772" s="7">
        <f t="shared" si="24"/>
        <v>53.898148148148145</v>
      </c>
      <c r="Q772" s="9" t="str">
        <f>LEFT(N772, SEARCH("/",N772,1)-1)</f>
        <v>theater</v>
      </c>
      <c r="R772" t="str">
        <f>RIGHT(N772,LEN(N772)-SEARCH("/",N772))</f>
        <v>plays</v>
      </c>
      <c r="S772" s="14">
        <f>(((J772/60)/60)/24)+DATE(1970,1,1)</f>
        <v>41743.208333333336</v>
      </c>
      <c r="T772" s="14">
        <f>(((K772/60)/60)/24)+DATE(1970,1,1)</f>
        <v>41750.208333333336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24">
        <f t="shared" si="25"/>
        <v>0.49446428571428569</v>
      </c>
      <c r="P773" s="7">
        <f t="shared" si="24"/>
        <v>106.5</v>
      </c>
      <c r="Q773" s="9" t="str">
        <f>LEFT(N773, SEARCH("/",N773,1)-1)</f>
        <v>theater</v>
      </c>
      <c r="R773" t="str">
        <f>RIGHT(N773,LEN(N773)-SEARCH("/",N773))</f>
        <v>plays</v>
      </c>
      <c r="S773" s="14">
        <f>(((J773/60)/60)/24)+DATE(1970,1,1)</f>
        <v>43491.25</v>
      </c>
      <c r="T773" s="14">
        <f>(((K773/60)/60)/24)+DATE(1970,1,1)</f>
        <v>43518.25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24">
        <f t="shared" si="25"/>
        <v>1.1335962566844919</v>
      </c>
      <c r="P774" s="7">
        <f t="shared" si="24"/>
        <v>32.999805409612762</v>
      </c>
      <c r="Q774" s="9" t="str">
        <f>LEFT(N774, SEARCH("/",N774,1)-1)</f>
        <v>music</v>
      </c>
      <c r="R774" t="str">
        <f>RIGHT(N774,LEN(N774)-SEARCH("/",N774))</f>
        <v>indie rock</v>
      </c>
      <c r="S774" s="14">
        <f>(((J774/60)/60)/24)+DATE(1970,1,1)</f>
        <v>43505.25</v>
      </c>
      <c r="T774" s="14">
        <f>(((K774/60)/60)/24)+DATE(1970,1,1)</f>
        <v>43509.25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24">
        <f t="shared" si="25"/>
        <v>1.9055555555555554</v>
      </c>
      <c r="P775" s="7">
        <f t="shared" si="24"/>
        <v>43.00254993625159</v>
      </c>
      <c r="Q775" s="9" t="str">
        <f>LEFT(N775, SEARCH("/",N775,1)-1)</f>
        <v>theater</v>
      </c>
      <c r="R775" t="str">
        <f>RIGHT(N775,LEN(N775)-SEARCH("/",N775))</f>
        <v>plays</v>
      </c>
      <c r="S775" s="14">
        <f>(((J775/60)/60)/24)+DATE(1970,1,1)</f>
        <v>42838.208333333328</v>
      </c>
      <c r="T775" s="14">
        <f>(((K775/60)/60)/24)+DATE(1970,1,1)</f>
        <v>42848.208333333328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24">
        <f t="shared" si="25"/>
        <v>1.355</v>
      </c>
      <c r="P776" s="7">
        <f t="shared" si="24"/>
        <v>86.858974358974365</v>
      </c>
      <c r="Q776" s="9" t="str">
        <f>LEFT(N776, SEARCH("/",N776,1)-1)</f>
        <v>technology</v>
      </c>
      <c r="R776" t="str">
        <f>RIGHT(N776,LEN(N776)-SEARCH("/",N776))</f>
        <v>web</v>
      </c>
      <c r="S776" s="14">
        <f>(((J776/60)/60)/24)+DATE(1970,1,1)</f>
        <v>42513.208333333328</v>
      </c>
      <c r="T776" s="14">
        <f>(((K776/60)/60)/24)+DATE(1970,1,1)</f>
        <v>42554.208333333328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24">
        <f t="shared" si="25"/>
        <v>0.10297872340425532</v>
      </c>
      <c r="P777" s="7">
        <f t="shared" si="24"/>
        <v>96.8</v>
      </c>
      <c r="Q777" s="9" t="str">
        <f>LEFT(N777, SEARCH("/",N777,1)-1)</f>
        <v>music</v>
      </c>
      <c r="R777" t="str">
        <f>RIGHT(N777,LEN(N777)-SEARCH("/",N777))</f>
        <v>rock</v>
      </c>
      <c r="S777" s="14">
        <f>(((J777/60)/60)/24)+DATE(1970,1,1)</f>
        <v>41949.25</v>
      </c>
      <c r="T777" s="14">
        <f>(((K777/60)/60)/24)+DATE(1970,1,1)</f>
        <v>41959.25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24">
        <f t="shared" si="25"/>
        <v>0.65544223826714798</v>
      </c>
      <c r="P778" s="7">
        <f t="shared" si="24"/>
        <v>32.995456610631528</v>
      </c>
      <c r="Q778" s="9" t="str">
        <f>LEFT(N778, SEARCH("/",N778,1)-1)</f>
        <v>theater</v>
      </c>
      <c r="R778" t="str">
        <f>RIGHT(N778,LEN(N778)-SEARCH("/",N778))</f>
        <v>plays</v>
      </c>
      <c r="S778" s="14">
        <f>(((J778/60)/60)/24)+DATE(1970,1,1)</f>
        <v>43650.208333333328</v>
      </c>
      <c r="T778" s="14">
        <f>(((K778/60)/60)/24)+DATE(1970,1,1)</f>
        <v>43668.208333333328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24">
        <f t="shared" si="25"/>
        <v>0.49026652452025588</v>
      </c>
      <c r="P779" s="7">
        <f t="shared" si="24"/>
        <v>68.028106508875737</v>
      </c>
      <c r="Q779" s="9" t="str">
        <f>LEFT(N779, SEARCH("/",N779,1)-1)</f>
        <v>theater</v>
      </c>
      <c r="R779" t="str">
        <f>RIGHT(N779,LEN(N779)-SEARCH("/",N779))</f>
        <v>plays</v>
      </c>
      <c r="S779" s="14">
        <f>(((J779/60)/60)/24)+DATE(1970,1,1)</f>
        <v>40809.208333333336</v>
      </c>
      <c r="T779" s="14">
        <f>(((K779/60)/60)/24)+DATE(1970,1,1)</f>
        <v>40838.208333333336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24">
        <f t="shared" si="25"/>
        <v>7.8792307692307695</v>
      </c>
      <c r="P780" s="7">
        <f t="shared" si="24"/>
        <v>58.867816091954026</v>
      </c>
      <c r="Q780" s="9" t="str">
        <f>LEFT(N780, SEARCH("/",N780,1)-1)</f>
        <v>film &amp; video</v>
      </c>
      <c r="R780" t="str">
        <f>RIGHT(N780,LEN(N780)-SEARCH("/",N780))</f>
        <v>animation</v>
      </c>
      <c r="S780" s="14">
        <f>(((J780/60)/60)/24)+DATE(1970,1,1)</f>
        <v>40768.208333333336</v>
      </c>
      <c r="T780" s="14">
        <f>(((K780/60)/60)/24)+DATE(1970,1,1)</f>
        <v>40773.208333333336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24">
        <f t="shared" si="25"/>
        <v>0.80306347746090156</v>
      </c>
      <c r="P781" s="7">
        <f t="shared" si="24"/>
        <v>105.04572803850782</v>
      </c>
      <c r="Q781" s="9" t="str">
        <f>LEFT(N781, SEARCH("/",N781,1)-1)</f>
        <v>theater</v>
      </c>
      <c r="R781" t="str">
        <f>RIGHT(N781,LEN(N781)-SEARCH("/",N781))</f>
        <v>plays</v>
      </c>
      <c r="S781" s="14">
        <f>(((J781/60)/60)/24)+DATE(1970,1,1)</f>
        <v>42230.208333333328</v>
      </c>
      <c r="T781" s="14">
        <f>(((K781/60)/60)/24)+DATE(1970,1,1)</f>
        <v>42239.208333333328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24">
        <f t="shared" si="25"/>
        <v>1.0629411764705883</v>
      </c>
      <c r="P782" s="7">
        <f t="shared" si="24"/>
        <v>33.054878048780488</v>
      </c>
      <c r="Q782" s="9" t="str">
        <f>LEFT(N782, SEARCH("/",N782,1)-1)</f>
        <v>film &amp; video</v>
      </c>
      <c r="R782" t="str">
        <f>RIGHT(N782,LEN(N782)-SEARCH("/",N782))</f>
        <v>drama</v>
      </c>
      <c r="S782" s="14">
        <f>(((J782/60)/60)/24)+DATE(1970,1,1)</f>
        <v>42573.208333333328</v>
      </c>
      <c r="T782" s="14">
        <f>(((K782/60)/60)/24)+DATE(1970,1,1)</f>
        <v>42592.208333333328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24">
        <f t="shared" si="25"/>
        <v>0.50735632183908042</v>
      </c>
      <c r="P783" s="7">
        <f t="shared" si="24"/>
        <v>78.821428571428569</v>
      </c>
      <c r="Q783" s="9" t="str">
        <f>LEFT(N783, SEARCH("/",N783,1)-1)</f>
        <v>theater</v>
      </c>
      <c r="R783" t="str">
        <f>RIGHT(N783,LEN(N783)-SEARCH("/",N783))</f>
        <v>plays</v>
      </c>
      <c r="S783" s="14">
        <f>(((J783/60)/60)/24)+DATE(1970,1,1)</f>
        <v>40482.208333333336</v>
      </c>
      <c r="T783" s="14">
        <f>(((K783/60)/60)/24)+DATE(1970,1,1)</f>
        <v>40533.25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24">
        <f t="shared" si="25"/>
        <v>2.153137254901961</v>
      </c>
      <c r="P784" s="7">
        <f t="shared" si="24"/>
        <v>68.204968944099377</v>
      </c>
      <c r="Q784" s="9" t="str">
        <f>LEFT(N784, SEARCH("/",N784,1)-1)</f>
        <v>film &amp; video</v>
      </c>
      <c r="R784" t="str">
        <f>RIGHT(N784,LEN(N784)-SEARCH("/",N784))</f>
        <v>animation</v>
      </c>
      <c r="S784" s="14">
        <f>(((J784/60)/60)/24)+DATE(1970,1,1)</f>
        <v>40603.25</v>
      </c>
      <c r="T784" s="14">
        <f>(((K784/60)/60)/24)+DATE(1970,1,1)</f>
        <v>40631.208333333336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24">
        <f t="shared" si="25"/>
        <v>1.4122972972972974</v>
      </c>
      <c r="P785" s="7">
        <f t="shared" si="24"/>
        <v>75.731884057971016</v>
      </c>
      <c r="Q785" s="9" t="str">
        <f>LEFT(N785, SEARCH("/",N785,1)-1)</f>
        <v>music</v>
      </c>
      <c r="R785" t="str">
        <f>RIGHT(N785,LEN(N785)-SEARCH("/",N785))</f>
        <v>rock</v>
      </c>
      <c r="S785" s="14">
        <f>(((J785/60)/60)/24)+DATE(1970,1,1)</f>
        <v>41625.25</v>
      </c>
      <c r="T785" s="14">
        <f>(((K785/60)/60)/24)+DATE(1970,1,1)</f>
        <v>41632.25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24">
        <f t="shared" si="25"/>
        <v>1.1533745781777278</v>
      </c>
      <c r="P786" s="7">
        <f t="shared" si="24"/>
        <v>30.996070133010882</v>
      </c>
      <c r="Q786" s="9" t="str">
        <f>LEFT(N786, SEARCH("/",N786,1)-1)</f>
        <v>technology</v>
      </c>
      <c r="R786" t="str">
        <f>RIGHT(N786,LEN(N786)-SEARCH("/",N786))</f>
        <v>web</v>
      </c>
      <c r="S786" s="14">
        <f>(((J786/60)/60)/24)+DATE(1970,1,1)</f>
        <v>42435.25</v>
      </c>
      <c r="T786" s="14">
        <f>(((K786/60)/60)/24)+DATE(1970,1,1)</f>
        <v>42446.208333333328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24">
        <f t="shared" si="25"/>
        <v>1.9311940298507462</v>
      </c>
      <c r="P787" s="7">
        <f t="shared" si="24"/>
        <v>101.88188976377953</v>
      </c>
      <c r="Q787" s="9" t="str">
        <f>LEFT(N787, SEARCH("/",N787,1)-1)</f>
        <v>film &amp; video</v>
      </c>
      <c r="R787" t="str">
        <f>RIGHT(N787,LEN(N787)-SEARCH("/",N787))</f>
        <v>animation</v>
      </c>
      <c r="S787" s="14">
        <f>(((J787/60)/60)/24)+DATE(1970,1,1)</f>
        <v>43582.208333333328</v>
      </c>
      <c r="T787" s="14">
        <f>(((K787/60)/60)/24)+DATE(1970,1,1)</f>
        <v>43616.208333333328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24">
        <f t="shared" si="25"/>
        <v>7.2973333333333334</v>
      </c>
      <c r="P788" s="7">
        <f t="shared" si="24"/>
        <v>52.879227053140099</v>
      </c>
      <c r="Q788" s="9" t="str">
        <f>LEFT(N788, SEARCH("/",N788,1)-1)</f>
        <v>music</v>
      </c>
      <c r="R788" t="str">
        <f>RIGHT(N788,LEN(N788)-SEARCH("/",N788))</f>
        <v>jazz</v>
      </c>
      <c r="S788" s="14">
        <f>(((J788/60)/60)/24)+DATE(1970,1,1)</f>
        <v>43186.208333333328</v>
      </c>
      <c r="T788" s="14">
        <f>(((K788/60)/60)/24)+DATE(1970,1,1)</f>
        <v>43193.208333333328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24">
        <f t="shared" si="25"/>
        <v>0.99663398692810456</v>
      </c>
      <c r="P789" s="7">
        <f t="shared" si="24"/>
        <v>71.005820721769496</v>
      </c>
      <c r="Q789" s="9" t="str">
        <f>LEFT(N789, SEARCH("/",N789,1)-1)</f>
        <v>music</v>
      </c>
      <c r="R789" t="str">
        <f>RIGHT(N789,LEN(N789)-SEARCH("/",N789))</f>
        <v>rock</v>
      </c>
      <c r="S789" s="14">
        <f>(((J789/60)/60)/24)+DATE(1970,1,1)</f>
        <v>40684.208333333336</v>
      </c>
      <c r="T789" s="14">
        <f>(((K789/60)/60)/24)+DATE(1970,1,1)</f>
        <v>40693.208333333336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24">
        <f t="shared" si="25"/>
        <v>0.88166666666666671</v>
      </c>
      <c r="P790" s="7">
        <f t="shared" si="24"/>
        <v>102.38709677419355</v>
      </c>
      <c r="Q790" s="9" t="str">
        <f>LEFT(N790, SEARCH("/",N790,1)-1)</f>
        <v>film &amp; video</v>
      </c>
      <c r="R790" t="str">
        <f>RIGHT(N790,LEN(N790)-SEARCH("/",N790))</f>
        <v>animation</v>
      </c>
      <c r="S790" s="14">
        <f>(((J790/60)/60)/24)+DATE(1970,1,1)</f>
        <v>41202.208333333336</v>
      </c>
      <c r="T790" s="14">
        <f>(((K790/60)/60)/24)+DATE(1970,1,1)</f>
        <v>41223.25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24">
        <f t="shared" si="25"/>
        <v>0.37233333333333335</v>
      </c>
      <c r="P791" s="7">
        <f t="shared" si="24"/>
        <v>74.466666666666669</v>
      </c>
      <c r="Q791" s="9" t="str">
        <f>LEFT(N791, SEARCH("/",N791,1)-1)</f>
        <v>theater</v>
      </c>
      <c r="R791" t="str">
        <f>RIGHT(N791,LEN(N791)-SEARCH("/",N791))</f>
        <v>plays</v>
      </c>
      <c r="S791" s="14">
        <f>(((J791/60)/60)/24)+DATE(1970,1,1)</f>
        <v>41786.208333333336</v>
      </c>
      <c r="T791" s="14">
        <f>(((K791/60)/60)/24)+DATE(1970,1,1)</f>
        <v>41823.208333333336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24">
        <f t="shared" si="25"/>
        <v>0.30540075309306081</v>
      </c>
      <c r="P792" s="7">
        <f t="shared" si="24"/>
        <v>51.009883198562441</v>
      </c>
      <c r="Q792" s="9" t="str">
        <f>LEFT(N792, SEARCH("/",N792,1)-1)</f>
        <v>theater</v>
      </c>
      <c r="R792" t="str">
        <f>RIGHT(N792,LEN(N792)-SEARCH("/",N792))</f>
        <v>plays</v>
      </c>
      <c r="S792" s="14">
        <f>(((J792/60)/60)/24)+DATE(1970,1,1)</f>
        <v>40223.25</v>
      </c>
      <c r="T792" s="14">
        <f>(((K792/60)/60)/24)+DATE(1970,1,1)</f>
        <v>40229.25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24">
        <f t="shared" si="25"/>
        <v>0.25714285714285712</v>
      </c>
      <c r="P793" s="7">
        <f t="shared" si="24"/>
        <v>90</v>
      </c>
      <c r="Q793" s="9" t="str">
        <f>LEFT(N793, SEARCH("/",N793,1)-1)</f>
        <v>food</v>
      </c>
      <c r="R793" t="str">
        <f>RIGHT(N793,LEN(N793)-SEARCH("/",N793))</f>
        <v>food trucks</v>
      </c>
      <c r="S793" s="14">
        <f>(((J793/60)/60)/24)+DATE(1970,1,1)</f>
        <v>42715.25</v>
      </c>
      <c r="T793" s="14">
        <f>(((K793/60)/60)/24)+DATE(1970,1,1)</f>
        <v>42731.25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24">
        <f t="shared" si="25"/>
        <v>0.34</v>
      </c>
      <c r="P794" s="7">
        <f t="shared" si="24"/>
        <v>97.142857142857139</v>
      </c>
      <c r="Q794" s="9" t="str">
        <f>LEFT(N794, SEARCH("/",N794,1)-1)</f>
        <v>theater</v>
      </c>
      <c r="R794" t="str">
        <f>RIGHT(N794,LEN(N794)-SEARCH("/",N794))</f>
        <v>plays</v>
      </c>
      <c r="S794" s="14">
        <f>(((J794/60)/60)/24)+DATE(1970,1,1)</f>
        <v>41451.208333333336</v>
      </c>
      <c r="T794" s="14">
        <f>(((K794/60)/60)/24)+DATE(1970,1,1)</f>
        <v>41479.208333333336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24">
        <f t="shared" si="25"/>
        <v>11.859090909090909</v>
      </c>
      <c r="P795" s="7">
        <f t="shared" si="24"/>
        <v>72.071823204419886</v>
      </c>
      <c r="Q795" s="9" t="str">
        <f>LEFT(N795, SEARCH("/",N795,1)-1)</f>
        <v>publishing</v>
      </c>
      <c r="R795" t="str">
        <f>RIGHT(N795,LEN(N795)-SEARCH("/",N795))</f>
        <v>nonfiction</v>
      </c>
      <c r="S795" s="14">
        <f>(((J795/60)/60)/24)+DATE(1970,1,1)</f>
        <v>41450.208333333336</v>
      </c>
      <c r="T795" s="14">
        <f>(((K795/60)/60)/24)+DATE(1970,1,1)</f>
        <v>41454.208333333336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24">
        <f t="shared" si="25"/>
        <v>1.2539393939393939</v>
      </c>
      <c r="P796" s="7">
        <f t="shared" si="24"/>
        <v>75.236363636363635</v>
      </c>
      <c r="Q796" s="9" t="str">
        <f>LEFT(N796, SEARCH("/",N796,1)-1)</f>
        <v>music</v>
      </c>
      <c r="R796" t="str">
        <f>RIGHT(N796,LEN(N796)-SEARCH("/",N796))</f>
        <v>rock</v>
      </c>
      <c r="S796" s="14">
        <f>(((J796/60)/60)/24)+DATE(1970,1,1)</f>
        <v>43091.25</v>
      </c>
      <c r="T796" s="14">
        <f>(((K796/60)/60)/24)+DATE(1970,1,1)</f>
        <v>43103.25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24">
        <f t="shared" si="25"/>
        <v>0.14394366197183098</v>
      </c>
      <c r="P797" s="7">
        <f t="shared" si="24"/>
        <v>32.967741935483872</v>
      </c>
      <c r="Q797" s="9" t="str">
        <f>LEFT(N797, SEARCH("/",N797,1)-1)</f>
        <v>film &amp; video</v>
      </c>
      <c r="R797" t="str">
        <f>RIGHT(N797,LEN(N797)-SEARCH("/",N797))</f>
        <v>drama</v>
      </c>
      <c r="S797" s="14">
        <f>(((J797/60)/60)/24)+DATE(1970,1,1)</f>
        <v>42675.208333333328</v>
      </c>
      <c r="T797" s="14">
        <f>(((K797/60)/60)/24)+DATE(1970,1,1)</f>
        <v>42678.208333333328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24">
        <f t="shared" si="25"/>
        <v>0.54807692307692313</v>
      </c>
      <c r="P798" s="7">
        <f t="shared" si="24"/>
        <v>54.807692307692307</v>
      </c>
      <c r="Q798" s="9" t="str">
        <f>LEFT(N798, SEARCH("/",N798,1)-1)</f>
        <v>games</v>
      </c>
      <c r="R798" t="str">
        <f>RIGHT(N798,LEN(N798)-SEARCH("/",N798))</f>
        <v>mobile games</v>
      </c>
      <c r="S798" s="14">
        <f>(((J798/60)/60)/24)+DATE(1970,1,1)</f>
        <v>41859.208333333336</v>
      </c>
      <c r="T798" s="14">
        <f>(((K798/60)/60)/24)+DATE(1970,1,1)</f>
        <v>41866.208333333336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24">
        <f t="shared" si="25"/>
        <v>1.0963157894736841</v>
      </c>
      <c r="P799" s="7">
        <f t="shared" si="24"/>
        <v>45.037837837837834</v>
      </c>
      <c r="Q799" s="9" t="str">
        <f>LEFT(N799, SEARCH("/",N799,1)-1)</f>
        <v>technology</v>
      </c>
      <c r="R799" t="str">
        <f>RIGHT(N799,LEN(N799)-SEARCH("/",N799))</f>
        <v>web</v>
      </c>
      <c r="S799" s="14">
        <f>(((J799/60)/60)/24)+DATE(1970,1,1)</f>
        <v>43464.25</v>
      </c>
      <c r="T799" s="14">
        <f>(((K799/60)/60)/24)+DATE(1970,1,1)</f>
        <v>43487.25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24">
        <f t="shared" si="25"/>
        <v>1.8847058823529412</v>
      </c>
      <c r="P800" s="7">
        <f t="shared" si="24"/>
        <v>52.958677685950413</v>
      </c>
      <c r="Q800" s="9" t="str">
        <f>LEFT(N800, SEARCH("/",N800,1)-1)</f>
        <v>theater</v>
      </c>
      <c r="R800" t="str">
        <f>RIGHT(N800,LEN(N800)-SEARCH("/",N800))</f>
        <v>plays</v>
      </c>
      <c r="S800" s="14">
        <f>(((J800/60)/60)/24)+DATE(1970,1,1)</f>
        <v>41060.208333333336</v>
      </c>
      <c r="T800" s="14">
        <f>(((K800/60)/60)/24)+DATE(1970,1,1)</f>
        <v>41088.208333333336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24">
        <f t="shared" si="25"/>
        <v>0.87008284023668636</v>
      </c>
      <c r="P801" s="7">
        <f t="shared" si="24"/>
        <v>60.017959183673469</v>
      </c>
      <c r="Q801" s="9" t="str">
        <f>LEFT(N801, SEARCH("/",N801,1)-1)</f>
        <v>theater</v>
      </c>
      <c r="R801" t="str">
        <f>RIGHT(N801,LEN(N801)-SEARCH("/",N801))</f>
        <v>plays</v>
      </c>
      <c r="S801" s="14">
        <f>(((J801/60)/60)/24)+DATE(1970,1,1)</f>
        <v>42399.25</v>
      </c>
      <c r="T801" s="14">
        <f>(((K801/60)/60)/24)+DATE(1970,1,1)</f>
        <v>42403.25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24">
        <f t="shared" si="25"/>
        <v>0.01</v>
      </c>
      <c r="P802" s="7">
        <f t="shared" si="24"/>
        <v>1</v>
      </c>
      <c r="Q802" s="9" t="str">
        <f>LEFT(N802, SEARCH("/",N802,1)-1)</f>
        <v>music</v>
      </c>
      <c r="R802" t="str">
        <f>RIGHT(N802,LEN(N802)-SEARCH("/",N802))</f>
        <v>rock</v>
      </c>
      <c r="S802" s="14">
        <f>(((J802/60)/60)/24)+DATE(1970,1,1)</f>
        <v>42167.208333333328</v>
      </c>
      <c r="T802" s="14">
        <f>(((K802/60)/60)/24)+DATE(1970,1,1)</f>
        <v>42171.208333333328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24">
        <f t="shared" si="25"/>
        <v>2.0291304347826089</v>
      </c>
      <c r="P803" s="7">
        <f t="shared" si="24"/>
        <v>44.028301886792455</v>
      </c>
      <c r="Q803" s="9" t="str">
        <f>LEFT(N803, SEARCH("/",N803,1)-1)</f>
        <v>photography</v>
      </c>
      <c r="R803" t="str">
        <f>RIGHT(N803,LEN(N803)-SEARCH("/",N803))</f>
        <v>photography books</v>
      </c>
      <c r="S803" s="14">
        <f>(((J803/60)/60)/24)+DATE(1970,1,1)</f>
        <v>43830.25</v>
      </c>
      <c r="T803" s="14">
        <f>(((K803/60)/60)/24)+DATE(1970,1,1)</f>
        <v>43852.25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24">
        <f t="shared" si="25"/>
        <v>1.9703225806451612</v>
      </c>
      <c r="P804" s="7">
        <f t="shared" si="24"/>
        <v>86.028169014084511</v>
      </c>
      <c r="Q804" s="9" t="str">
        <f>LEFT(N804, SEARCH("/",N804,1)-1)</f>
        <v>photography</v>
      </c>
      <c r="R804" t="str">
        <f>RIGHT(N804,LEN(N804)-SEARCH("/",N804))</f>
        <v>photography books</v>
      </c>
      <c r="S804" s="14">
        <f>(((J804/60)/60)/24)+DATE(1970,1,1)</f>
        <v>43650.208333333328</v>
      </c>
      <c r="T804" s="14">
        <f>(((K804/60)/60)/24)+DATE(1970,1,1)</f>
        <v>43652.208333333328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24">
        <f t="shared" si="25"/>
        <v>1.07</v>
      </c>
      <c r="P805" s="7">
        <f t="shared" si="24"/>
        <v>28.012875536480685</v>
      </c>
      <c r="Q805" s="9" t="str">
        <f>LEFT(N805, SEARCH("/",N805,1)-1)</f>
        <v>theater</v>
      </c>
      <c r="R805" t="str">
        <f>RIGHT(N805,LEN(N805)-SEARCH("/",N805))</f>
        <v>plays</v>
      </c>
      <c r="S805" s="14">
        <f>(((J805/60)/60)/24)+DATE(1970,1,1)</f>
        <v>43492.25</v>
      </c>
      <c r="T805" s="14">
        <f>(((K805/60)/60)/24)+DATE(1970,1,1)</f>
        <v>43526.25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24">
        <f t="shared" si="25"/>
        <v>2.6873076923076922</v>
      </c>
      <c r="P806" s="7">
        <f t="shared" si="24"/>
        <v>32.050458715596328</v>
      </c>
      <c r="Q806" s="9" t="str">
        <f>LEFT(N806, SEARCH("/",N806,1)-1)</f>
        <v>music</v>
      </c>
      <c r="R806" t="str">
        <f>RIGHT(N806,LEN(N806)-SEARCH("/",N806))</f>
        <v>rock</v>
      </c>
      <c r="S806" s="14">
        <f>(((J806/60)/60)/24)+DATE(1970,1,1)</f>
        <v>43102.25</v>
      </c>
      <c r="T806" s="14">
        <f>(((K806/60)/60)/24)+DATE(1970,1,1)</f>
        <v>43122.25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24">
        <f t="shared" si="25"/>
        <v>0.50845360824742269</v>
      </c>
      <c r="P807" s="7">
        <f t="shared" si="24"/>
        <v>73.611940298507463</v>
      </c>
      <c r="Q807" s="9" t="str">
        <f>LEFT(N807, SEARCH("/",N807,1)-1)</f>
        <v>film &amp; video</v>
      </c>
      <c r="R807" t="str">
        <f>RIGHT(N807,LEN(N807)-SEARCH("/",N807))</f>
        <v>documentary</v>
      </c>
      <c r="S807" s="14">
        <f>(((J807/60)/60)/24)+DATE(1970,1,1)</f>
        <v>41958.25</v>
      </c>
      <c r="T807" s="14">
        <f>(((K807/60)/60)/24)+DATE(1970,1,1)</f>
        <v>42009.25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24">
        <f t="shared" si="25"/>
        <v>11.802857142857142</v>
      </c>
      <c r="P808" s="7">
        <f t="shared" si="24"/>
        <v>108.71052631578948</v>
      </c>
      <c r="Q808" s="9" t="str">
        <f>LEFT(N808, SEARCH("/",N808,1)-1)</f>
        <v>film &amp; video</v>
      </c>
      <c r="R808" t="str">
        <f>RIGHT(N808,LEN(N808)-SEARCH("/",N808))</f>
        <v>drama</v>
      </c>
      <c r="S808" s="14">
        <f>(((J808/60)/60)/24)+DATE(1970,1,1)</f>
        <v>40973.25</v>
      </c>
      <c r="T808" s="14">
        <f>(((K808/60)/60)/24)+DATE(1970,1,1)</f>
        <v>40997.208333333336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24">
        <f t="shared" si="25"/>
        <v>2.64</v>
      </c>
      <c r="P809" s="7">
        <f t="shared" si="24"/>
        <v>42.97674418604651</v>
      </c>
      <c r="Q809" s="9" t="str">
        <f>LEFT(N809, SEARCH("/",N809,1)-1)</f>
        <v>theater</v>
      </c>
      <c r="R809" t="str">
        <f>RIGHT(N809,LEN(N809)-SEARCH("/",N809))</f>
        <v>plays</v>
      </c>
      <c r="S809" s="14">
        <f>(((J809/60)/60)/24)+DATE(1970,1,1)</f>
        <v>43753.208333333328</v>
      </c>
      <c r="T809" s="14">
        <f>(((K809/60)/60)/24)+DATE(1970,1,1)</f>
        <v>43797.25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24">
        <f t="shared" si="25"/>
        <v>0.30442307692307691</v>
      </c>
      <c r="P810" s="7">
        <f t="shared" si="24"/>
        <v>83.315789473684205</v>
      </c>
      <c r="Q810" s="9" t="str">
        <f>LEFT(N810, SEARCH("/",N810,1)-1)</f>
        <v>food</v>
      </c>
      <c r="R810" t="str">
        <f>RIGHT(N810,LEN(N810)-SEARCH("/",N810))</f>
        <v>food trucks</v>
      </c>
      <c r="S810" s="14">
        <f>(((J810/60)/60)/24)+DATE(1970,1,1)</f>
        <v>42507.208333333328</v>
      </c>
      <c r="T810" s="14">
        <f>(((K810/60)/60)/24)+DATE(1970,1,1)</f>
        <v>42524.208333333328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24">
        <f t="shared" si="25"/>
        <v>0.62880681818181816</v>
      </c>
      <c r="P811" s="7">
        <f t="shared" si="24"/>
        <v>42</v>
      </c>
      <c r="Q811" s="9" t="str">
        <f>LEFT(N811, SEARCH("/",N811,1)-1)</f>
        <v>film &amp; video</v>
      </c>
      <c r="R811" t="str">
        <f>RIGHT(N811,LEN(N811)-SEARCH("/",N811))</f>
        <v>documentary</v>
      </c>
      <c r="S811" s="14">
        <f>(((J811/60)/60)/24)+DATE(1970,1,1)</f>
        <v>41135.208333333336</v>
      </c>
      <c r="T811" s="14">
        <f>(((K811/60)/60)/24)+DATE(1970,1,1)</f>
        <v>41136.208333333336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24">
        <f t="shared" si="25"/>
        <v>1.9312499999999999</v>
      </c>
      <c r="P812" s="7">
        <f t="shared" si="24"/>
        <v>55.927601809954751</v>
      </c>
      <c r="Q812" s="9" t="str">
        <f>LEFT(N812, SEARCH("/",N812,1)-1)</f>
        <v>theater</v>
      </c>
      <c r="R812" t="str">
        <f>RIGHT(N812,LEN(N812)-SEARCH("/",N812))</f>
        <v>plays</v>
      </c>
      <c r="S812" s="14">
        <f>(((J812/60)/60)/24)+DATE(1970,1,1)</f>
        <v>43067.25</v>
      </c>
      <c r="T812" s="14">
        <f>(((K812/60)/60)/24)+DATE(1970,1,1)</f>
        <v>43077.25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24">
        <f t="shared" si="25"/>
        <v>0.77102702702702708</v>
      </c>
      <c r="P813" s="7">
        <f t="shared" si="24"/>
        <v>105.03681885125184</v>
      </c>
      <c r="Q813" s="9" t="str">
        <f>LEFT(N813, SEARCH("/",N813,1)-1)</f>
        <v>games</v>
      </c>
      <c r="R813" t="str">
        <f>RIGHT(N813,LEN(N813)-SEARCH("/",N813))</f>
        <v>video games</v>
      </c>
      <c r="S813" s="14">
        <f>(((J813/60)/60)/24)+DATE(1970,1,1)</f>
        <v>42378.25</v>
      </c>
      <c r="T813" s="14">
        <f>(((K813/60)/60)/24)+DATE(1970,1,1)</f>
        <v>42380.25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24">
        <f t="shared" si="25"/>
        <v>2.2552763819095478</v>
      </c>
      <c r="P814" s="7">
        <f t="shared" si="24"/>
        <v>48</v>
      </c>
      <c r="Q814" s="9" t="str">
        <f>LEFT(N814, SEARCH("/",N814,1)-1)</f>
        <v>publishing</v>
      </c>
      <c r="R814" t="str">
        <f>RIGHT(N814,LEN(N814)-SEARCH("/",N814))</f>
        <v>nonfiction</v>
      </c>
      <c r="S814" s="14">
        <f>(((J814/60)/60)/24)+DATE(1970,1,1)</f>
        <v>43206.208333333328</v>
      </c>
      <c r="T814" s="14">
        <f>(((K814/60)/60)/24)+DATE(1970,1,1)</f>
        <v>43211.208333333328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24">
        <f t="shared" si="25"/>
        <v>2.3940625</v>
      </c>
      <c r="P815" s="7">
        <f t="shared" si="24"/>
        <v>112.66176470588235</v>
      </c>
      <c r="Q815" s="9" t="str">
        <f>LEFT(N815, SEARCH("/",N815,1)-1)</f>
        <v>games</v>
      </c>
      <c r="R815" t="str">
        <f>RIGHT(N815,LEN(N815)-SEARCH("/",N815))</f>
        <v>video games</v>
      </c>
      <c r="S815" s="14">
        <f>(((J815/60)/60)/24)+DATE(1970,1,1)</f>
        <v>41148.208333333336</v>
      </c>
      <c r="T815" s="14">
        <f>(((K815/60)/60)/24)+DATE(1970,1,1)</f>
        <v>41158.208333333336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24">
        <f t="shared" si="25"/>
        <v>0.921875</v>
      </c>
      <c r="P816" s="7">
        <f t="shared" si="24"/>
        <v>81.944444444444443</v>
      </c>
      <c r="Q816" s="9" t="str">
        <f>LEFT(N816, SEARCH("/",N816,1)-1)</f>
        <v>music</v>
      </c>
      <c r="R816" t="str">
        <f>RIGHT(N816,LEN(N816)-SEARCH("/",N816))</f>
        <v>rock</v>
      </c>
      <c r="S816" s="14">
        <f>(((J816/60)/60)/24)+DATE(1970,1,1)</f>
        <v>42517.208333333328</v>
      </c>
      <c r="T816" s="14">
        <f>(((K816/60)/60)/24)+DATE(1970,1,1)</f>
        <v>42519.208333333328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24">
        <f t="shared" si="25"/>
        <v>1.3023333333333333</v>
      </c>
      <c r="P817" s="7">
        <f t="shared" si="24"/>
        <v>64.049180327868854</v>
      </c>
      <c r="Q817" s="9" t="str">
        <f>LEFT(N817, SEARCH("/",N817,1)-1)</f>
        <v>music</v>
      </c>
      <c r="R817" t="str">
        <f>RIGHT(N817,LEN(N817)-SEARCH("/",N817))</f>
        <v>rock</v>
      </c>
      <c r="S817" s="14">
        <f>(((J817/60)/60)/24)+DATE(1970,1,1)</f>
        <v>43068.25</v>
      </c>
      <c r="T817" s="14">
        <f>(((K817/60)/60)/24)+DATE(1970,1,1)</f>
        <v>43094.25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24">
        <f t="shared" si="25"/>
        <v>6.1521739130434785</v>
      </c>
      <c r="P818" s="7">
        <f t="shared" si="24"/>
        <v>106.39097744360902</v>
      </c>
      <c r="Q818" s="9" t="str">
        <f>LEFT(N818, SEARCH("/",N818,1)-1)</f>
        <v>theater</v>
      </c>
      <c r="R818" t="str">
        <f>RIGHT(N818,LEN(N818)-SEARCH("/",N818))</f>
        <v>plays</v>
      </c>
      <c r="S818" s="14">
        <f>(((J818/60)/60)/24)+DATE(1970,1,1)</f>
        <v>41680.25</v>
      </c>
      <c r="T818" s="14">
        <f>(((K818/60)/60)/24)+DATE(1970,1,1)</f>
        <v>41682.25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24">
        <f t="shared" si="25"/>
        <v>3.687953216374269</v>
      </c>
      <c r="P819" s="7">
        <f t="shared" si="24"/>
        <v>76.011249497790274</v>
      </c>
      <c r="Q819" s="9" t="str">
        <f>LEFT(N819, SEARCH("/",N819,1)-1)</f>
        <v>publishing</v>
      </c>
      <c r="R819" t="str">
        <f>RIGHT(N819,LEN(N819)-SEARCH("/",N819))</f>
        <v>nonfiction</v>
      </c>
      <c r="S819" s="14">
        <f>(((J819/60)/60)/24)+DATE(1970,1,1)</f>
        <v>43589.208333333328</v>
      </c>
      <c r="T819" s="14">
        <f>(((K819/60)/60)/24)+DATE(1970,1,1)</f>
        <v>43617.208333333328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24">
        <f t="shared" si="25"/>
        <v>10.948571428571428</v>
      </c>
      <c r="P820" s="7">
        <f t="shared" si="24"/>
        <v>111.07246376811594</v>
      </c>
      <c r="Q820" s="9" t="str">
        <f>LEFT(N820, SEARCH("/",N820,1)-1)</f>
        <v>theater</v>
      </c>
      <c r="R820" t="str">
        <f>RIGHT(N820,LEN(N820)-SEARCH("/",N820))</f>
        <v>plays</v>
      </c>
      <c r="S820" s="14">
        <f>(((J820/60)/60)/24)+DATE(1970,1,1)</f>
        <v>43486.25</v>
      </c>
      <c r="T820" s="14">
        <f>(((K820/60)/60)/24)+DATE(1970,1,1)</f>
        <v>43499.25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24">
        <f t="shared" si="25"/>
        <v>0.50662921348314605</v>
      </c>
      <c r="P821" s="7">
        <f t="shared" si="24"/>
        <v>95.936170212765958</v>
      </c>
      <c r="Q821" s="9" t="str">
        <f>LEFT(N821, SEARCH("/",N821,1)-1)</f>
        <v>games</v>
      </c>
      <c r="R821" t="str">
        <f>RIGHT(N821,LEN(N821)-SEARCH("/",N821))</f>
        <v>video games</v>
      </c>
      <c r="S821" s="14">
        <f>(((J821/60)/60)/24)+DATE(1970,1,1)</f>
        <v>41237.25</v>
      </c>
      <c r="T821" s="14">
        <f>(((K821/60)/60)/24)+DATE(1970,1,1)</f>
        <v>41252.25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24">
        <f t="shared" si="25"/>
        <v>8.0060000000000002</v>
      </c>
      <c r="P822" s="7">
        <f t="shared" si="24"/>
        <v>43.043010752688176</v>
      </c>
      <c r="Q822" s="9" t="str">
        <f>LEFT(N822, SEARCH("/",N822,1)-1)</f>
        <v>music</v>
      </c>
      <c r="R822" t="str">
        <f>RIGHT(N822,LEN(N822)-SEARCH("/",N822))</f>
        <v>rock</v>
      </c>
      <c r="S822" s="14">
        <f>(((J822/60)/60)/24)+DATE(1970,1,1)</f>
        <v>43310.208333333328</v>
      </c>
      <c r="T822" s="14">
        <f>(((K822/60)/60)/24)+DATE(1970,1,1)</f>
        <v>43323.208333333328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24">
        <f t="shared" si="25"/>
        <v>2.9128571428571428</v>
      </c>
      <c r="P823" s="7">
        <f t="shared" si="24"/>
        <v>67.966666666666669</v>
      </c>
      <c r="Q823" s="9" t="str">
        <f>LEFT(N823, SEARCH("/",N823,1)-1)</f>
        <v>film &amp; video</v>
      </c>
      <c r="R823" t="str">
        <f>RIGHT(N823,LEN(N823)-SEARCH("/",N823))</f>
        <v>documentary</v>
      </c>
      <c r="S823" s="14">
        <f>(((J823/60)/60)/24)+DATE(1970,1,1)</f>
        <v>42794.25</v>
      </c>
      <c r="T823" s="14">
        <f>(((K823/60)/60)/24)+DATE(1970,1,1)</f>
        <v>42807.208333333328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24">
        <f t="shared" si="25"/>
        <v>3.4996666666666667</v>
      </c>
      <c r="P824" s="7">
        <f t="shared" si="24"/>
        <v>89.991428571428571</v>
      </c>
      <c r="Q824" s="9" t="str">
        <f>LEFT(N824, SEARCH("/",N824,1)-1)</f>
        <v>music</v>
      </c>
      <c r="R824" t="str">
        <f>RIGHT(N824,LEN(N824)-SEARCH("/",N824))</f>
        <v>rock</v>
      </c>
      <c r="S824" s="14">
        <f>(((J824/60)/60)/24)+DATE(1970,1,1)</f>
        <v>41698.25</v>
      </c>
      <c r="T824" s="14">
        <f>(((K824/60)/60)/24)+DATE(1970,1,1)</f>
        <v>41715.208333333336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24">
        <f t="shared" si="25"/>
        <v>3.5707317073170732</v>
      </c>
      <c r="P825" s="7">
        <f t="shared" si="24"/>
        <v>58.095238095238095</v>
      </c>
      <c r="Q825" s="9" t="str">
        <f>LEFT(N825, SEARCH("/",N825,1)-1)</f>
        <v>music</v>
      </c>
      <c r="R825" t="str">
        <f>RIGHT(N825,LEN(N825)-SEARCH("/",N825))</f>
        <v>rock</v>
      </c>
      <c r="S825" s="14">
        <f>(((J825/60)/60)/24)+DATE(1970,1,1)</f>
        <v>41892.208333333336</v>
      </c>
      <c r="T825" s="14">
        <f>(((K825/60)/60)/24)+DATE(1970,1,1)</f>
        <v>41917.208333333336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24">
        <f t="shared" si="25"/>
        <v>1.2648941176470587</v>
      </c>
      <c r="P826" s="7">
        <f t="shared" si="24"/>
        <v>83.996875000000003</v>
      </c>
      <c r="Q826" s="9" t="str">
        <f>LEFT(N826, SEARCH("/",N826,1)-1)</f>
        <v>publishing</v>
      </c>
      <c r="R826" t="str">
        <f>RIGHT(N826,LEN(N826)-SEARCH("/",N826))</f>
        <v>nonfiction</v>
      </c>
      <c r="S826" s="14">
        <f>(((J826/60)/60)/24)+DATE(1970,1,1)</f>
        <v>40348.208333333336</v>
      </c>
      <c r="T826" s="14">
        <f>(((K826/60)/60)/24)+DATE(1970,1,1)</f>
        <v>40380.208333333336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24">
        <f t="shared" si="25"/>
        <v>3.875</v>
      </c>
      <c r="P827" s="7">
        <f t="shared" si="24"/>
        <v>88.853503184713375</v>
      </c>
      <c r="Q827" s="9" t="str">
        <f>LEFT(N827, SEARCH("/",N827,1)-1)</f>
        <v>film &amp; video</v>
      </c>
      <c r="R827" t="str">
        <f>RIGHT(N827,LEN(N827)-SEARCH("/",N827))</f>
        <v>shorts</v>
      </c>
      <c r="S827" s="14">
        <f>(((J827/60)/60)/24)+DATE(1970,1,1)</f>
        <v>42941.208333333328</v>
      </c>
      <c r="T827" s="14">
        <f>(((K827/60)/60)/24)+DATE(1970,1,1)</f>
        <v>42953.208333333328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24">
        <f t="shared" si="25"/>
        <v>4.5703571428571426</v>
      </c>
      <c r="P828" s="7">
        <f t="shared" si="24"/>
        <v>65.963917525773198</v>
      </c>
      <c r="Q828" s="9" t="str">
        <f>LEFT(N828, SEARCH("/",N828,1)-1)</f>
        <v>theater</v>
      </c>
      <c r="R828" t="str">
        <f>RIGHT(N828,LEN(N828)-SEARCH("/",N828))</f>
        <v>plays</v>
      </c>
      <c r="S828" s="14">
        <f>(((J828/60)/60)/24)+DATE(1970,1,1)</f>
        <v>40525.25</v>
      </c>
      <c r="T828" s="14">
        <f>(((K828/60)/60)/24)+DATE(1970,1,1)</f>
        <v>40553.25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24">
        <f t="shared" si="25"/>
        <v>2.6669565217391304</v>
      </c>
      <c r="P829" s="7">
        <f t="shared" si="24"/>
        <v>74.804878048780495</v>
      </c>
      <c r="Q829" s="9" t="str">
        <f>LEFT(N829, SEARCH("/",N829,1)-1)</f>
        <v>film &amp; video</v>
      </c>
      <c r="R829" t="str">
        <f>RIGHT(N829,LEN(N829)-SEARCH("/",N829))</f>
        <v>drama</v>
      </c>
      <c r="S829" s="14">
        <f>(((J829/60)/60)/24)+DATE(1970,1,1)</f>
        <v>40666.208333333336</v>
      </c>
      <c r="T829" s="14">
        <f>(((K829/60)/60)/24)+DATE(1970,1,1)</f>
        <v>40678.208333333336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24">
        <f t="shared" si="25"/>
        <v>0.69</v>
      </c>
      <c r="P830" s="7">
        <f t="shared" si="24"/>
        <v>69.98571428571428</v>
      </c>
      <c r="Q830" s="9" t="str">
        <f>LEFT(N830, SEARCH("/",N830,1)-1)</f>
        <v>theater</v>
      </c>
      <c r="R830" t="str">
        <f>RIGHT(N830,LEN(N830)-SEARCH("/",N830))</f>
        <v>plays</v>
      </c>
      <c r="S830" s="14">
        <f>(((J830/60)/60)/24)+DATE(1970,1,1)</f>
        <v>43340.208333333328</v>
      </c>
      <c r="T830" s="14">
        <f>(((K830/60)/60)/24)+DATE(1970,1,1)</f>
        <v>43365.208333333328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24">
        <f t="shared" si="25"/>
        <v>0.51343749999999999</v>
      </c>
      <c r="P831" s="7">
        <f t="shared" si="24"/>
        <v>32.006493506493506</v>
      </c>
      <c r="Q831" s="9" t="str">
        <f>LEFT(N831, SEARCH("/",N831,1)-1)</f>
        <v>theater</v>
      </c>
      <c r="R831" t="str">
        <f>RIGHT(N831,LEN(N831)-SEARCH("/",N831))</f>
        <v>plays</v>
      </c>
      <c r="S831" s="14">
        <f>(((J831/60)/60)/24)+DATE(1970,1,1)</f>
        <v>42164.208333333328</v>
      </c>
      <c r="T831" s="14">
        <f>(((K831/60)/60)/24)+DATE(1970,1,1)</f>
        <v>42179.208333333328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24">
        <f t="shared" si="25"/>
        <v>1.1710526315789473E-2</v>
      </c>
      <c r="P832" s="7">
        <f t="shared" si="24"/>
        <v>64.727272727272734</v>
      </c>
      <c r="Q832" s="9" t="str">
        <f>LEFT(N832, SEARCH("/",N832,1)-1)</f>
        <v>theater</v>
      </c>
      <c r="R832" t="str">
        <f>RIGHT(N832,LEN(N832)-SEARCH("/",N832))</f>
        <v>plays</v>
      </c>
      <c r="S832" s="14">
        <f>(((J832/60)/60)/24)+DATE(1970,1,1)</f>
        <v>43103.25</v>
      </c>
      <c r="T832" s="14">
        <f>(((K832/60)/60)/24)+DATE(1970,1,1)</f>
        <v>43162.25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24">
        <f t="shared" si="25"/>
        <v>1.089773429454171</v>
      </c>
      <c r="P833" s="7">
        <f t="shared" si="24"/>
        <v>24.998110087408456</v>
      </c>
      <c r="Q833" s="9" t="str">
        <f>LEFT(N833, SEARCH("/",N833,1)-1)</f>
        <v>photography</v>
      </c>
      <c r="R833" t="str">
        <f>RIGHT(N833,LEN(N833)-SEARCH("/",N833))</f>
        <v>photography books</v>
      </c>
      <c r="S833" s="14">
        <f>(((J833/60)/60)/24)+DATE(1970,1,1)</f>
        <v>40994.208333333336</v>
      </c>
      <c r="T833" s="14">
        <f>(((K833/60)/60)/24)+DATE(1970,1,1)</f>
        <v>41028.208333333336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24">
        <f t="shared" si="25"/>
        <v>3.1517592592592591</v>
      </c>
      <c r="P834" s="7">
        <f t="shared" si="24"/>
        <v>104.97764070932922</v>
      </c>
      <c r="Q834" s="9" t="str">
        <f>LEFT(N834, SEARCH("/",N834,1)-1)</f>
        <v>publishing</v>
      </c>
      <c r="R834" t="str">
        <f>RIGHT(N834,LEN(N834)-SEARCH("/",N834))</f>
        <v>translations</v>
      </c>
      <c r="S834" s="14">
        <f>(((J834/60)/60)/24)+DATE(1970,1,1)</f>
        <v>42299.208333333328</v>
      </c>
      <c r="T834" s="14">
        <f>(((K834/60)/60)/24)+DATE(1970,1,1)</f>
        <v>42333.25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24">
        <f t="shared" si="25"/>
        <v>1.5769117647058823</v>
      </c>
      <c r="P835" s="7">
        <f t="shared" ref="P835:P898" si="26">IF(E835=0, 0, E835/G835)</f>
        <v>64.987878787878785</v>
      </c>
      <c r="Q835" s="9" t="str">
        <f>LEFT(N835, SEARCH("/",N835,1)-1)</f>
        <v>publishing</v>
      </c>
      <c r="R835" t="str">
        <f>RIGHT(N835,LEN(N835)-SEARCH("/",N835))</f>
        <v>translations</v>
      </c>
      <c r="S835" s="14">
        <f>(((J835/60)/60)/24)+DATE(1970,1,1)</f>
        <v>40588.25</v>
      </c>
      <c r="T835" s="14">
        <f>(((K835/60)/60)/24)+DATE(1970,1,1)</f>
        <v>40599.25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24">
        <f t="shared" ref="O836:O899" si="27">IF(E836=0, 0, E836/D836)</f>
        <v>1.5380821917808218</v>
      </c>
      <c r="P836" s="7">
        <f t="shared" si="26"/>
        <v>94.352941176470594</v>
      </c>
      <c r="Q836" s="9" t="str">
        <f>LEFT(N836, SEARCH("/",N836,1)-1)</f>
        <v>theater</v>
      </c>
      <c r="R836" t="str">
        <f>RIGHT(N836,LEN(N836)-SEARCH("/",N836))</f>
        <v>plays</v>
      </c>
      <c r="S836" s="14">
        <f>(((J836/60)/60)/24)+DATE(1970,1,1)</f>
        <v>41448.208333333336</v>
      </c>
      <c r="T836" s="14">
        <f>(((K836/60)/60)/24)+DATE(1970,1,1)</f>
        <v>41454.208333333336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24">
        <f t="shared" si="27"/>
        <v>0.89738979118329465</v>
      </c>
      <c r="P837" s="7">
        <f t="shared" si="26"/>
        <v>44.001706484641637</v>
      </c>
      <c r="Q837" s="9" t="str">
        <f>LEFT(N837, SEARCH("/",N837,1)-1)</f>
        <v>technology</v>
      </c>
      <c r="R837" t="str">
        <f>RIGHT(N837,LEN(N837)-SEARCH("/",N837))</f>
        <v>web</v>
      </c>
      <c r="S837" s="14">
        <f>(((J837/60)/60)/24)+DATE(1970,1,1)</f>
        <v>42063.25</v>
      </c>
      <c r="T837" s="14">
        <f>(((K837/60)/60)/24)+DATE(1970,1,1)</f>
        <v>42069.25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24">
        <f t="shared" si="27"/>
        <v>0.75135802469135804</v>
      </c>
      <c r="P838" s="7">
        <f t="shared" si="26"/>
        <v>64.744680851063833</v>
      </c>
      <c r="Q838" s="9" t="str">
        <f>LEFT(N838, SEARCH("/",N838,1)-1)</f>
        <v>music</v>
      </c>
      <c r="R838" t="str">
        <f>RIGHT(N838,LEN(N838)-SEARCH("/",N838))</f>
        <v>indie rock</v>
      </c>
      <c r="S838" s="14">
        <f>(((J838/60)/60)/24)+DATE(1970,1,1)</f>
        <v>40214.25</v>
      </c>
      <c r="T838" s="14">
        <f>(((K838/60)/60)/24)+DATE(1970,1,1)</f>
        <v>40225.25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24">
        <f t="shared" si="27"/>
        <v>8.5288135593220336</v>
      </c>
      <c r="P839" s="7">
        <f t="shared" si="26"/>
        <v>84.00667779632721</v>
      </c>
      <c r="Q839" s="9" t="str">
        <f>LEFT(N839, SEARCH("/",N839,1)-1)</f>
        <v>music</v>
      </c>
      <c r="R839" t="str">
        <f>RIGHT(N839,LEN(N839)-SEARCH("/",N839))</f>
        <v>jazz</v>
      </c>
      <c r="S839" s="14">
        <f>(((J839/60)/60)/24)+DATE(1970,1,1)</f>
        <v>40629.208333333336</v>
      </c>
      <c r="T839" s="14">
        <f>(((K839/60)/60)/24)+DATE(1970,1,1)</f>
        <v>40683.208333333336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24">
        <f t="shared" si="27"/>
        <v>1.3890625000000001</v>
      </c>
      <c r="P840" s="7">
        <f t="shared" si="26"/>
        <v>34.061302681992338</v>
      </c>
      <c r="Q840" s="9" t="str">
        <f>LEFT(N840, SEARCH("/",N840,1)-1)</f>
        <v>theater</v>
      </c>
      <c r="R840" t="str">
        <f>RIGHT(N840,LEN(N840)-SEARCH("/",N840))</f>
        <v>plays</v>
      </c>
      <c r="S840" s="14">
        <f>(((J840/60)/60)/24)+DATE(1970,1,1)</f>
        <v>43370.208333333328</v>
      </c>
      <c r="T840" s="14">
        <f>(((K840/60)/60)/24)+DATE(1970,1,1)</f>
        <v>43379.208333333328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24">
        <f t="shared" si="27"/>
        <v>1.9018181818181819</v>
      </c>
      <c r="P841" s="7">
        <f t="shared" si="26"/>
        <v>93.273885350318466</v>
      </c>
      <c r="Q841" s="9" t="str">
        <f>LEFT(N841, SEARCH("/",N841,1)-1)</f>
        <v>film &amp; video</v>
      </c>
      <c r="R841" t="str">
        <f>RIGHT(N841,LEN(N841)-SEARCH("/",N841))</f>
        <v>documentary</v>
      </c>
      <c r="S841" s="14">
        <f>(((J841/60)/60)/24)+DATE(1970,1,1)</f>
        <v>41715.208333333336</v>
      </c>
      <c r="T841" s="14">
        <f>(((K841/60)/60)/24)+DATE(1970,1,1)</f>
        <v>41760.208333333336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24">
        <f t="shared" si="27"/>
        <v>1.0024333619948409</v>
      </c>
      <c r="P842" s="7">
        <f t="shared" si="26"/>
        <v>32.998301726577978</v>
      </c>
      <c r="Q842" s="9" t="str">
        <f>LEFT(N842, SEARCH("/",N842,1)-1)</f>
        <v>theater</v>
      </c>
      <c r="R842" t="str">
        <f>RIGHT(N842,LEN(N842)-SEARCH("/",N842))</f>
        <v>plays</v>
      </c>
      <c r="S842" s="14">
        <f>(((J842/60)/60)/24)+DATE(1970,1,1)</f>
        <v>41836.208333333336</v>
      </c>
      <c r="T842" s="14">
        <f>(((K842/60)/60)/24)+DATE(1970,1,1)</f>
        <v>41838.208333333336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24">
        <f t="shared" si="27"/>
        <v>1.4275824175824177</v>
      </c>
      <c r="P843" s="7">
        <f t="shared" si="26"/>
        <v>83.812903225806451</v>
      </c>
      <c r="Q843" s="9" t="str">
        <f>LEFT(N843, SEARCH("/",N843,1)-1)</f>
        <v>technology</v>
      </c>
      <c r="R843" t="str">
        <f>RIGHT(N843,LEN(N843)-SEARCH("/",N843))</f>
        <v>web</v>
      </c>
      <c r="S843" s="14">
        <f>(((J843/60)/60)/24)+DATE(1970,1,1)</f>
        <v>42419.25</v>
      </c>
      <c r="T843" s="14">
        <f>(((K843/60)/60)/24)+DATE(1970,1,1)</f>
        <v>42435.25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24">
        <f t="shared" si="27"/>
        <v>5.6313333333333331</v>
      </c>
      <c r="P844" s="7">
        <f t="shared" si="26"/>
        <v>63.992424242424242</v>
      </c>
      <c r="Q844" s="9" t="str">
        <f>LEFT(N844, SEARCH("/",N844,1)-1)</f>
        <v>technology</v>
      </c>
      <c r="R844" t="str">
        <f>RIGHT(N844,LEN(N844)-SEARCH("/",N844))</f>
        <v>wearables</v>
      </c>
      <c r="S844" s="14">
        <f>(((J844/60)/60)/24)+DATE(1970,1,1)</f>
        <v>43266.208333333328</v>
      </c>
      <c r="T844" s="14">
        <f>(((K844/60)/60)/24)+DATE(1970,1,1)</f>
        <v>43269.208333333328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24">
        <f t="shared" si="27"/>
        <v>0.30715909090909088</v>
      </c>
      <c r="P845" s="7">
        <f t="shared" si="26"/>
        <v>81.909090909090907</v>
      </c>
      <c r="Q845" s="9" t="str">
        <f>LEFT(N845, SEARCH("/",N845,1)-1)</f>
        <v>photography</v>
      </c>
      <c r="R845" t="str">
        <f>RIGHT(N845,LEN(N845)-SEARCH("/",N845))</f>
        <v>photography books</v>
      </c>
      <c r="S845" s="14">
        <f>(((J845/60)/60)/24)+DATE(1970,1,1)</f>
        <v>43338.208333333328</v>
      </c>
      <c r="T845" s="14">
        <f>(((K845/60)/60)/24)+DATE(1970,1,1)</f>
        <v>43344.208333333328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24">
        <f t="shared" si="27"/>
        <v>0.99397727272727276</v>
      </c>
      <c r="P846" s="7">
        <f t="shared" si="26"/>
        <v>93.053191489361708</v>
      </c>
      <c r="Q846" s="9" t="str">
        <f>LEFT(N846, SEARCH("/",N846,1)-1)</f>
        <v>film &amp; video</v>
      </c>
      <c r="R846" t="str">
        <f>RIGHT(N846,LEN(N846)-SEARCH("/",N846))</f>
        <v>documentary</v>
      </c>
      <c r="S846" s="14">
        <f>(((J846/60)/60)/24)+DATE(1970,1,1)</f>
        <v>40930.25</v>
      </c>
      <c r="T846" s="14">
        <f>(((K846/60)/60)/24)+DATE(1970,1,1)</f>
        <v>40933.25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24">
        <f t="shared" si="27"/>
        <v>1.9754935622317598</v>
      </c>
      <c r="P847" s="7">
        <f t="shared" si="26"/>
        <v>101.98449039881831</v>
      </c>
      <c r="Q847" s="9" t="str">
        <f>LEFT(N847, SEARCH("/",N847,1)-1)</f>
        <v>technology</v>
      </c>
      <c r="R847" t="str">
        <f>RIGHT(N847,LEN(N847)-SEARCH("/",N847))</f>
        <v>web</v>
      </c>
      <c r="S847" s="14">
        <f>(((J847/60)/60)/24)+DATE(1970,1,1)</f>
        <v>43235.208333333328</v>
      </c>
      <c r="T847" s="14">
        <f>(((K847/60)/60)/24)+DATE(1970,1,1)</f>
        <v>43272.208333333328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24">
        <f t="shared" si="27"/>
        <v>5.085</v>
      </c>
      <c r="P848" s="7">
        <f t="shared" si="26"/>
        <v>105.9375</v>
      </c>
      <c r="Q848" s="9" t="str">
        <f>LEFT(N848, SEARCH("/",N848,1)-1)</f>
        <v>technology</v>
      </c>
      <c r="R848" t="str">
        <f>RIGHT(N848,LEN(N848)-SEARCH("/",N848))</f>
        <v>web</v>
      </c>
      <c r="S848" s="14">
        <f>(((J848/60)/60)/24)+DATE(1970,1,1)</f>
        <v>43302.208333333328</v>
      </c>
      <c r="T848" s="14">
        <f>(((K848/60)/60)/24)+DATE(1970,1,1)</f>
        <v>43338.208333333328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24">
        <f t="shared" si="27"/>
        <v>2.3774468085106384</v>
      </c>
      <c r="P849" s="7">
        <f t="shared" si="26"/>
        <v>101.58181818181818</v>
      </c>
      <c r="Q849" s="9" t="str">
        <f>LEFT(N849, SEARCH("/",N849,1)-1)</f>
        <v>food</v>
      </c>
      <c r="R849" t="str">
        <f>RIGHT(N849,LEN(N849)-SEARCH("/",N849))</f>
        <v>food trucks</v>
      </c>
      <c r="S849" s="14">
        <f>(((J849/60)/60)/24)+DATE(1970,1,1)</f>
        <v>43107.25</v>
      </c>
      <c r="T849" s="14">
        <f>(((K849/60)/60)/24)+DATE(1970,1,1)</f>
        <v>43110.25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24">
        <f t="shared" si="27"/>
        <v>3.3846875000000001</v>
      </c>
      <c r="P850" s="7">
        <f t="shared" si="26"/>
        <v>62.970930232558139</v>
      </c>
      <c r="Q850" s="9" t="str">
        <f>LEFT(N850, SEARCH("/",N850,1)-1)</f>
        <v>film &amp; video</v>
      </c>
      <c r="R850" t="str">
        <f>RIGHT(N850,LEN(N850)-SEARCH("/",N850))</f>
        <v>drama</v>
      </c>
      <c r="S850" s="14">
        <f>(((J850/60)/60)/24)+DATE(1970,1,1)</f>
        <v>40341.208333333336</v>
      </c>
      <c r="T850" s="14">
        <f>(((K850/60)/60)/24)+DATE(1970,1,1)</f>
        <v>40350.208333333336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24">
        <f t="shared" si="27"/>
        <v>1.3308955223880596</v>
      </c>
      <c r="P851" s="7">
        <f t="shared" si="26"/>
        <v>29.045602605863191</v>
      </c>
      <c r="Q851" s="9" t="str">
        <f>LEFT(N851, SEARCH("/",N851,1)-1)</f>
        <v>music</v>
      </c>
      <c r="R851" t="str">
        <f>RIGHT(N851,LEN(N851)-SEARCH("/",N851))</f>
        <v>indie rock</v>
      </c>
      <c r="S851" s="14">
        <f>(((J851/60)/60)/24)+DATE(1970,1,1)</f>
        <v>40948.25</v>
      </c>
      <c r="T851" s="14">
        <f>(((K851/60)/60)/24)+DATE(1970,1,1)</f>
        <v>40951.25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24">
        <f t="shared" si="27"/>
        <v>0.01</v>
      </c>
      <c r="P852" s="7">
        <f t="shared" si="26"/>
        <v>1</v>
      </c>
      <c r="Q852" s="9" t="str">
        <f>LEFT(N852, SEARCH("/",N852,1)-1)</f>
        <v>music</v>
      </c>
      <c r="R852" t="str">
        <f>RIGHT(N852,LEN(N852)-SEARCH("/",N852))</f>
        <v>rock</v>
      </c>
      <c r="S852" s="14">
        <f>(((J852/60)/60)/24)+DATE(1970,1,1)</f>
        <v>40866.25</v>
      </c>
      <c r="T852" s="14">
        <f>(((K852/60)/60)/24)+DATE(1970,1,1)</f>
        <v>40881.25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24">
        <f t="shared" si="27"/>
        <v>2.0779999999999998</v>
      </c>
      <c r="P853" s="7">
        <f t="shared" si="26"/>
        <v>77.924999999999997</v>
      </c>
      <c r="Q853" s="9" t="str">
        <f>LEFT(N853, SEARCH("/",N853,1)-1)</f>
        <v>music</v>
      </c>
      <c r="R853" t="str">
        <f>RIGHT(N853,LEN(N853)-SEARCH("/",N853))</f>
        <v>electric music</v>
      </c>
      <c r="S853" s="14">
        <f>(((J853/60)/60)/24)+DATE(1970,1,1)</f>
        <v>41031.208333333336</v>
      </c>
      <c r="T853" s="14">
        <f>(((K853/60)/60)/24)+DATE(1970,1,1)</f>
        <v>41064.208333333336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24">
        <f t="shared" si="27"/>
        <v>0.51122448979591839</v>
      </c>
      <c r="P854" s="7">
        <f t="shared" si="26"/>
        <v>80.806451612903231</v>
      </c>
      <c r="Q854" s="9" t="str">
        <f>LEFT(N854, SEARCH("/",N854,1)-1)</f>
        <v>games</v>
      </c>
      <c r="R854" t="str">
        <f>RIGHT(N854,LEN(N854)-SEARCH("/",N854))</f>
        <v>video games</v>
      </c>
      <c r="S854" s="14">
        <f>(((J854/60)/60)/24)+DATE(1970,1,1)</f>
        <v>40740.208333333336</v>
      </c>
      <c r="T854" s="14">
        <f>(((K854/60)/60)/24)+DATE(1970,1,1)</f>
        <v>40750.208333333336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24">
        <f t="shared" si="27"/>
        <v>6.5205847953216374</v>
      </c>
      <c r="P855" s="7">
        <f t="shared" si="26"/>
        <v>76.006816632583508</v>
      </c>
      <c r="Q855" s="9" t="str">
        <f>LEFT(N855, SEARCH("/",N855,1)-1)</f>
        <v>music</v>
      </c>
      <c r="R855" t="str">
        <f>RIGHT(N855,LEN(N855)-SEARCH("/",N855))</f>
        <v>indie rock</v>
      </c>
      <c r="S855" s="14">
        <f>(((J855/60)/60)/24)+DATE(1970,1,1)</f>
        <v>40714.208333333336</v>
      </c>
      <c r="T855" s="14">
        <f>(((K855/60)/60)/24)+DATE(1970,1,1)</f>
        <v>40719.208333333336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24">
        <f t="shared" si="27"/>
        <v>1.1363099415204678</v>
      </c>
      <c r="P856" s="7">
        <f t="shared" si="26"/>
        <v>72.993613824192337</v>
      </c>
      <c r="Q856" s="9" t="str">
        <f>LEFT(N856, SEARCH("/",N856,1)-1)</f>
        <v>publishing</v>
      </c>
      <c r="R856" t="str">
        <f>RIGHT(N856,LEN(N856)-SEARCH("/",N856))</f>
        <v>fiction</v>
      </c>
      <c r="S856" s="14">
        <f>(((J856/60)/60)/24)+DATE(1970,1,1)</f>
        <v>43787.25</v>
      </c>
      <c r="T856" s="14">
        <f>(((K856/60)/60)/24)+DATE(1970,1,1)</f>
        <v>43814.25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24">
        <f t="shared" si="27"/>
        <v>1.0237606837606839</v>
      </c>
      <c r="P857" s="7">
        <f t="shared" si="26"/>
        <v>53</v>
      </c>
      <c r="Q857" s="9" t="str">
        <f>LEFT(N857, SEARCH("/",N857,1)-1)</f>
        <v>theater</v>
      </c>
      <c r="R857" t="str">
        <f>RIGHT(N857,LEN(N857)-SEARCH("/",N857))</f>
        <v>plays</v>
      </c>
      <c r="S857" s="14">
        <f>(((J857/60)/60)/24)+DATE(1970,1,1)</f>
        <v>40712.208333333336</v>
      </c>
      <c r="T857" s="14">
        <f>(((K857/60)/60)/24)+DATE(1970,1,1)</f>
        <v>40743.208333333336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24">
        <f t="shared" si="27"/>
        <v>3.5658333333333334</v>
      </c>
      <c r="P858" s="7">
        <f t="shared" si="26"/>
        <v>54.164556962025316</v>
      </c>
      <c r="Q858" s="9" t="str">
        <f>LEFT(N858, SEARCH("/",N858,1)-1)</f>
        <v>food</v>
      </c>
      <c r="R858" t="str">
        <f>RIGHT(N858,LEN(N858)-SEARCH("/",N858))</f>
        <v>food trucks</v>
      </c>
      <c r="S858" s="14">
        <f>(((J858/60)/60)/24)+DATE(1970,1,1)</f>
        <v>41023.208333333336</v>
      </c>
      <c r="T858" s="14">
        <f>(((K858/60)/60)/24)+DATE(1970,1,1)</f>
        <v>41040.208333333336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24">
        <f t="shared" si="27"/>
        <v>1.3986792452830188</v>
      </c>
      <c r="P859" s="7">
        <f t="shared" si="26"/>
        <v>32.946666666666665</v>
      </c>
      <c r="Q859" s="9" t="str">
        <f>LEFT(N859, SEARCH("/",N859,1)-1)</f>
        <v>film &amp; video</v>
      </c>
      <c r="R859" t="str">
        <f>RIGHT(N859,LEN(N859)-SEARCH("/",N859))</f>
        <v>shorts</v>
      </c>
      <c r="S859" s="14">
        <f>(((J859/60)/60)/24)+DATE(1970,1,1)</f>
        <v>40944.25</v>
      </c>
      <c r="T859" s="14">
        <f>(((K859/60)/60)/24)+DATE(1970,1,1)</f>
        <v>40967.25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24">
        <f t="shared" si="27"/>
        <v>0.69450000000000001</v>
      </c>
      <c r="P860" s="7">
        <f t="shared" si="26"/>
        <v>79.371428571428567</v>
      </c>
      <c r="Q860" s="9" t="str">
        <f>LEFT(N860, SEARCH("/",N860,1)-1)</f>
        <v>food</v>
      </c>
      <c r="R860" t="str">
        <f>RIGHT(N860,LEN(N860)-SEARCH("/",N860))</f>
        <v>food trucks</v>
      </c>
      <c r="S860" s="14">
        <f>(((J860/60)/60)/24)+DATE(1970,1,1)</f>
        <v>43211.208333333328</v>
      </c>
      <c r="T860" s="14">
        <f>(((K860/60)/60)/24)+DATE(1970,1,1)</f>
        <v>43218.208333333328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24">
        <f t="shared" si="27"/>
        <v>0.35534246575342465</v>
      </c>
      <c r="P861" s="7">
        <f t="shared" si="26"/>
        <v>41.174603174603178</v>
      </c>
      <c r="Q861" s="9" t="str">
        <f>LEFT(N861, SEARCH("/",N861,1)-1)</f>
        <v>theater</v>
      </c>
      <c r="R861" t="str">
        <f>RIGHT(N861,LEN(N861)-SEARCH("/",N861))</f>
        <v>plays</v>
      </c>
      <c r="S861" s="14">
        <f>(((J861/60)/60)/24)+DATE(1970,1,1)</f>
        <v>41334.25</v>
      </c>
      <c r="T861" s="14">
        <f>(((K861/60)/60)/24)+DATE(1970,1,1)</f>
        <v>41352.208333333336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24">
        <f t="shared" si="27"/>
        <v>2.5165000000000002</v>
      </c>
      <c r="P862" s="7">
        <f t="shared" si="26"/>
        <v>77.430769230769229</v>
      </c>
      <c r="Q862" s="9" t="str">
        <f>LEFT(N862, SEARCH("/",N862,1)-1)</f>
        <v>technology</v>
      </c>
      <c r="R862" t="str">
        <f>RIGHT(N862,LEN(N862)-SEARCH("/",N862))</f>
        <v>wearables</v>
      </c>
      <c r="S862" s="14">
        <f>(((J862/60)/60)/24)+DATE(1970,1,1)</f>
        <v>43515.25</v>
      </c>
      <c r="T862" s="14">
        <f>(((K862/60)/60)/24)+DATE(1970,1,1)</f>
        <v>43525.25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24">
        <f t="shared" si="27"/>
        <v>1.0587500000000001</v>
      </c>
      <c r="P863" s="7">
        <f t="shared" si="26"/>
        <v>57.159509202453989</v>
      </c>
      <c r="Q863" s="9" t="str">
        <f>LEFT(N863, SEARCH("/",N863,1)-1)</f>
        <v>theater</v>
      </c>
      <c r="R863" t="str">
        <f>RIGHT(N863,LEN(N863)-SEARCH("/",N863))</f>
        <v>plays</v>
      </c>
      <c r="S863" s="14">
        <f>(((J863/60)/60)/24)+DATE(1970,1,1)</f>
        <v>40258.208333333336</v>
      </c>
      <c r="T863" s="14">
        <f>(((K863/60)/60)/24)+DATE(1970,1,1)</f>
        <v>40266.208333333336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24">
        <f t="shared" si="27"/>
        <v>1.8742857142857143</v>
      </c>
      <c r="P864" s="7">
        <f t="shared" si="26"/>
        <v>77.17647058823529</v>
      </c>
      <c r="Q864" s="9" t="str">
        <f>LEFT(N864, SEARCH("/",N864,1)-1)</f>
        <v>theater</v>
      </c>
      <c r="R864" t="str">
        <f>RIGHT(N864,LEN(N864)-SEARCH("/",N864))</f>
        <v>plays</v>
      </c>
      <c r="S864" s="14">
        <f>(((J864/60)/60)/24)+DATE(1970,1,1)</f>
        <v>40756.208333333336</v>
      </c>
      <c r="T864" s="14">
        <f>(((K864/60)/60)/24)+DATE(1970,1,1)</f>
        <v>40760.208333333336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24">
        <f t="shared" si="27"/>
        <v>3.8678571428571429</v>
      </c>
      <c r="P865" s="7">
        <f t="shared" si="26"/>
        <v>24.953917050691246</v>
      </c>
      <c r="Q865" s="9" t="str">
        <f>LEFT(N865, SEARCH("/",N865,1)-1)</f>
        <v>film &amp; video</v>
      </c>
      <c r="R865" t="str">
        <f>RIGHT(N865,LEN(N865)-SEARCH("/",N865))</f>
        <v>television</v>
      </c>
      <c r="S865" s="14">
        <f>(((J865/60)/60)/24)+DATE(1970,1,1)</f>
        <v>42172.208333333328</v>
      </c>
      <c r="T865" s="14">
        <f>(((K865/60)/60)/24)+DATE(1970,1,1)</f>
        <v>42195.208333333328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24">
        <f t="shared" si="27"/>
        <v>3.4707142857142856</v>
      </c>
      <c r="P866" s="7">
        <f t="shared" si="26"/>
        <v>97.18</v>
      </c>
      <c r="Q866" s="9" t="str">
        <f>LEFT(N866, SEARCH("/",N866,1)-1)</f>
        <v>film &amp; video</v>
      </c>
      <c r="R866" t="str">
        <f>RIGHT(N866,LEN(N866)-SEARCH("/",N866))</f>
        <v>shorts</v>
      </c>
      <c r="S866" s="14">
        <f>(((J866/60)/60)/24)+DATE(1970,1,1)</f>
        <v>42601.208333333328</v>
      </c>
      <c r="T866" s="14">
        <f>(((K866/60)/60)/24)+DATE(1970,1,1)</f>
        <v>42606.208333333328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24">
        <f t="shared" si="27"/>
        <v>1.8582098765432098</v>
      </c>
      <c r="P867" s="7">
        <f t="shared" si="26"/>
        <v>46.000916870415651</v>
      </c>
      <c r="Q867" s="9" t="str">
        <f>LEFT(N867, SEARCH("/",N867,1)-1)</f>
        <v>theater</v>
      </c>
      <c r="R867" t="str">
        <f>RIGHT(N867,LEN(N867)-SEARCH("/",N867))</f>
        <v>plays</v>
      </c>
      <c r="S867" s="14">
        <f>(((J867/60)/60)/24)+DATE(1970,1,1)</f>
        <v>41897.208333333336</v>
      </c>
      <c r="T867" s="14">
        <f>(((K867/60)/60)/24)+DATE(1970,1,1)</f>
        <v>41906.208333333336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24">
        <f t="shared" si="27"/>
        <v>0.43241247264770238</v>
      </c>
      <c r="P868" s="7">
        <f t="shared" si="26"/>
        <v>88.023385300668153</v>
      </c>
      <c r="Q868" s="9" t="str">
        <f>LEFT(N868, SEARCH("/",N868,1)-1)</f>
        <v>photography</v>
      </c>
      <c r="R868" t="str">
        <f>RIGHT(N868,LEN(N868)-SEARCH("/",N868))</f>
        <v>photography books</v>
      </c>
      <c r="S868" s="14">
        <f>(((J868/60)/60)/24)+DATE(1970,1,1)</f>
        <v>40671.208333333336</v>
      </c>
      <c r="T868" s="14">
        <f>(((K868/60)/60)/24)+DATE(1970,1,1)</f>
        <v>40672.208333333336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24">
        <f t="shared" si="27"/>
        <v>1.6243749999999999</v>
      </c>
      <c r="P869" s="7">
        <f t="shared" si="26"/>
        <v>25.99</v>
      </c>
      <c r="Q869" s="9" t="str">
        <f>LEFT(N869, SEARCH("/",N869,1)-1)</f>
        <v>food</v>
      </c>
      <c r="R869" t="str">
        <f>RIGHT(N869,LEN(N869)-SEARCH("/",N869))</f>
        <v>food trucks</v>
      </c>
      <c r="S869" s="14">
        <f>(((J869/60)/60)/24)+DATE(1970,1,1)</f>
        <v>43382.208333333328</v>
      </c>
      <c r="T869" s="14">
        <f>(((K869/60)/60)/24)+DATE(1970,1,1)</f>
        <v>43388.208333333328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24">
        <f t="shared" si="27"/>
        <v>1.8484285714285715</v>
      </c>
      <c r="P870" s="7">
        <f t="shared" si="26"/>
        <v>102.69047619047619</v>
      </c>
      <c r="Q870" s="9" t="str">
        <f>LEFT(N870, SEARCH("/",N870,1)-1)</f>
        <v>theater</v>
      </c>
      <c r="R870" t="str">
        <f>RIGHT(N870,LEN(N870)-SEARCH("/",N870))</f>
        <v>plays</v>
      </c>
      <c r="S870" s="14">
        <f>(((J870/60)/60)/24)+DATE(1970,1,1)</f>
        <v>41559.208333333336</v>
      </c>
      <c r="T870" s="14">
        <f>(((K870/60)/60)/24)+DATE(1970,1,1)</f>
        <v>41570.208333333336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24">
        <f t="shared" si="27"/>
        <v>0.23703520691785052</v>
      </c>
      <c r="P871" s="7">
        <f t="shared" si="26"/>
        <v>72.958174904942965</v>
      </c>
      <c r="Q871" s="9" t="str">
        <f>LEFT(N871, SEARCH("/",N871,1)-1)</f>
        <v>film &amp; video</v>
      </c>
      <c r="R871" t="str">
        <f>RIGHT(N871,LEN(N871)-SEARCH("/",N871))</f>
        <v>drama</v>
      </c>
      <c r="S871" s="14">
        <f>(((J871/60)/60)/24)+DATE(1970,1,1)</f>
        <v>40350.208333333336</v>
      </c>
      <c r="T871" s="14">
        <f>(((K871/60)/60)/24)+DATE(1970,1,1)</f>
        <v>40364.208333333336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24">
        <f t="shared" si="27"/>
        <v>0.89870129870129867</v>
      </c>
      <c r="P872" s="7">
        <f t="shared" si="26"/>
        <v>57.190082644628099</v>
      </c>
      <c r="Q872" s="9" t="str">
        <f>LEFT(N872, SEARCH("/",N872,1)-1)</f>
        <v>theater</v>
      </c>
      <c r="R872" t="str">
        <f>RIGHT(N872,LEN(N872)-SEARCH("/",N872))</f>
        <v>plays</v>
      </c>
      <c r="S872" s="14">
        <f>(((J872/60)/60)/24)+DATE(1970,1,1)</f>
        <v>42240.208333333328</v>
      </c>
      <c r="T872" s="14">
        <f>(((K872/60)/60)/24)+DATE(1970,1,1)</f>
        <v>42265.208333333328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24">
        <f t="shared" si="27"/>
        <v>2.7260419580419581</v>
      </c>
      <c r="P873" s="7">
        <f t="shared" si="26"/>
        <v>84.013793103448279</v>
      </c>
      <c r="Q873" s="9" t="str">
        <f>LEFT(N873, SEARCH("/",N873,1)-1)</f>
        <v>theater</v>
      </c>
      <c r="R873" t="str">
        <f>RIGHT(N873,LEN(N873)-SEARCH("/",N873))</f>
        <v>plays</v>
      </c>
      <c r="S873" s="14">
        <f>(((J873/60)/60)/24)+DATE(1970,1,1)</f>
        <v>43040.208333333328</v>
      </c>
      <c r="T873" s="14">
        <f>(((K873/60)/60)/24)+DATE(1970,1,1)</f>
        <v>43058.25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24">
        <f t="shared" si="27"/>
        <v>1.7004255319148935</v>
      </c>
      <c r="P874" s="7">
        <f t="shared" si="26"/>
        <v>98.666666666666671</v>
      </c>
      <c r="Q874" s="9" t="str">
        <f>LEFT(N874, SEARCH("/",N874,1)-1)</f>
        <v>film &amp; video</v>
      </c>
      <c r="R874" t="str">
        <f>RIGHT(N874,LEN(N874)-SEARCH("/",N874))</f>
        <v>science fiction</v>
      </c>
      <c r="S874" s="14">
        <f>(((J874/60)/60)/24)+DATE(1970,1,1)</f>
        <v>43346.208333333328</v>
      </c>
      <c r="T874" s="14">
        <f>(((K874/60)/60)/24)+DATE(1970,1,1)</f>
        <v>43351.208333333328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24">
        <f t="shared" si="27"/>
        <v>1.8828503562945369</v>
      </c>
      <c r="P875" s="7">
        <f t="shared" si="26"/>
        <v>42.007419183889773</v>
      </c>
      <c r="Q875" s="9" t="str">
        <f>LEFT(N875, SEARCH("/",N875,1)-1)</f>
        <v>photography</v>
      </c>
      <c r="R875" t="str">
        <f>RIGHT(N875,LEN(N875)-SEARCH("/",N875))</f>
        <v>photography books</v>
      </c>
      <c r="S875" s="14">
        <f>(((J875/60)/60)/24)+DATE(1970,1,1)</f>
        <v>41647.25</v>
      </c>
      <c r="T875" s="14">
        <f>(((K875/60)/60)/24)+DATE(1970,1,1)</f>
        <v>41652.25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24">
        <f t="shared" si="27"/>
        <v>3.4693532338308457</v>
      </c>
      <c r="P876" s="7">
        <f t="shared" si="26"/>
        <v>32.002753556677376</v>
      </c>
      <c r="Q876" s="9" t="str">
        <f>LEFT(N876, SEARCH("/",N876,1)-1)</f>
        <v>photography</v>
      </c>
      <c r="R876" t="str">
        <f>RIGHT(N876,LEN(N876)-SEARCH("/",N876))</f>
        <v>photography books</v>
      </c>
      <c r="S876" s="14">
        <f>(((J876/60)/60)/24)+DATE(1970,1,1)</f>
        <v>40291.208333333336</v>
      </c>
      <c r="T876" s="14">
        <f>(((K876/60)/60)/24)+DATE(1970,1,1)</f>
        <v>40329.208333333336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24">
        <f t="shared" si="27"/>
        <v>0.6917721518987342</v>
      </c>
      <c r="P877" s="7">
        <f t="shared" si="26"/>
        <v>81.567164179104481</v>
      </c>
      <c r="Q877" s="9" t="str">
        <f>LEFT(N877, SEARCH("/",N877,1)-1)</f>
        <v>music</v>
      </c>
      <c r="R877" t="str">
        <f>RIGHT(N877,LEN(N877)-SEARCH("/",N877))</f>
        <v>rock</v>
      </c>
      <c r="S877" s="14">
        <f>(((J877/60)/60)/24)+DATE(1970,1,1)</f>
        <v>40556.25</v>
      </c>
      <c r="T877" s="14">
        <f>(((K877/60)/60)/24)+DATE(1970,1,1)</f>
        <v>40557.25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24">
        <f t="shared" si="27"/>
        <v>0.25433734939759034</v>
      </c>
      <c r="P878" s="7">
        <f t="shared" si="26"/>
        <v>37.035087719298247</v>
      </c>
      <c r="Q878" s="9" t="str">
        <f>LEFT(N878, SEARCH("/",N878,1)-1)</f>
        <v>photography</v>
      </c>
      <c r="R878" t="str">
        <f>RIGHT(N878,LEN(N878)-SEARCH("/",N878))</f>
        <v>photography books</v>
      </c>
      <c r="S878" s="14">
        <f>(((J878/60)/60)/24)+DATE(1970,1,1)</f>
        <v>43624.208333333328</v>
      </c>
      <c r="T878" s="14">
        <f>(((K878/60)/60)/24)+DATE(1970,1,1)</f>
        <v>43648.208333333328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24">
        <f t="shared" si="27"/>
        <v>0.77400977995110021</v>
      </c>
      <c r="P879" s="7">
        <f t="shared" si="26"/>
        <v>103.033360455655</v>
      </c>
      <c r="Q879" s="9" t="str">
        <f>LEFT(N879, SEARCH("/",N879,1)-1)</f>
        <v>food</v>
      </c>
      <c r="R879" t="str">
        <f>RIGHT(N879,LEN(N879)-SEARCH("/",N879))</f>
        <v>food trucks</v>
      </c>
      <c r="S879" s="14">
        <f>(((J879/60)/60)/24)+DATE(1970,1,1)</f>
        <v>42577.208333333328</v>
      </c>
      <c r="T879" s="14">
        <f>(((K879/60)/60)/24)+DATE(1970,1,1)</f>
        <v>42578.208333333328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24">
        <f t="shared" si="27"/>
        <v>0.37481481481481482</v>
      </c>
      <c r="P880" s="7">
        <f t="shared" si="26"/>
        <v>84.333333333333329</v>
      </c>
      <c r="Q880" s="9" t="str">
        <f>LEFT(N880, SEARCH("/",N880,1)-1)</f>
        <v>music</v>
      </c>
      <c r="R880" t="str">
        <f>RIGHT(N880,LEN(N880)-SEARCH("/",N880))</f>
        <v>metal</v>
      </c>
      <c r="S880" s="14">
        <f>(((J880/60)/60)/24)+DATE(1970,1,1)</f>
        <v>43845.25</v>
      </c>
      <c r="T880" s="14">
        <f>(((K880/60)/60)/24)+DATE(1970,1,1)</f>
        <v>43869.25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24">
        <f t="shared" si="27"/>
        <v>5.4379999999999997</v>
      </c>
      <c r="P881" s="7">
        <f t="shared" si="26"/>
        <v>102.60377358490567</v>
      </c>
      <c r="Q881" s="9" t="str">
        <f>LEFT(N881, SEARCH("/",N881,1)-1)</f>
        <v>publishing</v>
      </c>
      <c r="R881" t="str">
        <f>RIGHT(N881,LEN(N881)-SEARCH("/",N881))</f>
        <v>nonfiction</v>
      </c>
      <c r="S881" s="14">
        <f>(((J881/60)/60)/24)+DATE(1970,1,1)</f>
        <v>42788.25</v>
      </c>
      <c r="T881" s="14">
        <f>(((K881/60)/60)/24)+DATE(1970,1,1)</f>
        <v>42797.25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24">
        <f t="shared" si="27"/>
        <v>2.2852189349112426</v>
      </c>
      <c r="P882" s="7">
        <f t="shared" si="26"/>
        <v>79.992129246064621</v>
      </c>
      <c r="Q882" s="9" t="str">
        <f>LEFT(N882, SEARCH("/",N882,1)-1)</f>
        <v>music</v>
      </c>
      <c r="R882" t="str">
        <f>RIGHT(N882,LEN(N882)-SEARCH("/",N882))</f>
        <v>electric music</v>
      </c>
      <c r="S882" s="14">
        <f>(((J882/60)/60)/24)+DATE(1970,1,1)</f>
        <v>43667.208333333328</v>
      </c>
      <c r="T882" s="14">
        <f>(((K882/60)/60)/24)+DATE(1970,1,1)</f>
        <v>43669.208333333328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24">
        <f t="shared" si="27"/>
        <v>0.38948339483394834</v>
      </c>
      <c r="P883" s="7">
        <f t="shared" si="26"/>
        <v>70.055309734513273</v>
      </c>
      <c r="Q883" s="9" t="str">
        <f>LEFT(N883, SEARCH("/",N883,1)-1)</f>
        <v>theater</v>
      </c>
      <c r="R883" t="str">
        <f>RIGHT(N883,LEN(N883)-SEARCH("/",N883))</f>
        <v>plays</v>
      </c>
      <c r="S883" s="14">
        <f>(((J883/60)/60)/24)+DATE(1970,1,1)</f>
        <v>42194.208333333328</v>
      </c>
      <c r="T883" s="14">
        <f>(((K883/60)/60)/24)+DATE(1970,1,1)</f>
        <v>42223.208333333328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24">
        <f t="shared" si="27"/>
        <v>3.7</v>
      </c>
      <c r="P884" s="7">
        <f t="shared" si="26"/>
        <v>37</v>
      </c>
      <c r="Q884" s="9" t="str">
        <f>LEFT(N884, SEARCH("/",N884,1)-1)</f>
        <v>theater</v>
      </c>
      <c r="R884" t="str">
        <f>RIGHT(N884,LEN(N884)-SEARCH("/",N884))</f>
        <v>plays</v>
      </c>
      <c r="S884" s="14">
        <f>(((J884/60)/60)/24)+DATE(1970,1,1)</f>
        <v>42025.25</v>
      </c>
      <c r="T884" s="14">
        <f>(((K884/60)/60)/24)+DATE(1970,1,1)</f>
        <v>42029.25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24">
        <f t="shared" si="27"/>
        <v>2.3791176470588233</v>
      </c>
      <c r="P885" s="7">
        <f t="shared" si="26"/>
        <v>41.911917098445599</v>
      </c>
      <c r="Q885" s="9" t="str">
        <f>LEFT(N885, SEARCH("/",N885,1)-1)</f>
        <v>film &amp; video</v>
      </c>
      <c r="R885" t="str">
        <f>RIGHT(N885,LEN(N885)-SEARCH("/",N885))</f>
        <v>shorts</v>
      </c>
      <c r="S885" s="14">
        <f>(((J885/60)/60)/24)+DATE(1970,1,1)</f>
        <v>40323.208333333336</v>
      </c>
      <c r="T885" s="14">
        <f>(((K885/60)/60)/24)+DATE(1970,1,1)</f>
        <v>40359.208333333336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24">
        <f t="shared" si="27"/>
        <v>0.64036299765807958</v>
      </c>
      <c r="P886" s="7">
        <f t="shared" si="26"/>
        <v>57.992576882290564</v>
      </c>
      <c r="Q886" s="9" t="str">
        <f>LEFT(N886, SEARCH("/",N886,1)-1)</f>
        <v>theater</v>
      </c>
      <c r="R886" t="str">
        <f>RIGHT(N886,LEN(N886)-SEARCH("/",N886))</f>
        <v>plays</v>
      </c>
      <c r="S886" s="14">
        <f>(((J886/60)/60)/24)+DATE(1970,1,1)</f>
        <v>41763.208333333336</v>
      </c>
      <c r="T886" s="14">
        <f>(((K886/60)/60)/24)+DATE(1970,1,1)</f>
        <v>41765.208333333336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24">
        <f t="shared" si="27"/>
        <v>1.1827777777777777</v>
      </c>
      <c r="P887" s="7">
        <f t="shared" si="26"/>
        <v>40.942307692307693</v>
      </c>
      <c r="Q887" s="9" t="str">
        <f>LEFT(N887, SEARCH("/",N887,1)-1)</f>
        <v>theater</v>
      </c>
      <c r="R887" t="str">
        <f>RIGHT(N887,LEN(N887)-SEARCH("/",N887))</f>
        <v>plays</v>
      </c>
      <c r="S887" s="14">
        <f>(((J887/60)/60)/24)+DATE(1970,1,1)</f>
        <v>40335.208333333336</v>
      </c>
      <c r="T887" s="14">
        <f>(((K887/60)/60)/24)+DATE(1970,1,1)</f>
        <v>40373.208333333336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24">
        <f t="shared" si="27"/>
        <v>0.84824037184594958</v>
      </c>
      <c r="P888" s="7">
        <f t="shared" si="26"/>
        <v>69.9972602739726</v>
      </c>
      <c r="Q888" s="9" t="str">
        <f>LEFT(N888, SEARCH("/",N888,1)-1)</f>
        <v>music</v>
      </c>
      <c r="R888" t="str">
        <f>RIGHT(N888,LEN(N888)-SEARCH("/",N888))</f>
        <v>indie rock</v>
      </c>
      <c r="S888" s="14">
        <f>(((J888/60)/60)/24)+DATE(1970,1,1)</f>
        <v>40416.208333333336</v>
      </c>
      <c r="T888" s="14">
        <f>(((K888/60)/60)/24)+DATE(1970,1,1)</f>
        <v>40434.208333333336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24">
        <f t="shared" si="27"/>
        <v>0.29346153846153844</v>
      </c>
      <c r="P889" s="7">
        <f t="shared" si="26"/>
        <v>73.838709677419359</v>
      </c>
      <c r="Q889" s="9" t="str">
        <f>LEFT(N889, SEARCH("/",N889,1)-1)</f>
        <v>theater</v>
      </c>
      <c r="R889" t="str">
        <f>RIGHT(N889,LEN(N889)-SEARCH("/",N889))</f>
        <v>plays</v>
      </c>
      <c r="S889" s="14">
        <f>(((J889/60)/60)/24)+DATE(1970,1,1)</f>
        <v>42202.208333333328</v>
      </c>
      <c r="T889" s="14">
        <f>(((K889/60)/60)/24)+DATE(1970,1,1)</f>
        <v>42249.208333333328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24">
        <f t="shared" si="27"/>
        <v>2.0989655172413793</v>
      </c>
      <c r="P890" s="7">
        <f t="shared" si="26"/>
        <v>41.979310344827589</v>
      </c>
      <c r="Q890" s="9" t="str">
        <f>LEFT(N890, SEARCH("/",N890,1)-1)</f>
        <v>theater</v>
      </c>
      <c r="R890" t="str">
        <f>RIGHT(N890,LEN(N890)-SEARCH("/",N890))</f>
        <v>plays</v>
      </c>
      <c r="S890" s="14">
        <f>(((J890/60)/60)/24)+DATE(1970,1,1)</f>
        <v>42836.208333333328</v>
      </c>
      <c r="T890" s="14">
        <f>(((K890/60)/60)/24)+DATE(1970,1,1)</f>
        <v>42855.208333333328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24">
        <f t="shared" si="27"/>
        <v>1.697857142857143</v>
      </c>
      <c r="P891" s="7">
        <f t="shared" si="26"/>
        <v>77.93442622950819</v>
      </c>
      <c r="Q891" s="9" t="str">
        <f>LEFT(N891, SEARCH("/",N891,1)-1)</f>
        <v>music</v>
      </c>
      <c r="R891" t="str">
        <f>RIGHT(N891,LEN(N891)-SEARCH("/",N891))</f>
        <v>electric music</v>
      </c>
      <c r="S891" s="14">
        <f>(((J891/60)/60)/24)+DATE(1970,1,1)</f>
        <v>41710.208333333336</v>
      </c>
      <c r="T891" s="14">
        <f>(((K891/60)/60)/24)+DATE(1970,1,1)</f>
        <v>41717.208333333336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24">
        <f t="shared" si="27"/>
        <v>1.1595907738095239</v>
      </c>
      <c r="P892" s="7">
        <f t="shared" si="26"/>
        <v>106.01972789115646</v>
      </c>
      <c r="Q892" s="9" t="str">
        <f>LEFT(N892, SEARCH("/",N892,1)-1)</f>
        <v>music</v>
      </c>
      <c r="R892" t="str">
        <f>RIGHT(N892,LEN(N892)-SEARCH("/",N892))</f>
        <v>indie rock</v>
      </c>
      <c r="S892" s="14">
        <f>(((J892/60)/60)/24)+DATE(1970,1,1)</f>
        <v>43640.208333333328</v>
      </c>
      <c r="T892" s="14">
        <f>(((K892/60)/60)/24)+DATE(1970,1,1)</f>
        <v>43641.208333333328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24">
        <f t="shared" si="27"/>
        <v>2.5859999999999999</v>
      </c>
      <c r="P893" s="7">
        <f t="shared" si="26"/>
        <v>47.018181818181816</v>
      </c>
      <c r="Q893" s="9" t="str">
        <f>LEFT(N893, SEARCH("/",N893,1)-1)</f>
        <v>film &amp; video</v>
      </c>
      <c r="R893" t="str">
        <f>RIGHT(N893,LEN(N893)-SEARCH("/",N893))</f>
        <v>documentary</v>
      </c>
      <c r="S893" s="14">
        <f>(((J893/60)/60)/24)+DATE(1970,1,1)</f>
        <v>40880.25</v>
      </c>
      <c r="T893" s="14">
        <f>(((K893/60)/60)/24)+DATE(1970,1,1)</f>
        <v>40924.25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24">
        <f t="shared" si="27"/>
        <v>2.3058333333333332</v>
      </c>
      <c r="P894" s="7">
        <f t="shared" si="26"/>
        <v>76.016483516483518</v>
      </c>
      <c r="Q894" s="9" t="str">
        <f>LEFT(N894, SEARCH("/",N894,1)-1)</f>
        <v>publishing</v>
      </c>
      <c r="R894" t="str">
        <f>RIGHT(N894,LEN(N894)-SEARCH("/",N894))</f>
        <v>translations</v>
      </c>
      <c r="S894" s="14">
        <f>(((J894/60)/60)/24)+DATE(1970,1,1)</f>
        <v>40319.208333333336</v>
      </c>
      <c r="T894" s="14">
        <f>(((K894/60)/60)/24)+DATE(1970,1,1)</f>
        <v>40360.208333333336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24">
        <f t="shared" si="27"/>
        <v>1.2821428571428573</v>
      </c>
      <c r="P895" s="7">
        <f t="shared" si="26"/>
        <v>54.120603015075375</v>
      </c>
      <c r="Q895" s="9" t="str">
        <f>LEFT(N895, SEARCH("/",N895,1)-1)</f>
        <v>film &amp; video</v>
      </c>
      <c r="R895" t="str">
        <f>RIGHT(N895,LEN(N895)-SEARCH("/",N895))</f>
        <v>documentary</v>
      </c>
      <c r="S895" s="14">
        <f>(((J895/60)/60)/24)+DATE(1970,1,1)</f>
        <v>42170.208333333328</v>
      </c>
      <c r="T895" s="14">
        <f>(((K895/60)/60)/24)+DATE(1970,1,1)</f>
        <v>42174.208333333328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24">
        <f t="shared" si="27"/>
        <v>1.8870588235294117</v>
      </c>
      <c r="P896" s="7">
        <f t="shared" si="26"/>
        <v>57.285714285714285</v>
      </c>
      <c r="Q896" s="9" t="str">
        <f>LEFT(N896, SEARCH("/",N896,1)-1)</f>
        <v>film &amp; video</v>
      </c>
      <c r="R896" t="str">
        <f>RIGHT(N896,LEN(N896)-SEARCH("/",N896))</f>
        <v>television</v>
      </c>
      <c r="S896" s="14">
        <f>(((J896/60)/60)/24)+DATE(1970,1,1)</f>
        <v>41466.208333333336</v>
      </c>
      <c r="T896" s="14">
        <f>(((K896/60)/60)/24)+DATE(1970,1,1)</f>
        <v>41496.208333333336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24">
        <f t="shared" si="27"/>
        <v>6.9511889862327911E-2</v>
      </c>
      <c r="P897" s="7">
        <f t="shared" si="26"/>
        <v>103.81308411214954</v>
      </c>
      <c r="Q897" s="9" t="str">
        <f>LEFT(N897, SEARCH("/",N897,1)-1)</f>
        <v>theater</v>
      </c>
      <c r="R897" t="str">
        <f>RIGHT(N897,LEN(N897)-SEARCH("/",N897))</f>
        <v>plays</v>
      </c>
      <c r="S897" s="14">
        <f>(((J897/60)/60)/24)+DATE(1970,1,1)</f>
        <v>43134.25</v>
      </c>
      <c r="T897" s="14">
        <f>(((K897/60)/60)/24)+DATE(1970,1,1)</f>
        <v>43143.25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24">
        <f t="shared" si="27"/>
        <v>7.7443434343434348</v>
      </c>
      <c r="P898" s="7">
        <f t="shared" si="26"/>
        <v>105.02602739726028</v>
      </c>
      <c r="Q898" s="9" t="str">
        <f>LEFT(N898, SEARCH("/",N898,1)-1)</f>
        <v>food</v>
      </c>
      <c r="R898" t="str">
        <f>RIGHT(N898,LEN(N898)-SEARCH("/",N898))</f>
        <v>food trucks</v>
      </c>
      <c r="S898" s="14">
        <f>(((J898/60)/60)/24)+DATE(1970,1,1)</f>
        <v>40738.208333333336</v>
      </c>
      <c r="T898" s="14">
        <f>(((K898/60)/60)/24)+DATE(1970,1,1)</f>
        <v>40741.208333333336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24">
        <f t="shared" si="27"/>
        <v>0.27693181818181817</v>
      </c>
      <c r="P899" s="7">
        <f t="shared" ref="P899:P962" si="28">IF(E899=0, 0, E899/G899)</f>
        <v>90.259259259259252</v>
      </c>
      <c r="Q899" s="9" t="str">
        <f>LEFT(N899, SEARCH("/",N899,1)-1)</f>
        <v>theater</v>
      </c>
      <c r="R899" t="str">
        <f>RIGHT(N899,LEN(N899)-SEARCH("/",N899))</f>
        <v>plays</v>
      </c>
      <c r="S899" s="14">
        <f>(((J899/60)/60)/24)+DATE(1970,1,1)</f>
        <v>43583.208333333328</v>
      </c>
      <c r="T899" s="14">
        <f>(((K899/60)/60)/24)+DATE(1970,1,1)</f>
        <v>43585.208333333328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24">
        <f t="shared" ref="O900:O963" si="29">IF(E900=0, 0, E900/D900)</f>
        <v>0.52479620323841425</v>
      </c>
      <c r="P900" s="7">
        <f t="shared" si="28"/>
        <v>76.978705978705975</v>
      </c>
      <c r="Q900" s="9" t="str">
        <f>LEFT(N900, SEARCH("/",N900,1)-1)</f>
        <v>film &amp; video</v>
      </c>
      <c r="R900" t="str">
        <f>RIGHT(N900,LEN(N900)-SEARCH("/",N900))</f>
        <v>documentary</v>
      </c>
      <c r="S900" s="14">
        <f>(((J900/60)/60)/24)+DATE(1970,1,1)</f>
        <v>43815.25</v>
      </c>
      <c r="T900" s="14">
        <f>(((K900/60)/60)/24)+DATE(1970,1,1)</f>
        <v>43821.25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24">
        <f t="shared" si="29"/>
        <v>4.0709677419354842</v>
      </c>
      <c r="P901" s="7">
        <f t="shared" si="28"/>
        <v>102.60162601626017</v>
      </c>
      <c r="Q901" s="9" t="str">
        <f>LEFT(N901, SEARCH("/",N901,1)-1)</f>
        <v>music</v>
      </c>
      <c r="R901" t="str">
        <f>RIGHT(N901,LEN(N901)-SEARCH("/",N901))</f>
        <v>jazz</v>
      </c>
      <c r="S901" s="14">
        <f>(((J901/60)/60)/24)+DATE(1970,1,1)</f>
        <v>41554.208333333336</v>
      </c>
      <c r="T901" s="14">
        <f>(((K901/60)/60)/24)+DATE(1970,1,1)</f>
        <v>41572.208333333336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24">
        <f t="shared" si="29"/>
        <v>0.02</v>
      </c>
      <c r="P902" s="7">
        <f t="shared" si="28"/>
        <v>2</v>
      </c>
      <c r="Q902" s="9" t="str">
        <f>LEFT(N902, SEARCH("/",N902,1)-1)</f>
        <v>technology</v>
      </c>
      <c r="R902" t="str">
        <f>RIGHT(N902,LEN(N902)-SEARCH("/",N902))</f>
        <v>web</v>
      </c>
      <c r="S902" s="14">
        <f>(((J902/60)/60)/24)+DATE(1970,1,1)</f>
        <v>41901.208333333336</v>
      </c>
      <c r="T902" s="14">
        <f>(((K902/60)/60)/24)+DATE(1970,1,1)</f>
        <v>41902.208333333336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24">
        <f t="shared" si="29"/>
        <v>1.5617857142857143</v>
      </c>
      <c r="P903" s="7">
        <f t="shared" si="28"/>
        <v>55.0062893081761</v>
      </c>
      <c r="Q903" s="9" t="str">
        <f>LEFT(N903, SEARCH("/",N903,1)-1)</f>
        <v>music</v>
      </c>
      <c r="R903" t="str">
        <f>RIGHT(N903,LEN(N903)-SEARCH("/",N903))</f>
        <v>rock</v>
      </c>
      <c r="S903" s="14">
        <f>(((J903/60)/60)/24)+DATE(1970,1,1)</f>
        <v>43298.208333333328</v>
      </c>
      <c r="T903" s="14">
        <f>(((K903/60)/60)/24)+DATE(1970,1,1)</f>
        <v>43331.208333333328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24">
        <f t="shared" si="29"/>
        <v>2.5242857142857145</v>
      </c>
      <c r="P904" s="7">
        <f t="shared" si="28"/>
        <v>32.127272727272725</v>
      </c>
      <c r="Q904" s="9" t="str">
        <f>LEFT(N904, SEARCH("/",N904,1)-1)</f>
        <v>technology</v>
      </c>
      <c r="R904" t="str">
        <f>RIGHT(N904,LEN(N904)-SEARCH("/",N904))</f>
        <v>web</v>
      </c>
      <c r="S904" s="14">
        <f>(((J904/60)/60)/24)+DATE(1970,1,1)</f>
        <v>42399.25</v>
      </c>
      <c r="T904" s="14">
        <f>(((K904/60)/60)/24)+DATE(1970,1,1)</f>
        <v>42441.25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24">
        <f t="shared" si="29"/>
        <v>1.729268292682927E-2</v>
      </c>
      <c r="P905" s="7">
        <f t="shared" si="28"/>
        <v>50.642857142857146</v>
      </c>
      <c r="Q905" s="9" t="str">
        <f>LEFT(N905, SEARCH("/",N905,1)-1)</f>
        <v>publishing</v>
      </c>
      <c r="R905" t="str">
        <f>RIGHT(N905,LEN(N905)-SEARCH("/",N905))</f>
        <v>nonfiction</v>
      </c>
      <c r="S905" s="14">
        <f>(((J905/60)/60)/24)+DATE(1970,1,1)</f>
        <v>41034.208333333336</v>
      </c>
      <c r="T905" s="14">
        <f>(((K905/60)/60)/24)+DATE(1970,1,1)</f>
        <v>41049.208333333336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24">
        <f t="shared" si="29"/>
        <v>0.12230769230769231</v>
      </c>
      <c r="P906" s="7">
        <f t="shared" si="28"/>
        <v>49.6875</v>
      </c>
      <c r="Q906" s="9" t="str">
        <f>LEFT(N906, SEARCH("/",N906,1)-1)</f>
        <v>publishing</v>
      </c>
      <c r="R906" t="str">
        <f>RIGHT(N906,LEN(N906)-SEARCH("/",N906))</f>
        <v>radio &amp; podcasts</v>
      </c>
      <c r="S906" s="14">
        <f>(((J906/60)/60)/24)+DATE(1970,1,1)</f>
        <v>41186.208333333336</v>
      </c>
      <c r="T906" s="14">
        <f>(((K906/60)/60)/24)+DATE(1970,1,1)</f>
        <v>41190.208333333336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24">
        <f t="shared" si="29"/>
        <v>1.6398734177215191</v>
      </c>
      <c r="P907" s="7">
        <f t="shared" si="28"/>
        <v>54.894067796610166</v>
      </c>
      <c r="Q907" s="9" t="str">
        <f>LEFT(N907, SEARCH("/",N907,1)-1)</f>
        <v>theater</v>
      </c>
      <c r="R907" t="str">
        <f>RIGHT(N907,LEN(N907)-SEARCH("/",N907))</f>
        <v>plays</v>
      </c>
      <c r="S907" s="14">
        <f>(((J907/60)/60)/24)+DATE(1970,1,1)</f>
        <v>41536.208333333336</v>
      </c>
      <c r="T907" s="14">
        <f>(((K907/60)/60)/24)+DATE(1970,1,1)</f>
        <v>41539.208333333336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24">
        <f t="shared" si="29"/>
        <v>1.6298181818181818</v>
      </c>
      <c r="P908" s="7">
        <f t="shared" si="28"/>
        <v>46.931937172774866</v>
      </c>
      <c r="Q908" s="9" t="str">
        <f>LEFT(N908, SEARCH("/",N908,1)-1)</f>
        <v>film &amp; video</v>
      </c>
      <c r="R908" t="str">
        <f>RIGHT(N908,LEN(N908)-SEARCH("/",N908))</f>
        <v>documentary</v>
      </c>
      <c r="S908" s="14">
        <f>(((J908/60)/60)/24)+DATE(1970,1,1)</f>
        <v>42868.208333333328</v>
      </c>
      <c r="T908" s="14">
        <f>(((K908/60)/60)/24)+DATE(1970,1,1)</f>
        <v>42904.208333333328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24">
        <f t="shared" si="29"/>
        <v>0.20252747252747252</v>
      </c>
      <c r="P909" s="7">
        <f t="shared" si="28"/>
        <v>44.951219512195124</v>
      </c>
      <c r="Q909" s="9" t="str">
        <f>LEFT(N909, SEARCH("/",N909,1)-1)</f>
        <v>theater</v>
      </c>
      <c r="R909" t="str">
        <f>RIGHT(N909,LEN(N909)-SEARCH("/",N909))</f>
        <v>plays</v>
      </c>
      <c r="S909" s="14">
        <f>(((J909/60)/60)/24)+DATE(1970,1,1)</f>
        <v>40660.208333333336</v>
      </c>
      <c r="T909" s="14">
        <f>(((K909/60)/60)/24)+DATE(1970,1,1)</f>
        <v>40667.208333333336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24">
        <f t="shared" si="29"/>
        <v>3.1924083769633507</v>
      </c>
      <c r="P910" s="7">
        <f t="shared" si="28"/>
        <v>30.99898322318251</v>
      </c>
      <c r="Q910" s="9" t="str">
        <f>LEFT(N910, SEARCH("/",N910,1)-1)</f>
        <v>games</v>
      </c>
      <c r="R910" t="str">
        <f>RIGHT(N910,LEN(N910)-SEARCH("/",N910))</f>
        <v>video games</v>
      </c>
      <c r="S910" s="14">
        <f>(((J910/60)/60)/24)+DATE(1970,1,1)</f>
        <v>41031.208333333336</v>
      </c>
      <c r="T910" s="14">
        <f>(((K910/60)/60)/24)+DATE(1970,1,1)</f>
        <v>41042.208333333336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24">
        <f t="shared" si="29"/>
        <v>4.7894444444444444</v>
      </c>
      <c r="P911" s="7">
        <f t="shared" si="28"/>
        <v>107.7625</v>
      </c>
      <c r="Q911" s="9" t="str">
        <f>LEFT(N911, SEARCH("/",N911,1)-1)</f>
        <v>theater</v>
      </c>
      <c r="R911" t="str">
        <f>RIGHT(N911,LEN(N911)-SEARCH("/",N911))</f>
        <v>plays</v>
      </c>
      <c r="S911" s="14">
        <f>(((J911/60)/60)/24)+DATE(1970,1,1)</f>
        <v>43255.208333333328</v>
      </c>
      <c r="T911" s="14">
        <f>(((K911/60)/60)/24)+DATE(1970,1,1)</f>
        <v>43282.208333333328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24">
        <f t="shared" si="29"/>
        <v>0.19556634304207121</v>
      </c>
      <c r="P912" s="7">
        <f t="shared" si="28"/>
        <v>102.07770270270271</v>
      </c>
      <c r="Q912" s="9" t="str">
        <f>LEFT(N912, SEARCH("/",N912,1)-1)</f>
        <v>theater</v>
      </c>
      <c r="R912" t="str">
        <f>RIGHT(N912,LEN(N912)-SEARCH("/",N912))</f>
        <v>plays</v>
      </c>
      <c r="S912" s="14">
        <f>(((J912/60)/60)/24)+DATE(1970,1,1)</f>
        <v>42026.25</v>
      </c>
      <c r="T912" s="14">
        <f>(((K912/60)/60)/24)+DATE(1970,1,1)</f>
        <v>42027.25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24">
        <f t="shared" si="29"/>
        <v>1.9894827586206896</v>
      </c>
      <c r="P913" s="7">
        <f t="shared" si="28"/>
        <v>24.976190476190474</v>
      </c>
      <c r="Q913" s="9" t="str">
        <f>LEFT(N913, SEARCH("/",N913,1)-1)</f>
        <v>technology</v>
      </c>
      <c r="R913" t="str">
        <f>RIGHT(N913,LEN(N913)-SEARCH("/",N913))</f>
        <v>web</v>
      </c>
      <c r="S913" s="14">
        <f>(((J913/60)/60)/24)+DATE(1970,1,1)</f>
        <v>43717.208333333328</v>
      </c>
      <c r="T913" s="14">
        <f>(((K913/60)/60)/24)+DATE(1970,1,1)</f>
        <v>43719.208333333328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24">
        <f t="shared" si="29"/>
        <v>7.95</v>
      </c>
      <c r="P914" s="7">
        <f t="shared" si="28"/>
        <v>79.944134078212286</v>
      </c>
      <c r="Q914" s="9" t="str">
        <f>LEFT(N914, SEARCH("/",N914,1)-1)</f>
        <v>film &amp; video</v>
      </c>
      <c r="R914" t="str">
        <f>RIGHT(N914,LEN(N914)-SEARCH("/",N914))</f>
        <v>drama</v>
      </c>
      <c r="S914" s="14">
        <f>(((J914/60)/60)/24)+DATE(1970,1,1)</f>
        <v>41157.208333333336</v>
      </c>
      <c r="T914" s="14">
        <f>(((K914/60)/60)/24)+DATE(1970,1,1)</f>
        <v>41170.208333333336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24">
        <f t="shared" si="29"/>
        <v>0.50621082621082625</v>
      </c>
      <c r="P915" s="7">
        <f t="shared" si="28"/>
        <v>67.946462715105156</v>
      </c>
      <c r="Q915" s="9" t="str">
        <f>LEFT(N915, SEARCH("/",N915,1)-1)</f>
        <v>film &amp; video</v>
      </c>
      <c r="R915" t="str">
        <f>RIGHT(N915,LEN(N915)-SEARCH("/",N915))</f>
        <v>drama</v>
      </c>
      <c r="S915" s="14">
        <f>(((J915/60)/60)/24)+DATE(1970,1,1)</f>
        <v>43597.208333333328</v>
      </c>
      <c r="T915" s="14">
        <f>(((K915/60)/60)/24)+DATE(1970,1,1)</f>
        <v>43610.208333333328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24">
        <f t="shared" si="29"/>
        <v>0.57437499999999997</v>
      </c>
      <c r="P916" s="7">
        <f t="shared" si="28"/>
        <v>26.070921985815602</v>
      </c>
      <c r="Q916" s="9" t="str">
        <f>LEFT(N916, SEARCH("/",N916,1)-1)</f>
        <v>theater</v>
      </c>
      <c r="R916" t="str">
        <f>RIGHT(N916,LEN(N916)-SEARCH("/",N916))</f>
        <v>plays</v>
      </c>
      <c r="S916" s="14">
        <f>(((J916/60)/60)/24)+DATE(1970,1,1)</f>
        <v>41490.208333333336</v>
      </c>
      <c r="T916" s="14">
        <f>(((K916/60)/60)/24)+DATE(1970,1,1)</f>
        <v>41502.208333333336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24">
        <f t="shared" si="29"/>
        <v>1.5562827640984909</v>
      </c>
      <c r="P917" s="7">
        <f t="shared" si="28"/>
        <v>105.0032154340836</v>
      </c>
      <c r="Q917" s="9" t="str">
        <f>LEFT(N917, SEARCH("/",N917,1)-1)</f>
        <v>film &amp; video</v>
      </c>
      <c r="R917" t="str">
        <f>RIGHT(N917,LEN(N917)-SEARCH("/",N917))</f>
        <v>television</v>
      </c>
      <c r="S917" s="14">
        <f>(((J917/60)/60)/24)+DATE(1970,1,1)</f>
        <v>42976.208333333328</v>
      </c>
      <c r="T917" s="14">
        <f>(((K917/60)/60)/24)+DATE(1970,1,1)</f>
        <v>42985.208333333328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24">
        <f t="shared" si="29"/>
        <v>0.36297297297297298</v>
      </c>
      <c r="P918" s="7">
        <f t="shared" si="28"/>
        <v>25.826923076923077</v>
      </c>
      <c r="Q918" s="9" t="str">
        <f>LEFT(N918, SEARCH("/",N918,1)-1)</f>
        <v>photography</v>
      </c>
      <c r="R918" t="str">
        <f>RIGHT(N918,LEN(N918)-SEARCH("/",N918))</f>
        <v>photography books</v>
      </c>
      <c r="S918" s="14">
        <f>(((J918/60)/60)/24)+DATE(1970,1,1)</f>
        <v>41991.25</v>
      </c>
      <c r="T918" s="14">
        <f>(((K918/60)/60)/24)+DATE(1970,1,1)</f>
        <v>42000.25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24">
        <f t="shared" si="29"/>
        <v>0.58250000000000002</v>
      </c>
      <c r="P919" s="7">
        <f t="shared" si="28"/>
        <v>77.666666666666671</v>
      </c>
      <c r="Q919" s="9" t="str">
        <f>LEFT(N919, SEARCH("/",N919,1)-1)</f>
        <v>film &amp; video</v>
      </c>
      <c r="R919" t="str">
        <f>RIGHT(N919,LEN(N919)-SEARCH("/",N919))</f>
        <v>shorts</v>
      </c>
      <c r="S919" s="14">
        <f>(((J919/60)/60)/24)+DATE(1970,1,1)</f>
        <v>40722.208333333336</v>
      </c>
      <c r="T919" s="14">
        <f>(((K919/60)/60)/24)+DATE(1970,1,1)</f>
        <v>40746.208333333336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24">
        <f t="shared" si="29"/>
        <v>2.3739473684210526</v>
      </c>
      <c r="P920" s="7">
        <f t="shared" si="28"/>
        <v>57.82692307692308</v>
      </c>
      <c r="Q920" s="9" t="str">
        <f>LEFT(N920, SEARCH("/",N920,1)-1)</f>
        <v>publishing</v>
      </c>
      <c r="R920" t="str">
        <f>RIGHT(N920,LEN(N920)-SEARCH("/",N920))</f>
        <v>radio &amp; podcasts</v>
      </c>
      <c r="S920" s="14">
        <f>(((J920/60)/60)/24)+DATE(1970,1,1)</f>
        <v>41117.208333333336</v>
      </c>
      <c r="T920" s="14">
        <f>(((K920/60)/60)/24)+DATE(1970,1,1)</f>
        <v>41128.208333333336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24">
        <f t="shared" si="29"/>
        <v>0.58750000000000002</v>
      </c>
      <c r="P921" s="7">
        <f t="shared" si="28"/>
        <v>92.955555555555549</v>
      </c>
      <c r="Q921" s="9" t="str">
        <f>LEFT(N921, SEARCH("/",N921,1)-1)</f>
        <v>theater</v>
      </c>
      <c r="R921" t="str">
        <f>RIGHT(N921,LEN(N921)-SEARCH("/",N921))</f>
        <v>plays</v>
      </c>
      <c r="S921" s="14">
        <f>(((J921/60)/60)/24)+DATE(1970,1,1)</f>
        <v>43022.208333333328</v>
      </c>
      <c r="T921" s="14">
        <f>(((K921/60)/60)/24)+DATE(1970,1,1)</f>
        <v>43054.25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24">
        <f t="shared" si="29"/>
        <v>1.8256603773584905</v>
      </c>
      <c r="P922" s="7">
        <f t="shared" si="28"/>
        <v>37.945098039215686</v>
      </c>
      <c r="Q922" s="9" t="str">
        <f>LEFT(N922, SEARCH("/",N922,1)-1)</f>
        <v>film &amp; video</v>
      </c>
      <c r="R922" t="str">
        <f>RIGHT(N922,LEN(N922)-SEARCH("/",N922))</f>
        <v>animation</v>
      </c>
      <c r="S922" s="14">
        <f>(((J922/60)/60)/24)+DATE(1970,1,1)</f>
        <v>43503.25</v>
      </c>
      <c r="T922" s="14">
        <f>(((K922/60)/60)/24)+DATE(1970,1,1)</f>
        <v>43523.25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24">
        <f t="shared" si="29"/>
        <v>7.5436408977556111E-3</v>
      </c>
      <c r="P923" s="7">
        <f t="shared" si="28"/>
        <v>31.842105263157894</v>
      </c>
      <c r="Q923" s="9" t="str">
        <f>LEFT(N923, SEARCH("/",N923,1)-1)</f>
        <v>technology</v>
      </c>
      <c r="R923" t="str">
        <f>RIGHT(N923,LEN(N923)-SEARCH("/",N923))</f>
        <v>web</v>
      </c>
      <c r="S923" s="14">
        <f>(((J923/60)/60)/24)+DATE(1970,1,1)</f>
        <v>40951.25</v>
      </c>
      <c r="T923" s="14">
        <f>(((K923/60)/60)/24)+DATE(1970,1,1)</f>
        <v>40965.25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24">
        <f t="shared" si="29"/>
        <v>1.7595330739299611</v>
      </c>
      <c r="P924" s="7">
        <f t="shared" si="28"/>
        <v>40</v>
      </c>
      <c r="Q924" s="9" t="str">
        <f>LEFT(N924, SEARCH("/",N924,1)-1)</f>
        <v>music</v>
      </c>
      <c r="R924" t="str">
        <f>RIGHT(N924,LEN(N924)-SEARCH("/",N924))</f>
        <v>world music</v>
      </c>
      <c r="S924" s="14">
        <f>(((J924/60)/60)/24)+DATE(1970,1,1)</f>
        <v>43443.25</v>
      </c>
      <c r="T924" s="14">
        <f>(((K924/60)/60)/24)+DATE(1970,1,1)</f>
        <v>43452.25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24">
        <f t="shared" si="29"/>
        <v>2.3788235294117648</v>
      </c>
      <c r="P925" s="7">
        <f t="shared" si="28"/>
        <v>101.1</v>
      </c>
      <c r="Q925" s="9" t="str">
        <f>LEFT(N925, SEARCH("/",N925,1)-1)</f>
        <v>theater</v>
      </c>
      <c r="R925" t="str">
        <f>RIGHT(N925,LEN(N925)-SEARCH("/",N925))</f>
        <v>plays</v>
      </c>
      <c r="S925" s="14">
        <f>(((J925/60)/60)/24)+DATE(1970,1,1)</f>
        <v>40373.208333333336</v>
      </c>
      <c r="T925" s="14">
        <f>(((K925/60)/60)/24)+DATE(1970,1,1)</f>
        <v>40374.208333333336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24">
        <f t="shared" si="29"/>
        <v>4.8805076142131982</v>
      </c>
      <c r="P926" s="7">
        <f t="shared" si="28"/>
        <v>84.006989951944078</v>
      </c>
      <c r="Q926" s="9" t="str">
        <f>LEFT(N926, SEARCH("/",N926,1)-1)</f>
        <v>theater</v>
      </c>
      <c r="R926" t="str">
        <f>RIGHT(N926,LEN(N926)-SEARCH("/",N926))</f>
        <v>plays</v>
      </c>
      <c r="S926" s="14">
        <f>(((J926/60)/60)/24)+DATE(1970,1,1)</f>
        <v>43769.208333333328</v>
      </c>
      <c r="T926" s="14">
        <f>(((K926/60)/60)/24)+DATE(1970,1,1)</f>
        <v>43780.25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24">
        <f t="shared" si="29"/>
        <v>2.2406666666666668</v>
      </c>
      <c r="P927" s="7">
        <f t="shared" si="28"/>
        <v>103.41538461538461</v>
      </c>
      <c r="Q927" s="9" t="str">
        <f>LEFT(N927, SEARCH("/",N927,1)-1)</f>
        <v>theater</v>
      </c>
      <c r="R927" t="str">
        <f>RIGHT(N927,LEN(N927)-SEARCH("/",N927))</f>
        <v>plays</v>
      </c>
      <c r="S927" s="14">
        <f>(((J927/60)/60)/24)+DATE(1970,1,1)</f>
        <v>43000.208333333328</v>
      </c>
      <c r="T927" s="14">
        <f>(((K927/60)/60)/24)+DATE(1970,1,1)</f>
        <v>43012.208333333328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24">
        <f t="shared" si="29"/>
        <v>0.18126436781609195</v>
      </c>
      <c r="P928" s="7">
        <f t="shared" si="28"/>
        <v>105.13333333333334</v>
      </c>
      <c r="Q928" s="9" t="str">
        <f>LEFT(N928, SEARCH("/",N928,1)-1)</f>
        <v>food</v>
      </c>
      <c r="R928" t="str">
        <f>RIGHT(N928,LEN(N928)-SEARCH("/",N928))</f>
        <v>food trucks</v>
      </c>
      <c r="S928" s="14">
        <f>(((J928/60)/60)/24)+DATE(1970,1,1)</f>
        <v>42502.208333333328</v>
      </c>
      <c r="T928" s="14">
        <f>(((K928/60)/60)/24)+DATE(1970,1,1)</f>
        <v>42506.208333333328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24">
        <f t="shared" si="29"/>
        <v>0.45847222222222223</v>
      </c>
      <c r="P929" s="7">
        <f t="shared" si="28"/>
        <v>89.21621621621621</v>
      </c>
      <c r="Q929" s="9" t="str">
        <f>LEFT(N929, SEARCH("/",N929,1)-1)</f>
        <v>theater</v>
      </c>
      <c r="R929" t="str">
        <f>RIGHT(N929,LEN(N929)-SEARCH("/",N929))</f>
        <v>plays</v>
      </c>
      <c r="S929" s="14">
        <f>(((J929/60)/60)/24)+DATE(1970,1,1)</f>
        <v>41102.208333333336</v>
      </c>
      <c r="T929" s="14">
        <f>(((K929/60)/60)/24)+DATE(1970,1,1)</f>
        <v>41131.208333333336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24">
        <f t="shared" si="29"/>
        <v>1.1731541218637993</v>
      </c>
      <c r="P930" s="7">
        <f t="shared" si="28"/>
        <v>51.995234312946785</v>
      </c>
      <c r="Q930" s="9" t="str">
        <f>LEFT(N930, SEARCH("/",N930,1)-1)</f>
        <v>technology</v>
      </c>
      <c r="R930" t="str">
        <f>RIGHT(N930,LEN(N930)-SEARCH("/",N930))</f>
        <v>web</v>
      </c>
      <c r="S930" s="14">
        <f>(((J930/60)/60)/24)+DATE(1970,1,1)</f>
        <v>41637.25</v>
      </c>
      <c r="T930" s="14">
        <f>(((K930/60)/60)/24)+DATE(1970,1,1)</f>
        <v>41646.25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24">
        <f t="shared" si="29"/>
        <v>2.173090909090909</v>
      </c>
      <c r="P931" s="7">
        <f t="shared" si="28"/>
        <v>64.956521739130437</v>
      </c>
      <c r="Q931" s="9" t="str">
        <f>LEFT(N931, SEARCH("/",N931,1)-1)</f>
        <v>theater</v>
      </c>
      <c r="R931" t="str">
        <f>RIGHT(N931,LEN(N931)-SEARCH("/",N931))</f>
        <v>plays</v>
      </c>
      <c r="S931" s="14">
        <f>(((J931/60)/60)/24)+DATE(1970,1,1)</f>
        <v>42858.208333333328</v>
      </c>
      <c r="T931" s="14">
        <f>(((K931/60)/60)/24)+DATE(1970,1,1)</f>
        <v>42872.208333333328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24">
        <f t="shared" si="29"/>
        <v>1.1228571428571428</v>
      </c>
      <c r="P932" s="7">
        <f t="shared" si="28"/>
        <v>46.235294117647058</v>
      </c>
      <c r="Q932" s="9" t="str">
        <f>LEFT(N932, SEARCH("/",N932,1)-1)</f>
        <v>theater</v>
      </c>
      <c r="R932" t="str">
        <f>RIGHT(N932,LEN(N932)-SEARCH("/",N932))</f>
        <v>plays</v>
      </c>
      <c r="S932" s="14">
        <f>(((J932/60)/60)/24)+DATE(1970,1,1)</f>
        <v>42060.25</v>
      </c>
      <c r="T932" s="14">
        <f>(((K932/60)/60)/24)+DATE(1970,1,1)</f>
        <v>42067.25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24">
        <f t="shared" si="29"/>
        <v>0.72518987341772156</v>
      </c>
      <c r="P933" s="7">
        <f t="shared" si="28"/>
        <v>51.151785714285715</v>
      </c>
      <c r="Q933" s="9" t="str">
        <f>LEFT(N933, SEARCH("/",N933,1)-1)</f>
        <v>theater</v>
      </c>
      <c r="R933" t="str">
        <f>RIGHT(N933,LEN(N933)-SEARCH("/",N933))</f>
        <v>plays</v>
      </c>
      <c r="S933" s="14">
        <f>(((J933/60)/60)/24)+DATE(1970,1,1)</f>
        <v>41818.208333333336</v>
      </c>
      <c r="T933" s="14">
        <f>(((K933/60)/60)/24)+DATE(1970,1,1)</f>
        <v>41820.208333333336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24">
        <f t="shared" si="29"/>
        <v>2.1230434782608696</v>
      </c>
      <c r="P934" s="7">
        <f t="shared" si="28"/>
        <v>33.909722222222221</v>
      </c>
      <c r="Q934" s="9" t="str">
        <f>LEFT(N934, SEARCH("/",N934,1)-1)</f>
        <v>music</v>
      </c>
      <c r="R934" t="str">
        <f>RIGHT(N934,LEN(N934)-SEARCH("/",N934))</f>
        <v>rock</v>
      </c>
      <c r="S934" s="14">
        <f>(((J934/60)/60)/24)+DATE(1970,1,1)</f>
        <v>41709.208333333336</v>
      </c>
      <c r="T934" s="14">
        <f>(((K934/60)/60)/24)+DATE(1970,1,1)</f>
        <v>41712.208333333336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24">
        <f t="shared" si="29"/>
        <v>2.3974657534246577</v>
      </c>
      <c r="P935" s="7">
        <f t="shared" si="28"/>
        <v>92.016298633017882</v>
      </c>
      <c r="Q935" s="9" t="str">
        <f>LEFT(N935, SEARCH("/",N935,1)-1)</f>
        <v>theater</v>
      </c>
      <c r="R935" t="str">
        <f>RIGHT(N935,LEN(N935)-SEARCH("/",N935))</f>
        <v>plays</v>
      </c>
      <c r="S935" s="14">
        <f>(((J935/60)/60)/24)+DATE(1970,1,1)</f>
        <v>41372.208333333336</v>
      </c>
      <c r="T935" s="14">
        <f>(((K935/60)/60)/24)+DATE(1970,1,1)</f>
        <v>41385.208333333336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24">
        <f t="shared" si="29"/>
        <v>1.8193548387096774</v>
      </c>
      <c r="P936" s="7">
        <f t="shared" si="28"/>
        <v>107.42857142857143</v>
      </c>
      <c r="Q936" s="9" t="str">
        <f>LEFT(N936, SEARCH("/",N936,1)-1)</f>
        <v>theater</v>
      </c>
      <c r="R936" t="str">
        <f>RIGHT(N936,LEN(N936)-SEARCH("/",N936))</f>
        <v>plays</v>
      </c>
      <c r="S936" s="14">
        <f>(((J936/60)/60)/24)+DATE(1970,1,1)</f>
        <v>42422.25</v>
      </c>
      <c r="T936" s="14">
        <f>(((K936/60)/60)/24)+DATE(1970,1,1)</f>
        <v>42428.25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24">
        <f t="shared" si="29"/>
        <v>1.6413114754098361</v>
      </c>
      <c r="P937" s="7">
        <f t="shared" si="28"/>
        <v>75.848484848484844</v>
      </c>
      <c r="Q937" s="9" t="str">
        <f>LEFT(N937, SEARCH("/",N937,1)-1)</f>
        <v>theater</v>
      </c>
      <c r="R937" t="str">
        <f>RIGHT(N937,LEN(N937)-SEARCH("/",N937))</f>
        <v>plays</v>
      </c>
      <c r="S937" s="14">
        <f>(((J937/60)/60)/24)+DATE(1970,1,1)</f>
        <v>42209.208333333328</v>
      </c>
      <c r="T937" s="14">
        <f>(((K937/60)/60)/24)+DATE(1970,1,1)</f>
        <v>42216.208333333328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24">
        <f t="shared" si="29"/>
        <v>1.6375968992248063E-2</v>
      </c>
      <c r="P938" s="7">
        <f t="shared" si="28"/>
        <v>80.476190476190482</v>
      </c>
      <c r="Q938" s="9" t="str">
        <f>LEFT(N938, SEARCH("/",N938,1)-1)</f>
        <v>theater</v>
      </c>
      <c r="R938" t="str">
        <f>RIGHT(N938,LEN(N938)-SEARCH("/",N938))</f>
        <v>plays</v>
      </c>
      <c r="S938" s="14">
        <f>(((J938/60)/60)/24)+DATE(1970,1,1)</f>
        <v>43668.208333333328</v>
      </c>
      <c r="T938" s="14">
        <f>(((K938/60)/60)/24)+DATE(1970,1,1)</f>
        <v>43671.208333333328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24">
        <f t="shared" si="29"/>
        <v>0.49643859649122807</v>
      </c>
      <c r="P939" s="7">
        <f t="shared" si="28"/>
        <v>86.978483606557376</v>
      </c>
      <c r="Q939" s="9" t="str">
        <f>LEFT(N939, SEARCH("/",N939,1)-1)</f>
        <v>film &amp; video</v>
      </c>
      <c r="R939" t="str">
        <f>RIGHT(N939,LEN(N939)-SEARCH("/",N939))</f>
        <v>documentary</v>
      </c>
      <c r="S939" s="14">
        <f>(((J939/60)/60)/24)+DATE(1970,1,1)</f>
        <v>42334.25</v>
      </c>
      <c r="T939" s="14">
        <f>(((K939/60)/60)/24)+DATE(1970,1,1)</f>
        <v>42343.25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24">
        <f t="shared" si="29"/>
        <v>1.0970652173913042</v>
      </c>
      <c r="P940" s="7">
        <f t="shared" si="28"/>
        <v>105.13541666666667</v>
      </c>
      <c r="Q940" s="9" t="str">
        <f>LEFT(N940, SEARCH("/",N940,1)-1)</f>
        <v>publishing</v>
      </c>
      <c r="R940" t="str">
        <f>RIGHT(N940,LEN(N940)-SEARCH("/",N940))</f>
        <v>fiction</v>
      </c>
      <c r="S940" s="14">
        <f>(((J940/60)/60)/24)+DATE(1970,1,1)</f>
        <v>43263.208333333328</v>
      </c>
      <c r="T940" s="14">
        <f>(((K940/60)/60)/24)+DATE(1970,1,1)</f>
        <v>43299.208333333328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24">
        <f t="shared" si="29"/>
        <v>0.49217948717948717</v>
      </c>
      <c r="P941" s="7">
        <f t="shared" si="28"/>
        <v>57.298507462686565</v>
      </c>
      <c r="Q941" s="9" t="str">
        <f>LEFT(N941, SEARCH("/",N941,1)-1)</f>
        <v>games</v>
      </c>
      <c r="R941" t="str">
        <f>RIGHT(N941,LEN(N941)-SEARCH("/",N941))</f>
        <v>video games</v>
      </c>
      <c r="S941" s="14">
        <f>(((J941/60)/60)/24)+DATE(1970,1,1)</f>
        <v>40670.208333333336</v>
      </c>
      <c r="T941" s="14">
        <f>(((K941/60)/60)/24)+DATE(1970,1,1)</f>
        <v>40687.208333333336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24">
        <f t="shared" si="29"/>
        <v>0.62232323232323228</v>
      </c>
      <c r="P942" s="7">
        <f t="shared" si="28"/>
        <v>93.348484848484844</v>
      </c>
      <c r="Q942" s="9" t="str">
        <f>LEFT(N942, SEARCH("/",N942,1)-1)</f>
        <v>technology</v>
      </c>
      <c r="R942" t="str">
        <f>RIGHT(N942,LEN(N942)-SEARCH("/",N942))</f>
        <v>web</v>
      </c>
      <c r="S942" s="14">
        <f>(((J942/60)/60)/24)+DATE(1970,1,1)</f>
        <v>41244.25</v>
      </c>
      <c r="T942" s="14">
        <f>(((K942/60)/60)/24)+DATE(1970,1,1)</f>
        <v>41266.25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24">
        <f t="shared" si="29"/>
        <v>0.1305813953488372</v>
      </c>
      <c r="P943" s="7">
        <f t="shared" si="28"/>
        <v>71.987179487179489</v>
      </c>
      <c r="Q943" s="9" t="str">
        <f>LEFT(N943, SEARCH("/",N943,1)-1)</f>
        <v>theater</v>
      </c>
      <c r="R943" t="str">
        <f>RIGHT(N943,LEN(N943)-SEARCH("/",N943))</f>
        <v>plays</v>
      </c>
      <c r="S943" s="14">
        <f>(((J943/60)/60)/24)+DATE(1970,1,1)</f>
        <v>40552.25</v>
      </c>
      <c r="T943" s="14">
        <f>(((K943/60)/60)/24)+DATE(1970,1,1)</f>
        <v>40587.25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24">
        <f t="shared" si="29"/>
        <v>0.64635416666666667</v>
      </c>
      <c r="P944" s="7">
        <f t="shared" si="28"/>
        <v>92.611940298507463</v>
      </c>
      <c r="Q944" s="9" t="str">
        <f>LEFT(N944, SEARCH("/",N944,1)-1)</f>
        <v>theater</v>
      </c>
      <c r="R944" t="str">
        <f>RIGHT(N944,LEN(N944)-SEARCH("/",N944))</f>
        <v>plays</v>
      </c>
      <c r="S944" s="14">
        <f>(((J944/60)/60)/24)+DATE(1970,1,1)</f>
        <v>40568.25</v>
      </c>
      <c r="T944" s="14">
        <f>(((K944/60)/60)/24)+DATE(1970,1,1)</f>
        <v>40571.25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24">
        <f t="shared" si="29"/>
        <v>1.5958666666666668</v>
      </c>
      <c r="P945" s="7">
        <f t="shared" si="28"/>
        <v>104.99122807017544</v>
      </c>
      <c r="Q945" s="9" t="str">
        <f>LEFT(N945, SEARCH("/",N945,1)-1)</f>
        <v>food</v>
      </c>
      <c r="R945" t="str">
        <f>RIGHT(N945,LEN(N945)-SEARCH("/",N945))</f>
        <v>food trucks</v>
      </c>
      <c r="S945" s="14">
        <f>(((J945/60)/60)/24)+DATE(1970,1,1)</f>
        <v>41906.208333333336</v>
      </c>
      <c r="T945" s="14">
        <f>(((K945/60)/60)/24)+DATE(1970,1,1)</f>
        <v>41941.208333333336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24">
        <f t="shared" si="29"/>
        <v>0.81420000000000003</v>
      </c>
      <c r="P946" s="7">
        <f t="shared" si="28"/>
        <v>30.958174904942965</v>
      </c>
      <c r="Q946" s="9" t="str">
        <f>LEFT(N946, SEARCH("/",N946,1)-1)</f>
        <v>photography</v>
      </c>
      <c r="R946" t="str">
        <f>RIGHT(N946,LEN(N946)-SEARCH("/",N946))</f>
        <v>photography books</v>
      </c>
      <c r="S946" s="14">
        <f>(((J946/60)/60)/24)+DATE(1970,1,1)</f>
        <v>42776.25</v>
      </c>
      <c r="T946" s="14">
        <f>(((K946/60)/60)/24)+DATE(1970,1,1)</f>
        <v>42795.25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24">
        <f t="shared" si="29"/>
        <v>0.32444767441860467</v>
      </c>
      <c r="P947" s="7">
        <f t="shared" si="28"/>
        <v>33.001182732111175</v>
      </c>
      <c r="Q947" s="9" t="str">
        <f>LEFT(N947, SEARCH("/",N947,1)-1)</f>
        <v>photography</v>
      </c>
      <c r="R947" t="str">
        <f>RIGHT(N947,LEN(N947)-SEARCH("/",N947))</f>
        <v>photography books</v>
      </c>
      <c r="S947" s="14">
        <f>(((J947/60)/60)/24)+DATE(1970,1,1)</f>
        <v>41004.208333333336</v>
      </c>
      <c r="T947" s="14">
        <f>(((K947/60)/60)/24)+DATE(1970,1,1)</f>
        <v>41019.208333333336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24">
        <f t="shared" si="29"/>
        <v>9.9141184124918666E-2</v>
      </c>
      <c r="P948" s="7">
        <f t="shared" si="28"/>
        <v>84.187845303867405</v>
      </c>
      <c r="Q948" s="9" t="str">
        <f>LEFT(N948, SEARCH("/",N948,1)-1)</f>
        <v>theater</v>
      </c>
      <c r="R948" t="str">
        <f>RIGHT(N948,LEN(N948)-SEARCH("/",N948))</f>
        <v>plays</v>
      </c>
      <c r="S948" s="14">
        <f>(((J948/60)/60)/24)+DATE(1970,1,1)</f>
        <v>40710.208333333336</v>
      </c>
      <c r="T948" s="14">
        <f>(((K948/60)/60)/24)+DATE(1970,1,1)</f>
        <v>40712.208333333336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24">
        <f t="shared" si="29"/>
        <v>0.26694444444444443</v>
      </c>
      <c r="P949" s="7">
        <f t="shared" si="28"/>
        <v>73.92307692307692</v>
      </c>
      <c r="Q949" s="9" t="str">
        <f>LEFT(N949, SEARCH("/",N949,1)-1)</f>
        <v>theater</v>
      </c>
      <c r="R949" t="str">
        <f>RIGHT(N949,LEN(N949)-SEARCH("/",N949))</f>
        <v>plays</v>
      </c>
      <c r="S949" s="14">
        <f>(((J949/60)/60)/24)+DATE(1970,1,1)</f>
        <v>41908.208333333336</v>
      </c>
      <c r="T949" s="14">
        <f>(((K949/60)/60)/24)+DATE(1970,1,1)</f>
        <v>41915.208333333336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24">
        <f t="shared" si="29"/>
        <v>0.62957446808510642</v>
      </c>
      <c r="P950" s="7">
        <f t="shared" si="28"/>
        <v>36.987499999999997</v>
      </c>
      <c r="Q950" s="9" t="str">
        <f>LEFT(N950, SEARCH("/",N950,1)-1)</f>
        <v>film &amp; video</v>
      </c>
      <c r="R950" t="str">
        <f>RIGHT(N950,LEN(N950)-SEARCH("/",N950))</f>
        <v>documentary</v>
      </c>
      <c r="S950" s="14">
        <f>(((J950/60)/60)/24)+DATE(1970,1,1)</f>
        <v>41985.25</v>
      </c>
      <c r="T950" s="14">
        <f>(((K950/60)/60)/24)+DATE(1970,1,1)</f>
        <v>41995.25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24">
        <f t="shared" si="29"/>
        <v>1.6135593220338984</v>
      </c>
      <c r="P951" s="7">
        <f t="shared" si="28"/>
        <v>46.896551724137929</v>
      </c>
      <c r="Q951" s="9" t="str">
        <f>LEFT(N951, SEARCH("/",N951,1)-1)</f>
        <v>technology</v>
      </c>
      <c r="R951" t="str">
        <f>RIGHT(N951,LEN(N951)-SEARCH("/",N951))</f>
        <v>web</v>
      </c>
      <c r="S951" s="14">
        <f>(((J951/60)/60)/24)+DATE(1970,1,1)</f>
        <v>42112.208333333328</v>
      </c>
      <c r="T951" s="14">
        <f>(((K951/60)/60)/24)+DATE(1970,1,1)</f>
        <v>42131.208333333328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24">
        <f t="shared" si="29"/>
        <v>0.05</v>
      </c>
      <c r="P952" s="7">
        <f t="shared" si="28"/>
        <v>5</v>
      </c>
      <c r="Q952" s="9" t="str">
        <f>LEFT(N952, SEARCH("/",N952,1)-1)</f>
        <v>theater</v>
      </c>
      <c r="R952" t="str">
        <f>RIGHT(N952,LEN(N952)-SEARCH("/",N952))</f>
        <v>plays</v>
      </c>
      <c r="S952" s="14">
        <f>(((J952/60)/60)/24)+DATE(1970,1,1)</f>
        <v>43571.208333333328</v>
      </c>
      <c r="T952" s="14">
        <f>(((K952/60)/60)/24)+DATE(1970,1,1)</f>
        <v>43576.208333333328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24">
        <f t="shared" si="29"/>
        <v>10.969379310344827</v>
      </c>
      <c r="P953" s="7">
        <f t="shared" si="28"/>
        <v>102.02437459910199</v>
      </c>
      <c r="Q953" s="9" t="str">
        <f>LEFT(N953, SEARCH("/",N953,1)-1)</f>
        <v>music</v>
      </c>
      <c r="R953" t="str">
        <f>RIGHT(N953,LEN(N953)-SEARCH("/",N953))</f>
        <v>rock</v>
      </c>
      <c r="S953" s="14">
        <f>(((J953/60)/60)/24)+DATE(1970,1,1)</f>
        <v>42730.25</v>
      </c>
      <c r="T953" s="14">
        <f>(((K953/60)/60)/24)+DATE(1970,1,1)</f>
        <v>42731.25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24">
        <f t="shared" si="29"/>
        <v>0.70094158075601376</v>
      </c>
      <c r="P954" s="7">
        <f t="shared" si="28"/>
        <v>45.007502206531335</v>
      </c>
      <c r="Q954" s="9" t="str">
        <f>LEFT(N954, SEARCH("/",N954,1)-1)</f>
        <v>film &amp; video</v>
      </c>
      <c r="R954" t="str">
        <f>RIGHT(N954,LEN(N954)-SEARCH("/",N954))</f>
        <v>documentary</v>
      </c>
      <c r="S954" s="14">
        <f>(((J954/60)/60)/24)+DATE(1970,1,1)</f>
        <v>42591.208333333328</v>
      </c>
      <c r="T954" s="14">
        <f>(((K954/60)/60)/24)+DATE(1970,1,1)</f>
        <v>42605.208333333328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24">
        <f t="shared" si="29"/>
        <v>0.6</v>
      </c>
      <c r="P955" s="7">
        <f t="shared" si="28"/>
        <v>94.285714285714292</v>
      </c>
      <c r="Q955" s="9" t="str">
        <f>LEFT(N955, SEARCH("/",N955,1)-1)</f>
        <v>film &amp; video</v>
      </c>
      <c r="R955" t="str">
        <f>RIGHT(N955,LEN(N955)-SEARCH("/",N955))</f>
        <v>science fiction</v>
      </c>
      <c r="S955" s="14">
        <f>(((J955/60)/60)/24)+DATE(1970,1,1)</f>
        <v>42358.25</v>
      </c>
      <c r="T955" s="14">
        <f>(((K955/60)/60)/24)+DATE(1970,1,1)</f>
        <v>42394.25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24">
        <f t="shared" si="29"/>
        <v>3.6709859154929578</v>
      </c>
      <c r="P956" s="7">
        <f t="shared" si="28"/>
        <v>101.02325581395348</v>
      </c>
      <c r="Q956" s="9" t="str">
        <f>LEFT(N956, SEARCH("/",N956,1)-1)</f>
        <v>technology</v>
      </c>
      <c r="R956" t="str">
        <f>RIGHT(N956,LEN(N956)-SEARCH("/",N956))</f>
        <v>web</v>
      </c>
      <c r="S956" s="14">
        <f>(((J956/60)/60)/24)+DATE(1970,1,1)</f>
        <v>41174.208333333336</v>
      </c>
      <c r="T956" s="14">
        <f>(((K956/60)/60)/24)+DATE(1970,1,1)</f>
        <v>41198.208333333336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24">
        <f t="shared" si="29"/>
        <v>11.09</v>
      </c>
      <c r="P957" s="7">
        <f t="shared" si="28"/>
        <v>97.037499999999994</v>
      </c>
      <c r="Q957" s="9" t="str">
        <f>LEFT(N957, SEARCH("/",N957,1)-1)</f>
        <v>theater</v>
      </c>
      <c r="R957" t="str">
        <f>RIGHT(N957,LEN(N957)-SEARCH("/",N957))</f>
        <v>plays</v>
      </c>
      <c r="S957" s="14">
        <f>(((J957/60)/60)/24)+DATE(1970,1,1)</f>
        <v>41238.25</v>
      </c>
      <c r="T957" s="14">
        <f>(((K957/60)/60)/24)+DATE(1970,1,1)</f>
        <v>41240.25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24">
        <f t="shared" si="29"/>
        <v>0.19028784648187633</v>
      </c>
      <c r="P958" s="7">
        <f t="shared" si="28"/>
        <v>43.00963855421687</v>
      </c>
      <c r="Q958" s="9" t="str">
        <f>LEFT(N958, SEARCH("/",N958,1)-1)</f>
        <v>film &amp; video</v>
      </c>
      <c r="R958" t="str">
        <f>RIGHT(N958,LEN(N958)-SEARCH("/",N958))</f>
        <v>science fiction</v>
      </c>
      <c r="S958" s="14">
        <f>(((J958/60)/60)/24)+DATE(1970,1,1)</f>
        <v>42360.25</v>
      </c>
      <c r="T958" s="14">
        <f>(((K958/60)/60)/24)+DATE(1970,1,1)</f>
        <v>42364.25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24">
        <f t="shared" si="29"/>
        <v>1.2687755102040816</v>
      </c>
      <c r="P959" s="7">
        <f t="shared" si="28"/>
        <v>94.916030534351151</v>
      </c>
      <c r="Q959" s="9" t="str">
        <f>LEFT(N959, SEARCH("/",N959,1)-1)</f>
        <v>theater</v>
      </c>
      <c r="R959" t="str">
        <f>RIGHT(N959,LEN(N959)-SEARCH("/",N959))</f>
        <v>plays</v>
      </c>
      <c r="S959" s="14">
        <f>(((J959/60)/60)/24)+DATE(1970,1,1)</f>
        <v>40955.25</v>
      </c>
      <c r="T959" s="14">
        <f>(((K959/60)/60)/24)+DATE(1970,1,1)</f>
        <v>40958.25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24">
        <f t="shared" si="29"/>
        <v>7.3463636363636367</v>
      </c>
      <c r="P960" s="7">
        <f t="shared" si="28"/>
        <v>72.151785714285708</v>
      </c>
      <c r="Q960" s="9" t="str">
        <f>LEFT(N960, SEARCH("/",N960,1)-1)</f>
        <v>film &amp; video</v>
      </c>
      <c r="R960" t="str">
        <f>RIGHT(N960,LEN(N960)-SEARCH("/",N960))</f>
        <v>animation</v>
      </c>
      <c r="S960" s="14">
        <f>(((J960/60)/60)/24)+DATE(1970,1,1)</f>
        <v>40350.208333333336</v>
      </c>
      <c r="T960" s="14">
        <f>(((K960/60)/60)/24)+DATE(1970,1,1)</f>
        <v>40372.208333333336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24">
        <f t="shared" si="29"/>
        <v>4.5731034482758622E-2</v>
      </c>
      <c r="P961" s="7">
        <f t="shared" si="28"/>
        <v>51.007692307692309</v>
      </c>
      <c r="Q961" s="9" t="str">
        <f>LEFT(N961, SEARCH("/",N961,1)-1)</f>
        <v>publishing</v>
      </c>
      <c r="R961" t="str">
        <f>RIGHT(N961,LEN(N961)-SEARCH("/",N961))</f>
        <v>translations</v>
      </c>
      <c r="S961" s="14">
        <f>(((J961/60)/60)/24)+DATE(1970,1,1)</f>
        <v>40357.208333333336</v>
      </c>
      <c r="T961" s="14">
        <f>(((K961/60)/60)/24)+DATE(1970,1,1)</f>
        <v>40385.208333333336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24">
        <f t="shared" si="29"/>
        <v>0.85054545454545449</v>
      </c>
      <c r="P962" s="7">
        <f t="shared" si="28"/>
        <v>85.054545454545448</v>
      </c>
      <c r="Q962" s="9" t="str">
        <f>LEFT(N962, SEARCH("/",N962,1)-1)</f>
        <v>technology</v>
      </c>
      <c r="R962" t="str">
        <f>RIGHT(N962,LEN(N962)-SEARCH("/",N962))</f>
        <v>web</v>
      </c>
      <c r="S962" s="14">
        <f>(((J962/60)/60)/24)+DATE(1970,1,1)</f>
        <v>42408.25</v>
      </c>
      <c r="T962" s="14">
        <f>(((K962/60)/60)/24)+DATE(1970,1,1)</f>
        <v>42445.208333333328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24">
        <f t="shared" si="29"/>
        <v>1.1929824561403508</v>
      </c>
      <c r="P963" s="7">
        <f t="shared" ref="P963:P1001" si="30">IF(E963=0, 0, E963/G963)</f>
        <v>43.87096774193548</v>
      </c>
      <c r="Q963" s="9" t="str">
        <f>LEFT(N963, SEARCH("/",N963,1)-1)</f>
        <v>publishing</v>
      </c>
      <c r="R963" t="str">
        <f>RIGHT(N963,LEN(N963)-SEARCH("/",N963))</f>
        <v>translations</v>
      </c>
      <c r="S963" s="14">
        <f>(((J963/60)/60)/24)+DATE(1970,1,1)</f>
        <v>40591.25</v>
      </c>
      <c r="T963" s="14">
        <f>(((K963/60)/60)/24)+DATE(1970,1,1)</f>
        <v>40595.25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24">
        <f t="shared" ref="O964:O1001" si="31">IF(E964=0, 0, E964/D964)</f>
        <v>2.9602777777777778</v>
      </c>
      <c r="P964" s="7">
        <f t="shared" si="30"/>
        <v>40.063909774436091</v>
      </c>
      <c r="Q964" s="9" t="str">
        <f>LEFT(N964, SEARCH("/",N964,1)-1)</f>
        <v>food</v>
      </c>
      <c r="R964" t="str">
        <f>RIGHT(N964,LEN(N964)-SEARCH("/",N964))</f>
        <v>food trucks</v>
      </c>
      <c r="S964" s="14">
        <f>(((J964/60)/60)/24)+DATE(1970,1,1)</f>
        <v>41592.25</v>
      </c>
      <c r="T964" s="14">
        <f>(((K964/60)/60)/24)+DATE(1970,1,1)</f>
        <v>41613.25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24">
        <f t="shared" si="31"/>
        <v>0.84694915254237291</v>
      </c>
      <c r="P965" s="7">
        <f t="shared" si="30"/>
        <v>43.833333333333336</v>
      </c>
      <c r="Q965" s="9" t="str">
        <f>LEFT(N965, SEARCH("/",N965,1)-1)</f>
        <v>photography</v>
      </c>
      <c r="R965" t="str">
        <f>RIGHT(N965,LEN(N965)-SEARCH("/",N965))</f>
        <v>photography books</v>
      </c>
      <c r="S965" s="14">
        <f>(((J965/60)/60)/24)+DATE(1970,1,1)</f>
        <v>40607.25</v>
      </c>
      <c r="T965" s="14">
        <f>(((K965/60)/60)/24)+DATE(1970,1,1)</f>
        <v>40613.25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24">
        <f t="shared" si="31"/>
        <v>3.5578378378378379</v>
      </c>
      <c r="P966" s="7">
        <f t="shared" si="30"/>
        <v>84.92903225806451</v>
      </c>
      <c r="Q966" s="9" t="str">
        <f>LEFT(N966, SEARCH("/",N966,1)-1)</f>
        <v>theater</v>
      </c>
      <c r="R966" t="str">
        <f>RIGHT(N966,LEN(N966)-SEARCH("/",N966))</f>
        <v>plays</v>
      </c>
      <c r="S966" s="14">
        <f>(((J966/60)/60)/24)+DATE(1970,1,1)</f>
        <v>42135.208333333328</v>
      </c>
      <c r="T966" s="14">
        <f>(((K966/60)/60)/24)+DATE(1970,1,1)</f>
        <v>42140.208333333328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24">
        <f t="shared" si="31"/>
        <v>3.8640909090909092</v>
      </c>
      <c r="P967" s="7">
        <f t="shared" si="30"/>
        <v>41.067632850241544</v>
      </c>
      <c r="Q967" s="9" t="str">
        <f>LEFT(N967, SEARCH("/",N967,1)-1)</f>
        <v>music</v>
      </c>
      <c r="R967" t="str">
        <f>RIGHT(N967,LEN(N967)-SEARCH("/",N967))</f>
        <v>rock</v>
      </c>
      <c r="S967" s="14">
        <f>(((J967/60)/60)/24)+DATE(1970,1,1)</f>
        <v>40203.25</v>
      </c>
      <c r="T967" s="14">
        <f>(((K967/60)/60)/24)+DATE(1970,1,1)</f>
        <v>40243.25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24">
        <f t="shared" si="31"/>
        <v>7.9223529411764702</v>
      </c>
      <c r="P968" s="7">
        <f t="shared" si="30"/>
        <v>54.971428571428568</v>
      </c>
      <c r="Q968" s="9" t="str">
        <f>LEFT(N968, SEARCH("/",N968,1)-1)</f>
        <v>theater</v>
      </c>
      <c r="R968" t="str">
        <f>RIGHT(N968,LEN(N968)-SEARCH("/",N968))</f>
        <v>plays</v>
      </c>
      <c r="S968" s="14">
        <f>(((J968/60)/60)/24)+DATE(1970,1,1)</f>
        <v>42901.208333333328</v>
      </c>
      <c r="T968" s="14">
        <f>(((K968/60)/60)/24)+DATE(1970,1,1)</f>
        <v>42903.208333333328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24">
        <f t="shared" si="31"/>
        <v>1.3703393665158372</v>
      </c>
      <c r="P969" s="7">
        <f t="shared" si="30"/>
        <v>77.010807374443743</v>
      </c>
      <c r="Q969" s="9" t="str">
        <f>LEFT(N969, SEARCH("/",N969,1)-1)</f>
        <v>music</v>
      </c>
      <c r="R969" t="str">
        <f>RIGHT(N969,LEN(N969)-SEARCH("/",N969))</f>
        <v>world music</v>
      </c>
      <c r="S969" s="14">
        <f>(((J969/60)/60)/24)+DATE(1970,1,1)</f>
        <v>41005.208333333336</v>
      </c>
      <c r="T969" s="14">
        <f>(((K969/60)/60)/24)+DATE(1970,1,1)</f>
        <v>41042.208333333336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24">
        <f t="shared" si="31"/>
        <v>3.3820833333333336</v>
      </c>
      <c r="P970" s="7">
        <f t="shared" si="30"/>
        <v>71.201754385964918</v>
      </c>
      <c r="Q970" s="9" t="str">
        <f>LEFT(N970, SEARCH("/",N970,1)-1)</f>
        <v>food</v>
      </c>
      <c r="R970" t="str">
        <f>RIGHT(N970,LEN(N970)-SEARCH("/",N970))</f>
        <v>food trucks</v>
      </c>
      <c r="S970" s="14">
        <f>(((J970/60)/60)/24)+DATE(1970,1,1)</f>
        <v>40544.25</v>
      </c>
      <c r="T970" s="14">
        <f>(((K970/60)/60)/24)+DATE(1970,1,1)</f>
        <v>40559.25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24">
        <f t="shared" si="31"/>
        <v>1.0822784810126582</v>
      </c>
      <c r="P971" s="7">
        <f t="shared" si="30"/>
        <v>91.935483870967744</v>
      </c>
      <c r="Q971" s="9" t="str">
        <f>LEFT(N971, SEARCH("/",N971,1)-1)</f>
        <v>theater</v>
      </c>
      <c r="R971" t="str">
        <f>RIGHT(N971,LEN(N971)-SEARCH("/",N971))</f>
        <v>plays</v>
      </c>
      <c r="S971" s="14">
        <f>(((J971/60)/60)/24)+DATE(1970,1,1)</f>
        <v>43821.25</v>
      </c>
      <c r="T971" s="14">
        <f>(((K971/60)/60)/24)+DATE(1970,1,1)</f>
        <v>43828.25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24">
        <f t="shared" si="31"/>
        <v>0.60757639620653314</v>
      </c>
      <c r="P972" s="7">
        <f t="shared" si="30"/>
        <v>97.069023569023571</v>
      </c>
      <c r="Q972" s="9" t="str">
        <f>LEFT(N972, SEARCH("/",N972,1)-1)</f>
        <v>theater</v>
      </c>
      <c r="R972" t="str">
        <f>RIGHT(N972,LEN(N972)-SEARCH("/",N972))</f>
        <v>plays</v>
      </c>
      <c r="S972" s="14">
        <f>(((J972/60)/60)/24)+DATE(1970,1,1)</f>
        <v>40672.208333333336</v>
      </c>
      <c r="T972" s="14">
        <f>(((K972/60)/60)/24)+DATE(1970,1,1)</f>
        <v>40673.208333333336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24">
        <f t="shared" si="31"/>
        <v>0.27725490196078434</v>
      </c>
      <c r="P973" s="7">
        <f t="shared" si="30"/>
        <v>58.916666666666664</v>
      </c>
      <c r="Q973" s="9" t="str">
        <f>LEFT(N973, SEARCH("/",N973,1)-1)</f>
        <v>film &amp; video</v>
      </c>
      <c r="R973" t="str">
        <f>RIGHT(N973,LEN(N973)-SEARCH("/",N973))</f>
        <v>television</v>
      </c>
      <c r="S973" s="14">
        <f>(((J973/60)/60)/24)+DATE(1970,1,1)</f>
        <v>41555.208333333336</v>
      </c>
      <c r="T973" s="14">
        <f>(((K973/60)/60)/24)+DATE(1970,1,1)</f>
        <v>41561.208333333336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24">
        <f t="shared" si="31"/>
        <v>2.283934426229508</v>
      </c>
      <c r="P974" s="7">
        <f t="shared" si="30"/>
        <v>58.015466983938133</v>
      </c>
      <c r="Q974" s="9" t="str">
        <f>LEFT(N974, SEARCH("/",N974,1)-1)</f>
        <v>technology</v>
      </c>
      <c r="R974" t="str">
        <f>RIGHT(N974,LEN(N974)-SEARCH("/",N974))</f>
        <v>web</v>
      </c>
      <c r="S974" s="14">
        <f>(((J974/60)/60)/24)+DATE(1970,1,1)</f>
        <v>41792.208333333336</v>
      </c>
      <c r="T974" s="14">
        <f>(((K974/60)/60)/24)+DATE(1970,1,1)</f>
        <v>41801.208333333336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24">
        <f t="shared" si="31"/>
        <v>0.21615194054500414</v>
      </c>
      <c r="P975" s="7">
        <f t="shared" si="30"/>
        <v>103.87301587301587</v>
      </c>
      <c r="Q975" s="9" t="str">
        <f>LEFT(N975, SEARCH("/",N975,1)-1)</f>
        <v>theater</v>
      </c>
      <c r="R975" t="str">
        <f>RIGHT(N975,LEN(N975)-SEARCH("/",N975))</f>
        <v>plays</v>
      </c>
      <c r="S975" s="14">
        <f>(((J975/60)/60)/24)+DATE(1970,1,1)</f>
        <v>40522.25</v>
      </c>
      <c r="T975" s="14">
        <f>(((K975/60)/60)/24)+DATE(1970,1,1)</f>
        <v>40524.25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24">
        <f t="shared" si="31"/>
        <v>3.73875</v>
      </c>
      <c r="P976" s="7">
        <f t="shared" si="30"/>
        <v>93.46875</v>
      </c>
      <c r="Q976" s="9" t="str">
        <f>LEFT(N976, SEARCH("/",N976,1)-1)</f>
        <v>music</v>
      </c>
      <c r="R976" t="str">
        <f>RIGHT(N976,LEN(N976)-SEARCH("/",N976))</f>
        <v>indie rock</v>
      </c>
      <c r="S976" s="14">
        <f>(((J976/60)/60)/24)+DATE(1970,1,1)</f>
        <v>41412.208333333336</v>
      </c>
      <c r="T976" s="14">
        <f>(((K976/60)/60)/24)+DATE(1970,1,1)</f>
        <v>41413.208333333336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24">
        <f t="shared" si="31"/>
        <v>1.5492592592592593</v>
      </c>
      <c r="P977" s="7">
        <f t="shared" si="30"/>
        <v>61.970370370370368</v>
      </c>
      <c r="Q977" s="9" t="str">
        <f>LEFT(N977, SEARCH("/",N977,1)-1)</f>
        <v>theater</v>
      </c>
      <c r="R977" t="str">
        <f>RIGHT(N977,LEN(N977)-SEARCH("/",N977))</f>
        <v>plays</v>
      </c>
      <c r="S977" s="14">
        <f>(((J977/60)/60)/24)+DATE(1970,1,1)</f>
        <v>42337.25</v>
      </c>
      <c r="T977" s="14">
        <f>(((K977/60)/60)/24)+DATE(1970,1,1)</f>
        <v>42376.25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24">
        <f t="shared" si="31"/>
        <v>3.2214999999999998</v>
      </c>
      <c r="P978" s="7">
        <f t="shared" si="30"/>
        <v>92.042857142857144</v>
      </c>
      <c r="Q978" s="9" t="str">
        <f>LEFT(N978, SEARCH("/",N978,1)-1)</f>
        <v>theater</v>
      </c>
      <c r="R978" t="str">
        <f>RIGHT(N978,LEN(N978)-SEARCH("/",N978))</f>
        <v>plays</v>
      </c>
      <c r="S978" s="14">
        <f>(((J978/60)/60)/24)+DATE(1970,1,1)</f>
        <v>40571.25</v>
      </c>
      <c r="T978" s="14">
        <f>(((K978/60)/60)/24)+DATE(1970,1,1)</f>
        <v>40577.25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24">
        <f t="shared" si="31"/>
        <v>0.73957142857142855</v>
      </c>
      <c r="P979" s="7">
        <f t="shared" si="30"/>
        <v>77.268656716417908</v>
      </c>
      <c r="Q979" s="9" t="str">
        <f>LEFT(N979, SEARCH("/",N979,1)-1)</f>
        <v>food</v>
      </c>
      <c r="R979" t="str">
        <f>RIGHT(N979,LEN(N979)-SEARCH("/",N979))</f>
        <v>food trucks</v>
      </c>
      <c r="S979" s="14">
        <f>(((J979/60)/60)/24)+DATE(1970,1,1)</f>
        <v>43138.25</v>
      </c>
      <c r="T979" s="14">
        <f>(((K979/60)/60)/24)+DATE(1970,1,1)</f>
        <v>43170.25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24">
        <f t="shared" si="31"/>
        <v>8.641</v>
      </c>
      <c r="P980" s="7">
        <f t="shared" si="30"/>
        <v>93.923913043478265</v>
      </c>
      <c r="Q980" s="9" t="str">
        <f>LEFT(N980, SEARCH("/",N980,1)-1)</f>
        <v>games</v>
      </c>
      <c r="R980" t="str">
        <f>RIGHT(N980,LEN(N980)-SEARCH("/",N980))</f>
        <v>video games</v>
      </c>
      <c r="S980" s="14">
        <f>(((J980/60)/60)/24)+DATE(1970,1,1)</f>
        <v>42686.25</v>
      </c>
      <c r="T980" s="14">
        <f>(((K980/60)/60)/24)+DATE(1970,1,1)</f>
        <v>42708.25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24">
        <f t="shared" si="31"/>
        <v>1.432624584717608</v>
      </c>
      <c r="P981" s="7">
        <f t="shared" si="30"/>
        <v>84.969458128078813</v>
      </c>
      <c r="Q981" s="9" t="str">
        <f>LEFT(N981, SEARCH("/",N981,1)-1)</f>
        <v>theater</v>
      </c>
      <c r="R981" t="str">
        <f>RIGHT(N981,LEN(N981)-SEARCH("/",N981))</f>
        <v>plays</v>
      </c>
      <c r="S981" s="14">
        <f>(((J981/60)/60)/24)+DATE(1970,1,1)</f>
        <v>42078.208333333328</v>
      </c>
      <c r="T981" s="14">
        <f>(((K981/60)/60)/24)+DATE(1970,1,1)</f>
        <v>42084.208333333328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24">
        <f t="shared" si="31"/>
        <v>0.40281762295081969</v>
      </c>
      <c r="P982" s="7">
        <f t="shared" si="30"/>
        <v>105.97035040431267</v>
      </c>
      <c r="Q982" s="9" t="str">
        <f>LEFT(N982, SEARCH("/",N982,1)-1)</f>
        <v>publishing</v>
      </c>
      <c r="R982" t="str">
        <f>RIGHT(N982,LEN(N982)-SEARCH("/",N982))</f>
        <v>nonfiction</v>
      </c>
      <c r="S982" s="14">
        <f>(((J982/60)/60)/24)+DATE(1970,1,1)</f>
        <v>42307.208333333328</v>
      </c>
      <c r="T982" s="14">
        <f>(((K982/60)/60)/24)+DATE(1970,1,1)</f>
        <v>42312.25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24">
        <f t="shared" si="31"/>
        <v>1.7822388059701493</v>
      </c>
      <c r="P983" s="7">
        <f t="shared" si="30"/>
        <v>36.969040247678016</v>
      </c>
      <c r="Q983" s="9" t="str">
        <f>LEFT(N983, SEARCH("/",N983,1)-1)</f>
        <v>technology</v>
      </c>
      <c r="R983" t="str">
        <f>RIGHT(N983,LEN(N983)-SEARCH("/",N983))</f>
        <v>web</v>
      </c>
      <c r="S983" s="14">
        <f>(((J983/60)/60)/24)+DATE(1970,1,1)</f>
        <v>43094.25</v>
      </c>
      <c r="T983" s="14">
        <f>(((K983/60)/60)/24)+DATE(1970,1,1)</f>
        <v>43127.25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24">
        <f t="shared" si="31"/>
        <v>0.84930555555555554</v>
      </c>
      <c r="P984" s="7">
        <f t="shared" si="30"/>
        <v>81.533333333333331</v>
      </c>
      <c r="Q984" s="9" t="str">
        <f>LEFT(N984, SEARCH("/",N984,1)-1)</f>
        <v>film &amp; video</v>
      </c>
      <c r="R984" t="str">
        <f>RIGHT(N984,LEN(N984)-SEARCH("/",N984))</f>
        <v>documentary</v>
      </c>
      <c r="S984" s="14">
        <f>(((J984/60)/60)/24)+DATE(1970,1,1)</f>
        <v>40743.208333333336</v>
      </c>
      <c r="T984" s="14">
        <f>(((K984/60)/60)/24)+DATE(1970,1,1)</f>
        <v>40745.208333333336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24">
        <f t="shared" si="31"/>
        <v>1.4593648334624323</v>
      </c>
      <c r="P985" s="7">
        <f t="shared" si="30"/>
        <v>80.999140154772135</v>
      </c>
      <c r="Q985" s="9" t="str">
        <f>LEFT(N985, SEARCH("/",N985,1)-1)</f>
        <v>film &amp; video</v>
      </c>
      <c r="R985" t="str">
        <f>RIGHT(N985,LEN(N985)-SEARCH("/",N985))</f>
        <v>documentary</v>
      </c>
      <c r="S985" s="14">
        <f>(((J985/60)/60)/24)+DATE(1970,1,1)</f>
        <v>43681.208333333328</v>
      </c>
      <c r="T985" s="14">
        <f>(((K985/60)/60)/24)+DATE(1970,1,1)</f>
        <v>43696.208333333328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24">
        <f t="shared" si="31"/>
        <v>1.5246153846153847</v>
      </c>
      <c r="P986" s="7">
        <f t="shared" si="30"/>
        <v>26.010498687664043</v>
      </c>
      <c r="Q986" s="9" t="str">
        <f>LEFT(N986, SEARCH("/",N986,1)-1)</f>
        <v>theater</v>
      </c>
      <c r="R986" t="str">
        <f>RIGHT(N986,LEN(N986)-SEARCH("/",N986))</f>
        <v>plays</v>
      </c>
      <c r="S986" s="14">
        <f>(((J986/60)/60)/24)+DATE(1970,1,1)</f>
        <v>43716.208333333328</v>
      </c>
      <c r="T986" s="14">
        <f>(((K986/60)/60)/24)+DATE(1970,1,1)</f>
        <v>43742.208333333328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24">
        <f t="shared" si="31"/>
        <v>0.67129542790152408</v>
      </c>
      <c r="P987" s="7">
        <f t="shared" si="30"/>
        <v>25.998410896708286</v>
      </c>
      <c r="Q987" s="9" t="str">
        <f>LEFT(N987, SEARCH("/",N987,1)-1)</f>
        <v>music</v>
      </c>
      <c r="R987" t="str">
        <f>RIGHT(N987,LEN(N987)-SEARCH("/",N987))</f>
        <v>rock</v>
      </c>
      <c r="S987" s="14">
        <f>(((J987/60)/60)/24)+DATE(1970,1,1)</f>
        <v>41614.25</v>
      </c>
      <c r="T987" s="14">
        <f>(((K987/60)/60)/24)+DATE(1970,1,1)</f>
        <v>41640.25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24">
        <f t="shared" si="31"/>
        <v>0.40307692307692305</v>
      </c>
      <c r="P988" s="7">
        <f t="shared" si="30"/>
        <v>34.173913043478258</v>
      </c>
      <c r="Q988" s="9" t="str">
        <f>LEFT(N988, SEARCH("/",N988,1)-1)</f>
        <v>music</v>
      </c>
      <c r="R988" t="str">
        <f>RIGHT(N988,LEN(N988)-SEARCH("/",N988))</f>
        <v>rock</v>
      </c>
      <c r="S988" s="14">
        <f>(((J988/60)/60)/24)+DATE(1970,1,1)</f>
        <v>40638.208333333336</v>
      </c>
      <c r="T988" s="14">
        <f>(((K988/60)/60)/24)+DATE(1970,1,1)</f>
        <v>40652.208333333336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24">
        <f t="shared" si="31"/>
        <v>2.1679032258064517</v>
      </c>
      <c r="P989" s="7">
        <f t="shared" si="30"/>
        <v>28.002083333333335</v>
      </c>
      <c r="Q989" s="9" t="str">
        <f>LEFT(N989, SEARCH("/",N989,1)-1)</f>
        <v>film &amp; video</v>
      </c>
      <c r="R989" t="str">
        <f>RIGHT(N989,LEN(N989)-SEARCH("/",N989))</f>
        <v>documentary</v>
      </c>
      <c r="S989" s="14">
        <f>(((J989/60)/60)/24)+DATE(1970,1,1)</f>
        <v>42852.208333333328</v>
      </c>
      <c r="T989" s="14">
        <f>(((K989/60)/60)/24)+DATE(1970,1,1)</f>
        <v>42866.208333333328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24">
        <f t="shared" si="31"/>
        <v>0.52117021276595743</v>
      </c>
      <c r="P990" s="7">
        <f t="shared" si="30"/>
        <v>76.546875</v>
      </c>
      <c r="Q990" s="9" t="str">
        <f>LEFT(N990, SEARCH("/",N990,1)-1)</f>
        <v>publishing</v>
      </c>
      <c r="R990" t="str">
        <f>RIGHT(N990,LEN(N990)-SEARCH("/",N990))</f>
        <v>radio &amp; podcasts</v>
      </c>
      <c r="S990" s="14">
        <f>(((J990/60)/60)/24)+DATE(1970,1,1)</f>
        <v>42686.25</v>
      </c>
      <c r="T990" s="14">
        <f>(((K990/60)/60)/24)+DATE(1970,1,1)</f>
        <v>42707.25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24">
        <f t="shared" si="31"/>
        <v>4.9958333333333336</v>
      </c>
      <c r="P991" s="7">
        <f t="shared" si="30"/>
        <v>53.053097345132741</v>
      </c>
      <c r="Q991" s="9" t="str">
        <f>LEFT(N991, SEARCH("/",N991,1)-1)</f>
        <v>publishing</v>
      </c>
      <c r="R991" t="str">
        <f>RIGHT(N991,LEN(N991)-SEARCH("/",N991))</f>
        <v>translations</v>
      </c>
      <c r="S991" s="14">
        <f>(((J991/60)/60)/24)+DATE(1970,1,1)</f>
        <v>43571.208333333328</v>
      </c>
      <c r="T991" s="14">
        <f>(((K991/60)/60)/24)+DATE(1970,1,1)</f>
        <v>43576.208333333328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24">
        <f t="shared" si="31"/>
        <v>0.87679487179487181</v>
      </c>
      <c r="P992" s="7">
        <f t="shared" si="30"/>
        <v>106.859375</v>
      </c>
      <c r="Q992" s="9" t="str">
        <f>LEFT(N992, SEARCH("/",N992,1)-1)</f>
        <v>film &amp; video</v>
      </c>
      <c r="R992" t="str">
        <f>RIGHT(N992,LEN(N992)-SEARCH("/",N992))</f>
        <v>drama</v>
      </c>
      <c r="S992" s="14">
        <f>(((J992/60)/60)/24)+DATE(1970,1,1)</f>
        <v>42432.25</v>
      </c>
      <c r="T992" s="14">
        <f>(((K992/60)/60)/24)+DATE(1970,1,1)</f>
        <v>42454.208333333328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24">
        <f t="shared" si="31"/>
        <v>1.131734693877551</v>
      </c>
      <c r="P993" s="7">
        <f t="shared" si="30"/>
        <v>46.020746887966808</v>
      </c>
      <c r="Q993" s="9" t="str">
        <f>LEFT(N993, SEARCH("/",N993,1)-1)</f>
        <v>music</v>
      </c>
      <c r="R993" t="str">
        <f>RIGHT(N993,LEN(N993)-SEARCH("/",N993))</f>
        <v>rock</v>
      </c>
      <c r="S993" s="14">
        <f>(((J993/60)/60)/24)+DATE(1970,1,1)</f>
        <v>41907.208333333336</v>
      </c>
      <c r="T993" s="14">
        <f>(((K993/60)/60)/24)+DATE(1970,1,1)</f>
        <v>41911.208333333336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24">
        <f t="shared" si="31"/>
        <v>4.2654838709677421</v>
      </c>
      <c r="P994" s="7">
        <f t="shared" si="30"/>
        <v>100.17424242424242</v>
      </c>
      <c r="Q994" s="9" t="str">
        <f>LEFT(N994, SEARCH("/",N994,1)-1)</f>
        <v>film &amp; video</v>
      </c>
      <c r="R994" t="str">
        <f>RIGHT(N994,LEN(N994)-SEARCH("/",N994))</f>
        <v>drama</v>
      </c>
      <c r="S994" s="14">
        <f>(((J994/60)/60)/24)+DATE(1970,1,1)</f>
        <v>43227.208333333328</v>
      </c>
      <c r="T994" s="14">
        <f>(((K994/60)/60)/24)+DATE(1970,1,1)</f>
        <v>43241.208333333328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24">
        <f t="shared" si="31"/>
        <v>0.77632653061224488</v>
      </c>
      <c r="P995" s="7">
        <f t="shared" si="30"/>
        <v>101.44</v>
      </c>
      <c r="Q995" s="9" t="str">
        <f>LEFT(N995, SEARCH("/",N995,1)-1)</f>
        <v>photography</v>
      </c>
      <c r="R995" t="str">
        <f>RIGHT(N995,LEN(N995)-SEARCH("/",N995))</f>
        <v>photography books</v>
      </c>
      <c r="S995" s="14">
        <f>(((J995/60)/60)/24)+DATE(1970,1,1)</f>
        <v>42362.25</v>
      </c>
      <c r="T995" s="14">
        <f>(((K995/60)/60)/24)+DATE(1970,1,1)</f>
        <v>42379.25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24">
        <f t="shared" si="31"/>
        <v>0.52496810772501767</v>
      </c>
      <c r="P996" s="7">
        <f t="shared" si="30"/>
        <v>87.972684085510693</v>
      </c>
      <c r="Q996" s="9" t="str">
        <f>LEFT(N996, SEARCH("/",N996,1)-1)</f>
        <v>publishing</v>
      </c>
      <c r="R996" t="str">
        <f>RIGHT(N996,LEN(N996)-SEARCH("/",N996))</f>
        <v>translations</v>
      </c>
      <c r="S996" s="14">
        <f>(((J996/60)/60)/24)+DATE(1970,1,1)</f>
        <v>41929.208333333336</v>
      </c>
      <c r="T996" s="14">
        <f>(((K996/60)/60)/24)+DATE(1970,1,1)</f>
        <v>41935.208333333336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24">
        <f t="shared" si="31"/>
        <v>1.5746762589928058</v>
      </c>
      <c r="P997" s="7">
        <f t="shared" si="30"/>
        <v>74.995594713656388</v>
      </c>
      <c r="Q997" s="9" t="str">
        <f>LEFT(N997, SEARCH("/",N997,1)-1)</f>
        <v>food</v>
      </c>
      <c r="R997" t="str">
        <f>RIGHT(N997,LEN(N997)-SEARCH("/",N997))</f>
        <v>food trucks</v>
      </c>
      <c r="S997" s="14">
        <f>(((J997/60)/60)/24)+DATE(1970,1,1)</f>
        <v>43408.208333333328</v>
      </c>
      <c r="T997" s="14">
        <f>(((K997/60)/60)/24)+DATE(1970,1,1)</f>
        <v>43437.25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24">
        <f t="shared" si="31"/>
        <v>0.72939393939393937</v>
      </c>
      <c r="P998" s="7">
        <f t="shared" si="30"/>
        <v>42.982142857142854</v>
      </c>
      <c r="Q998" s="9" t="str">
        <f>LEFT(N998, SEARCH("/",N998,1)-1)</f>
        <v>theater</v>
      </c>
      <c r="R998" t="str">
        <f>RIGHT(N998,LEN(N998)-SEARCH("/",N998))</f>
        <v>plays</v>
      </c>
      <c r="S998" s="14">
        <f>(((J998/60)/60)/24)+DATE(1970,1,1)</f>
        <v>41276.25</v>
      </c>
      <c r="T998" s="14">
        <f>(((K998/60)/60)/24)+DATE(1970,1,1)</f>
        <v>41306.25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24">
        <f t="shared" si="31"/>
        <v>0.60565789473684206</v>
      </c>
      <c r="P999" s="7">
        <f t="shared" si="30"/>
        <v>33.115107913669064</v>
      </c>
      <c r="Q999" s="9" t="str">
        <f>LEFT(N999, SEARCH("/",N999,1)-1)</f>
        <v>theater</v>
      </c>
      <c r="R999" t="str">
        <f>RIGHT(N999,LEN(N999)-SEARCH("/",N999))</f>
        <v>plays</v>
      </c>
      <c r="S999" s="14">
        <f>(((J999/60)/60)/24)+DATE(1970,1,1)</f>
        <v>41659.25</v>
      </c>
      <c r="T999" s="14">
        <f>(((K999/60)/60)/24)+DATE(1970,1,1)</f>
        <v>41664.25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24">
        <f t="shared" si="31"/>
        <v>0.5679129129129129</v>
      </c>
      <c r="P1000" s="7">
        <f t="shared" si="30"/>
        <v>101.13101604278074</v>
      </c>
      <c r="Q1000" s="9" t="str">
        <f>LEFT(N1000, SEARCH("/",N1000,1)-1)</f>
        <v>music</v>
      </c>
      <c r="R1000" t="str">
        <f>RIGHT(N1000,LEN(N1000)-SEARCH("/",N1000))</f>
        <v>indie rock</v>
      </c>
      <c r="S1000" s="14">
        <f>(((J1000/60)/60)/24)+DATE(1970,1,1)</f>
        <v>40220.25</v>
      </c>
      <c r="T1000" s="14">
        <f>(((K1000/60)/60)/24)+DATE(1970,1,1)</f>
        <v>40234.25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24">
        <f t="shared" si="31"/>
        <v>0.56542754275427543</v>
      </c>
      <c r="P1001" s="7">
        <f t="shared" si="30"/>
        <v>55.98841354723708</v>
      </c>
      <c r="Q1001" s="9" t="str">
        <f>LEFT(N1001, SEARCH("/",N1001,1)-1)</f>
        <v>food</v>
      </c>
      <c r="R1001" t="str">
        <f>RIGHT(N1001,LEN(N1001)-SEARCH("/",N1001))</f>
        <v>food trucks</v>
      </c>
      <c r="S1001" s="14">
        <f>(((J1001/60)/60)/24)+DATE(1970,1,1)</f>
        <v>42550.208333333328</v>
      </c>
      <c r="T1001" s="14">
        <f>(((K1001/60)/60)/24)+DATE(1970,1,1)</f>
        <v>42557.208333333328</v>
      </c>
    </row>
    <row r="1008" spans="1:20" x14ac:dyDescent="0.3">
      <c r="N1008" t="s">
        <v>2031</v>
      </c>
    </row>
  </sheetData>
  <autoFilter ref="A1:T1001" xr:uid="{00000000-0001-0000-0000-000000000000}">
    <sortState xmlns:xlrd2="http://schemas.microsoft.com/office/spreadsheetml/2017/richdata2" ref="A2:T1001">
      <sortCondition ref="A1:A1001"/>
    </sortState>
  </autoFilter>
  <sortState xmlns:xlrd2="http://schemas.microsoft.com/office/spreadsheetml/2017/richdata2" ref="A2:T1008">
    <sortCondition descending="1" ref="G1:G1008"/>
  </sortState>
  <conditionalFormatting sqref="F1:F1048576">
    <cfRule type="cellIs" dxfId="6" priority="5" operator="equal">
      <formula>"live"</formula>
    </cfRule>
    <cfRule type="cellIs" dxfId="5" priority="6" operator="equal">
      <formula>"Canceled"</formula>
    </cfRule>
    <cfRule type="cellIs" dxfId="4" priority="7" operator="equal">
      <formula>"Failed"</formula>
    </cfRule>
    <cfRule type="cellIs" dxfId="3" priority="8" operator="equal">
      <formula>"Successful"</formula>
    </cfRule>
  </conditionalFormatting>
  <conditionalFormatting sqref="O2:O1001">
    <cfRule type="cellIs" dxfId="2" priority="1" operator="greaterThanOrEqual">
      <formula>200%</formula>
    </cfRule>
    <cfRule type="cellIs" dxfId="1" priority="2" operator="greaterThanOrEqual">
      <formula>100%</formula>
    </cfRule>
    <cfRule type="cellIs" dxfId="0" priority="3" operator="greaterThanOrEqual">
      <formula>0%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16A48-66B1-457E-916E-7F6726A97D3A}">
  <sheetPr codeName="Sheet2"/>
  <dimension ref="A1:F14"/>
  <sheetViews>
    <sheetView topLeftCell="E1" zoomScale="131" zoomScaleNormal="131" workbookViewId="0">
      <selection activeCell="B7" sqref="B7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10" t="s">
        <v>6</v>
      </c>
      <c r="B1" t="s">
        <v>2046</v>
      </c>
    </row>
    <row r="3" spans="1:6" x14ac:dyDescent="0.3">
      <c r="A3" s="10" t="s">
        <v>2036</v>
      </c>
      <c r="B3" s="10" t="s">
        <v>2073</v>
      </c>
    </row>
    <row r="4" spans="1:6" x14ac:dyDescent="0.3">
      <c r="A4" s="10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3">
      <c r="A5" s="11" t="s">
        <v>2037</v>
      </c>
      <c r="B5" s="12">
        <v>11</v>
      </c>
      <c r="C5" s="12">
        <v>60</v>
      </c>
      <c r="D5" s="12">
        <v>5</v>
      </c>
      <c r="E5" s="12">
        <v>102</v>
      </c>
      <c r="F5" s="12">
        <v>178</v>
      </c>
    </row>
    <row r="6" spans="1:6" x14ac:dyDescent="0.3">
      <c r="A6" s="11" t="s">
        <v>2038</v>
      </c>
      <c r="B6" s="12">
        <v>4</v>
      </c>
      <c r="C6" s="12">
        <v>20</v>
      </c>
      <c r="D6" s="12"/>
      <c r="E6" s="12">
        <v>22</v>
      </c>
      <c r="F6" s="12">
        <v>46</v>
      </c>
    </row>
    <row r="7" spans="1:6" x14ac:dyDescent="0.3">
      <c r="A7" s="11" t="s">
        <v>2039</v>
      </c>
      <c r="B7" s="12">
        <v>1</v>
      </c>
      <c r="C7" s="12">
        <v>23</v>
      </c>
      <c r="D7" s="12">
        <v>3</v>
      </c>
      <c r="E7" s="12">
        <v>21</v>
      </c>
      <c r="F7" s="12">
        <v>48</v>
      </c>
    </row>
    <row r="8" spans="1:6" x14ac:dyDescent="0.3">
      <c r="A8" s="11" t="s">
        <v>2040</v>
      </c>
      <c r="B8" s="12"/>
      <c r="C8" s="12"/>
      <c r="D8" s="12"/>
      <c r="E8" s="12">
        <v>4</v>
      </c>
      <c r="F8" s="12">
        <v>4</v>
      </c>
    </row>
    <row r="9" spans="1:6" x14ac:dyDescent="0.3">
      <c r="A9" s="11" t="s">
        <v>2041</v>
      </c>
      <c r="B9" s="12">
        <v>10</v>
      </c>
      <c r="C9" s="12">
        <v>66</v>
      </c>
      <c r="D9" s="12"/>
      <c r="E9" s="12">
        <v>99</v>
      </c>
      <c r="F9" s="12">
        <v>175</v>
      </c>
    </row>
    <row r="10" spans="1:6" x14ac:dyDescent="0.3">
      <c r="A10" s="11" t="s">
        <v>2042</v>
      </c>
      <c r="B10" s="12">
        <v>4</v>
      </c>
      <c r="C10" s="12">
        <v>11</v>
      </c>
      <c r="D10" s="12">
        <v>1</v>
      </c>
      <c r="E10" s="12">
        <v>26</v>
      </c>
      <c r="F10" s="12">
        <v>42</v>
      </c>
    </row>
    <row r="11" spans="1:6" x14ac:dyDescent="0.3">
      <c r="A11" s="11" t="s">
        <v>2043</v>
      </c>
      <c r="B11" s="12">
        <v>2</v>
      </c>
      <c r="C11" s="12">
        <v>24</v>
      </c>
      <c r="D11" s="12">
        <v>1</v>
      </c>
      <c r="E11" s="12">
        <v>40</v>
      </c>
      <c r="F11" s="12">
        <v>67</v>
      </c>
    </row>
    <row r="12" spans="1:6" x14ac:dyDescent="0.3">
      <c r="A12" s="11" t="s">
        <v>2044</v>
      </c>
      <c r="B12" s="12">
        <v>2</v>
      </c>
      <c r="C12" s="12">
        <v>28</v>
      </c>
      <c r="D12" s="12">
        <v>2</v>
      </c>
      <c r="E12" s="12">
        <v>64</v>
      </c>
      <c r="F12" s="12">
        <v>96</v>
      </c>
    </row>
    <row r="13" spans="1:6" x14ac:dyDescent="0.3">
      <c r="A13" s="11" t="s">
        <v>2045</v>
      </c>
      <c r="B13" s="12">
        <v>23</v>
      </c>
      <c r="C13" s="12">
        <v>132</v>
      </c>
      <c r="D13" s="12">
        <v>2</v>
      </c>
      <c r="E13" s="12">
        <v>187</v>
      </c>
      <c r="F13" s="12">
        <v>344</v>
      </c>
    </row>
    <row r="14" spans="1:6" x14ac:dyDescent="0.3">
      <c r="A14" s="11" t="s">
        <v>2035</v>
      </c>
      <c r="B14" s="12">
        <v>57</v>
      </c>
      <c r="C14" s="12">
        <v>364</v>
      </c>
      <c r="D14" s="12">
        <v>14</v>
      </c>
      <c r="E14" s="12">
        <v>565</v>
      </c>
      <c r="F14" s="12">
        <v>1000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86AFA-AB63-49C8-A8B6-A71A5D01FE0B}">
  <sheetPr codeName="Sheet3"/>
  <dimension ref="A1:F30"/>
  <sheetViews>
    <sheetView topLeftCell="C3" workbookViewId="0">
      <selection activeCell="AF11" sqref="AF11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10" t="s">
        <v>6</v>
      </c>
      <c r="B1" t="s">
        <v>2046</v>
      </c>
    </row>
    <row r="2" spans="1:6" x14ac:dyDescent="0.3">
      <c r="A2" s="10" t="s">
        <v>2032</v>
      </c>
      <c r="B2" t="s">
        <v>2046</v>
      </c>
    </row>
    <row r="4" spans="1:6" x14ac:dyDescent="0.3">
      <c r="A4" s="10" t="s">
        <v>2036</v>
      </c>
      <c r="B4" s="10" t="s">
        <v>2073</v>
      </c>
    </row>
    <row r="5" spans="1:6" x14ac:dyDescent="0.3">
      <c r="A5" s="10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3">
      <c r="A6" s="11" t="s">
        <v>2047</v>
      </c>
      <c r="B6" s="12">
        <v>1</v>
      </c>
      <c r="C6" s="12">
        <v>10</v>
      </c>
      <c r="D6" s="12">
        <v>2</v>
      </c>
      <c r="E6" s="12">
        <v>21</v>
      </c>
      <c r="F6" s="12">
        <v>34</v>
      </c>
    </row>
    <row r="7" spans="1:6" x14ac:dyDescent="0.3">
      <c r="A7" s="11" t="s">
        <v>2048</v>
      </c>
      <c r="B7" s="12"/>
      <c r="C7" s="12"/>
      <c r="D7" s="12"/>
      <c r="E7" s="12">
        <v>4</v>
      </c>
      <c r="F7" s="12">
        <v>4</v>
      </c>
    </row>
    <row r="8" spans="1:6" x14ac:dyDescent="0.3">
      <c r="A8" s="11" t="s">
        <v>2049</v>
      </c>
      <c r="B8" s="12">
        <v>4</v>
      </c>
      <c r="C8" s="12">
        <v>21</v>
      </c>
      <c r="D8" s="12">
        <v>1</v>
      </c>
      <c r="E8" s="12">
        <v>34</v>
      </c>
      <c r="F8" s="12">
        <v>60</v>
      </c>
    </row>
    <row r="9" spans="1:6" x14ac:dyDescent="0.3">
      <c r="A9" s="11" t="s">
        <v>2050</v>
      </c>
      <c r="B9" s="12">
        <v>2</v>
      </c>
      <c r="C9" s="12">
        <v>12</v>
      </c>
      <c r="D9" s="12">
        <v>1</v>
      </c>
      <c r="E9" s="12">
        <v>22</v>
      </c>
      <c r="F9" s="12">
        <v>37</v>
      </c>
    </row>
    <row r="10" spans="1:6" x14ac:dyDescent="0.3">
      <c r="A10" s="11" t="s">
        <v>2051</v>
      </c>
      <c r="B10" s="12"/>
      <c r="C10" s="12">
        <v>8</v>
      </c>
      <c r="D10" s="12"/>
      <c r="E10" s="12">
        <v>10</v>
      </c>
      <c r="F10" s="12">
        <v>18</v>
      </c>
    </row>
    <row r="11" spans="1:6" x14ac:dyDescent="0.3">
      <c r="A11" s="11" t="s">
        <v>2052</v>
      </c>
      <c r="B11" s="12">
        <v>1</v>
      </c>
      <c r="C11" s="12">
        <v>7</v>
      </c>
      <c r="D11" s="12"/>
      <c r="E11" s="12">
        <v>9</v>
      </c>
      <c r="F11" s="12">
        <v>17</v>
      </c>
    </row>
    <row r="12" spans="1:6" x14ac:dyDescent="0.3">
      <c r="A12" s="11" t="s">
        <v>2053</v>
      </c>
      <c r="B12" s="12">
        <v>4</v>
      </c>
      <c r="C12" s="12">
        <v>20</v>
      </c>
      <c r="D12" s="12"/>
      <c r="E12" s="12">
        <v>22</v>
      </c>
      <c r="F12" s="12">
        <v>46</v>
      </c>
    </row>
    <row r="13" spans="1:6" x14ac:dyDescent="0.3">
      <c r="A13" s="11" t="s">
        <v>2054</v>
      </c>
      <c r="B13" s="12">
        <v>3</v>
      </c>
      <c r="C13" s="12">
        <v>19</v>
      </c>
      <c r="D13" s="12"/>
      <c r="E13" s="12">
        <v>23</v>
      </c>
      <c r="F13" s="12">
        <v>45</v>
      </c>
    </row>
    <row r="14" spans="1:6" x14ac:dyDescent="0.3">
      <c r="A14" s="11" t="s">
        <v>2055</v>
      </c>
      <c r="B14" s="12">
        <v>1</v>
      </c>
      <c r="C14" s="12">
        <v>6</v>
      </c>
      <c r="D14" s="12"/>
      <c r="E14" s="12">
        <v>10</v>
      </c>
      <c r="F14" s="12">
        <v>17</v>
      </c>
    </row>
    <row r="15" spans="1:6" x14ac:dyDescent="0.3">
      <c r="A15" s="11" t="s">
        <v>2056</v>
      </c>
      <c r="B15" s="12"/>
      <c r="C15" s="12">
        <v>3</v>
      </c>
      <c r="D15" s="12"/>
      <c r="E15" s="12">
        <v>4</v>
      </c>
      <c r="F15" s="12">
        <v>7</v>
      </c>
    </row>
    <row r="16" spans="1:6" x14ac:dyDescent="0.3">
      <c r="A16" s="11" t="s">
        <v>2057</v>
      </c>
      <c r="B16" s="12"/>
      <c r="C16" s="12">
        <v>8</v>
      </c>
      <c r="D16" s="12">
        <v>1</v>
      </c>
      <c r="E16" s="12">
        <v>4</v>
      </c>
      <c r="F16" s="12">
        <v>13</v>
      </c>
    </row>
    <row r="17" spans="1:6" x14ac:dyDescent="0.3">
      <c r="A17" s="11" t="s">
        <v>2058</v>
      </c>
      <c r="B17" s="12">
        <v>1</v>
      </c>
      <c r="C17" s="12">
        <v>6</v>
      </c>
      <c r="D17" s="12">
        <v>1</v>
      </c>
      <c r="E17" s="12">
        <v>13</v>
      </c>
      <c r="F17" s="12">
        <v>21</v>
      </c>
    </row>
    <row r="18" spans="1:6" x14ac:dyDescent="0.3">
      <c r="A18" s="11" t="s">
        <v>2059</v>
      </c>
      <c r="B18" s="12">
        <v>4</v>
      </c>
      <c r="C18" s="12">
        <v>11</v>
      </c>
      <c r="D18" s="12">
        <v>1</v>
      </c>
      <c r="E18" s="12">
        <v>26</v>
      </c>
      <c r="F18" s="12">
        <v>42</v>
      </c>
    </row>
    <row r="19" spans="1:6" x14ac:dyDescent="0.3">
      <c r="A19" s="11" t="s">
        <v>2060</v>
      </c>
      <c r="B19" s="12">
        <v>23</v>
      </c>
      <c r="C19" s="12">
        <v>132</v>
      </c>
      <c r="D19" s="12">
        <v>2</v>
      </c>
      <c r="E19" s="12">
        <v>187</v>
      </c>
      <c r="F19" s="12">
        <v>344</v>
      </c>
    </row>
    <row r="20" spans="1:6" x14ac:dyDescent="0.3">
      <c r="A20" s="11" t="s">
        <v>2061</v>
      </c>
      <c r="B20" s="12"/>
      <c r="C20" s="12">
        <v>4</v>
      </c>
      <c r="D20" s="12"/>
      <c r="E20" s="12">
        <v>4</v>
      </c>
      <c r="F20" s="12">
        <v>8</v>
      </c>
    </row>
    <row r="21" spans="1:6" x14ac:dyDescent="0.3">
      <c r="A21" s="11" t="s">
        <v>2062</v>
      </c>
      <c r="B21" s="12">
        <v>6</v>
      </c>
      <c r="C21" s="12">
        <v>30</v>
      </c>
      <c r="D21" s="12"/>
      <c r="E21" s="12">
        <v>49</v>
      </c>
      <c r="F21" s="12">
        <v>85</v>
      </c>
    </row>
    <row r="22" spans="1:6" x14ac:dyDescent="0.3">
      <c r="A22" s="11" t="s">
        <v>2063</v>
      </c>
      <c r="B22" s="12"/>
      <c r="C22" s="12">
        <v>9</v>
      </c>
      <c r="D22" s="12"/>
      <c r="E22" s="12">
        <v>5</v>
      </c>
      <c r="F22" s="12">
        <v>14</v>
      </c>
    </row>
    <row r="23" spans="1:6" x14ac:dyDescent="0.3">
      <c r="A23" s="11" t="s">
        <v>2064</v>
      </c>
      <c r="B23" s="12">
        <v>1</v>
      </c>
      <c r="C23" s="12">
        <v>5</v>
      </c>
      <c r="D23" s="12">
        <v>1</v>
      </c>
      <c r="E23" s="12">
        <v>9</v>
      </c>
      <c r="F23" s="12">
        <v>16</v>
      </c>
    </row>
    <row r="24" spans="1:6" x14ac:dyDescent="0.3">
      <c r="A24" s="11" t="s">
        <v>2065</v>
      </c>
      <c r="B24" s="12">
        <v>3</v>
      </c>
      <c r="C24" s="12">
        <v>3</v>
      </c>
      <c r="D24" s="12"/>
      <c r="E24" s="12">
        <v>11</v>
      </c>
      <c r="F24" s="12">
        <v>17</v>
      </c>
    </row>
    <row r="25" spans="1:6" x14ac:dyDescent="0.3">
      <c r="A25" s="11" t="s">
        <v>2066</v>
      </c>
      <c r="B25" s="12"/>
      <c r="C25" s="12">
        <v>7</v>
      </c>
      <c r="D25" s="12"/>
      <c r="E25" s="12">
        <v>14</v>
      </c>
      <c r="F25" s="12">
        <v>21</v>
      </c>
    </row>
    <row r="26" spans="1:6" x14ac:dyDescent="0.3">
      <c r="A26" s="11" t="s">
        <v>2067</v>
      </c>
      <c r="B26" s="12">
        <v>1</v>
      </c>
      <c r="C26" s="12">
        <v>15</v>
      </c>
      <c r="D26" s="12">
        <v>2</v>
      </c>
      <c r="E26" s="12">
        <v>17</v>
      </c>
      <c r="F26" s="12">
        <v>35</v>
      </c>
    </row>
    <row r="27" spans="1:6" x14ac:dyDescent="0.3">
      <c r="A27" s="11" t="s">
        <v>2068</v>
      </c>
      <c r="B27" s="12"/>
      <c r="C27" s="12">
        <v>16</v>
      </c>
      <c r="D27" s="12">
        <v>1</v>
      </c>
      <c r="E27" s="12">
        <v>28</v>
      </c>
      <c r="F27" s="12">
        <v>45</v>
      </c>
    </row>
    <row r="28" spans="1:6" x14ac:dyDescent="0.3">
      <c r="A28" s="11" t="s">
        <v>2069</v>
      </c>
      <c r="B28" s="12">
        <v>2</v>
      </c>
      <c r="C28" s="12">
        <v>12</v>
      </c>
      <c r="D28" s="12">
        <v>1</v>
      </c>
      <c r="E28" s="12">
        <v>36</v>
      </c>
      <c r="F28" s="12">
        <v>51</v>
      </c>
    </row>
    <row r="29" spans="1:6" x14ac:dyDescent="0.3">
      <c r="A29" s="11" t="s">
        <v>2070</v>
      </c>
      <c r="B29" s="12"/>
      <c r="C29" s="12"/>
      <c r="D29" s="12"/>
      <c r="E29" s="12">
        <v>3</v>
      </c>
      <c r="F29" s="12">
        <v>3</v>
      </c>
    </row>
    <row r="30" spans="1:6" x14ac:dyDescent="0.3">
      <c r="A30" s="11" t="s">
        <v>2035</v>
      </c>
      <c r="B30" s="12">
        <v>57</v>
      </c>
      <c r="C30" s="12">
        <v>364</v>
      </c>
      <c r="D30" s="12">
        <v>14</v>
      </c>
      <c r="E30" s="12">
        <v>565</v>
      </c>
      <c r="F30" s="12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AC22D-962F-44C4-8A0B-EE3F0FB9BDD1}">
  <sheetPr codeName="Sheet4"/>
  <dimension ref="A1:F18"/>
  <sheetViews>
    <sheetView topLeftCell="F1" workbookViewId="0">
      <selection activeCell="A6" sqref="A6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10" t="s">
        <v>2032</v>
      </c>
      <c r="B1" t="s">
        <v>2046</v>
      </c>
    </row>
    <row r="2" spans="1:6" x14ac:dyDescent="0.3">
      <c r="A2" s="10" t="s">
        <v>2086</v>
      </c>
      <c r="B2" t="s">
        <v>2046</v>
      </c>
    </row>
    <row r="4" spans="1:6" x14ac:dyDescent="0.3">
      <c r="A4" s="10" t="s">
        <v>2036</v>
      </c>
      <c r="B4" s="10" t="s">
        <v>2073</v>
      </c>
    </row>
    <row r="5" spans="1:6" x14ac:dyDescent="0.3">
      <c r="A5" s="10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3">
      <c r="A6" s="16" t="s">
        <v>2074</v>
      </c>
      <c r="B6" s="12">
        <v>6</v>
      </c>
      <c r="C6" s="12">
        <v>36</v>
      </c>
      <c r="D6" s="12">
        <v>1</v>
      </c>
      <c r="E6" s="12">
        <v>49</v>
      </c>
      <c r="F6" s="12">
        <v>92</v>
      </c>
    </row>
    <row r="7" spans="1:6" x14ac:dyDescent="0.3">
      <c r="A7" s="16" t="s">
        <v>2075</v>
      </c>
      <c r="B7" s="12">
        <v>7</v>
      </c>
      <c r="C7" s="12">
        <v>28</v>
      </c>
      <c r="D7" s="12"/>
      <c r="E7" s="12">
        <v>44</v>
      </c>
      <c r="F7" s="12">
        <v>79</v>
      </c>
    </row>
    <row r="8" spans="1:6" x14ac:dyDescent="0.3">
      <c r="A8" s="16" t="s">
        <v>2076</v>
      </c>
      <c r="B8" s="12">
        <v>4</v>
      </c>
      <c r="C8" s="12">
        <v>33</v>
      </c>
      <c r="D8" s="12"/>
      <c r="E8" s="12">
        <v>49</v>
      </c>
      <c r="F8" s="12">
        <v>86</v>
      </c>
    </row>
    <row r="9" spans="1:6" x14ac:dyDescent="0.3">
      <c r="A9" s="16" t="s">
        <v>2077</v>
      </c>
      <c r="B9" s="12">
        <v>1</v>
      </c>
      <c r="C9" s="12">
        <v>30</v>
      </c>
      <c r="D9" s="12">
        <v>1</v>
      </c>
      <c r="E9" s="12">
        <v>46</v>
      </c>
      <c r="F9" s="12">
        <v>78</v>
      </c>
    </row>
    <row r="10" spans="1:6" x14ac:dyDescent="0.3">
      <c r="A10" s="16" t="s">
        <v>2078</v>
      </c>
      <c r="B10" s="12">
        <v>3</v>
      </c>
      <c r="C10" s="12">
        <v>35</v>
      </c>
      <c r="D10" s="12">
        <v>2</v>
      </c>
      <c r="E10" s="12">
        <v>46</v>
      </c>
      <c r="F10" s="12">
        <v>86</v>
      </c>
    </row>
    <row r="11" spans="1:6" x14ac:dyDescent="0.3">
      <c r="A11" s="16" t="s">
        <v>2079</v>
      </c>
      <c r="B11" s="12">
        <v>3</v>
      </c>
      <c r="C11" s="12">
        <v>28</v>
      </c>
      <c r="D11" s="12">
        <v>1</v>
      </c>
      <c r="E11" s="12">
        <v>55</v>
      </c>
      <c r="F11" s="12">
        <v>87</v>
      </c>
    </row>
    <row r="12" spans="1:6" x14ac:dyDescent="0.3">
      <c r="A12" s="16" t="s">
        <v>2080</v>
      </c>
      <c r="B12" s="12">
        <v>4</v>
      </c>
      <c r="C12" s="12">
        <v>31</v>
      </c>
      <c r="D12" s="12">
        <v>1</v>
      </c>
      <c r="E12" s="12">
        <v>58</v>
      </c>
      <c r="F12" s="12">
        <v>94</v>
      </c>
    </row>
    <row r="13" spans="1:6" x14ac:dyDescent="0.3">
      <c r="A13" s="16" t="s">
        <v>2081</v>
      </c>
      <c r="B13" s="12">
        <v>8</v>
      </c>
      <c r="C13" s="12">
        <v>35</v>
      </c>
      <c r="D13" s="12">
        <v>1</v>
      </c>
      <c r="E13" s="12">
        <v>41</v>
      </c>
      <c r="F13" s="12">
        <v>85</v>
      </c>
    </row>
    <row r="14" spans="1:6" x14ac:dyDescent="0.3">
      <c r="A14" s="16" t="s">
        <v>2082</v>
      </c>
      <c r="B14" s="12">
        <v>5</v>
      </c>
      <c r="C14" s="12">
        <v>23</v>
      </c>
      <c r="D14" s="12"/>
      <c r="E14" s="12">
        <v>45</v>
      </c>
      <c r="F14" s="12">
        <v>73</v>
      </c>
    </row>
    <row r="15" spans="1:6" x14ac:dyDescent="0.3">
      <c r="A15" s="16" t="s">
        <v>2083</v>
      </c>
      <c r="B15" s="12">
        <v>6</v>
      </c>
      <c r="C15" s="12">
        <v>26</v>
      </c>
      <c r="D15" s="12">
        <v>1</v>
      </c>
      <c r="E15" s="12">
        <v>45</v>
      </c>
      <c r="F15" s="12">
        <v>78</v>
      </c>
    </row>
    <row r="16" spans="1:6" x14ac:dyDescent="0.3">
      <c r="A16" s="16" t="s">
        <v>2084</v>
      </c>
      <c r="B16" s="12">
        <v>3</v>
      </c>
      <c r="C16" s="12">
        <v>27</v>
      </c>
      <c r="D16" s="12">
        <v>3</v>
      </c>
      <c r="E16" s="12">
        <v>45</v>
      </c>
      <c r="F16" s="12">
        <v>78</v>
      </c>
    </row>
    <row r="17" spans="1:6" x14ac:dyDescent="0.3">
      <c r="A17" s="16" t="s">
        <v>2085</v>
      </c>
      <c r="B17" s="12">
        <v>7</v>
      </c>
      <c r="C17" s="12">
        <v>32</v>
      </c>
      <c r="D17" s="12">
        <v>3</v>
      </c>
      <c r="E17" s="12">
        <v>42</v>
      </c>
      <c r="F17" s="12">
        <v>84</v>
      </c>
    </row>
    <row r="18" spans="1:6" x14ac:dyDescent="0.3">
      <c r="A18" s="16" t="s">
        <v>2035</v>
      </c>
      <c r="B18" s="12">
        <v>57</v>
      </c>
      <c r="C18" s="12">
        <v>364</v>
      </c>
      <c r="D18" s="12">
        <v>14</v>
      </c>
      <c r="E18" s="12">
        <v>565</v>
      </c>
      <c r="F18" s="12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0A11-7B6E-4F92-9139-9E1ACE715301}">
  <sheetPr codeName="Sheet5"/>
  <dimension ref="A1:H13"/>
  <sheetViews>
    <sheetView topLeftCell="A19" workbookViewId="0">
      <selection activeCell="G1" sqref="G1:H1048576"/>
    </sheetView>
  </sheetViews>
  <sheetFormatPr defaultRowHeight="15.6" x14ac:dyDescent="0.3"/>
  <cols>
    <col min="1" max="1" width="27.69921875" customWidth="1"/>
    <col min="2" max="2" width="18.296875" customWidth="1"/>
    <col min="3" max="3" width="13.8984375" customWidth="1"/>
    <col min="4" max="4" width="16.09765625" customWidth="1"/>
    <col min="5" max="5" width="13.796875" customWidth="1"/>
    <col min="6" max="6" width="20" style="24" customWidth="1"/>
    <col min="7" max="7" width="17.09765625" style="24" customWidth="1"/>
    <col min="8" max="8" width="19.3984375" style="24" customWidth="1"/>
    <col min="9" max="9" width="20.296875" customWidth="1"/>
  </cols>
  <sheetData>
    <row r="1" spans="1:8" x14ac:dyDescent="0.3">
      <c r="A1" s="19" t="s">
        <v>2087</v>
      </c>
      <c r="B1" s="17" t="s">
        <v>2088</v>
      </c>
      <c r="C1" s="4" t="s">
        <v>2089</v>
      </c>
      <c r="D1" s="5" t="s">
        <v>2090</v>
      </c>
      <c r="E1" s="18" t="s">
        <v>2091</v>
      </c>
      <c r="F1" s="25" t="s">
        <v>2092</v>
      </c>
      <c r="G1" s="26" t="s">
        <v>2093</v>
      </c>
      <c r="H1" s="27" t="s">
        <v>2094</v>
      </c>
    </row>
    <row r="2" spans="1:8" x14ac:dyDescent="0.3">
      <c r="A2" t="s">
        <v>2095</v>
      </c>
      <c r="B2">
        <f>COUNTIFS(Crowdfunding!$D$2:$D$1001, "&lt;1000", Crowdfunding!$F$2:$F$1001, "=successful")</f>
        <v>30</v>
      </c>
      <c r="C2">
        <f>COUNTIFS(Crowdfunding!$D$2:$D$1001, "&lt;1000", Crowdfunding!$F$2:$F$1001, "=failed")</f>
        <v>20</v>
      </c>
      <c r="D2">
        <f>COUNTIFS(Crowdfunding!$D$2:$D$1001, "&lt;1000", Crowdfunding!$F$2:$F$1001, "=canceled")</f>
        <v>1</v>
      </c>
      <c r="E2">
        <f>SUM(B2:D2)</f>
        <v>51</v>
      </c>
      <c r="F2" s="24">
        <f>B2/E2</f>
        <v>0.58823529411764708</v>
      </c>
      <c r="G2" s="24">
        <f>C2/E2</f>
        <v>0.39215686274509803</v>
      </c>
      <c r="H2" s="24">
        <f>D2/E2</f>
        <v>1.9607843137254902E-2</v>
      </c>
    </row>
    <row r="3" spans="1:8" x14ac:dyDescent="0.3">
      <c r="A3" t="s">
        <v>2096</v>
      </c>
      <c r="B3">
        <f>COUNTIFS(Crowdfunding!$D$2:$D$1001, "&gt;=1000", Crowdfunding!$D$2:$D$1001, "&lt;5000", Crowdfunding!$F$2:$F$1001, "=successful")</f>
        <v>191</v>
      </c>
      <c r="C3">
        <f>COUNTIFS(Crowdfunding!$D$2:$D$1001, "&gt;=1000", Crowdfunding!$D$2:$D$1001, "&lt;5000", Crowdfunding!$F$2:$F$1001, "=failed")</f>
        <v>38</v>
      </c>
      <c r="D3">
        <f>COUNTIFS(Crowdfunding!$D$2:$D$1001, "&gt;=1000", Crowdfunding!$D$2:$D$1001, "&lt;5000", Crowdfunding!$F$2:$F$1001, "=canceled")</f>
        <v>2</v>
      </c>
      <c r="E3">
        <f t="shared" ref="E3:E13" si="0">SUM(B3:D3)</f>
        <v>231</v>
      </c>
      <c r="F3" s="24">
        <f t="shared" ref="F3:F13" si="1">B3/E3</f>
        <v>0.82683982683982682</v>
      </c>
      <c r="G3" s="24">
        <f t="shared" ref="G3:G13" si="2">C3/E3</f>
        <v>0.16450216450216451</v>
      </c>
      <c r="H3" s="24">
        <f t="shared" ref="H3:H13" si="3">D3/E3</f>
        <v>8.658008658008658E-3</v>
      </c>
    </row>
    <row r="4" spans="1:8" x14ac:dyDescent="0.3">
      <c r="A4" t="s">
        <v>2097</v>
      </c>
      <c r="B4">
        <f>COUNTIFS(Crowdfunding!$D$2:$D$1001,"&gt;=5000",Crowdfunding!$D$2:$D$1001,"&lt;10000", Crowdfunding!$F$2:$F$1001, "=successful")</f>
        <v>164</v>
      </c>
      <c r="C4">
        <f>COUNTIFS(Crowdfunding!$D$2:$D$1001,"&gt;=5000",Crowdfunding!$D$2:$D$1001,"&lt;10000", Crowdfunding!$F$2:$F$1001, "=failed")</f>
        <v>126</v>
      </c>
      <c r="D4">
        <f>COUNTIFS(Crowdfunding!$D$2:$D$1001,"&gt;=5000",Crowdfunding!$D$2:$D$1001,"&lt;10000", Crowdfunding!$F$2:$F$1001, "=canceled")</f>
        <v>25</v>
      </c>
      <c r="E4">
        <f t="shared" si="0"/>
        <v>315</v>
      </c>
      <c r="F4" s="24">
        <f t="shared" si="1"/>
        <v>0.52063492063492067</v>
      </c>
      <c r="G4" s="24">
        <f t="shared" si="2"/>
        <v>0.4</v>
      </c>
      <c r="H4" s="24">
        <f t="shared" si="3"/>
        <v>7.9365079365079361E-2</v>
      </c>
    </row>
    <row r="5" spans="1:8" x14ac:dyDescent="0.3">
      <c r="A5" t="s">
        <v>2098</v>
      </c>
      <c r="B5">
        <f>COUNTIFS(Crowdfunding!$D$2:$D$1001, "&gt;=10000", Crowdfunding!$D$2:$D$1001,"&lt;15000", Crowdfunding!$F$2:$F$1001, "=successful")</f>
        <v>4</v>
      </c>
      <c r="C5">
        <f>COUNTIFS(Crowdfunding!$D$2:$D$1001, "&gt;=10000", Crowdfunding!$D$2:$D$1001,"&lt;15000", Crowdfunding!$F$2:$F$1001, "=failed")</f>
        <v>5</v>
      </c>
      <c r="D5">
        <f>COUNTIFS(Crowdfunding!$D$2:$D$1001, "&gt;=10000", Crowdfunding!$D$2:$D$1001,"&lt;15000", Crowdfunding!$F$2:$F$1001, "=canceled")</f>
        <v>0</v>
      </c>
      <c r="E5">
        <f t="shared" si="0"/>
        <v>9</v>
      </c>
      <c r="F5" s="24">
        <f t="shared" si="1"/>
        <v>0.44444444444444442</v>
      </c>
      <c r="G5" s="24">
        <f t="shared" si="2"/>
        <v>0.55555555555555558</v>
      </c>
      <c r="H5" s="24">
        <f t="shared" si="3"/>
        <v>0</v>
      </c>
    </row>
    <row r="6" spans="1:8" x14ac:dyDescent="0.3">
      <c r="A6" t="s">
        <v>2099</v>
      </c>
      <c r="B6">
        <f>COUNTIFS(Crowdfunding!$D$2:$D$1001, "&gt;=15000", Crowdfunding!$D$2:$D$1001, "&lt;20000", Crowdfunding!$F$2:$F$1001, "=successful")</f>
        <v>10</v>
      </c>
      <c r="C6">
        <f>COUNTIFS(Crowdfunding!$D$2:$D$1001, "&gt;=15000", Crowdfunding!$D$2:$D$1001, "&lt;20000", Crowdfunding!$F$2:$F$1001, "=failed")</f>
        <v>0</v>
      </c>
      <c r="D6">
        <f>COUNTIFS(Crowdfunding!$D$2:$D$1001, "&gt;=15000", Crowdfunding!$D$2:$D$1001, "&lt;20000", Crowdfunding!$F$2:$F$1001, "=canceled")</f>
        <v>0</v>
      </c>
      <c r="E6">
        <f t="shared" si="0"/>
        <v>10</v>
      </c>
      <c r="F6" s="24">
        <f t="shared" si="1"/>
        <v>1</v>
      </c>
      <c r="G6" s="24">
        <f t="shared" si="2"/>
        <v>0</v>
      </c>
      <c r="H6" s="24">
        <f t="shared" si="3"/>
        <v>0</v>
      </c>
    </row>
    <row r="7" spans="1:8" x14ac:dyDescent="0.3">
      <c r="A7" t="s">
        <v>2100</v>
      </c>
      <c r="B7">
        <f>COUNTIFS(Crowdfunding!$D$2:$D$1001, "&gt;=20000", Crowdfunding!$D$2:$D$1001,"&lt;25000", Crowdfunding!$F$2:$F$1001, "=successful")</f>
        <v>7</v>
      </c>
      <c r="C7">
        <f>COUNTIFS(Crowdfunding!$D$2:$D$1001, "&gt;=20000", Crowdfunding!$D$2:$D$1001,"&lt;25000", Crowdfunding!$F$2:$F$1001, "=failed")</f>
        <v>0</v>
      </c>
      <c r="D7">
        <f>COUNTIFS(Crowdfunding!$D$2:$D$1001, "&gt;=20000", Crowdfunding!$D$2:$D$1001,"&lt;25000", Crowdfunding!$F$2:$F$1001, "=canceled")</f>
        <v>0</v>
      </c>
      <c r="E7">
        <f t="shared" si="0"/>
        <v>7</v>
      </c>
      <c r="F7" s="24">
        <f t="shared" si="1"/>
        <v>1</v>
      </c>
      <c r="G7" s="24">
        <f t="shared" si="2"/>
        <v>0</v>
      </c>
      <c r="H7" s="24">
        <f t="shared" si="3"/>
        <v>0</v>
      </c>
    </row>
    <row r="8" spans="1:8" x14ac:dyDescent="0.3">
      <c r="A8" t="s">
        <v>2101</v>
      </c>
      <c r="B8">
        <f>COUNTIFS(Crowdfunding!$D$2:$D$1001, "&gt;=25000", Crowdfunding!$D$2:$D$1001, "&lt;30000", Crowdfunding!$F$2:$F$1001, "=successful")</f>
        <v>11</v>
      </c>
      <c r="C8">
        <f>COUNTIFS(Crowdfunding!$D$2:$D$1001, "&gt;=25000", Crowdfunding!$D$2:$D$1001, "&lt;30000", Crowdfunding!$F$2:$F$1001, "=failed")</f>
        <v>3</v>
      </c>
      <c r="D8">
        <f>COUNTIFS(Crowdfunding!$D$2:$D$1001, "&gt;=25000", Crowdfunding!$D$2:$D$1001, "&lt;30000", Crowdfunding!$F$2:$F$1001, "=canceled")</f>
        <v>0</v>
      </c>
      <c r="E8">
        <f t="shared" si="0"/>
        <v>14</v>
      </c>
      <c r="F8" s="24">
        <f t="shared" si="1"/>
        <v>0.7857142857142857</v>
      </c>
      <c r="G8" s="24">
        <f t="shared" si="2"/>
        <v>0.21428571428571427</v>
      </c>
      <c r="H8" s="24">
        <f t="shared" si="3"/>
        <v>0</v>
      </c>
    </row>
    <row r="9" spans="1:8" x14ac:dyDescent="0.3">
      <c r="A9" t="s">
        <v>2102</v>
      </c>
      <c r="B9">
        <f>COUNTIFS(Crowdfunding!$D$2:$D$1001, "&gt;=30000", Crowdfunding!$D$2:$D$1001,"&lt;35000", Crowdfunding!$F$2:$F$1001, "=successful")</f>
        <v>7</v>
      </c>
      <c r="C9">
        <f>COUNTIFS(Crowdfunding!$D$2:$D$1001, "&gt;=30000", Crowdfunding!$D$2:$D$1001,"&lt;35000", Crowdfunding!$F$2:$F$1001, "=failed")</f>
        <v>0</v>
      </c>
      <c r="D9">
        <f>COUNTIFS(Crowdfunding!$D$2:$D$1001, "&gt;=30000", Crowdfunding!$D$2:$D$1001,"&lt;35000", Crowdfunding!$F$2:$F$1001, "=canceled")</f>
        <v>0</v>
      </c>
      <c r="E9">
        <f t="shared" si="0"/>
        <v>7</v>
      </c>
      <c r="F9" s="24">
        <f t="shared" si="1"/>
        <v>1</v>
      </c>
      <c r="G9" s="24">
        <f t="shared" si="2"/>
        <v>0</v>
      </c>
      <c r="H9" s="24">
        <f t="shared" si="3"/>
        <v>0</v>
      </c>
    </row>
    <row r="10" spans="1:8" x14ac:dyDescent="0.3">
      <c r="A10" t="s">
        <v>2103</v>
      </c>
      <c r="B10">
        <f>COUNTIFS(Crowdfunding!$D$2:$D$1001, "&gt;=35000", Crowdfunding!$D$2:$D$1001,"&lt;40000", Crowdfunding!$F$2:$F$1001, "=successful")</f>
        <v>8</v>
      </c>
      <c r="C10">
        <f>COUNTIFS(Crowdfunding!$D$2:$D$1001, "&gt;=35000", Crowdfunding!$D$2:$D$1001,"&lt;40000", Crowdfunding!$F$2:$F$1001, "=failed")</f>
        <v>3</v>
      </c>
      <c r="D10">
        <f>COUNTIFS(Crowdfunding!$D$2:$D$1001, "&gt;=35000", Crowdfunding!$D$2:$D$1001,"&lt;40000", Crowdfunding!$F$2:$F$1001, "=canceled")</f>
        <v>1</v>
      </c>
      <c r="E10">
        <f t="shared" si="0"/>
        <v>12</v>
      </c>
      <c r="F10" s="24">
        <f t="shared" si="1"/>
        <v>0.66666666666666663</v>
      </c>
      <c r="G10" s="24">
        <f t="shared" si="2"/>
        <v>0.25</v>
      </c>
      <c r="H10" s="24">
        <f t="shared" si="3"/>
        <v>8.3333333333333329E-2</v>
      </c>
    </row>
    <row r="11" spans="1:8" x14ac:dyDescent="0.3">
      <c r="A11" t="s">
        <v>2104</v>
      </c>
      <c r="B11">
        <f>COUNTIFS(Crowdfunding!$D$2:$D$1001, "&gt;=40000", Crowdfunding!$D$2:$D$1001,"&lt;45000", Crowdfunding!$F$2:$F$1001, "=successful")</f>
        <v>11</v>
      </c>
      <c r="C11">
        <f>COUNTIFS(Crowdfunding!$D$2:$D$1001, "&gt;=40000", Crowdfunding!$D$2:$D$1001,"&lt;45000", Crowdfunding!$F$2:$F$1001, "=failed")</f>
        <v>3</v>
      </c>
      <c r="D11">
        <f>COUNTIFS(Crowdfunding!$D$2:$D$1001, "&gt;=40000", Crowdfunding!$D$2:$D$1001,"&lt;45000", Crowdfunding!$F$2:$F$1001, "=canceled")</f>
        <v>0</v>
      </c>
      <c r="E11">
        <f t="shared" si="0"/>
        <v>14</v>
      </c>
      <c r="F11" s="24">
        <f t="shared" si="1"/>
        <v>0.7857142857142857</v>
      </c>
      <c r="G11" s="24">
        <f t="shared" si="2"/>
        <v>0.21428571428571427</v>
      </c>
      <c r="H11" s="24">
        <f t="shared" si="3"/>
        <v>0</v>
      </c>
    </row>
    <row r="12" spans="1:8" x14ac:dyDescent="0.3">
      <c r="A12" t="s">
        <v>2105</v>
      </c>
      <c r="B12">
        <f>COUNTIFS(Crowdfunding!$D$2:$D$1001, "&gt;=45000", Crowdfunding!$D$2:$D$1001,"&lt;50000", Crowdfunding!$F$2:$F$1001, "=successful")</f>
        <v>8</v>
      </c>
      <c r="C12">
        <f>COUNTIFS(Crowdfunding!$D$2:$D$1001, "&gt;=45000", Crowdfunding!$D$2:$D$1001,"&lt;50000", Crowdfunding!$F$2:$F$1001, "=failed")</f>
        <v>3</v>
      </c>
      <c r="D12">
        <f>COUNTIFS(Crowdfunding!$D$2:$D$1001, "&gt;=45000", Crowdfunding!$D$2:$D$1001,"&lt;50000", Crowdfunding!$F$2:$F$1001, "=canceled")</f>
        <v>0</v>
      </c>
      <c r="E12">
        <f t="shared" si="0"/>
        <v>11</v>
      </c>
      <c r="F12" s="24">
        <f t="shared" si="1"/>
        <v>0.72727272727272729</v>
      </c>
      <c r="G12" s="24">
        <f t="shared" si="2"/>
        <v>0.27272727272727271</v>
      </c>
      <c r="H12" s="24">
        <f t="shared" si="3"/>
        <v>0</v>
      </c>
    </row>
    <row r="13" spans="1:8" x14ac:dyDescent="0.3">
      <c r="A13" t="s">
        <v>2106</v>
      </c>
      <c r="B13">
        <f>COUNTIFS(Crowdfunding!$D$2:$D$1001, "&gt;=50000", Crowdfunding!$F$2:$F$1001, "=successful")</f>
        <v>114</v>
      </c>
      <c r="C13">
        <f>COUNTIFS(Crowdfunding!$D$2:$D$1001, "&gt;=50000", Crowdfunding!$F$2:$F$1001, "=failed")</f>
        <v>163</v>
      </c>
      <c r="D13">
        <f>COUNTIFS(Crowdfunding!$D$2:$D$1001, "&gt;=50000", Crowdfunding!$F$2:$F$1001, "=canceled")</f>
        <v>28</v>
      </c>
      <c r="E13">
        <f t="shared" si="0"/>
        <v>305</v>
      </c>
      <c r="F13" s="24">
        <f t="shared" si="1"/>
        <v>0.3737704918032787</v>
      </c>
      <c r="G13" s="24">
        <f t="shared" si="2"/>
        <v>0.53442622950819674</v>
      </c>
      <c r="H13" s="24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C35AE-ADF3-4C5F-B6B3-A471134D7374}">
  <sheetPr codeName="Sheet6"/>
  <dimension ref="A1:G566"/>
  <sheetViews>
    <sheetView workbookViewId="0">
      <selection activeCell="C10" sqref="C10"/>
    </sheetView>
  </sheetViews>
  <sheetFormatPr defaultRowHeight="15.6" x14ac:dyDescent="0.3"/>
  <cols>
    <col min="1" max="1" width="25.296875" customWidth="1"/>
    <col min="2" max="2" width="25.19921875" customWidth="1"/>
    <col min="3" max="3" width="26.09765625" customWidth="1"/>
    <col min="6" max="6" width="32.19921875" customWidth="1"/>
    <col min="7" max="7" width="34.09765625" customWidth="1"/>
  </cols>
  <sheetData>
    <row r="1" spans="1:7" x14ac:dyDescent="0.3">
      <c r="A1" s="20" t="s">
        <v>2113</v>
      </c>
      <c r="B1" s="20" t="s">
        <v>2114</v>
      </c>
      <c r="C1" s="21" t="s">
        <v>2115</v>
      </c>
      <c r="D1" s="22"/>
      <c r="E1" s="22"/>
      <c r="F1" s="20" t="s">
        <v>2107</v>
      </c>
      <c r="G1" s="20" t="s">
        <v>2108</v>
      </c>
    </row>
    <row r="2" spans="1:7" x14ac:dyDescent="0.3">
      <c r="A2" t="s">
        <v>2109</v>
      </c>
      <c r="B2">
        <f>AVERAGE($F$2:$F$566)</f>
        <v>851.14690265486729</v>
      </c>
      <c r="C2">
        <f>AVERAGE(G$2:$G$566)</f>
        <v>585.61538461538464</v>
      </c>
      <c r="F2">
        <v>16</v>
      </c>
      <c r="G2">
        <v>0</v>
      </c>
    </row>
    <row r="3" spans="1:7" x14ac:dyDescent="0.3">
      <c r="A3" t="s">
        <v>2110</v>
      </c>
      <c r="B3">
        <f>MEDIAN($F$2:$F$566)</f>
        <v>201</v>
      </c>
      <c r="C3">
        <f>MEDIAN(G$2:$G$566)</f>
        <v>114.5</v>
      </c>
      <c r="F3">
        <v>26</v>
      </c>
      <c r="G3">
        <v>0</v>
      </c>
    </row>
    <row r="4" spans="1:7" x14ac:dyDescent="0.3">
      <c r="A4" t="s">
        <v>2116</v>
      </c>
      <c r="B4">
        <f>MIN($F$2:$F$566)</f>
        <v>16</v>
      </c>
      <c r="C4">
        <f>MIN(G$2:$G$566)</f>
        <v>0</v>
      </c>
      <c r="F4">
        <v>27</v>
      </c>
      <c r="G4">
        <v>1</v>
      </c>
    </row>
    <row r="5" spans="1:7" x14ac:dyDescent="0.3">
      <c r="A5" t="s">
        <v>2117</v>
      </c>
      <c r="B5">
        <f>MAX($F$2:$F$566)</f>
        <v>7295</v>
      </c>
      <c r="C5">
        <f>MAX(G$2:$G$566)</f>
        <v>6080</v>
      </c>
      <c r="F5">
        <v>32</v>
      </c>
      <c r="G5">
        <v>1</v>
      </c>
    </row>
    <row r="6" spans="1:7" x14ac:dyDescent="0.3">
      <c r="A6" t="s">
        <v>2111</v>
      </c>
      <c r="B6">
        <f>_xlfn.VAR.P($F$2:$F$566)</f>
        <v>1603373.7324019109</v>
      </c>
      <c r="C6">
        <f>_xlfn.VAR.P(G$2:$G$566)</f>
        <v>921574.68174133555</v>
      </c>
      <c r="F6">
        <v>32</v>
      </c>
      <c r="G6">
        <v>1</v>
      </c>
    </row>
    <row r="7" spans="1:7" x14ac:dyDescent="0.3">
      <c r="A7" t="s">
        <v>2112</v>
      </c>
      <c r="B7">
        <f>_xlfn.STDEV.P($F$2:$F$566)</f>
        <v>1266.2439466397898</v>
      </c>
      <c r="C7">
        <f>_xlfn.STDEV.P(G$2:$G$566)</f>
        <v>959.98681331637863</v>
      </c>
      <c r="F7">
        <v>34</v>
      </c>
      <c r="G7">
        <v>1</v>
      </c>
    </row>
    <row r="8" spans="1:7" x14ac:dyDescent="0.3">
      <c r="F8">
        <v>40</v>
      </c>
      <c r="G8">
        <v>1</v>
      </c>
    </row>
    <row r="9" spans="1:7" x14ac:dyDescent="0.3">
      <c r="F9">
        <v>41</v>
      </c>
      <c r="G9">
        <v>1</v>
      </c>
    </row>
    <row r="10" spans="1:7" x14ac:dyDescent="0.3">
      <c r="F10">
        <v>41</v>
      </c>
      <c r="G10">
        <v>1</v>
      </c>
    </row>
    <row r="11" spans="1:7" x14ac:dyDescent="0.3">
      <c r="F11">
        <v>42</v>
      </c>
      <c r="G11">
        <v>1</v>
      </c>
    </row>
    <row r="12" spans="1:7" x14ac:dyDescent="0.3">
      <c r="F12">
        <v>43</v>
      </c>
      <c r="G12">
        <v>1</v>
      </c>
    </row>
    <row r="13" spans="1:7" x14ac:dyDescent="0.3">
      <c r="F13">
        <v>43</v>
      </c>
      <c r="G13">
        <v>1</v>
      </c>
    </row>
    <row r="14" spans="1:7" x14ac:dyDescent="0.3">
      <c r="F14">
        <v>48</v>
      </c>
      <c r="G14">
        <v>1</v>
      </c>
    </row>
    <row r="15" spans="1:7" x14ac:dyDescent="0.3">
      <c r="F15">
        <v>48</v>
      </c>
      <c r="G15">
        <v>1</v>
      </c>
    </row>
    <row r="16" spans="1:7" x14ac:dyDescent="0.3">
      <c r="F16">
        <v>48</v>
      </c>
      <c r="G16">
        <v>1</v>
      </c>
    </row>
    <row r="17" spans="6:7" x14ac:dyDescent="0.3">
      <c r="F17">
        <v>50</v>
      </c>
      <c r="G17">
        <v>1</v>
      </c>
    </row>
    <row r="18" spans="6:7" x14ac:dyDescent="0.3">
      <c r="F18">
        <v>50</v>
      </c>
      <c r="G18">
        <v>1</v>
      </c>
    </row>
    <row r="19" spans="6:7" x14ac:dyDescent="0.3">
      <c r="F19">
        <v>50</v>
      </c>
      <c r="G19">
        <v>1</v>
      </c>
    </row>
    <row r="20" spans="6:7" x14ac:dyDescent="0.3">
      <c r="F20">
        <v>52</v>
      </c>
      <c r="G20">
        <v>1</v>
      </c>
    </row>
    <row r="21" spans="6:7" x14ac:dyDescent="0.3">
      <c r="F21">
        <v>53</v>
      </c>
      <c r="G21">
        <v>5</v>
      </c>
    </row>
    <row r="22" spans="6:7" x14ac:dyDescent="0.3">
      <c r="F22">
        <v>53</v>
      </c>
      <c r="G22">
        <v>5</v>
      </c>
    </row>
    <row r="23" spans="6:7" x14ac:dyDescent="0.3">
      <c r="F23">
        <v>54</v>
      </c>
      <c r="G23">
        <v>6</v>
      </c>
    </row>
    <row r="24" spans="6:7" x14ac:dyDescent="0.3">
      <c r="F24">
        <v>55</v>
      </c>
      <c r="G24">
        <v>7</v>
      </c>
    </row>
    <row r="25" spans="6:7" x14ac:dyDescent="0.3">
      <c r="F25">
        <v>56</v>
      </c>
      <c r="G25">
        <v>7</v>
      </c>
    </row>
    <row r="26" spans="6:7" x14ac:dyDescent="0.3">
      <c r="F26">
        <v>59</v>
      </c>
      <c r="G26">
        <v>9</v>
      </c>
    </row>
    <row r="27" spans="6:7" x14ac:dyDescent="0.3">
      <c r="F27">
        <v>62</v>
      </c>
      <c r="G27">
        <v>9</v>
      </c>
    </row>
    <row r="28" spans="6:7" x14ac:dyDescent="0.3">
      <c r="F28">
        <v>64</v>
      </c>
      <c r="G28">
        <v>10</v>
      </c>
    </row>
    <row r="29" spans="6:7" x14ac:dyDescent="0.3">
      <c r="F29">
        <v>65</v>
      </c>
      <c r="G29">
        <v>10</v>
      </c>
    </row>
    <row r="30" spans="6:7" x14ac:dyDescent="0.3">
      <c r="F30">
        <v>65</v>
      </c>
      <c r="G30">
        <v>10</v>
      </c>
    </row>
    <row r="31" spans="6:7" x14ac:dyDescent="0.3">
      <c r="F31">
        <v>67</v>
      </c>
      <c r="G31">
        <v>10</v>
      </c>
    </row>
    <row r="32" spans="6:7" x14ac:dyDescent="0.3">
      <c r="F32">
        <v>68</v>
      </c>
      <c r="G32">
        <v>12</v>
      </c>
    </row>
    <row r="33" spans="6:7" x14ac:dyDescent="0.3">
      <c r="F33">
        <v>69</v>
      </c>
      <c r="G33">
        <v>12</v>
      </c>
    </row>
    <row r="34" spans="6:7" x14ac:dyDescent="0.3">
      <c r="F34">
        <v>69</v>
      </c>
      <c r="G34">
        <v>13</v>
      </c>
    </row>
    <row r="35" spans="6:7" x14ac:dyDescent="0.3">
      <c r="F35">
        <v>70</v>
      </c>
      <c r="G35">
        <v>13</v>
      </c>
    </row>
    <row r="36" spans="6:7" x14ac:dyDescent="0.3">
      <c r="F36">
        <v>71</v>
      </c>
      <c r="G36">
        <v>14</v>
      </c>
    </row>
    <row r="37" spans="6:7" x14ac:dyDescent="0.3">
      <c r="F37">
        <v>72</v>
      </c>
      <c r="G37">
        <v>14</v>
      </c>
    </row>
    <row r="38" spans="6:7" x14ac:dyDescent="0.3">
      <c r="F38">
        <v>76</v>
      </c>
      <c r="G38">
        <v>15</v>
      </c>
    </row>
    <row r="39" spans="6:7" x14ac:dyDescent="0.3">
      <c r="F39">
        <v>76</v>
      </c>
      <c r="G39">
        <v>15</v>
      </c>
    </row>
    <row r="40" spans="6:7" x14ac:dyDescent="0.3">
      <c r="F40">
        <v>78</v>
      </c>
      <c r="G40">
        <v>15</v>
      </c>
    </row>
    <row r="41" spans="6:7" x14ac:dyDescent="0.3">
      <c r="F41">
        <v>78</v>
      </c>
      <c r="G41">
        <v>15</v>
      </c>
    </row>
    <row r="42" spans="6:7" x14ac:dyDescent="0.3">
      <c r="F42">
        <v>80</v>
      </c>
      <c r="G42">
        <v>15</v>
      </c>
    </row>
    <row r="43" spans="6:7" x14ac:dyDescent="0.3">
      <c r="F43">
        <v>80</v>
      </c>
      <c r="G43">
        <v>15</v>
      </c>
    </row>
    <row r="44" spans="6:7" x14ac:dyDescent="0.3">
      <c r="F44">
        <v>80</v>
      </c>
      <c r="G44">
        <v>16</v>
      </c>
    </row>
    <row r="45" spans="6:7" x14ac:dyDescent="0.3">
      <c r="F45">
        <v>80</v>
      </c>
      <c r="G45">
        <v>16</v>
      </c>
    </row>
    <row r="46" spans="6:7" x14ac:dyDescent="0.3">
      <c r="F46">
        <v>80</v>
      </c>
      <c r="G46">
        <v>16</v>
      </c>
    </row>
    <row r="47" spans="6:7" x14ac:dyDescent="0.3">
      <c r="F47">
        <v>80</v>
      </c>
      <c r="G47">
        <v>16</v>
      </c>
    </row>
    <row r="48" spans="6:7" x14ac:dyDescent="0.3">
      <c r="F48">
        <v>81</v>
      </c>
      <c r="G48">
        <v>17</v>
      </c>
    </row>
    <row r="49" spans="6:7" x14ac:dyDescent="0.3">
      <c r="F49">
        <v>82</v>
      </c>
      <c r="G49">
        <v>17</v>
      </c>
    </row>
    <row r="50" spans="6:7" x14ac:dyDescent="0.3">
      <c r="F50">
        <v>82</v>
      </c>
      <c r="G50">
        <v>17</v>
      </c>
    </row>
    <row r="51" spans="6:7" x14ac:dyDescent="0.3">
      <c r="F51">
        <v>83</v>
      </c>
      <c r="G51">
        <v>18</v>
      </c>
    </row>
    <row r="52" spans="6:7" x14ac:dyDescent="0.3">
      <c r="F52">
        <v>83</v>
      </c>
      <c r="G52">
        <v>18</v>
      </c>
    </row>
    <row r="53" spans="6:7" x14ac:dyDescent="0.3">
      <c r="F53">
        <v>84</v>
      </c>
      <c r="G53">
        <v>19</v>
      </c>
    </row>
    <row r="54" spans="6:7" x14ac:dyDescent="0.3">
      <c r="F54">
        <v>84</v>
      </c>
      <c r="G54">
        <v>19</v>
      </c>
    </row>
    <row r="55" spans="6:7" x14ac:dyDescent="0.3">
      <c r="F55">
        <v>85</v>
      </c>
      <c r="G55">
        <v>19</v>
      </c>
    </row>
    <row r="56" spans="6:7" x14ac:dyDescent="0.3">
      <c r="F56">
        <v>85</v>
      </c>
      <c r="G56">
        <v>21</v>
      </c>
    </row>
    <row r="57" spans="6:7" x14ac:dyDescent="0.3">
      <c r="F57">
        <v>85</v>
      </c>
      <c r="G57">
        <v>21</v>
      </c>
    </row>
    <row r="58" spans="6:7" x14ac:dyDescent="0.3">
      <c r="F58">
        <v>85</v>
      </c>
      <c r="G58">
        <v>21</v>
      </c>
    </row>
    <row r="59" spans="6:7" x14ac:dyDescent="0.3">
      <c r="F59">
        <v>85</v>
      </c>
      <c r="G59">
        <v>22</v>
      </c>
    </row>
    <row r="60" spans="6:7" x14ac:dyDescent="0.3">
      <c r="F60">
        <v>85</v>
      </c>
      <c r="G60">
        <v>23</v>
      </c>
    </row>
    <row r="61" spans="6:7" x14ac:dyDescent="0.3">
      <c r="F61">
        <v>86</v>
      </c>
      <c r="G61">
        <v>24</v>
      </c>
    </row>
    <row r="62" spans="6:7" x14ac:dyDescent="0.3">
      <c r="F62">
        <v>86</v>
      </c>
      <c r="G62">
        <v>24</v>
      </c>
    </row>
    <row r="63" spans="6:7" x14ac:dyDescent="0.3">
      <c r="F63">
        <v>86</v>
      </c>
      <c r="G63">
        <v>24</v>
      </c>
    </row>
    <row r="64" spans="6:7" x14ac:dyDescent="0.3">
      <c r="F64">
        <v>87</v>
      </c>
      <c r="G64">
        <v>25</v>
      </c>
    </row>
    <row r="65" spans="6:7" x14ac:dyDescent="0.3">
      <c r="F65">
        <v>87</v>
      </c>
      <c r="G65">
        <v>25</v>
      </c>
    </row>
    <row r="66" spans="6:7" x14ac:dyDescent="0.3">
      <c r="F66">
        <v>87</v>
      </c>
      <c r="G66">
        <v>26</v>
      </c>
    </row>
    <row r="67" spans="6:7" x14ac:dyDescent="0.3">
      <c r="F67">
        <v>88</v>
      </c>
      <c r="G67">
        <v>26</v>
      </c>
    </row>
    <row r="68" spans="6:7" x14ac:dyDescent="0.3">
      <c r="F68">
        <v>88</v>
      </c>
      <c r="G68">
        <v>26</v>
      </c>
    </row>
    <row r="69" spans="6:7" x14ac:dyDescent="0.3">
      <c r="F69">
        <v>88</v>
      </c>
      <c r="G69">
        <v>27</v>
      </c>
    </row>
    <row r="70" spans="6:7" x14ac:dyDescent="0.3">
      <c r="F70">
        <v>88</v>
      </c>
      <c r="G70">
        <v>27</v>
      </c>
    </row>
    <row r="71" spans="6:7" x14ac:dyDescent="0.3">
      <c r="F71">
        <v>89</v>
      </c>
      <c r="G71">
        <v>29</v>
      </c>
    </row>
    <row r="72" spans="6:7" x14ac:dyDescent="0.3">
      <c r="F72">
        <v>89</v>
      </c>
      <c r="G72">
        <v>30</v>
      </c>
    </row>
    <row r="73" spans="6:7" x14ac:dyDescent="0.3">
      <c r="F73">
        <v>91</v>
      </c>
      <c r="G73">
        <v>30</v>
      </c>
    </row>
    <row r="74" spans="6:7" x14ac:dyDescent="0.3">
      <c r="F74">
        <v>92</v>
      </c>
      <c r="G74">
        <v>31</v>
      </c>
    </row>
    <row r="75" spans="6:7" x14ac:dyDescent="0.3">
      <c r="F75">
        <v>92</v>
      </c>
      <c r="G75">
        <v>31</v>
      </c>
    </row>
    <row r="76" spans="6:7" x14ac:dyDescent="0.3">
      <c r="F76">
        <v>92</v>
      </c>
      <c r="G76">
        <v>31</v>
      </c>
    </row>
    <row r="77" spans="6:7" x14ac:dyDescent="0.3">
      <c r="F77">
        <v>92</v>
      </c>
      <c r="G77">
        <v>31</v>
      </c>
    </row>
    <row r="78" spans="6:7" x14ac:dyDescent="0.3">
      <c r="F78">
        <v>92</v>
      </c>
      <c r="G78">
        <v>31</v>
      </c>
    </row>
    <row r="79" spans="6:7" x14ac:dyDescent="0.3">
      <c r="F79">
        <v>93</v>
      </c>
      <c r="G79">
        <v>32</v>
      </c>
    </row>
    <row r="80" spans="6:7" x14ac:dyDescent="0.3">
      <c r="F80">
        <v>94</v>
      </c>
      <c r="G80">
        <v>32</v>
      </c>
    </row>
    <row r="81" spans="6:7" x14ac:dyDescent="0.3">
      <c r="F81">
        <v>94</v>
      </c>
      <c r="G81">
        <v>33</v>
      </c>
    </row>
    <row r="82" spans="6:7" x14ac:dyDescent="0.3">
      <c r="F82">
        <v>94</v>
      </c>
      <c r="G82">
        <v>33</v>
      </c>
    </row>
    <row r="83" spans="6:7" x14ac:dyDescent="0.3">
      <c r="F83">
        <v>95</v>
      </c>
      <c r="G83">
        <v>33</v>
      </c>
    </row>
    <row r="84" spans="6:7" x14ac:dyDescent="0.3">
      <c r="F84">
        <v>96</v>
      </c>
      <c r="G84">
        <v>34</v>
      </c>
    </row>
    <row r="85" spans="6:7" x14ac:dyDescent="0.3">
      <c r="F85">
        <v>96</v>
      </c>
      <c r="G85">
        <v>35</v>
      </c>
    </row>
    <row r="86" spans="6:7" x14ac:dyDescent="0.3">
      <c r="F86">
        <v>96</v>
      </c>
      <c r="G86">
        <v>35</v>
      </c>
    </row>
    <row r="87" spans="6:7" x14ac:dyDescent="0.3">
      <c r="F87">
        <v>97</v>
      </c>
      <c r="G87">
        <v>35</v>
      </c>
    </row>
    <row r="88" spans="6:7" x14ac:dyDescent="0.3">
      <c r="F88">
        <v>98</v>
      </c>
      <c r="G88">
        <v>36</v>
      </c>
    </row>
    <row r="89" spans="6:7" x14ac:dyDescent="0.3">
      <c r="F89">
        <v>98</v>
      </c>
      <c r="G89">
        <v>37</v>
      </c>
    </row>
    <row r="90" spans="6:7" x14ac:dyDescent="0.3">
      <c r="F90">
        <v>100</v>
      </c>
      <c r="G90">
        <v>37</v>
      </c>
    </row>
    <row r="91" spans="6:7" x14ac:dyDescent="0.3">
      <c r="F91">
        <v>100</v>
      </c>
      <c r="G91">
        <v>37</v>
      </c>
    </row>
    <row r="92" spans="6:7" x14ac:dyDescent="0.3">
      <c r="F92">
        <v>101</v>
      </c>
      <c r="G92">
        <v>38</v>
      </c>
    </row>
    <row r="93" spans="6:7" x14ac:dyDescent="0.3">
      <c r="F93">
        <v>101</v>
      </c>
      <c r="G93">
        <v>38</v>
      </c>
    </row>
    <row r="94" spans="6:7" x14ac:dyDescent="0.3">
      <c r="F94">
        <v>102</v>
      </c>
      <c r="G94">
        <v>38</v>
      </c>
    </row>
    <row r="95" spans="6:7" x14ac:dyDescent="0.3">
      <c r="F95">
        <v>102</v>
      </c>
      <c r="G95">
        <v>39</v>
      </c>
    </row>
    <row r="96" spans="6:7" x14ac:dyDescent="0.3">
      <c r="F96">
        <v>103</v>
      </c>
      <c r="G96">
        <v>40</v>
      </c>
    </row>
    <row r="97" spans="6:7" x14ac:dyDescent="0.3">
      <c r="F97">
        <v>103</v>
      </c>
      <c r="G97">
        <v>40</v>
      </c>
    </row>
    <row r="98" spans="6:7" x14ac:dyDescent="0.3">
      <c r="F98">
        <v>105</v>
      </c>
      <c r="G98">
        <v>40</v>
      </c>
    </row>
    <row r="99" spans="6:7" x14ac:dyDescent="0.3">
      <c r="F99">
        <v>106</v>
      </c>
      <c r="G99">
        <v>41</v>
      </c>
    </row>
    <row r="100" spans="6:7" x14ac:dyDescent="0.3">
      <c r="F100">
        <v>106</v>
      </c>
      <c r="G100">
        <v>41</v>
      </c>
    </row>
    <row r="101" spans="6:7" x14ac:dyDescent="0.3">
      <c r="F101">
        <v>107</v>
      </c>
      <c r="G101">
        <v>42</v>
      </c>
    </row>
    <row r="102" spans="6:7" x14ac:dyDescent="0.3">
      <c r="F102">
        <v>107</v>
      </c>
      <c r="G102">
        <v>44</v>
      </c>
    </row>
    <row r="103" spans="6:7" x14ac:dyDescent="0.3">
      <c r="F103">
        <v>107</v>
      </c>
      <c r="G103">
        <v>44</v>
      </c>
    </row>
    <row r="104" spans="6:7" x14ac:dyDescent="0.3">
      <c r="F104">
        <v>107</v>
      </c>
      <c r="G104">
        <v>45</v>
      </c>
    </row>
    <row r="105" spans="6:7" x14ac:dyDescent="0.3">
      <c r="F105">
        <v>107</v>
      </c>
      <c r="G105">
        <v>46</v>
      </c>
    </row>
    <row r="106" spans="6:7" x14ac:dyDescent="0.3">
      <c r="F106">
        <v>110</v>
      </c>
      <c r="G106">
        <v>47</v>
      </c>
    </row>
    <row r="107" spans="6:7" x14ac:dyDescent="0.3">
      <c r="F107">
        <v>110</v>
      </c>
      <c r="G107">
        <v>48</v>
      </c>
    </row>
    <row r="108" spans="6:7" x14ac:dyDescent="0.3">
      <c r="F108">
        <v>110</v>
      </c>
      <c r="G108">
        <v>49</v>
      </c>
    </row>
    <row r="109" spans="6:7" x14ac:dyDescent="0.3">
      <c r="F109">
        <v>110</v>
      </c>
      <c r="G109">
        <v>49</v>
      </c>
    </row>
    <row r="110" spans="6:7" x14ac:dyDescent="0.3">
      <c r="F110">
        <v>111</v>
      </c>
      <c r="G110">
        <v>52</v>
      </c>
    </row>
    <row r="111" spans="6:7" x14ac:dyDescent="0.3">
      <c r="F111">
        <v>112</v>
      </c>
      <c r="G111">
        <v>53</v>
      </c>
    </row>
    <row r="112" spans="6:7" x14ac:dyDescent="0.3">
      <c r="F112">
        <v>112</v>
      </c>
      <c r="G112">
        <v>54</v>
      </c>
    </row>
    <row r="113" spans="6:7" x14ac:dyDescent="0.3">
      <c r="F113">
        <v>112</v>
      </c>
      <c r="G113">
        <v>55</v>
      </c>
    </row>
    <row r="114" spans="6:7" x14ac:dyDescent="0.3">
      <c r="F114">
        <v>113</v>
      </c>
      <c r="G114">
        <v>55</v>
      </c>
    </row>
    <row r="115" spans="6:7" x14ac:dyDescent="0.3">
      <c r="F115">
        <v>113</v>
      </c>
      <c r="G115">
        <v>56</v>
      </c>
    </row>
    <row r="116" spans="6:7" x14ac:dyDescent="0.3">
      <c r="F116">
        <v>114</v>
      </c>
      <c r="G116">
        <v>56</v>
      </c>
    </row>
    <row r="117" spans="6:7" x14ac:dyDescent="0.3">
      <c r="F117">
        <v>114</v>
      </c>
      <c r="G117">
        <v>57</v>
      </c>
    </row>
    <row r="118" spans="6:7" x14ac:dyDescent="0.3">
      <c r="F118">
        <v>114</v>
      </c>
      <c r="G118">
        <v>57</v>
      </c>
    </row>
    <row r="119" spans="6:7" x14ac:dyDescent="0.3">
      <c r="F119">
        <v>115</v>
      </c>
      <c r="G119">
        <v>58</v>
      </c>
    </row>
    <row r="120" spans="6:7" x14ac:dyDescent="0.3">
      <c r="F120">
        <v>116</v>
      </c>
      <c r="G120">
        <v>60</v>
      </c>
    </row>
    <row r="121" spans="6:7" x14ac:dyDescent="0.3">
      <c r="F121">
        <v>116</v>
      </c>
      <c r="G121">
        <v>62</v>
      </c>
    </row>
    <row r="122" spans="6:7" x14ac:dyDescent="0.3">
      <c r="F122">
        <v>117</v>
      </c>
      <c r="G122">
        <v>62</v>
      </c>
    </row>
    <row r="123" spans="6:7" x14ac:dyDescent="0.3">
      <c r="F123">
        <v>117</v>
      </c>
      <c r="G123">
        <v>63</v>
      </c>
    </row>
    <row r="124" spans="6:7" x14ac:dyDescent="0.3">
      <c r="F124">
        <v>119</v>
      </c>
      <c r="G124">
        <v>63</v>
      </c>
    </row>
    <row r="125" spans="6:7" x14ac:dyDescent="0.3">
      <c r="F125">
        <v>121</v>
      </c>
      <c r="G125">
        <v>64</v>
      </c>
    </row>
    <row r="126" spans="6:7" x14ac:dyDescent="0.3">
      <c r="F126">
        <v>121</v>
      </c>
      <c r="G126">
        <v>64</v>
      </c>
    </row>
    <row r="127" spans="6:7" x14ac:dyDescent="0.3">
      <c r="F127">
        <v>121</v>
      </c>
      <c r="G127">
        <v>64</v>
      </c>
    </row>
    <row r="128" spans="6:7" x14ac:dyDescent="0.3">
      <c r="F128">
        <v>122</v>
      </c>
      <c r="G128">
        <v>64</v>
      </c>
    </row>
    <row r="129" spans="6:7" x14ac:dyDescent="0.3">
      <c r="F129">
        <v>122</v>
      </c>
      <c r="G129">
        <v>65</v>
      </c>
    </row>
    <row r="130" spans="6:7" x14ac:dyDescent="0.3">
      <c r="F130">
        <v>122</v>
      </c>
      <c r="G130">
        <v>65</v>
      </c>
    </row>
    <row r="131" spans="6:7" x14ac:dyDescent="0.3">
      <c r="F131">
        <v>122</v>
      </c>
      <c r="G131">
        <v>67</v>
      </c>
    </row>
    <row r="132" spans="6:7" x14ac:dyDescent="0.3">
      <c r="F132">
        <v>123</v>
      </c>
      <c r="G132">
        <v>67</v>
      </c>
    </row>
    <row r="133" spans="6:7" x14ac:dyDescent="0.3">
      <c r="F133">
        <v>123</v>
      </c>
      <c r="G133">
        <v>67</v>
      </c>
    </row>
    <row r="134" spans="6:7" x14ac:dyDescent="0.3">
      <c r="F134">
        <v>123</v>
      </c>
      <c r="G134">
        <v>67</v>
      </c>
    </row>
    <row r="135" spans="6:7" x14ac:dyDescent="0.3">
      <c r="F135">
        <v>125</v>
      </c>
      <c r="G135">
        <v>67</v>
      </c>
    </row>
    <row r="136" spans="6:7" x14ac:dyDescent="0.3">
      <c r="F136">
        <v>126</v>
      </c>
      <c r="G136">
        <v>67</v>
      </c>
    </row>
    <row r="137" spans="6:7" x14ac:dyDescent="0.3">
      <c r="F137">
        <v>126</v>
      </c>
      <c r="G137">
        <v>67</v>
      </c>
    </row>
    <row r="138" spans="6:7" x14ac:dyDescent="0.3">
      <c r="F138">
        <v>126</v>
      </c>
      <c r="G138">
        <v>70</v>
      </c>
    </row>
    <row r="139" spans="6:7" x14ac:dyDescent="0.3">
      <c r="F139">
        <v>126</v>
      </c>
      <c r="G139">
        <v>71</v>
      </c>
    </row>
    <row r="140" spans="6:7" x14ac:dyDescent="0.3">
      <c r="F140">
        <v>126</v>
      </c>
      <c r="G140">
        <v>73</v>
      </c>
    </row>
    <row r="141" spans="6:7" x14ac:dyDescent="0.3">
      <c r="F141">
        <v>127</v>
      </c>
      <c r="G141">
        <v>73</v>
      </c>
    </row>
    <row r="142" spans="6:7" x14ac:dyDescent="0.3">
      <c r="F142">
        <v>127</v>
      </c>
      <c r="G142">
        <v>75</v>
      </c>
    </row>
    <row r="143" spans="6:7" x14ac:dyDescent="0.3">
      <c r="F143">
        <v>128</v>
      </c>
      <c r="G143">
        <v>75</v>
      </c>
    </row>
    <row r="144" spans="6:7" x14ac:dyDescent="0.3">
      <c r="F144">
        <v>128</v>
      </c>
      <c r="G144">
        <v>75</v>
      </c>
    </row>
    <row r="145" spans="6:7" x14ac:dyDescent="0.3">
      <c r="F145">
        <v>129</v>
      </c>
      <c r="G145">
        <v>75</v>
      </c>
    </row>
    <row r="146" spans="6:7" x14ac:dyDescent="0.3">
      <c r="F146">
        <v>129</v>
      </c>
      <c r="G146">
        <v>76</v>
      </c>
    </row>
    <row r="147" spans="6:7" x14ac:dyDescent="0.3">
      <c r="F147">
        <v>130</v>
      </c>
      <c r="G147">
        <v>77</v>
      </c>
    </row>
    <row r="148" spans="6:7" x14ac:dyDescent="0.3">
      <c r="F148">
        <v>130</v>
      </c>
      <c r="G148">
        <v>77</v>
      </c>
    </row>
    <row r="149" spans="6:7" x14ac:dyDescent="0.3">
      <c r="F149">
        <v>131</v>
      </c>
      <c r="G149">
        <v>77</v>
      </c>
    </row>
    <row r="150" spans="6:7" x14ac:dyDescent="0.3">
      <c r="F150">
        <v>131</v>
      </c>
      <c r="G150">
        <v>78</v>
      </c>
    </row>
    <row r="151" spans="6:7" x14ac:dyDescent="0.3">
      <c r="F151">
        <v>131</v>
      </c>
      <c r="G151">
        <v>78</v>
      </c>
    </row>
    <row r="152" spans="6:7" x14ac:dyDescent="0.3">
      <c r="F152">
        <v>131</v>
      </c>
      <c r="G152">
        <v>79</v>
      </c>
    </row>
    <row r="153" spans="6:7" x14ac:dyDescent="0.3">
      <c r="F153">
        <v>131</v>
      </c>
      <c r="G153">
        <v>80</v>
      </c>
    </row>
    <row r="154" spans="6:7" x14ac:dyDescent="0.3">
      <c r="F154">
        <v>132</v>
      </c>
      <c r="G154">
        <v>80</v>
      </c>
    </row>
    <row r="155" spans="6:7" x14ac:dyDescent="0.3">
      <c r="F155">
        <v>132</v>
      </c>
      <c r="G155">
        <v>82</v>
      </c>
    </row>
    <row r="156" spans="6:7" x14ac:dyDescent="0.3">
      <c r="F156">
        <v>132</v>
      </c>
      <c r="G156">
        <v>83</v>
      </c>
    </row>
    <row r="157" spans="6:7" x14ac:dyDescent="0.3">
      <c r="F157">
        <v>133</v>
      </c>
      <c r="G157">
        <v>83</v>
      </c>
    </row>
    <row r="158" spans="6:7" x14ac:dyDescent="0.3">
      <c r="F158">
        <v>133</v>
      </c>
      <c r="G158">
        <v>84</v>
      </c>
    </row>
    <row r="159" spans="6:7" x14ac:dyDescent="0.3">
      <c r="F159">
        <v>133</v>
      </c>
      <c r="G159">
        <v>86</v>
      </c>
    </row>
    <row r="160" spans="6:7" x14ac:dyDescent="0.3">
      <c r="F160">
        <v>134</v>
      </c>
      <c r="G160">
        <v>86</v>
      </c>
    </row>
    <row r="161" spans="6:7" x14ac:dyDescent="0.3">
      <c r="F161">
        <v>134</v>
      </c>
      <c r="G161">
        <v>86</v>
      </c>
    </row>
    <row r="162" spans="6:7" x14ac:dyDescent="0.3">
      <c r="F162">
        <v>134</v>
      </c>
      <c r="G162">
        <v>87</v>
      </c>
    </row>
    <row r="163" spans="6:7" x14ac:dyDescent="0.3">
      <c r="F163">
        <v>135</v>
      </c>
      <c r="G163">
        <v>88</v>
      </c>
    </row>
    <row r="164" spans="6:7" x14ac:dyDescent="0.3">
      <c r="F164">
        <v>135</v>
      </c>
      <c r="G164">
        <v>91</v>
      </c>
    </row>
    <row r="165" spans="6:7" x14ac:dyDescent="0.3">
      <c r="F165">
        <v>135</v>
      </c>
      <c r="G165">
        <v>92</v>
      </c>
    </row>
    <row r="166" spans="6:7" x14ac:dyDescent="0.3">
      <c r="F166">
        <v>136</v>
      </c>
      <c r="G166">
        <v>92</v>
      </c>
    </row>
    <row r="167" spans="6:7" x14ac:dyDescent="0.3">
      <c r="F167">
        <v>137</v>
      </c>
      <c r="G167">
        <v>92</v>
      </c>
    </row>
    <row r="168" spans="6:7" x14ac:dyDescent="0.3">
      <c r="F168">
        <v>137</v>
      </c>
      <c r="G168">
        <v>94</v>
      </c>
    </row>
    <row r="169" spans="6:7" x14ac:dyDescent="0.3">
      <c r="F169">
        <v>138</v>
      </c>
      <c r="G169">
        <v>94</v>
      </c>
    </row>
    <row r="170" spans="6:7" x14ac:dyDescent="0.3">
      <c r="F170">
        <v>138</v>
      </c>
      <c r="G170">
        <v>100</v>
      </c>
    </row>
    <row r="171" spans="6:7" x14ac:dyDescent="0.3">
      <c r="F171">
        <v>138</v>
      </c>
      <c r="G171">
        <v>101</v>
      </c>
    </row>
    <row r="172" spans="6:7" x14ac:dyDescent="0.3">
      <c r="F172">
        <v>139</v>
      </c>
      <c r="G172">
        <v>102</v>
      </c>
    </row>
    <row r="173" spans="6:7" x14ac:dyDescent="0.3">
      <c r="F173">
        <v>139</v>
      </c>
      <c r="G173">
        <v>104</v>
      </c>
    </row>
    <row r="174" spans="6:7" x14ac:dyDescent="0.3">
      <c r="F174">
        <v>140</v>
      </c>
      <c r="G174">
        <v>105</v>
      </c>
    </row>
    <row r="175" spans="6:7" x14ac:dyDescent="0.3">
      <c r="F175">
        <v>140</v>
      </c>
      <c r="G175">
        <v>105</v>
      </c>
    </row>
    <row r="176" spans="6:7" x14ac:dyDescent="0.3">
      <c r="F176">
        <v>140</v>
      </c>
      <c r="G176">
        <v>106</v>
      </c>
    </row>
    <row r="177" spans="6:7" x14ac:dyDescent="0.3">
      <c r="F177">
        <v>142</v>
      </c>
      <c r="G177">
        <v>107</v>
      </c>
    </row>
    <row r="178" spans="6:7" x14ac:dyDescent="0.3">
      <c r="F178">
        <v>142</v>
      </c>
      <c r="G178">
        <v>108</v>
      </c>
    </row>
    <row r="179" spans="6:7" x14ac:dyDescent="0.3">
      <c r="F179">
        <v>142</v>
      </c>
      <c r="G179">
        <v>111</v>
      </c>
    </row>
    <row r="180" spans="6:7" x14ac:dyDescent="0.3">
      <c r="F180">
        <v>142</v>
      </c>
      <c r="G180">
        <v>112</v>
      </c>
    </row>
    <row r="181" spans="6:7" x14ac:dyDescent="0.3">
      <c r="F181">
        <v>143</v>
      </c>
      <c r="G181">
        <v>112</v>
      </c>
    </row>
    <row r="182" spans="6:7" x14ac:dyDescent="0.3">
      <c r="F182">
        <v>144</v>
      </c>
      <c r="G182">
        <v>113</v>
      </c>
    </row>
    <row r="183" spans="6:7" x14ac:dyDescent="0.3">
      <c r="F183">
        <v>144</v>
      </c>
      <c r="G183">
        <v>114</v>
      </c>
    </row>
    <row r="184" spans="6:7" x14ac:dyDescent="0.3">
      <c r="F184">
        <v>144</v>
      </c>
      <c r="G184">
        <v>115</v>
      </c>
    </row>
    <row r="185" spans="6:7" x14ac:dyDescent="0.3">
      <c r="F185">
        <v>144</v>
      </c>
      <c r="G185">
        <v>117</v>
      </c>
    </row>
    <row r="186" spans="6:7" x14ac:dyDescent="0.3">
      <c r="F186">
        <v>146</v>
      </c>
      <c r="G186">
        <v>118</v>
      </c>
    </row>
    <row r="187" spans="6:7" x14ac:dyDescent="0.3">
      <c r="F187">
        <v>147</v>
      </c>
      <c r="G187">
        <v>120</v>
      </c>
    </row>
    <row r="188" spans="6:7" x14ac:dyDescent="0.3">
      <c r="F188">
        <v>147</v>
      </c>
      <c r="G188">
        <v>120</v>
      </c>
    </row>
    <row r="189" spans="6:7" x14ac:dyDescent="0.3">
      <c r="F189">
        <v>147</v>
      </c>
      <c r="G189">
        <v>121</v>
      </c>
    </row>
    <row r="190" spans="6:7" x14ac:dyDescent="0.3">
      <c r="F190">
        <v>148</v>
      </c>
      <c r="G190">
        <v>127</v>
      </c>
    </row>
    <row r="191" spans="6:7" x14ac:dyDescent="0.3">
      <c r="F191">
        <v>148</v>
      </c>
      <c r="G191">
        <v>128</v>
      </c>
    </row>
    <row r="192" spans="6:7" x14ac:dyDescent="0.3">
      <c r="F192">
        <v>149</v>
      </c>
      <c r="G192">
        <v>130</v>
      </c>
    </row>
    <row r="193" spans="6:7" x14ac:dyDescent="0.3">
      <c r="F193">
        <v>149</v>
      </c>
      <c r="G193">
        <v>131</v>
      </c>
    </row>
    <row r="194" spans="6:7" x14ac:dyDescent="0.3">
      <c r="F194">
        <v>150</v>
      </c>
      <c r="G194">
        <v>132</v>
      </c>
    </row>
    <row r="195" spans="6:7" x14ac:dyDescent="0.3">
      <c r="F195">
        <v>150</v>
      </c>
      <c r="G195">
        <v>133</v>
      </c>
    </row>
    <row r="196" spans="6:7" x14ac:dyDescent="0.3">
      <c r="F196">
        <v>154</v>
      </c>
      <c r="G196">
        <v>133</v>
      </c>
    </row>
    <row r="197" spans="6:7" x14ac:dyDescent="0.3">
      <c r="F197">
        <v>154</v>
      </c>
      <c r="G197">
        <v>136</v>
      </c>
    </row>
    <row r="198" spans="6:7" x14ac:dyDescent="0.3">
      <c r="F198">
        <v>154</v>
      </c>
      <c r="G198">
        <v>137</v>
      </c>
    </row>
    <row r="199" spans="6:7" x14ac:dyDescent="0.3">
      <c r="F199">
        <v>154</v>
      </c>
      <c r="G199">
        <v>141</v>
      </c>
    </row>
    <row r="200" spans="6:7" x14ac:dyDescent="0.3">
      <c r="F200">
        <v>155</v>
      </c>
      <c r="G200">
        <v>143</v>
      </c>
    </row>
    <row r="201" spans="6:7" x14ac:dyDescent="0.3">
      <c r="F201">
        <v>155</v>
      </c>
      <c r="G201">
        <v>147</v>
      </c>
    </row>
    <row r="202" spans="6:7" x14ac:dyDescent="0.3">
      <c r="F202">
        <v>155</v>
      </c>
      <c r="G202">
        <v>151</v>
      </c>
    </row>
    <row r="203" spans="6:7" x14ac:dyDescent="0.3">
      <c r="F203">
        <v>155</v>
      </c>
      <c r="G203">
        <v>154</v>
      </c>
    </row>
    <row r="204" spans="6:7" x14ac:dyDescent="0.3">
      <c r="F204">
        <v>156</v>
      </c>
      <c r="G204">
        <v>156</v>
      </c>
    </row>
    <row r="205" spans="6:7" x14ac:dyDescent="0.3">
      <c r="F205">
        <v>156</v>
      </c>
      <c r="G205">
        <v>157</v>
      </c>
    </row>
    <row r="206" spans="6:7" x14ac:dyDescent="0.3">
      <c r="F206">
        <v>157</v>
      </c>
      <c r="G206">
        <v>162</v>
      </c>
    </row>
    <row r="207" spans="6:7" x14ac:dyDescent="0.3">
      <c r="F207">
        <v>157</v>
      </c>
      <c r="G207">
        <v>168</v>
      </c>
    </row>
    <row r="208" spans="6:7" x14ac:dyDescent="0.3">
      <c r="F208">
        <v>157</v>
      </c>
      <c r="G208">
        <v>180</v>
      </c>
    </row>
    <row r="209" spans="6:7" x14ac:dyDescent="0.3">
      <c r="F209">
        <v>157</v>
      </c>
      <c r="G209">
        <v>181</v>
      </c>
    </row>
    <row r="210" spans="6:7" x14ac:dyDescent="0.3">
      <c r="F210">
        <v>157</v>
      </c>
      <c r="G210">
        <v>183</v>
      </c>
    </row>
    <row r="211" spans="6:7" x14ac:dyDescent="0.3">
      <c r="F211">
        <v>158</v>
      </c>
      <c r="G211">
        <v>186</v>
      </c>
    </row>
    <row r="212" spans="6:7" x14ac:dyDescent="0.3">
      <c r="F212">
        <v>158</v>
      </c>
      <c r="G212">
        <v>191</v>
      </c>
    </row>
    <row r="213" spans="6:7" x14ac:dyDescent="0.3">
      <c r="F213">
        <v>159</v>
      </c>
      <c r="G213">
        <v>191</v>
      </c>
    </row>
    <row r="214" spans="6:7" x14ac:dyDescent="0.3">
      <c r="F214">
        <v>159</v>
      </c>
      <c r="G214">
        <v>200</v>
      </c>
    </row>
    <row r="215" spans="6:7" x14ac:dyDescent="0.3">
      <c r="F215">
        <v>159</v>
      </c>
      <c r="G215">
        <v>210</v>
      </c>
    </row>
    <row r="216" spans="6:7" x14ac:dyDescent="0.3">
      <c r="F216">
        <v>160</v>
      </c>
      <c r="G216">
        <v>210</v>
      </c>
    </row>
    <row r="217" spans="6:7" x14ac:dyDescent="0.3">
      <c r="F217">
        <v>160</v>
      </c>
      <c r="G217">
        <v>225</v>
      </c>
    </row>
    <row r="218" spans="6:7" x14ac:dyDescent="0.3">
      <c r="F218">
        <v>161</v>
      </c>
      <c r="G218">
        <v>226</v>
      </c>
    </row>
    <row r="219" spans="6:7" x14ac:dyDescent="0.3">
      <c r="F219">
        <v>163</v>
      </c>
      <c r="G219">
        <v>243</v>
      </c>
    </row>
    <row r="220" spans="6:7" x14ac:dyDescent="0.3">
      <c r="F220">
        <v>163</v>
      </c>
      <c r="G220">
        <v>243</v>
      </c>
    </row>
    <row r="221" spans="6:7" x14ac:dyDescent="0.3">
      <c r="F221">
        <v>164</v>
      </c>
      <c r="G221">
        <v>245</v>
      </c>
    </row>
    <row r="222" spans="6:7" x14ac:dyDescent="0.3">
      <c r="F222">
        <v>164</v>
      </c>
      <c r="G222">
        <v>245</v>
      </c>
    </row>
    <row r="223" spans="6:7" x14ac:dyDescent="0.3">
      <c r="F223">
        <v>164</v>
      </c>
      <c r="G223">
        <v>248</v>
      </c>
    </row>
    <row r="224" spans="6:7" x14ac:dyDescent="0.3">
      <c r="F224">
        <v>164</v>
      </c>
      <c r="G224">
        <v>252</v>
      </c>
    </row>
    <row r="225" spans="6:7" x14ac:dyDescent="0.3">
      <c r="F225">
        <v>164</v>
      </c>
      <c r="G225">
        <v>253</v>
      </c>
    </row>
    <row r="226" spans="6:7" x14ac:dyDescent="0.3">
      <c r="F226">
        <v>165</v>
      </c>
      <c r="G226">
        <v>257</v>
      </c>
    </row>
    <row r="227" spans="6:7" x14ac:dyDescent="0.3">
      <c r="F227">
        <v>165</v>
      </c>
      <c r="G227">
        <v>263</v>
      </c>
    </row>
    <row r="228" spans="6:7" x14ac:dyDescent="0.3">
      <c r="F228">
        <v>165</v>
      </c>
      <c r="G228">
        <v>296</v>
      </c>
    </row>
    <row r="229" spans="6:7" x14ac:dyDescent="0.3">
      <c r="F229">
        <v>165</v>
      </c>
      <c r="G229">
        <v>326</v>
      </c>
    </row>
    <row r="230" spans="6:7" x14ac:dyDescent="0.3">
      <c r="F230">
        <v>166</v>
      </c>
      <c r="G230">
        <v>328</v>
      </c>
    </row>
    <row r="231" spans="6:7" x14ac:dyDescent="0.3">
      <c r="F231">
        <v>168</v>
      </c>
      <c r="G231">
        <v>331</v>
      </c>
    </row>
    <row r="232" spans="6:7" x14ac:dyDescent="0.3">
      <c r="F232">
        <v>168</v>
      </c>
      <c r="G232">
        <v>347</v>
      </c>
    </row>
    <row r="233" spans="6:7" x14ac:dyDescent="0.3">
      <c r="F233">
        <v>169</v>
      </c>
      <c r="G233">
        <v>355</v>
      </c>
    </row>
    <row r="234" spans="6:7" x14ac:dyDescent="0.3">
      <c r="F234">
        <v>170</v>
      </c>
      <c r="G234">
        <v>362</v>
      </c>
    </row>
    <row r="235" spans="6:7" x14ac:dyDescent="0.3">
      <c r="F235">
        <v>170</v>
      </c>
      <c r="G235">
        <v>374</v>
      </c>
    </row>
    <row r="236" spans="6:7" x14ac:dyDescent="0.3">
      <c r="F236">
        <v>170</v>
      </c>
      <c r="G236">
        <v>393</v>
      </c>
    </row>
    <row r="237" spans="6:7" x14ac:dyDescent="0.3">
      <c r="F237">
        <v>172</v>
      </c>
      <c r="G237">
        <v>395</v>
      </c>
    </row>
    <row r="238" spans="6:7" x14ac:dyDescent="0.3">
      <c r="F238">
        <v>173</v>
      </c>
      <c r="G238">
        <v>418</v>
      </c>
    </row>
    <row r="239" spans="6:7" x14ac:dyDescent="0.3">
      <c r="F239">
        <v>174</v>
      </c>
      <c r="G239">
        <v>424</v>
      </c>
    </row>
    <row r="240" spans="6:7" x14ac:dyDescent="0.3">
      <c r="F240">
        <v>174</v>
      </c>
      <c r="G240">
        <v>435</v>
      </c>
    </row>
    <row r="241" spans="6:7" x14ac:dyDescent="0.3">
      <c r="F241">
        <v>175</v>
      </c>
      <c r="G241">
        <v>441</v>
      </c>
    </row>
    <row r="242" spans="6:7" x14ac:dyDescent="0.3">
      <c r="F242">
        <v>176</v>
      </c>
      <c r="G242">
        <v>452</v>
      </c>
    </row>
    <row r="243" spans="6:7" x14ac:dyDescent="0.3">
      <c r="F243">
        <v>179</v>
      </c>
      <c r="G243">
        <v>452</v>
      </c>
    </row>
    <row r="244" spans="6:7" x14ac:dyDescent="0.3">
      <c r="F244">
        <v>180</v>
      </c>
      <c r="G244">
        <v>454</v>
      </c>
    </row>
    <row r="245" spans="6:7" x14ac:dyDescent="0.3">
      <c r="F245">
        <v>180</v>
      </c>
      <c r="G245">
        <v>504</v>
      </c>
    </row>
    <row r="246" spans="6:7" x14ac:dyDescent="0.3">
      <c r="F246">
        <v>180</v>
      </c>
      <c r="G246">
        <v>513</v>
      </c>
    </row>
    <row r="247" spans="6:7" x14ac:dyDescent="0.3">
      <c r="F247">
        <v>180</v>
      </c>
      <c r="G247">
        <v>523</v>
      </c>
    </row>
    <row r="248" spans="6:7" x14ac:dyDescent="0.3">
      <c r="F248">
        <v>181</v>
      </c>
      <c r="G248">
        <v>526</v>
      </c>
    </row>
    <row r="249" spans="6:7" x14ac:dyDescent="0.3">
      <c r="F249">
        <v>181</v>
      </c>
      <c r="G249">
        <v>535</v>
      </c>
    </row>
    <row r="250" spans="6:7" x14ac:dyDescent="0.3">
      <c r="F250">
        <v>182</v>
      </c>
      <c r="G250">
        <v>554</v>
      </c>
    </row>
    <row r="251" spans="6:7" x14ac:dyDescent="0.3">
      <c r="F251">
        <v>183</v>
      </c>
      <c r="G251">
        <v>558</v>
      </c>
    </row>
    <row r="252" spans="6:7" x14ac:dyDescent="0.3">
      <c r="F252">
        <v>183</v>
      </c>
      <c r="G252">
        <v>558</v>
      </c>
    </row>
    <row r="253" spans="6:7" x14ac:dyDescent="0.3">
      <c r="F253">
        <v>184</v>
      </c>
      <c r="G253">
        <v>575</v>
      </c>
    </row>
    <row r="254" spans="6:7" x14ac:dyDescent="0.3">
      <c r="F254">
        <v>185</v>
      </c>
      <c r="G254">
        <v>579</v>
      </c>
    </row>
    <row r="255" spans="6:7" x14ac:dyDescent="0.3">
      <c r="F255">
        <v>186</v>
      </c>
      <c r="G255">
        <v>594</v>
      </c>
    </row>
    <row r="256" spans="6:7" x14ac:dyDescent="0.3">
      <c r="F256">
        <v>186</v>
      </c>
      <c r="G256">
        <v>602</v>
      </c>
    </row>
    <row r="257" spans="6:7" x14ac:dyDescent="0.3">
      <c r="F257">
        <v>186</v>
      </c>
      <c r="G257">
        <v>605</v>
      </c>
    </row>
    <row r="258" spans="6:7" x14ac:dyDescent="0.3">
      <c r="F258">
        <v>186</v>
      </c>
      <c r="G258">
        <v>648</v>
      </c>
    </row>
    <row r="259" spans="6:7" x14ac:dyDescent="0.3">
      <c r="F259">
        <v>186</v>
      </c>
      <c r="G259">
        <v>648</v>
      </c>
    </row>
    <row r="260" spans="6:7" x14ac:dyDescent="0.3">
      <c r="F260">
        <v>187</v>
      </c>
      <c r="G260">
        <v>656</v>
      </c>
    </row>
    <row r="261" spans="6:7" x14ac:dyDescent="0.3">
      <c r="F261">
        <v>189</v>
      </c>
      <c r="G261">
        <v>662</v>
      </c>
    </row>
    <row r="262" spans="6:7" x14ac:dyDescent="0.3">
      <c r="F262">
        <v>189</v>
      </c>
      <c r="G262">
        <v>672</v>
      </c>
    </row>
    <row r="263" spans="6:7" x14ac:dyDescent="0.3">
      <c r="F263">
        <v>190</v>
      </c>
      <c r="G263">
        <v>674</v>
      </c>
    </row>
    <row r="264" spans="6:7" x14ac:dyDescent="0.3">
      <c r="F264">
        <v>190</v>
      </c>
      <c r="G264">
        <v>676</v>
      </c>
    </row>
    <row r="265" spans="6:7" x14ac:dyDescent="0.3">
      <c r="F265">
        <v>191</v>
      </c>
      <c r="G265">
        <v>679</v>
      </c>
    </row>
    <row r="266" spans="6:7" x14ac:dyDescent="0.3">
      <c r="F266">
        <v>191</v>
      </c>
      <c r="G266">
        <v>679</v>
      </c>
    </row>
    <row r="267" spans="6:7" x14ac:dyDescent="0.3">
      <c r="F267">
        <v>191</v>
      </c>
      <c r="G267">
        <v>714</v>
      </c>
    </row>
    <row r="268" spans="6:7" x14ac:dyDescent="0.3">
      <c r="F268">
        <v>192</v>
      </c>
      <c r="G268">
        <v>742</v>
      </c>
    </row>
    <row r="269" spans="6:7" x14ac:dyDescent="0.3">
      <c r="F269">
        <v>192</v>
      </c>
      <c r="G269">
        <v>747</v>
      </c>
    </row>
    <row r="270" spans="6:7" x14ac:dyDescent="0.3">
      <c r="F270">
        <v>193</v>
      </c>
      <c r="G270">
        <v>750</v>
      </c>
    </row>
    <row r="271" spans="6:7" x14ac:dyDescent="0.3">
      <c r="F271">
        <v>194</v>
      </c>
      <c r="G271">
        <v>750</v>
      </c>
    </row>
    <row r="272" spans="6:7" x14ac:dyDescent="0.3">
      <c r="F272">
        <v>194</v>
      </c>
      <c r="G272">
        <v>752</v>
      </c>
    </row>
    <row r="273" spans="6:7" x14ac:dyDescent="0.3">
      <c r="F273">
        <v>194</v>
      </c>
      <c r="G273">
        <v>774</v>
      </c>
    </row>
    <row r="274" spans="6:7" x14ac:dyDescent="0.3">
      <c r="F274">
        <v>194</v>
      </c>
      <c r="G274">
        <v>782</v>
      </c>
    </row>
    <row r="275" spans="6:7" x14ac:dyDescent="0.3">
      <c r="F275">
        <v>195</v>
      </c>
      <c r="G275">
        <v>792</v>
      </c>
    </row>
    <row r="276" spans="6:7" x14ac:dyDescent="0.3">
      <c r="F276">
        <v>195</v>
      </c>
      <c r="G276">
        <v>803</v>
      </c>
    </row>
    <row r="277" spans="6:7" x14ac:dyDescent="0.3">
      <c r="F277">
        <v>196</v>
      </c>
      <c r="G277">
        <v>830</v>
      </c>
    </row>
    <row r="278" spans="6:7" x14ac:dyDescent="0.3">
      <c r="F278">
        <v>198</v>
      </c>
      <c r="G278">
        <v>830</v>
      </c>
    </row>
    <row r="279" spans="6:7" x14ac:dyDescent="0.3">
      <c r="F279">
        <v>198</v>
      </c>
      <c r="G279">
        <v>831</v>
      </c>
    </row>
    <row r="280" spans="6:7" x14ac:dyDescent="0.3">
      <c r="F280">
        <v>198</v>
      </c>
      <c r="G280">
        <v>838</v>
      </c>
    </row>
    <row r="281" spans="6:7" x14ac:dyDescent="0.3">
      <c r="F281">
        <v>199</v>
      </c>
      <c r="G281">
        <v>842</v>
      </c>
    </row>
    <row r="282" spans="6:7" x14ac:dyDescent="0.3">
      <c r="F282">
        <v>199</v>
      </c>
      <c r="G282">
        <v>846</v>
      </c>
    </row>
    <row r="283" spans="6:7" x14ac:dyDescent="0.3">
      <c r="F283">
        <v>199</v>
      </c>
      <c r="G283">
        <v>859</v>
      </c>
    </row>
    <row r="284" spans="6:7" x14ac:dyDescent="0.3">
      <c r="F284">
        <v>201</v>
      </c>
      <c r="G284">
        <v>886</v>
      </c>
    </row>
    <row r="285" spans="6:7" x14ac:dyDescent="0.3">
      <c r="F285">
        <v>202</v>
      </c>
      <c r="G285">
        <v>889</v>
      </c>
    </row>
    <row r="286" spans="6:7" x14ac:dyDescent="0.3">
      <c r="F286">
        <v>202</v>
      </c>
      <c r="G286">
        <v>908</v>
      </c>
    </row>
    <row r="287" spans="6:7" x14ac:dyDescent="0.3">
      <c r="F287">
        <v>203</v>
      </c>
      <c r="G287">
        <v>923</v>
      </c>
    </row>
    <row r="288" spans="6:7" x14ac:dyDescent="0.3">
      <c r="F288">
        <v>203</v>
      </c>
      <c r="G288">
        <v>926</v>
      </c>
    </row>
    <row r="289" spans="6:7" x14ac:dyDescent="0.3">
      <c r="F289">
        <v>205</v>
      </c>
      <c r="G289">
        <v>931</v>
      </c>
    </row>
    <row r="290" spans="6:7" x14ac:dyDescent="0.3">
      <c r="F290">
        <v>206</v>
      </c>
      <c r="G290">
        <v>934</v>
      </c>
    </row>
    <row r="291" spans="6:7" x14ac:dyDescent="0.3">
      <c r="F291">
        <v>207</v>
      </c>
      <c r="G291">
        <v>940</v>
      </c>
    </row>
    <row r="292" spans="6:7" x14ac:dyDescent="0.3">
      <c r="F292">
        <v>207</v>
      </c>
      <c r="G292">
        <v>941</v>
      </c>
    </row>
    <row r="293" spans="6:7" x14ac:dyDescent="0.3">
      <c r="F293">
        <v>209</v>
      </c>
      <c r="G293">
        <v>955</v>
      </c>
    </row>
    <row r="294" spans="6:7" x14ac:dyDescent="0.3">
      <c r="F294">
        <v>210</v>
      </c>
      <c r="G294">
        <v>1000</v>
      </c>
    </row>
    <row r="295" spans="6:7" x14ac:dyDescent="0.3">
      <c r="F295">
        <v>211</v>
      </c>
      <c r="G295">
        <v>1028</v>
      </c>
    </row>
    <row r="296" spans="6:7" x14ac:dyDescent="0.3">
      <c r="F296">
        <v>211</v>
      </c>
      <c r="G296">
        <v>1059</v>
      </c>
    </row>
    <row r="297" spans="6:7" x14ac:dyDescent="0.3">
      <c r="F297">
        <v>214</v>
      </c>
      <c r="G297">
        <v>1063</v>
      </c>
    </row>
    <row r="298" spans="6:7" x14ac:dyDescent="0.3">
      <c r="F298">
        <v>216</v>
      </c>
      <c r="G298">
        <v>1068</v>
      </c>
    </row>
    <row r="299" spans="6:7" x14ac:dyDescent="0.3">
      <c r="F299">
        <v>217</v>
      </c>
      <c r="G299">
        <v>1072</v>
      </c>
    </row>
    <row r="300" spans="6:7" x14ac:dyDescent="0.3">
      <c r="F300">
        <v>218</v>
      </c>
      <c r="G300">
        <v>1120</v>
      </c>
    </row>
    <row r="301" spans="6:7" x14ac:dyDescent="0.3">
      <c r="F301">
        <v>218</v>
      </c>
      <c r="G301">
        <v>1121</v>
      </c>
    </row>
    <row r="302" spans="6:7" x14ac:dyDescent="0.3">
      <c r="F302">
        <v>219</v>
      </c>
      <c r="G302">
        <v>1130</v>
      </c>
    </row>
    <row r="303" spans="6:7" x14ac:dyDescent="0.3">
      <c r="F303">
        <v>220</v>
      </c>
      <c r="G303">
        <v>1181</v>
      </c>
    </row>
    <row r="304" spans="6:7" x14ac:dyDescent="0.3">
      <c r="F304">
        <v>220</v>
      </c>
      <c r="G304">
        <v>1194</v>
      </c>
    </row>
    <row r="305" spans="6:7" x14ac:dyDescent="0.3">
      <c r="F305">
        <v>221</v>
      </c>
      <c r="G305">
        <v>1198</v>
      </c>
    </row>
    <row r="306" spans="6:7" x14ac:dyDescent="0.3">
      <c r="F306">
        <v>221</v>
      </c>
      <c r="G306">
        <v>1220</v>
      </c>
    </row>
    <row r="307" spans="6:7" x14ac:dyDescent="0.3">
      <c r="F307">
        <v>222</v>
      </c>
      <c r="G307">
        <v>1221</v>
      </c>
    </row>
    <row r="308" spans="6:7" x14ac:dyDescent="0.3">
      <c r="F308">
        <v>222</v>
      </c>
      <c r="G308">
        <v>1225</v>
      </c>
    </row>
    <row r="309" spans="6:7" x14ac:dyDescent="0.3">
      <c r="F309">
        <v>223</v>
      </c>
      <c r="G309">
        <v>1229</v>
      </c>
    </row>
    <row r="310" spans="6:7" x14ac:dyDescent="0.3">
      <c r="F310">
        <v>225</v>
      </c>
      <c r="G310">
        <v>1257</v>
      </c>
    </row>
    <row r="311" spans="6:7" x14ac:dyDescent="0.3">
      <c r="F311">
        <v>226</v>
      </c>
      <c r="G311">
        <v>1258</v>
      </c>
    </row>
    <row r="312" spans="6:7" x14ac:dyDescent="0.3">
      <c r="F312">
        <v>226</v>
      </c>
      <c r="G312">
        <v>1274</v>
      </c>
    </row>
    <row r="313" spans="6:7" x14ac:dyDescent="0.3">
      <c r="F313">
        <v>227</v>
      </c>
      <c r="G313">
        <v>1296</v>
      </c>
    </row>
    <row r="314" spans="6:7" x14ac:dyDescent="0.3">
      <c r="F314">
        <v>233</v>
      </c>
      <c r="G314">
        <v>1335</v>
      </c>
    </row>
    <row r="315" spans="6:7" x14ac:dyDescent="0.3">
      <c r="F315">
        <v>234</v>
      </c>
      <c r="G315">
        <v>1368</v>
      </c>
    </row>
    <row r="316" spans="6:7" x14ac:dyDescent="0.3">
      <c r="F316">
        <v>235</v>
      </c>
      <c r="G316">
        <v>1439</v>
      </c>
    </row>
    <row r="317" spans="6:7" x14ac:dyDescent="0.3">
      <c r="F317">
        <v>236</v>
      </c>
      <c r="G317">
        <v>1467</v>
      </c>
    </row>
    <row r="318" spans="6:7" x14ac:dyDescent="0.3">
      <c r="F318">
        <v>236</v>
      </c>
      <c r="G318">
        <v>1467</v>
      </c>
    </row>
    <row r="319" spans="6:7" x14ac:dyDescent="0.3">
      <c r="F319">
        <v>237</v>
      </c>
      <c r="G319">
        <v>1482</v>
      </c>
    </row>
    <row r="320" spans="6:7" x14ac:dyDescent="0.3">
      <c r="F320">
        <v>238</v>
      </c>
      <c r="G320">
        <v>1538</v>
      </c>
    </row>
    <row r="321" spans="6:7" x14ac:dyDescent="0.3">
      <c r="F321">
        <v>238</v>
      </c>
      <c r="G321">
        <v>1596</v>
      </c>
    </row>
    <row r="322" spans="6:7" x14ac:dyDescent="0.3">
      <c r="F322">
        <v>239</v>
      </c>
      <c r="G322">
        <v>1608</v>
      </c>
    </row>
    <row r="323" spans="6:7" x14ac:dyDescent="0.3">
      <c r="F323">
        <v>241</v>
      </c>
      <c r="G323">
        <v>1625</v>
      </c>
    </row>
    <row r="324" spans="6:7" x14ac:dyDescent="0.3">
      <c r="F324">
        <v>244</v>
      </c>
      <c r="G324">
        <v>1657</v>
      </c>
    </row>
    <row r="325" spans="6:7" x14ac:dyDescent="0.3">
      <c r="F325">
        <v>244</v>
      </c>
      <c r="G325">
        <v>1684</v>
      </c>
    </row>
    <row r="326" spans="6:7" x14ac:dyDescent="0.3">
      <c r="F326">
        <v>245</v>
      </c>
      <c r="G326">
        <v>1691</v>
      </c>
    </row>
    <row r="327" spans="6:7" x14ac:dyDescent="0.3">
      <c r="F327">
        <v>246</v>
      </c>
      <c r="G327">
        <v>1748</v>
      </c>
    </row>
    <row r="328" spans="6:7" x14ac:dyDescent="0.3">
      <c r="F328">
        <v>246</v>
      </c>
      <c r="G328">
        <v>1758</v>
      </c>
    </row>
    <row r="329" spans="6:7" x14ac:dyDescent="0.3">
      <c r="F329">
        <v>247</v>
      </c>
      <c r="G329">
        <v>1784</v>
      </c>
    </row>
    <row r="330" spans="6:7" x14ac:dyDescent="0.3">
      <c r="F330">
        <v>247</v>
      </c>
      <c r="G330">
        <v>1790</v>
      </c>
    </row>
    <row r="331" spans="6:7" x14ac:dyDescent="0.3">
      <c r="F331">
        <v>249</v>
      </c>
      <c r="G331">
        <v>1796</v>
      </c>
    </row>
    <row r="332" spans="6:7" x14ac:dyDescent="0.3">
      <c r="F332">
        <v>249</v>
      </c>
      <c r="G332">
        <v>1825</v>
      </c>
    </row>
    <row r="333" spans="6:7" x14ac:dyDescent="0.3">
      <c r="F333">
        <v>250</v>
      </c>
      <c r="G333">
        <v>1886</v>
      </c>
    </row>
    <row r="334" spans="6:7" x14ac:dyDescent="0.3">
      <c r="F334">
        <v>252</v>
      </c>
      <c r="G334">
        <v>1910</v>
      </c>
    </row>
    <row r="335" spans="6:7" x14ac:dyDescent="0.3">
      <c r="F335">
        <v>253</v>
      </c>
      <c r="G335">
        <v>1979</v>
      </c>
    </row>
    <row r="336" spans="6:7" x14ac:dyDescent="0.3">
      <c r="F336">
        <v>254</v>
      </c>
      <c r="G336">
        <v>1999</v>
      </c>
    </row>
    <row r="337" spans="6:7" x14ac:dyDescent="0.3">
      <c r="F337">
        <v>255</v>
      </c>
      <c r="G337">
        <v>2025</v>
      </c>
    </row>
    <row r="338" spans="6:7" x14ac:dyDescent="0.3">
      <c r="F338">
        <v>261</v>
      </c>
      <c r="G338">
        <v>2062</v>
      </c>
    </row>
    <row r="339" spans="6:7" x14ac:dyDescent="0.3">
      <c r="F339">
        <v>261</v>
      </c>
      <c r="G339">
        <v>2072</v>
      </c>
    </row>
    <row r="340" spans="6:7" x14ac:dyDescent="0.3">
      <c r="F340">
        <v>264</v>
      </c>
      <c r="G340">
        <v>2108</v>
      </c>
    </row>
    <row r="341" spans="6:7" x14ac:dyDescent="0.3">
      <c r="F341">
        <v>266</v>
      </c>
      <c r="G341">
        <v>2176</v>
      </c>
    </row>
    <row r="342" spans="6:7" x14ac:dyDescent="0.3">
      <c r="F342">
        <v>268</v>
      </c>
      <c r="G342">
        <v>2179</v>
      </c>
    </row>
    <row r="343" spans="6:7" x14ac:dyDescent="0.3">
      <c r="F343">
        <v>269</v>
      </c>
      <c r="G343">
        <v>2201</v>
      </c>
    </row>
    <row r="344" spans="6:7" x14ac:dyDescent="0.3">
      <c r="F344">
        <v>270</v>
      </c>
      <c r="G344">
        <v>2253</v>
      </c>
    </row>
    <row r="345" spans="6:7" x14ac:dyDescent="0.3">
      <c r="F345">
        <v>272</v>
      </c>
      <c r="G345">
        <v>2307</v>
      </c>
    </row>
    <row r="346" spans="6:7" x14ac:dyDescent="0.3">
      <c r="F346">
        <v>275</v>
      </c>
      <c r="G346">
        <v>2468</v>
      </c>
    </row>
    <row r="347" spans="6:7" x14ac:dyDescent="0.3">
      <c r="F347">
        <v>279</v>
      </c>
      <c r="G347">
        <v>2604</v>
      </c>
    </row>
    <row r="348" spans="6:7" x14ac:dyDescent="0.3">
      <c r="F348">
        <v>280</v>
      </c>
      <c r="G348">
        <v>2690</v>
      </c>
    </row>
    <row r="349" spans="6:7" x14ac:dyDescent="0.3">
      <c r="F349">
        <v>282</v>
      </c>
      <c r="G349">
        <v>2779</v>
      </c>
    </row>
    <row r="350" spans="6:7" x14ac:dyDescent="0.3">
      <c r="F350">
        <v>288</v>
      </c>
      <c r="G350">
        <v>2915</v>
      </c>
    </row>
    <row r="351" spans="6:7" x14ac:dyDescent="0.3">
      <c r="F351">
        <v>290</v>
      </c>
      <c r="G351">
        <v>2928</v>
      </c>
    </row>
    <row r="352" spans="6:7" x14ac:dyDescent="0.3">
      <c r="F352">
        <v>295</v>
      </c>
      <c r="G352">
        <v>2955</v>
      </c>
    </row>
    <row r="353" spans="6:7" x14ac:dyDescent="0.3">
      <c r="F353">
        <v>296</v>
      </c>
      <c r="G353">
        <v>3015</v>
      </c>
    </row>
    <row r="354" spans="6:7" x14ac:dyDescent="0.3">
      <c r="F354">
        <v>297</v>
      </c>
      <c r="G354">
        <v>3182</v>
      </c>
    </row>
    <row r="355" spans="6:7" x14ac:dyDescent="0.3">
      <c r="F355">
        <v>299</v>
      </c>
      <c r="G355">
        <v>3304</v>
      </c>
    </row>
    <row r="356" spans="6:7" x14ac:dyDescent="0.3">
      <c r="F356">
        <v>300</v>
      </c>
      <c r="G356">
        <v>3387</v>
      </c>
    </row>
    <row r="357" spans="6:7" x14ac:dyDescent="0.3">
      <c r="F357">
        <v>300</v>
      </c>
      <c r="G357">
        <v>3410</v>
      </c>
    </row>
    <row r="358" spans="6:7" x14ac:dyDescent="0.3">
      <c r="F358">
        <v>303</v>
      </c>
      <c r="G358">
        <v>3483</v>
      </c>
    </row>
    <row r="359" spans="6:7" x14ac:dyDescent="0.3">
      <c r="F359">
        <v>307</v>
      </c>
      <c r="G359">
        <v>3868</v>
      </c>
    </row>
    <row r="360" spans="6:7" x14ac:dyDescent="0.3">
      <c r="F360">
        <v>307</v>
      </c>
      <c r="G360">
        <v>4405</v>
      </c>
    </row>
    <row r="361" spans="6:7" x14ac:dyDescent="0.3">
      <c r="F361">
        <v>316</v>
      </c>
      <c r="G361">
        <v>4428</v>
      </c>
    </row>
    <row r="362" spans="6:7" x14ac:dyDescent="0.3">
      <c r="F362">
        <v>323</v>
      </c>
      <c r="G362">
        <v>4697</v>
      </c>
    </row>
    <row r="363" spans="6:7" x14ac:dyDescent="0.3">
      <c r="F363">
        <v>329</v>
      </c>
      <c r="G363">
        <v>5497</v>
      </c>
    </row>
    <row r="364" spans="6:7" x14ac:dyDescent="0.3">
      <c r="F364">
        <v>330</v>
      </c>
      <c r="G364">
        <v>5681</v>
      </c>
    </row>
    <row r="365" spans="6:7" x14ac:dyDescent="0.3">
      <c r="F365">
        <v>331</v>
      </c>
      <c r="G365">
        <v>6080</v>
      </c>
    </row>
    <row r="366" spans="6:7" x14ac:dyDescent="0.3">
      <c r="F366">
        <v>336</v>
      </c>
    </row>
    <row r="367" spans="6:7" x14ac:dyDescent="0.3">
      <c r="F367">
        <v>337</v>
      </c>
    </row>
    <row r="368" spans="6:7" x14ac:dyDescent="0.3">
      <c r="F368">
        <v>340</v>
      </c>
    </row>
    <row r="369" spans="6:6" x14ac:dyDescent="0.3">
      <c r="F369">
        <v>361</v>
      </c>
    </row>
    <row r="370" spans="6:6" x14ac:dyDescent="0.3">
      <c r="F370">
        <v>363</v>
      </c>
    </row>
    <row r="371" spans="6:6" x14ac:dyDescent="0.3">
      <c r="F371">
        <v>366</v>
      </c>
    </row>
    <row r="372" spans="6:6" x14ac:dyDescent="0.3">
      <c r="F372">
        <v>369</v>
      </c>
    </row>
    <row r="373" spans="6:6" x14ac:dyDescent="0.3">
      <c r="F373">
        <v>374</v>
      </c>
    </row>
    <row r="374" spans="6:6" x14ac:dyDescent="0.3">
      <c r="F374">
        <v>375</v>
      </c>
    </row>
    <row r="375" spans="6:6" x14ac:dyDescent="0.3">
      <c r="F375">
        <v>381</v>
      </c>
    </row>
    <row r="376" spans="6:6" x14ac:dyDescent="0.3">
      <c r="F376">
        <v>381</v>
      </c>
    </row>
    <row r="377" spans="6:6" x14ac:dyDescent="0.3">
      <c r="F377">
        <v>393</v>
      </c>
    </row>
    <row r="378" spans="6:6" x14ac:dyDescent="0.3">
      <c r="F378">
        <v>397</v>
      </c>
    </row>
    <row r="379" spans="6:6" x14ac:dyDescent="0.3">
      <c r="F379">
        <v>409</v>
      </c>
    </row>
    <row r="380" spans="6:6" x14ac:dyDescent="0.3">
      <c r="F380">
        <v>411</v>
      </c>
    </row>
    <row r="381" spans="6:6" x14ac:dyDescent="0.3">
      <c r="F381">
        <v>419</v>
      </c>
    </row>
    <row r="382" spans="6:6" x14ac:dyDescent="0.3">
      <c r="F382">
        <v>432</v>
      </c>
    </row>
    <row r="383" spans="6:6" x14ac:dyDescent="0.3">
      <c r="F383">
        <v>452</v>
      </c>
    </row>
    <row r="384" spans="6:6" x14ac:dyDescent="0.3">
      <c r="F384">
        <v>454</v>
      </c>
    </row>
    <row r="385" spans="6:6" x14ac:dyDescent="0.3">
      <c r="F385">
        <v>460</v>
      </c>
    </row>
    <row r="386" spans="6:6" x14ac:dyDescent="0.3">
      <c r="F386">
        <v>462</v>
      </c>
    </row>
    <row r="387" spans="6:6" x14ac:dyDescent="0.3">
      <c r="F387">
        <v>470</v>
      </c>
    </row>
    <row r="388" spans="6:6" x14ac:dyDescent="0.3">
      <c r="F388">
        <v>480</v>
      </c>
    </row>
    <row r="389" spans="6:6" x14ac:dyDescent="0.3">
      <c r="F389">
        <v>484</v>
      </c>
    </row>
    <row r="390" spans="6:6" x14ac:dyDescent="0.3">
      <c r="F390">
        <v>498</v>
      </c>
    </row>
    <row r="391" spans="6:6" x14ac:dyDescent="0.3">
      <c r="F391">
        <v>524</v>
      </c>
    </row>
    <row r="392" spans="6:6" x14ac:dyDescent="0.3">
      <c r="F392">
        <v>533</v>
      </c>
    </row>
    <row r="393" spans="6:6" x14ac:dyDescent="0.3">
      <c r="F393">
        <v>536</v>
      </c>
    </row>
    <row r="394" spans="6:6" x14ac:dyDescent="0.3">
      <c r="F394">
        <v>546</v>
      </c>
    </row>
    <row r="395" spans="6:6" x14ac:dyDescent="0.3">
      <c r="F395">
        <v>554</v>
      </c>
    </row>
    <row r="396" spans="6:6" x14ac:dyDescent="0.3">
      <c r="F396">
        <v>555</v>
      </c>
    </row>
    <row r="397" spans="6:6" x14ac:dyDescent="0.3">
      <c r="F397">
        <v>589</v>
      </c>
    </row>
    <row r="398" spans="6:6" x14ac:dyDescent="0.3">
      <c r="F398">
        <v>645</v>
      </c>
    </row>
    <row r="399" spans="6:6" x14ac:dyDescent="0.3">
      <c r="F399">
        <v>659</v>
      </c>
    </row>
    <row r="400" spans="6:6" x14ac:dyDescent="0.3">
      <c r="F400">
        <v>676</v>
      </c>
    </row>
    <row r="401" spans="6:6" x14ac:dyDescent="0.3">
      <c r="F401">
        <v>723</v>
      </c>
    </row>
    <row r="402" spans="6:6" x14ac:dyDescent="0.3">
      <c r="F402">
        <v>762</v>
      </c>
    </row>
    <row r="403" spans="6:6" x14ac:dyDescent="0.3">
      <c r="F403">
        <v>768</v>
      </c>
    </row>
    <row r="404" spans="6:6" x14ac:dyDescent="0.3">
      <c r="F404">
        <v>820</v>
      </c>
    </row>
    <row r="405" spans="6:6" x14ac:dyDescent="0.3">
      <c r="F405">
        <v>890</v>
      </c>
    </row>
    <row r="406" spans="6:6" x14ac:dyDescent="0.3">
      <c r="F406">
        <v>903</v>
      </c>
    </row>
    <row r="407" spans="6:6" x14ac:dyDescent="0.3">
      <c r="F407">
        <v>909</v>
      </c>
    </row>
    <row r="408" spans="6:6" x14ac:dyDescent="0.3">
      <c r="F408">
        <v>943</v>
      </c>
    </row>
    <row r="409" spans="6:6" x14ac:dyDescent="0.3">
      <c r="F409">
        <v>980</v>
      </c>
    </row>
    <row r="410" spans="6:6" x14ac:dyDescent="0.3">
      <c r="F410">
        <v>1015</v>
      </c>
    </row>
    <row r="411" spans="6:6" x14ac:dyDescent="0.3">
      <c r="F411">
        <v>1022</v>
      </c>
    </row>
    <row r="412" spans="6:6" x14ac:dyDescent="0.3">
      <c r="F412">
        <v>1052</v>
      </c>
    </row>
    <row r="413" spans="6:6" x14ac:dyDescent="0.3">
      <c r="F413">
        <v>1071</v>
      </c>
    </row>
    <row r="414" spans="6:6" x14ac:dyDescent="0.3">
      <c r="F414">
        <v>1071</v>
      </c>
    </row>
    <row r="415" spans="6:6" x14ac:dyDescent="0.3">
      <c r="F415">
        <v>1073</v>
      </c>
    </row>
    <row r="416" spans="6:6" x14ac:dyDescent="0.3">
      <c r="F416">
        <v>1095</v>
      </c>
    </row>
    <row r="417" spans="6:6" x14ac:dyDescent="0.3">
      <c r="F417">
        <v>1101</v>
      </c>
    </row>
    <row r="418" spans="6:6" x14ac:dyDescent="0.3">
      <c r="F418">
        <v>1113</v>
      </c>
    </row>
    <row r="419" spans="6:6" x14ac:dyDescent="0.3">
      <c r="F419">
        <v>1137</v>
      </c>
    </row>
    <row r="420" spans="6:6" x14ac:dyDescent="0.3">
      <c r="F420">
        <v>1140</v>
      </c>
    </row>
    <row r="421" spans="6:6" x14ac:dyDescent="0.3">
      <c r="F421">
        <v>1152</v>
      </c>
    </row>
    <row r="422" spans="6:6" x14ac:dyDescent="0.3">
      <c r="F422">
        <v>1170</v>
      </c>
    </row>
    <row r="423" spans="6:6" x14ac:dyDescent="0.3">
      <c r="F423">
        <v>1249</v>
      </c>
    </row>
    <row r="424" spans="6:6" x14ac:dyDescent="0.3">
      <c r="F424">
        <v>1267</v>
      </c>
    </row>
    <row r="425" spans="6:6" x14ac:dyDescent="0.3">
      <c r="F425">
        <v>1280</v>
      </c>
    </row>
    <row r="426" spans="6:6" x14ac:dyDescent="0.3">
      <c r="F426">
        <v>1297</v>
      </c>
    </row>
    <row r="427" spans="6:6" x14ac:dyDescent="0.3">
      <c r="F427">
        <v>1345</v>
      </c>
    </row>
    <row r="428" spans="6:6" x14ac:dyDescent="0.3">
      <c r="F428">
        <v>1354</v>
      </c>
    </row>
    <row r="429" spans="6:6" x14ac:dyDescent="0.3">
      <c r="F429">
        <v>1385</v>
      </c>
    </row>
    <row r="430" spans="6:6" x14ac:dyDescent="0.3">
      <c r="F430">
        <v>1396</v>
      </c>
    </row>
    <row r="431" spans="6:6" x14ac:dyDescent="0.3">
      <c r="F431">
        <v>1396</v>
      </c>
    </row>
    <row r="432" spans="6:6" x14ac:dyDescent="0.3">
      <c r="F432">
        <v>1425</v>
      </c>
    </row>
    <row r="433" spans="6:6" x14ac:dyDescent="0.3">
      <c r="F433">
        <v>1442</v>
      </c>
    </row>
    <row r="434" spans="6:6" x14ac:dyDescent="0.3">
      <c r="F434">
        <v>1460</v>
      </c>
    </row>
    <row r="435" spans="6:6" x14ac:dyDescent="0.3">
      <c r="F435">
        <v>1467</v>
      </c>
    </row>
    <row r="436" spans="6:6" x14ac:dyDescent="0.3">
      <c r="F436">
        <v>1470</v>
      </c>
    </row>
    <row r="437" spans="6:6" x14ac:dyDescent="0.3">
      <c r="F437">
        <v>1518</v>
      </c>
    </row>
    <row r="438" spans="6:6" x14ac:dyDescent="0.3">
      <c r="F438">
        <v>1539</v>
      </c>
    </row>
    <row r="439" spans="6:6" x14ac:dyDescent="0.3">
      <c r="F439">
        <v>1548</v>
      </c>
    </row>
    <row r="440" spans="6:6" x14ac:dyDescent="0.3">
      <c r="F440">
        <v>1559</v>
      </c>
    </row>
    <row r="441" spans="6:6" x14ac:dyDescent="0.3">
      <c r="F441">
        <v>1561</v>
      </c>
    </row>
    <row r="442" spans="6:6" x14ac:dyDescent="0.3">
      <c r="F442">
        <v>1572</v>
      </c>
    </row>
    <row r="443" spans="6:6" x14ac:dyDescent="0.3">
      <c r="F443">
        <v>1573</v>
      </c>
    </row>
    <row r="444" spans="6:6" x14ac:dyDescent="0.3">
      <c r="F444">
        <v>1600</v>
      </c>
    </row>
    <row r="445" spans="6:6" x14ac:dyDescent="0.3">
      <c r="F445">
        <v>1604</v>
      </c>
    </row>
    <row r="446" spans="6:6" x14ac:dyDescent="0.3">
      <c r="F446">
        <v>1605</v>
      </c>
    </row>
    <row r="447" spans="6:6" x14ac:dyDescent="0.3">
      <c r="F447">
        <v>1606</v>
      </c>
    </row>
    <row r="448" spans="6:6" x14ac:dyDescent="0.3">
      <c r="F448">
        <v>1613</v>
      </c>
    </row>
    <row r="449" spans="6:6" x14ac:dyDescent="0.3">
      <c r="F449">
        <v>1621</v>
      </c>
    </row>
    <row r="450" spans="6:6" x14ac:dyDescent="0.3">
      <c r="F450">
        <v>1629</v>
      </c>
    </row>
    <row r="451" spans="6:6" x14ac:dyDescent="0.3">
      <c r="F451">
        <v>1681</v>
      </c>
    </row>
    <row r="452" spans="6:6" x14ac:dyDescent="0.3">
      <c r="F452">
        <v>1684</v>
      </c>
    </row>
    <row r="453" spans="6:6" x14ac:dyDescent="0.3">
      <c r="F453">
        <v>1690</v>
      </c>
    </row>
    <row r="454" spans="6:6" x14ac:dyDescent="0.3">
      <c r="F454">
        <v>1697</v>
      </c>
    </row>
    <row r="455" spans="6:6" x14ac:dyDescent="0.3">
      <c r="F455">
        <v>1703</v>
      </c>
    </row>
    <row r="456" spans="6:6" x14ac:dyDescent="0.3">
      <c r="F456">
        <v>1713</v>
      </c>
    </row>
    <row r="457" spans="6:6" x14ac:dyDescent="0.3">
      <c r="F457">
        <v>1773</v>
      </c>
    </row>
    <row r="458" spans="6:6" x14ac:dyDescent="0.3">
      <c r="F458">
        <v>1782</v>
      </c>
    </row>
    <row r="459" spans="6:6" x14ac:dyDescent="0.3">
      <c r="F459">
        <v>1784</v>
      </c>
    </row>
    <row r="460" spans="6:6" x14ac:dyDescent="0.3">
      <c r="F460">
        <v>1785</v>
      </c>
    </row>
    <row r="461" spans="6:6" x14ac:dyDescent="0.3">
      <c r="F461">
        <v>1797</v>
      </c>
    </row>
    <row r="462" spans="6:6" x14ac:dyDescent="0.3">
      <c r="F462">
        <v>1815</v>
      </c>
    </row>
    <row r="463" spans="6:6" x14ac:dyDescent="0.3">
      <c r="F463">
        <v>1821</v>
      </c>
    </row>
    <row r="464" spans="6:6" x14ac:dyDescent="0.3">
      <c r="F464">
        <v>1866</v>
      </c>
    </row>
    <row r="465" spans="6:6" x14ac:dyDescent="0.3">
      <c r="F465">
        <v>1884</v>
      </c>
    </row>
    <row r="466" spans="6:6" x14ac:dyDescent="0.3">
      <c r="F466">
        <v>1887</v>
      </c>
    </row>
    <row r="467" spans="6:6" x14ac:dyDescent="0.3">
      <c r="F467">
        <v>1894</v>
      </c>
    </row>
    <row r="468" spans="6:6" x14ac:dyDescent="0.3">
      <c r="F468">
        <v>1902</v>
      </c>
    </row>
    <row r="469" spans="6:6" x14ac:dyDescent="0.3">
      <c r="F469">
        <v>1917</v>
      </c>
    </row>
    <row r="470" spans="6:6" x14ac:dyDescent="0.3">
      <c r="F470">
        <v>1965</v>
      </c>
    </row>
    <row r="471" spans="6:6" x14ac:dyDescent="0.3">
      <c r="F471">
        <v>1989</v>
      </c>
    </row>
    <row r="472" spans="6:6" x14ac:dyDescent="0.3">
      <c r="F472">
        <v>1991</v>
      </c>
    </row>
    <row r="473" spans="6:6" x14ac:dyDescent="0.3">
      <c r="F473">
        <v>2013</v>
      </c>
    </row>
    <row r="474" spans="6:6" x14ac:dyDescent="0.3">
      <c r="F474">
        <v>2038</v>
      </c>
    </row>
    <row r="475" spans="6:6" x14ac:dyDescent="0.3">
      <c r="F475">
        <v>2043</v>
      </c>
    </row>
    <row r="476" spans="6:6" x14ac:dyDescent="0.3">
      <c r="F476">
        <v>2053</v>
      </c>
    </row>
    <row r="477" spans="6:6" x14ac:dyDescent="0.3">
      <c r="F477">
        <v>2080</v>
      </c>
    </row>
    <row r="478" spans="6:6" x14ac:dyDescent="0.3">
      <c r="F478">
        <v>2100</v>
      </c>
    </row>
    <row r="479" spans="6:6" x14ac:dyDescent="0.3">
      <c r="F479">
        <v>2105</v>
      </c>
    </row>
    <row r="480" spans="6:6" x14ac:dyDescent="0.3">
      <c r="F480">
        <v>2106</v>
      </c>
    </row>
    <row r="481" spans="6:6" x14ac:dyDescent="0.3">
      <c r="F481">
        <v>2107</v>
      </c>
    </row>
    <row r="482" spans="6:6" x14ac:dyDescent="0.3">
      <c r="F482">
        <v>2120</v>
      </c>
    </row>
    <row r="483" spans="6:6" x14ac:dyDescent="0.3">
      <c r="F483">
        <v>2144</v>
      </c>
    </row>
    <row r="484" spans="6:6" x14ac:dyDescent="0.3">
      <c r="F484">
        <v>2188</v>
      </c>
    </row>
    <row r="485" spans="6:6" x14ac:dyDescent="0.3">
      <c r="F485">
        <v>2218</v>
      </c>
    </row>
    <row r="486" spans="6:6" x14ac:dyDescent="0.3">
      <c r="F486">
        <v>2220</v>
      </c>
    </row>
    <row r="487" spans="6:6" x14ac:dyDescent="0.3">
      <c r="F487">
        <v>2230</v>
      </c>
    </row>
    <row r="488" spans="6:6" x14ac:dyDescent="0.3">
      <c r="F488">
        <v>2237</v>
      </c>
    </row>
    <row r="489" spans="6:6" x14ac:dyDescent="0.3">
      <c r="F489">
        <v>2261</v>
      </c>
    </row>
    <row r="490" spans="6:6" x14ac:dyDescent="0.3">
      <c r="F490">
        <v>2266</v>
      </c>
    </row>
    <row r="491" spans="6:6" x14ac:dyDescent="0.3">
      <c r="F491">
        <v>2283</v>
      </c>
    </row>
    <row r="492" spans="6:6" x14ac:dyDescent="0.3">
      <c r="F492">
        <v>2289</v>
      </c>
    </row>
    <row r="493" spans="6:6" x14ac:dyDescent="0.3">
      <c r="F493">
        <v>2293</v>
      </c>
    </row>
    <row r="494" spans="6:6" x14ac:dyDescent="0.3">
      <c r="F494">
        <v>2320</v>
      </c>
    </row>
    <row r="495" spans="6:6" x14ac:dyDescent="0.3">
      <c r="F495">
        <v>2326</v>
      </c>
    </row>
    <row r="496" spans="6:6" x14ac:dyDescent="0.3">
      <c r="F496">
        <v>2331</v>
      </c>
    </row>
    <row r="497" spans="6:6" x14ac:dyDescent="0.3">
      <c r="F497">
        <v>2346</v>
      </c>
    </row>
    <row r="498" spans="6:6" x14ac:dyDescent="0.3">
      <c r="F498">
        <v>2353</v>
      </c>
    </row>
    <row r="499" spans="6:6" x14ac:dyDescent="0.3">
      <c r="F499">
        <v>2409</v>
      </c>
    </row>
    <row r="500" spans="6:6" x14ac:dyDescent="0.3">
      <c r="F500">
        <v>2414</v>
      </c>
    </row>
    <row r="501" spans="6:6" x14ac:dyDescent="0.3">
      <c r="F501">
        <v>2431</v>
      </c>
    </row>
    <row r="502" spans="6:6" x14ac:dyDescent="0.3">
      <c r="F502">
        <v>2436</v>
      </c>
    </row>
    <row r="503" spans="6:6" x14ac:dyDescent="0.3">
      <c r="F503">
        <v>2441</v>
      </c>
    </row>
    <row r="504" spans="6:6" x14ac:dyDescent="0.3">
      <c r="F504">
        <v>2443</v>
      </c>
    </row>
    <row r="505" spans="6:6" x14ac:dyDescent="0.3">
      <c r="F505">
        <v>2443</v>
      </c>
    </row>
    <row r="506" spans="6:6" x14ac:dyDescent="0.3">
      <c r="F506">
        <v>2468</v>
      </c>
    </row>
    <row r="507" spans="6:6" x14ac:dyDescent="0.3">
      <c r="F507">
        <v>2475</v>
      </c>
    </row>
    <row r="508" spans="6:6" x14ac:dyDescent="0.3">
      <c r="F508">
        <v>2489</v>
      </c>
    </row>
    <row r="509" spans="6:6" x14ac:dyDescent="0.3">
      <c r="F509">
        <v>2506</v>
      </c>
    </row>
    <row r="510" spans="6:6" x14ac:dyDescent="0.3">
      <c r="F510">
        <v>2526</v>
      </c>
    </row>
    <row r="511" spans="6:6" x14ac:dyDescent="0.3">
      <c r="F511">
        <v>2528</v>
      </c>
    </row>
    <row r="512" spans="6:6" x14ac:dyDescent="0.3">
      <c r="F512">
        <v>2551</v>
      </c>
    </row>
    <row r="513" spans="6:6" x14ac:dyDescent="0.3">
      <c r="F513">
        <v>2662</v>
      </c>
    </row>
    <row r="514" spans="6:6" x14ac:dyDescent="0.3">
      <c r="F514">
        <v>2673</v>
      </c>
    </row>
    <row r="515" spans="6:6" x14ac:dyDescent="0.3">
      <c r="F515">
        <v>2693</v>
      </c>
    </row>
    <row r="516" spans="6:6" x14ac:dyDescent="0.3">
      <c r="F516">
        <v>2725</v>
      </c>
    </row>
    <row r="517" spans="6:6" x14ac:dyDescent="0.3">
      <c r="F517">
        <v>2739</v>
      </c>
    </row>
    <row r="518" spans="6:6" x14ac:dyDescent="0.3">
      <c r="F518">
        <v>2756</v>
      </c>
    </row>
    <row r="519" spans="6:6" x14ac:dyDescent="0.3">
      <c r="F519">
        <v>2768</v>
      </c>
    </row>
    <row r="520" spans="6:6" x14ac:dyDescent="0.3">
      <c r="F520">
        <v>2805</v>
      </c>
    </row>
    <row r="521" spans="6:6" x14ac:dyDescent="0.3">
      <c r="F521">
        <v>2857</v>
      </c>
    </row>
    <row r="522" spans="6:6" x14ac:dyDescent="0.3">
      <c r="F522">
        <v>2875</v>
      </c>
    </row>
    <row r="523" spans="6:6" x14ac:dyDescent="0.3">
      <c r="F523">
        <v>2893</v>
      </c>
    </row>
    <row r="524" spans="6:6" x14ac:dyDescent="0.3">
      <c r="F524">
        <v>2985</v>
      </c>
    </row>
    <row r="525" spans="6:6" x14ac:dyDescent="0.3">
      <c r="F525">
        <v>3016</v>
      </c>
    </row>
    <row r="526" spans="6:6" x14ac:dyDescent="0.3">
      <c r="F526">
        <v>3036</v>
      </c>
    </row>
    <row r="527" spans="6:6" x14ac:dyDescent="0.3">
      <c r="F527">
        <v>3059</v>
      </c>
    </row>
    <row r="528" spans="6:6" x14ac:dyDescent="0.3">
      <c r="F528">
        <v>3063</v>
      </c>
    </row>
    <row r="529" spans="6:6" x14ac:dyDescent="0.3">
      <c r="F529">
        <v>3116</v>
      </c>
    </row>
    <row r="530" spans="6:6" x14ac:dyDescent="0.3">
      <c r="F530">
        <v>3131</v>
      </c>
    </row>
    <row r="531" spans="6:6" x14ac:dyDescent="0.3">
      <c r="F531">
        <v>3177</v>
      </c>
    </row>
    <row r="532" spans="6:6" x14ac:dyDescent="0.3">
      <c r="F532">
        <v>3205</v>
      </c>
    </row>
    <row r="533" spans="6:6" x14ac:dyDescent="0.3">
      <c r="F533">
        <v>3272</v>
      </c>
    </row>
    <row r="534" spans="6:6" x14ac:dyDescent="0.3">
      <c r="F534">
        <v>3308</v>
      </c>
    </row>
    <row r="535" spans="6:6" x14ac:dyDescent="0.3">
      <c r="F535">
        <v>3318</v>
      </c>
    </row>
    <row r="536" spans="6:6" x14ac:dyDescent="0.3">
      <c r="F536">
        <v>3376</v>
      </c>
    </row>
    <row r="537" spans="6:6" x14ac:dyDescent="0.3">
      <c r="F537">
        <v>3388</v>
      </c>
    </row>
    <row r="538" spans="6:6" x14ac:dyDescent="0.3">
      <c r="F538">
        <v>3533</v>
      </c>
    </row>
    <row r="539" spans="6:6" x14ac:dyDescent="0.3">
      <c r="F539">
        <v>3537</v>
      </c>
    </row>
    <row r="540" spans="6:6" x14ac:dyDescent="0.3">
      <c r="F540">
        <v>3594</v>
      </c>
    </row>
    <row r="541" spans="6:6" x14ac:dyDescent="0.3">
      <c r="F541">
        <v>3596</v>
      </c>
    </row>
    <row r="542" spans="6:6" x14ac:dyDescent="0.3">
      <c r="F542">
        <v>3657</v>
      </c>
    </row>
    <row r="543" spans="6:6" x14ac:dyDescent="0.3">
      <c r="F543">
        <v>3727</v>
      </c>
    </row>
    <row r="544" spans="6:6" x14ac:dyDescent="0.3">
      <c r="F544">
        <v>3742</v>
      </c>
    </row>
    <row r="545" spans="6:6" x14ac:dyDescent="0.3">
      <c r="F545">
        <v>3777</v>
      </c>
    </row>
    <row r="546" spans="6:6" x14ac:dyDescent="0.3">
      <c r="F546">
        <v>3934</v>
      </c>
    </row>
    <row r="547" spans="6:6" x14ac:dyDescent="0.3">
      <c r="F547">
        <v>4006</v>
      </c>
    </row>
    <row r="548" spans="6:6" x14ac:dyDescent="0.3">
      <c r="F548">
        <v>4065</v>
      </c>
    </row>
    <row r="549" spans="6:6" x14ac:dyDescent="0.3">
      <c r="F549">
        <v>4233</v>
      </c>
    </row>
    <row r="550" spans="6:6" x14ac:dyDescent="0.3">
      <c r="F550">
        <v>4289</v>
      </c>
    </row>
    <row r="551" spans="6:6" x14ac:dyDescent="0.3">
      <c r="F551">
        <v>4358</v>
      </c>
    </row>
    <row r="552" spans="6:6" x14ac:dyDescent="0.3">
      <c r="F552">
        <v>4498</v>
      </c>
    </row>
    <row r="553" spans="6:6" x14ac:dyDescent="0.3">
      <c r="F553">
        <v>4799</v>
      </c>
    </row>
    <row r="554" spans="6:6" x14ac:dyDescent="0.3">
      <c r="F554">
        <v>5139</v>
      </c>
    </row>
    <row r="555" spans="6:6" x14ac:dyDescent="0.3">
      <c r="F555">
        <v>5168</v>
      </c>
    </row>
    <row r="556" spans="6:6" x14ac:dyDescent="0.3">
      <c r="F556">
        <v>5180</v>
      </c>
    </row>
    <row r="557" spans="6:6" x14ac:dyDescent="0.3">
      <c r="F557">
        <v>5203</v>
      </c>
    </row>
    <row r="558" spans="6:6" x14ac:dyDescent="0.3">
      <c r="F558">
        <v>5419</v>
      </c>
    </row>
    <row r="559" spans="6:6" x14ac:dyDescent="0.3">
      <c r="F559">
        <v>5512</v>
      </c>
    </row>
    <row r="560" spans="6:6" x14ac:dyDescent="0.3">
      <c r="F560">
        <v>5880</v>
      </c>
    </row>
    <row r="561" spans="6:6" x14ac:dyDescent="0.3">
      <c r="F561">
        <v>5966</v>
      </c>
    </row>
    <row r="562" spans="6:6" x14ac:dyDescent="0.3">
      <c r="F562">
        <v>6212</v>
      </c>
    </row>
    <row r="563" spans="6:6" x14ac:dyDescent="0.3">
      <c r="F563">
        <v>6286</v>
      </c>
    </row>
    <row r="564" spans="6:6" x14ac:dyDescent="0.3">
      <c r="F564">
        <v>6406</v>
      </c>
    </row>
    <row r="565" spans="6:6" x14ac:dyDescent="0.3">
      <c r="F565">
        <v>6465</v>
      </c>
    </row>
    <row r="566" spans="6:6" x14ac:dyDescent="0.3">
      <c r="F566">
        <v>7295</v>
      </c>
    </row>
  </sheetData>
  <sortState xmlns:xlrd2="http://schemas.microsoft.com/office/spreadsheetml/2017/richdata2" ref="G2:G365">
    <sortCondition ref="G2:G3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by Category</vt:lpstr>
      <vt:lpstr>Pivot table by Sub-Category</vt:lpstr>
      <vt:lpstr>Pivot table of outcomes by Date</vt:lpstr>
      <vt:lpstr>Success by goal range</vt:lpstr>
      <vt:lpstr>Variance of Campaigns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Andy n Mariel Grimm</cp:lastModifiedBy>
  <dcterms:created xsi:type="dcterms:W3CDTF">2021-09-29T18:52:28Z</dcterms:created>
  <dcterms:modified xsi:type="dcterms:W3CDTF">2022-12-22T19:02:18Z</dcterms:modified>
</cp:coreProperties>
</file>