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\OneDrive\FakeReview\"/>
    </mc:Choice>
  </mc:AlternateContent>
  <xr:revisionPtr revIDLastSave="25" documentId="8_{B762C841-76AA-4698-9A3D-A3FA9D654EAD}" xr6:coauthVersionLast="40" xr6:coauthVersionMax="40" xr10:uidLastSave="{663DCDE6-5B8E-422D-AE52-BCF9D7A2E051}"/>
  <bookViews>
    <workbookView xWindow="-120" yWindow="-120" windowWidth="29040" windowHeight="17640" activeTab="1" xr2:uid="{49636B28-C549-4C7A-9F79-9527F8482968}"/>
  </bookViews>
  <sheets>
    <sheet name="Grid" sheetId="1" r:id="rId1"/>
    <sheet name="Us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4" i="1"/>
  <c r="D10" i="1"/>
  <c r="D2" i="1"/>
  <c r="D5" i="1"/>
  <c r="D6" i="1"/>
  <c r="D17" i="1"/>
  <c r="D11" i="1"/>
  <c r="D18" i="1"/>
  <c r="D12" i="1"/>
  <c r="D13" i="1"/>
  <c r="D14" i="1"/>
  <c r="D19" i="1"/>
  <c r="D20" i="1"/>
  <c r="D7" i="1"/>
  <c r="D3" i="1"/>
  <c r="D30" i="1"/>
  <c r="D15" i="1"/>
  <c r="D21" i="1"/>
  <c r="D31" i="1"/>
  <c r="D16" i="1"/>
  <c r="D22" i="1"/>
  <c r="D32" i="1"/>
  <c r="D33" i="1"/>
  <c r="D34" i="1"/>
  <c r="D35" i="1"/>
  <c r="D36" i="1"/>
  <c r="D23" i="1"/>
  <c r="D24" i="1"/>
  <c r="D25" i="1"/>
  <c r="D37" i="1"/>
  <c r="D26" i="1"/>
  <c r="D27" i="1"/>
  <c r="D28" i="1"/>
  <c r="D38" i="1"/>
  <c r="D39" i="1"/>
  <c r="D40" i="1"/>
  <c r="D41" i="1"/>
  <c r="D42" i="1"/>
  <c r="D43" i="1"/>
  <c r="D44" i="1"/>
  <c r="D29" i="1"/>
  <c r="G2" i="2"/>
  <c r="G3" i="2"/>
  <c r="G4" i="2"/>
  <c r="G5" i="2"/>
  <c r="G6" i="2"/>
  <c r="G7" i="2"/>
  <c r="G8" i="2"/>
  <c r="G9" i="2"/>
  <c r="E29" i="1"/>
  <c r="E8" i="1"/>
  <c r="E9" i="1"/>
  <c r="E4" i="1"/>
  <c r="E10" i="1"/>
  <c r="E2" i="1"/>
  <c r="E5" i="1"/>
  <c r="E6" i="1"/>
  <c r="E17" i="1"/>
  <c r="E11" i="1"/>
  <c r="E18" i="1"/>
  <c r="E12" i="1"/>
  <c r="E13" i="1"/>
  <c r="E14" i="1"/>
  <c r="E19" i="1"/>
  <c r="E20" i="1"/>
  <c r="E7" i="1"/>
  <c r="E3" i="1"/>
  <c r="E30" i="1"/>
  <c r="E15" i="1"/>
  <c r="E21" i="1"/>
  <c r="E31" i="1"/>
  <c r="E16" i="1"/>
  <c r="E22" i="1"/>
  <c r="E32" i="1"/>
  <c r="E33" i="1"/>
  <c r="E34" i="1"/>
  <c r="E35" i="1"/>
  <c r="E36" i="1"/>
  <c r="E23" i="1"/>
  <c r="E24" i="1"/>
  <c r="E25" i="1"/>
  <c r="E37" i="1"/>
  <c r="E26" i="1"/>
  <c r="E27" i="1"/>
  <c r="E28" i="1"/>
  <c r="E38" i="1"/>
  <c r="E39" i="1"/>
  <c r="E40" i="1"/>
  <c r="E41" i="1"/>
  <c r="E42" i="1"/>
  <c r="E43" i="1"/>
  <c r="E44" i="1"/>
</calcChain>
</file>

<file path=xl/sharedStrings.xml><?xml version="1.0" encoding="utf-8"?>
<sst xmlns="http://schemas.openxmlformats.org/spreadsheetml/2006/main" count="106" uniqueCount="102">
  <si>
    <t>Nom</t>
  </si>
  <si>
    <t>Adresse</t>
  </si>
  <si>
    <t>Nb Review</t>
  </si>
  <si>
    <t>URL</t>
  </si>
  <si>
    <t>Extens Hair</t>
  </si>
  <si>
    <t xml:space="preserve">Route de la Fonderie 2, 1700 Fribourg -  </t>
  </si>
  <si>
    <t>Axxys Services SA</t>
  </si>
  <si>
    <t xml:space="preserve">Avenue Adrien-Lachenal 25, 1290 Versoix -  </t>
  </si>
  <si>
    <t>Voyance</t>
  </si>
  <si>
    <t xml:space="preserve">Ch. du Rhône 6, 1913 Saillon -  </t>
  </si>
  <si>
    <t>Clinical smartphone Sàrl</t>
  </si>
  <si>
    <t xml:space="preserve">Rue Saint-Laurent 33, 1003 Lausanne -  </t>
  </si>
  <si>
    <t>Voyance par téléphone</t>
  </si>
  <si>
    <t xml:space="preserve">Route de Crochy 16, 1024 Ecublens -  </t>
  </si>
  <si>
    <t>Real Russian Hair</t>
  </si>
  <si>
    <t xml:space="preserve">1700 Fribourg -  </t>
  </si>
  <si>
    <t>eA Group SA</t>
  </si>
  <si>
    <t xml:space="preserve">Place Grand-Saint-Jean 3, 1003 Lausanne -  </t>
  </si>
  <si>
    <t>Jemassure Sàrl</t>
  </si>
  <si>
    <t xml:space="preserve">Rue du Bugnon 20, 1005 Lausanne -  </t>
  </si>
  <si>
    <t>Mrs. Dr.med. Sandrine Grept-Locher</t>
  </si>
  <si>
    <t xml:space="preserve">Chemin Rieu 18, 1208 Genève -  </t>
  </si>
  <si>
    <t>Swissbotanic GmbH</t>
  </si>
  <si>
    <t xml:space="preserve">3006 Berne -  </t>
  </si>
  <si>
    <t>Jacky Services Déménagement Sàrl</t>
  </si>
  <si>
    <t xml:space="preserve">Route de Divonne 48, 1260 Nyon -  </t>
  </si>
  <si>
    <t>Home Addict Lusema Luxury SA Benoît Lahouel</t>
  </si>
  <si>
    <t xml:space="preserve">Route de Champ-Colin 2A, Nyon, 1260 Nyon -  </t>
  </si>
  <si>
    <t>RM Sécurité</t>
  </si>
  <si>
    <t xml:space="preserve">Route d'Echallens 12, 1055 Froideville -  </t>
  </si>
  <si>
    <t>Day Conseils Crédit</t>
  </si>
  <si>
    <t xml:space="preserve">Avenue Druey 14, 1018 Lausanne -  </t>
  </si>
  <si>
    <t>Voyance Suisse</t>
  </si>
  <si>
    <t xml:space="preserve">Chemin Marais Roulet 47, 1926 Fully -  </t>
  </si>
  <si>
    <t>B.R. Consulting Relocation Sàrl</t>
  </si>
  <si>
    <t xml:space="preserve">Route des Acacias 48, 1227 Carouge -  </t>
  </si>
  <si>
    <t>ENTOURAGE Medical Esthetic Solutions SA</t>
  </si>
  <si>
    <t xml:space="preserve">Avenue de la Gare 39a, 1003 Lausanne -  </t>
  </si>
  <si>
    <t>123 ACTION</t>
  </si>
  <si>
    <t>Credit.ch</t>
  </si>
  <si>
    <t xml:space="preserve">1260 Nyon -  </t>
  </si>
  <si>
    <t>Abattoir Borgeaud</t>
  </si>
  <si>
    <t xml:space="preserve">Avenue des Grandes-Maresches, 1920 Martigny -  </t>
  </si>
  <si>
    <t>Maladie de Lyme - Pharmacie Geny</t>
  </si>
  <si>
    <t xml:space="preserve">Rue du Petit-Chêne, 9 bis, 1003 Lausanne -  </t>
  </si>
  <si>
    <t>Ryu-Kwaï</t>
  </si>
  <si>
    <t xml:space="preserve">Rue du Jura 14, 1023 Crissier -  </t>
  </si>
  <si>
    <t>Dream Institute Lausanne</t>
  </si>
  <si>
    <t xml:space="preserve">Rue de Bourg 10, 1003 Lausanne -  </t>
  </si>
  <si>
    <t>CARBONIE</t>
  </si>
  <si>
    <t xml:space="preserve">Rue Couchirard 12, 1004 Lausanne -  </t>
  </si>
  <si>
    <t>Linea Lombardo SA</t>
  </si>
  <si>
    <t xml:space="preserve">Avenue des Alpes 86, 1820 Montreux -  </t>
  </si>
  <si>
    <t>DébarraSpeed - Entreprise de débarras à Genève et Lausanne</t>
  </si>
  <si>
    <t xml:space="preserve">1217 Meyrin -  </t>
  </si>
  <si>
    <t>Carole Alkabes Photographe</t>
  </si>
  <si>
    <t xml:space="preserve">1450 Sainte-Croix -  </t>
  </si>
  <si>
    <t>Blue Flowers</t>
  </si>
  <si>
    <t xml:space="preserve">Avenue d'Ouchy 24, 1006 Lausanne -  </t>
  </si>
  <si>
    <t>Apgl Sàrl</t>
  </si>
  <si>
    <t xml:space="preserve">Rue de Lausanne 75, 1020 Renens -  </t>
  </si>
  <si>
    <t>Vitrerie - Serrurerie Toqani SA</t>
  </si>
  <si>
    <t xml:space="preserve">Chemin de Renens 58, 1004 Lausanne -  </t>
  </si>
  <si>
    <t>Dr. Med. Dent. Milos Tomic</t>
  </si>
  <si>
    <t xml:space="preserve">Rue des Remparts 4, 1095 Lutry -  </t>
  </si>
  <si>
    <t>TARA Beauty Line</t>
  </si>
  <si>
    <t xml:space="preserve">Rue de l'Ale 2, 1003 Lausanne -  </t>
  </si>
  <si>
    <t>Dr. Xavier Tenorio, FMH en chirurgie plastique, esthétique et reconstructive</t>
  </si>
  <si>
    <t xml:space="preserve">Rue du Rhône 50, 1204 Genf -  </t>
  </si>
  <si>
    <t>Consulat de Danemark</t>
  </si>
  <si>
    <t xml:space="preserve">Rue de la Gabelle 9, 1227 Carouge -  </t>
  </si>
  <si>
    <t>Commun</t>
  </si>
  <si>
    <t>ID</t>
  </si>
  <si>
    <t>% Fake</t>
  </si>
  <si>
    <t>Nb Fake Review</t>
  </si>
  <si>
    <t>Last Review</t>
  </si>
  <si>
    <t>Dawson Rose</t>
  </si>
  <si>
    <t>Elhamia Aldan</t>
  </si>
  <si>
    <t>Francesca Genovese</t>
  </si>
  <si>
    <t>Francesco Andreiuolo</t>
  </si>
  <si>
    <t>Marco Simone</t>
  </si>
  <si>
    <t>Michel Spartans</t>
  </si>
  <si>
    <t>Michelle Huntziger</t>
  </si>
  <si>
    <t>Stevy Fonseca</t>
  </si>
  <si>
    <t>ARCHI SAINT GERMAIN</t>
  </si>
  <si>
    <t xml:space="preserve">12 Boulevard Saint-Germain, 75005 Paris, France -  </t>
  </si>
  <si>
    <t>Desa services</t>
  </si>
  <si>
    <t xml:space="preserve">58 Avenue de Versailles, 75016 Paris, France -  </t>
  </si>
  <si>
    <t>Medium Mag Voyance</t>
  </si>
  <si>
    <t xml:space="preserve">74250 Peillonnex, France -  </t>
  </si>
  <si>
    <t>Except Design</t>
  </si>
  <si>
    <t xml:space="preserve">5 Avenue Ingres, 75116 Paris, France -  </t>
  </si>
  <si>
    <t>Move-On Magazine</t>
  </si>
  <si>
    <t xml:space="preserve">1 Rue de l'Industrie, 74000 Annecy, France -  </t>
  </si>
  <si>
    <t>Univers Décor Linge De Maison</t>
  </si>
  <si>
    <t xml:space="preserve">24 Rue Gay Lussac, 95500 Gonesse, France -  </t>
  </si>
  <si>
    <t>Cosmique Immobilier</t>
  </si>
  <si>
    <t xml:space="preserve">689 Route des Gaillands, 74400 Chamonix-Mont-Blanc, France -  </t>
  </si>
  <si>
    <t>L'abattoir de Jossigny</t>
  </si>
  <si>
    <t xml:space="preserve">2 Chemin des Chaudronniers, 77600 Jossigny, France -  </t>
  </si>
  <si>
    <t>Samuel Elbilia</t>
  </si>
  <si>
    <t xml:space="preserve">74 Boulevard Exelmans, 75016 Paris, France 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</si>
</sst>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4055-7B85-4833-83F4-E024C315BD69}">
  <dimension ref="A1:M44"/>
  <sheetViews>
    <sheetView workbookViewId="0">
      <selection activeCell="A9" sqref="A9"/>
    </sheetView>
  </sheetViews>
  <sheetFormatPr defaultRowHeight="15" x14ac:dyDescent="0.25"/>
  <cols>
    <col min="1" max="1" width="43.7109375" customWidth="1"/>
    <col min="2" max="2" width="45.7109375" bestFit="1" customWidth="1"/>
    <col min="3" max="3" width="10.5703125" bestFit="1" customWidth="1"/>
    <col min="4" max="4" width="9" bestFit="1" customWidth="1"/>
    <col min="5" max="5" width="4.5703125" customWidth="1"/>
    <col min="6" max="14" width="3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71</v>
      </c>
      <c r="E1" t="s">
        <v>3</v>
      </c>
      <c r="F1">
        <v>17</v>
      </c>
      <c r="G1">
        <v>19</v>
      </c>
      <c r="H1">
        <v>20</v>
      </c>
      <c r="I1">
        <v>25</v>
      </c>
      <c r="J1">
        <v>28</v>
      </c>
      <c r="K1">
        <v>34</v>
      </c>
      <c r="L1">
        <v>66</v>
      </c>
      <c r="M1">
        <v>69</v>
      </c>
    </row>
    <row r="2" spans="1:13" x14ac:dyDescent="0.25">
      <c r="A2" t="s">
        <v>14</v>
      </c>
      <c r="B2" t="s">
        <v>15</v>
      </c>
      <c r="C2">
        <v>20</v>
      </c>
      <c r="D2">
        <f t="shared" ref="D2:D44" si="0">SUM(F2:M2)</f>
        <v>7</v>
      </c>
      <c r="E2" t="str">
        <f>HYPERLINK("https://www.google.fr/maps/search/Real+Russian+Hair+1700+Fribourg+-++")</f>
        <v>https://www.google.fr/maps/search/Real+Russian+Hair+1700+Fribourg+-++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5">
      <c r="A3" t="s">
        <v>34</v>
      </c>
      <c r="B3" t="s">
        <v>35</v>
      </c>
      <c r="C3">
        <v>11</v>
      </c>
      <c r="D3">
        <f t="shared" si="0"/>
        <v>7</v>
      </c>
      <c r="E3" t="str">
        <f>HYPERLINK("https://www.google.fr/maps/search/B.R.+Consulting+Relocation+Sàrl+Route+des+Acacias+48,+1227+Carouge+-++")</f>
        <v>https://www.google.fr/maps/search/B.R.+Consulting+Relocation+Sàrl+Route+des+Acacias+48,+1227+Carouge+-++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</row>
    <row r="4" spans="1:13" x14ac:dyDescent="0.25">
      <c r="A4" t="s">
        <v>10</v>
      </c>
      <c r="B4" t="s">
        <v>11</v>
      </c>
      <c r="C4">
        <v>23</v>
      </c>
      <c r="D4">
        <f t="shared" si="0"/>
        <v>6</v>
      </c>
      <c r="E4" t="str">
        <f>HYPERLINK("https://www.google.fr/maps/search/Clinical+smartphone+Sàrl+Rue+Saint-Laurent+33,+1003+Lausanne+-++")</f>
        <v>https://www.google.fr/maps/search/Clinical+smartphone+Sàrl+Rue+Saint-Laurent+33,+1003+Lausanne+-++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5">
      <c r="A5" t="s">
        <v>16</v>
      </c>
      <c r="B5" t="s">
        <v>17</v>
      </c>
      <c r="C5">
        <v>19</v>
      </c>
      <c r="D5">
        <f t="shared" si="0"/>
        <v>6</v>
      </c>
      <c r="E5" t="str">
        <f>HYPERLINK("https://www.google.fr/maps/search/eA+Group+SA+Place+Grand-Saint-Jean+3,+1003+Lausanne+-++")</f>
        <v>https://www.google.fr/maps/search/eA+Group+SA+Place+Grand-Saint-Jean+3,+1003+Lausanne+-++</v>
      </c>
      <c r="F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</row>
    <row r="6" spans="1:13" x14ac:dyDescent="0.25">
      <c r="A6" t="s">
        <v>18</v>
      </c>
      <c r="B6" t="s">
        <v>19</v>
      </c>
      <c r="C6">
        <v>19</v>
      </c>
      <c r="D6">
        <f t="shared" si="0"/>
        <v>6</v>
      </c>
      <c r="E6" t="str">
        <f>HYPERLINK("https://www.google.fr/maps/search/Jemassure+Sàrl+Rue+du+Bugnon+20,+1005+Lausanne+-++")</f>
        <v>https://www.google.fr/maps/search/Jemassure+Sàrl+Rue+du+Bugnon+20,+1005+Lausanne+-++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</row>
    <row r="7" spans="1:13" x14ac:dyDescent="0.25">
      <c r="A7" t="s">
        <v>32</v>
      </c>
      <c r="B7" t="s">
        <v>33</v>
      </c>
      <c r="C7">
        <v>11</v>
      </c>
      <c r="D7">
        <f t="shared" si="0"/>
        <v>6</v>
      </c>
      <c r="E7" t="str">
        <f>HYPERLINK("https://www.google.fr/maps/search/Voyance+Suisse+Chemin+Marais+Roulet+47,+1926+Fully+-++")</f>
        <v>https://www.google.fr/maps/search/Voyance+Suisse+Chemin+Marais+Roulet+47,+1926+Fully+-++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5">
      <c r="A8" t="s">
        <v>6</v>
      </c>
      <c r="B8" t="s">
        <v>7</v>
      </c>
      <c r="C8">
        <v>26</v>
      </c>
      <c r="D8">
        <f t="shared" si="0"/>
        <v>5</v>
      </c>
      <c r="E8" t="str">
        <f>HYPERLINK("https://www.google.fr/maps/search/Axxys+Services+SA+Avenue+Adrien-Lachenal+25,+1290+Versoix+-++")</f>
        <v>https://www.google.fr/maps/search/Axxys+Services+SA+Avenue+Adrien-Lachenal+25,+1290+Versoix+-++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</row>
    <row r="9" spans="1:13" x14ac:dyDescent="0.25">
      <c r="A9" t="s">
        <v>8</v>
      </c>
      <c r="B9" t="s">
        <v>9</v>
      </c>
      <c r="C9">
        <v>23</v>
      </c>
      <c r="D9">
        <f t="shared" si="0"/>
        <v>5</v>
      </c>
      <c r="E9" t="str">
        <f>HYPERLINK("https://www.google.fr/maps/search/Voyance+Ch.+du+Rhône+6,+1913+Saillon+-++")</f>
        <v>https://www.google.fr/maps/search/Voyance+Ch.+du+Rhône+6,+1913+Saillon+-++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</row>
    <row r="10" spans="1:13" x14ac:dyDescent="0.25">
      <c r="A10" t="s">
        <v>12</v>
      </c>
      <c r="B10" t="s">
        <v>13</v>
      </c>
      <c r="C10">
        <v>20</v>
      </c>
      <c r="D10">
        <f t="shared" si="0"/>
        <v>5</v>
      </c>
      <c r="E10" t="str">
        <f>HYPERLINK("https://www.google.fr/maps/search/Voyance+par+téléphone+Route+de+Crochy+16,+1024+Ecublens+-++")</f>
        <v>https://www.google.fr/maps/search/Voyance+par+téléphone+Route+de+Crochy+16,+1024+Ecublens+-++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</row>
    <row r="11" spans="1:13" x14ac:dyDescent="0.25">
      <c r="A11" t="s">
        <v>84</v>
      </c>
      <c r="B11" s="1" t="s">
        <v>85</v>
      </c>
      <c r="C11">
        <v>17</v>
      </c>
      <c r="D11">
        <f t="shared" si="0"/>
        <v>5</v>
      </c>
      <c r="E11" t="str">
        <f>HYPERLINK("https://www.google.fr/maps/search/ARCHI+SAINT+GERMAIN+12+Boulevard+Saint-Germain,+75005+Paris,+France+-++")</f>
        <v>https://www.google.fr/maps/search/ARCHI+SAINT+GERMAIN+12+Boulevard+Saint-Germain,+75005+Paris,+France+-++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</row>
    <row r="12" spans="1:13" x14ac:dyDescent="0.25">
      <c r="A12" t="s">
        <v>24</v>
      </c>
      <c r="B12" t="s">
        <v>25</v>
      </c>
      <c r="C12">
        <v>14</v>
      </c>
      <c r="D12">
        <f t="shared" si="0"/>
        <v>5</v>
      </c>
      <c r="E12" t="str">
        <f>HYPERLINK("https://www.google.fr/maps/search/Jacky+Services+Déménagement+Sàrl+Route+de+Divonne+48,+1260+Nyon+-++")</f>
        <v>https://www.google.fr/maps/search/Jacky+Services+Déménagement+Sàrl+Route+de+Divonne+48,+1260+Nyon+-++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</row>
    <row r="13" spans="1:13" x14ac:dyDescent="0.25">
      <c r="A13" t="s">
        <v>26</v>
      </c>
      <c r="B13" t="s">
        <v>27</v>
      </c>
      <c r="C13">
        <v>13</v>
      </c>
      <c r="D13">
        <f t="shared" si="0"/>
        <v>4</v>
      </c>
      <c r="E13" t="str">
        <f>HYPERLINK("https://www.google.fr/maps/search/Home+Addict+Lusema+Luxury+SA+Benoît+Lahouel+Route+de+Champ-Colin+2A,+Nyon,+1260+Nyon+-++")</f>
        <v>https://www.google.fr/maps/search/Home+Addict+Lusema+Luxury+SA+Benoît+Lahouel+Route+de+Champ-Colin+2A,+Nyon,+1260+Nyon+-++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</row>
    <row r="14" spans="1:13" x14ac:dyDescent="0.25">
      <c r="A14" t="s">
        <v>28</v>
      </c>
      <c r="B14" t="s">
        <v>29</v>
      </c>
      <c r="C14">
        <v>12</v>
      </c>
      <c r="D14">
        <f t="shared" si="0"/>
        <v>4</v>
      </c>
      <c r="E14" t="str">
        <f>HYPERLINK("https://www.google.fr/maps/search/RM+Sécurité+Route+d'Echallens+12,+1055+Froideville+-++")</f>
        <v>https://www.google.fr/maps/search/RM+Sécurité+Route+d'Echallens+12,+1055+Froideville+-++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</row>
    <row r="15" spans="1:13" x14ac:dyDescent="0.25">
      <c r="A15" t="s">
        <v>38</v>
      </c>
      <c r="B15" t="s">
        <v>7</v>
      </c>
      <c r="C15">
        <v>10</v>
      </c>
      <c r="D15">
        <f t="shared" si="0"/>
        <v>4</v>
      </c>
      <c r="E15" t="str">
        <f>HYPERLINK("https://www.google.fr/maps/search/123+ACTION+Avenue+Adrien-Lachenal+25,+1290+Versoix+-++")</f>
        <v>https://www.google.fr/maps/search/123+ACTION+Avenue+Adrien-Lachenal+25,+1290+Versoix+-++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</row>
    <row r="16" spans="1:13" x14ac:dyDescent="0.25">
      <c r="A16" t="s">
        <v>39</v>
      </c>
      <c r="B16" t="s">
        <v>40</v>
      </c>
      <c r="C16">
        <v>9</v>
      </c>
      <c r="D16">
        <f t="shared" si="0"/>
        <v>4</v>
      </c>
      <c r="E16" t="str">
        <f>HYPERLINK("https://www.google.fr/maps/search/Credit.ch+1260+Nyon+-++")</f>
        <v>https://www.google.fr/maps/search/Credit.ch+1260+Nyon+-++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</row>
    <row r="17" spans="1:13" x14ac:dyDescent="0.25">
      <c r="A17" t="s">
        <v>20</v>
      </c>
      <c r="B17" t="s">
        <v>21</v>
      </c>
      <c r="C17">
        <v>18</v>
      </c>
      <c r="D17">
        <f t="shared" si="0"/>
        <v>3</v>
      </c>
      <c r="E17" t="str">
        <f>HYPERLINK("https://www.google.fr/maps/search/Mrs.+Dr.med.+Sandrine+Grept-Locher+Chemin+Rieu+18,+1208+Genève+-++")</f>
        <v>https://www.google.fr/maps/search/Mrs.+Dr.med.+Sandrine+Grept-Locher+Chemin+Rieu+18,+1208+Genève+-++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</row>
    <row r="18" spans="1:13" x14ac:dyDescent="0.25">
      <c r="A18" t="s">
        <v>22</v>
      </c>
      <c r="B18" t="s">
        <v>23</v>
      </c>
      <c r="C18">
        <v>15</v>
      </c>
      <c r="D18">
        <f t="shared" si="0"/>
        <v>3</v>
      </c>
      <c r="E18" t="str">
        <f>HYPERLINK("https://www.google.fr/maps/search/Swissbotanic+GmbH+3006+Berne+-++")</f>
        <v>https://www.google.fr/maps/search/Swissbotanic+GmbH+3006+Berne+-++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86</v>
      </c>
      <c r="B19" s="1" t="s">
        <v>87</v>
      </c>
      <c r="C19">
        <v>12</v>
      </c>
      <c r="D19">
        <f t="shared" si="0"/>
        <v>3</v>
      </c>
      <c r="E19" t="str">
        <f>HYPERLINK("https://www.google.fr/maps/search/Desa+services+58+Avenue+de+Versailles,+75016+Paris,+France+-++")</f>
        <v>https://www.google.fr/maps/search/Desa+services+58+Avenue+de+Versailles,+75016+Paris,+France+-++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30</v>
      </c>
      <c r="B20" t="s">
        <v>31</v>
      </c>
      <c r="C20">
        <v>12</v>
      </c>
      <c r="D20">
        <f t="shared" si="0"/>
        <v>3</v>
      </c>
      <c r="E20" t="str">
        <f>HYPERLINK("https://www.google.fr/maps/search/Day+Conseils+Crédit+Avenue+Druey+14,+1018+Lausanne+-++")</f>
        <v>https://www.google.fr/maps/search/Day+Conseils+Crédit+Avenue+Druey+14,+1018+Lausanne+-++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</row>
    <row r="21" spans="1:13" x14ac:dyDescent="0.25">
      <c r="A21" t="s">
        <v>88</v>
      </c>
      <c r="B21" s="1" t="s">
        <v>89</v>
      </c>
      <c r="C21">
        <v>9</v>
      </c>
      <c r="D21">
        <f t="shared" si="0"/>
        <v>3</v>
      </c>
      <c r="E21" t="str">
        <f>HYPERLINK("https://www.google.fr/maps/search/Medium+Mag+Voyance+74250+Peillonnex,+France+-++")</f>
        <v>https://www.google.fr/maps/search/Medium+Mag+Voyance+74250+Peillonnex,+France+-++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</row>
    <row r="22" spans="1:13" x14ac:dyDescent="0.25">
      <c r="A22" t="s">
        <v>41</v>
      </c>
      <c r="B22" t="s">
        <v>42</v>
      </c>
      <c r="C22">
        <v>9</v>
      </c>
      <c r="D22">
        <f t="shared" si="0"/>
        <v>3</v>
      </c>
      <c r="E22" t="str">
        <f>HYPERLINK("https://www.google.fr/maps/search/Abattoir+Borgeaud+Avenue+des+Grandes-Maresches,+1920+Martigny+-++")</f>
        <v>https://www.google.fr/maps/search/Abattoir+Borgeaud+Avenue+des+Grandes-Maresches,+1920+Martigny+-++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51</v>
      </c>
      <c r="B23" t="s">
        <v>52</v>
      </c>
      <c r="C23">
        <v>6</v>
      </c>
      <c r="D23">
        <f t="shared" si="0"/>
        <v>3</v>
      </c>
      <c r="E23" t="str">
        <f>HYPERLINK("https://www.google.fr/maps/search/Linea+Lombardo+SA+Avenue+des+Alpes+86,+1820+Montreux+-++")</f>
        <v>https://www.google.fr/maps/search/Linea+Lombardo+SA+Avenue+des+Alpes+86,+1820+Montreux+-++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</row>
    <row r="24" spans="1:13" x14ac:dyDescent="0.25">
      <c r="A24" t="s">
        <v>94</v>
      </c>
      <c r="B24" s="1" t="s">
        <v>95</v>
      </c>
      <c r="C24">
        <v>6</v>
      </c>
      <c r="D24">
        <f t="shared" si="0"/>
        <v>3</v>
      </c>
      <c r="E24" t="str">
        <f>HYPERLINK("https://www.google.fr/maps/search/Univers+Décor+Linge+De+Maison+24+Rue+Gay+Lussac,+95500+Gonesse,+France+-++")</f>
        <v>https://www.google.fr/maps/search/Univers+Décor+Linge+De+Maison+24+Rue+Gay+Lussac,+95500+Gonesse,+France+-++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</row>
    <row r="25" spans="1:13" x14ac:dyDescent="0.25">
      <c r="A25" t="s">
        <v>53</v>
      </c>
      <c r="B25" t="s">
        <v>54</v>
      </c>
      <c r="C25">
        <v>6</v>
      </c>
      <c r="D25">
        <f t="shared" si="0"/>
        <v>3</v>
      </c>
      <c r="E25" t="str">
        <f>HYPERLINK("https://www.google.fr/maps/search/DébarraSpeed+-+Entreprise+de+débarras+à+Genève+et+Lausanne+1217+Meyrin+-++")</f>
        <v>https://www.google.fr/maps/search/DébarraSpeed+-+Entreprise+de+débarras+à+Genève+et+Lausanne+1217+Meyrin+-++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</row>
    <row r="26" spans="1:13" x14ac:dyDescent="0.25">
      <c r="A26" t="s">
        <v>55</v>
      </c>
      <c r="B26" t="s">
        <v>56</v>
      </c>
      <c r="C26">
        <v>5</v>
      </c>
      <c r="D26">
        <f t="shared" si="0"/>
        <v>3</v>
      </c>
      <c r="E26" t="str">
        <f>HYPERLINK("https://www.google.fr/maps/search/Carole+Alkabes+Photographe+1450+Sainte-Croix+-++")</f>
        <v>https://www.google.fr/maps/search/Carole+Alkabes+Photographe+1450+Sainte-Croix+-++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</row>
    <row r="27" spans="1:13" x14ac:dyDescent="0.25">
      <c r="A27" t="s">
        <v>57</v>
      </c>
      <c r="B27" t="s">
        <v>58</v>
      </c>
      <c r="C27">
        <v>5</v>
      </c>
      <c r="D27">
        <f t="shared" si="0"/>
        <v>3</v>
      </c>
      <c r="E27" t="str">
        <f>HYPERLINK("https://www.google.fr/maps/search/Blue+Flowers+Avenue+d'Ouchy+24,+1006+Lausanne+-++")</f>
        <v>https://www.google.fr/maps/search/Blue+Flowers+Avenue+d'Ouchy+24,+1006+Lausanne+-++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</row>
    <row r="28" spans="1:13" x14ac:dyDescent="0.25">
      <c r="A28" t="s">
        <v>59</v>
      </c>
      <c r="B28" t="s">
        <v>60</v>
      </c>
      <c r="C28">
        <v>5</v>
      </c>
      <c r="D28">
        <f t="shared" si="0"/>
        <v>3</v>
      </c>
      <c r="E28" t="str">
        <f>HYPERLINK("https://www.google.fr/maps/search/Apgl+Sàrl+Rue+de+Lausanne+75,+1020+Renens+-++")</f>
        <v>https://www.google.fr/maps/search/Apgl+Sàrl+Rue+de+Lausanne+75,+1020+Renens+-++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</row>
    <row r="29" spans="1:13" x14ac:dyDescent="0.25">
      <c r="A29" t="s">
        <v>4</v>
      </c>
      <c r="B29" t="s">
        <v>5</v>
      </c>
      <c r="C29">
        <v>33</v>
      </c>
      <c r="D29">
        <f t="shared" si="0"/>
        <v>2</v>
      </c>
      <c r="E29" t="str">
        <f>HYPERLINK("https://www.google.fr/maps/search/Extens+Hair+Route+de+la+Fonderie+2,+1700+Fribourg+-++")</f>
        <v>https://www.google.fr/maps/search/Extens+Hair+Route+de+la+Fonderie+2,+1700+Fribourg+-++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36</v>
      </c>
      <c r="B30" t="s">
        <v>37</v>
      </c>
      <c r="C30">
        <v>11</v>
      </c>
      <c r="D30">
        <f t="shared" si="0"/>
        <v>2</v>
      </c>
      <c r="E30" t="str">
        <f>HYPERLINK("https://www.google.fr/maps/search/ENTOURAGE+Medical+Esthetic+Solutions+SA+Avenue+de+la+Gare+39a,+1003+Lausanne+-++")</f>
        <v>https://www.google.fr/maps/search/ENTOURAGE+Medical+Esthetic+Solutions+SA+Avenue+de+la+Gare+39a,+1003+Lausanne+-++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</row>
    <row r="31" spans="1:13" x14ac:dyDescent="0.25">
      <c r="A31" t="s">
        <v>90</v>
      </c>
      <c r="B31" s="1" t="s">
        <v>91</v>
      </c>
      <c r="C31">
        <v>9</v>
      </c>
      <c r="D31">
        <f t="shared" si="0"/>
        <v>2</v>
      </c>
      <c r="E31" t="str">
        <f>HYPERLINK("https://www.google.fr/maps/search/Except+Design+5+Avenue+Ingres,+75116+Paris,+France+-++")</f>
        <v>https://www.google.fr/maps/search/Except+Design+5+Avenue+Ingres,+75116+Paris,+France+-++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</row>
    <row r="32" spans="1:13" x14ac:dyDescent="0.25">
      <c r="A32" t="s">
        <v>43</v>
      </c>
      <c r="B32" t="s">
        <v>44</v>
      </c>
      <c r="C32">
        <v>8</v>
      </c>
      <c r="D32">
        <f t="shared" si="0"/>
        <v>2</v>
      </c>
      <c r="E32" t="str">
        <f>HYPERLINK("https://www.google.fr/maps/search/Maladie+de+Lyme+-+Pharmacie+Geny+Rue+du+Petit-Chêne,+9+bis,+1003+Lausanne+-++")</f>
        <v>https://www.google.fr/maps/search/Maladie+de+Lyme+-+Pharmacie+Geny+Rue+du+Petit-Chêne,+9+bis,+1003+Lausanne+-++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92</v>
      </c>
      <c r="B33" s="1" t="s">
        <v>93</v>
      </c>
      <c r="C33">
        <v>7</v>
      </c>
      <c r="D33">
        <f t="shared" si="0"/>
        <v>2</v>
      </c>
      <c r="E33" t="str">
        <f>HYPERLINK("https://www.google.fr/maps/search/Move-On+Magazine+1+Rue+de+l'Industrie,+74000+Annecy,+France+-++")</f>
        <v>https://www.google.fr/maps/search/Move-On+Magazine+1+Rue+de+l'Industrie,+74000+Annecy,+France+-++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</row>
    <row r="34" spans="1:13" x14ac:dyDescent="0.25">
      <c r="A34" t="s">
        <v>45</v>
      </c>
      <c r="B34" t="s">
        <v>46</v>
      </c>
      <c r="C34">
        <v>7</v>
      </c>
      <c r="D34">
        <f t="shared" si="0"/>
        <v>2</v>
      </c>
      <c r="E34" t="str">
        <f>HYPERLINK("https://www.google.fr/maps/search/Ryu-Kwaï+Rue+du+Jura+14,+1023+Crissier+-++")</f>
        <v>https://www.google.fr/maps/search/Ryu-Kwaï+Rue+du+Jura+14,+1023+Crissier+-++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3" x14ac:dyDescent="0.25">
      <c r="A35" t="s">
        <v>47</v>
      </c>
      <c r="B35" t="s">
        <v>48</v>
      </c>
      <c r="C35">
        <v>6</v>
      </c>
      <c r="D35">
        <f t="shared" si="0"/>
        <v>2</v>
      </c>
      <c r="E35" t="str">
        <f>HYPERLINK("https://www.google.fr/maps/search/Dream+Institute+Lausanne+Rue+de+Bourg+10,+1003+Lausanne+-++")</f>
        <v>https://www.google.fr/maps/search/Dream+Institute+Lausanne+Rue+de+Bourg+10,+1003+Lausanne+-++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49</v>
      </c>
      <c r="B36" t="s">
        <v>50</v>
      </c>
      <c r="C36">
        <v>6</v>
      </c>
      <c r="D36">
        <f t="shared" si="0"/>
        <v>2</v>
      </c>
      <c r="E36" t="str">
        <f>HYPERLINK("https://www.google.fr/maps/search/CARBONIE+Rue+Couchirard+12,+1004+Lausanne+-++")</f>
        <v>https://www.google.fr/maps/search/CARBONIE+Rue+Couchirard+12,+1004+Lausanne+-++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</row>
    <row r="37" spans="1:13" x14ac:dyDescent="0.25">
      <c r="A37" t="s">
        <v>96</v>
      </c>
      <c r="B37" s="1" t="s">
        <v>97</v>
      </c>
      <c r="C37">
        <v>5</v>
      </c>
      <c r="D37">
        <f t="shared" si="0"/>
        <v>2</v>
      </c>
      <c r="E37" t="str">
        <f>HYPERLINK("https://www.google.fr/maps/search/Cosmique+Immobilier+689+Route+des+Gaillands,+74400+Chamonix-Mont-Blanc,+France+-++")</f>
        <v>https://www.google.fr/maps/search/Cosmique+Immobilier+689+Route+des+Gaillands,+74400+Chamonix-Mont-Blanc,+France+-++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">
        <v>61</v>
      </c>
      <c r="B38" t="s">
        <v>62</v>
      </c>
      <c r="C38">
        <v>4</v>
      </c>
      <c r="D38">
        <f t="shared" si="0"/>
        <v>2</v>
      </c>
      <c r="E38" t="str">
        <f>HYPERLINK("https://www.google.fr/maps/search/Vitrerie+-+Serrurerie+Toqani+SA+Chemin+de+Renens+58,+1004+Lausanne+-++")</f>
        <v>https://www.google.fr/maps/search/Vitrerie+-+Serrurerie+Toqani+SA+Chemin+de+Renens+58,+1004+Lausanne+-++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63</v>
      </c>
      <c r="B39" t="s">
        <v>64</v>
      </c>
      <c r="C39">
        <v>4</v>
      </c>
      <c r="D39">
        <f t="shared" si="0"/>
        <v>2</v>
      </c>
      <c r="E39" t="str">
        <f>HYPERLINK("https://www.google.fr/maps/search/Dr.+Med.+Dent.+Milos+Tomic+Rue+des+Remparts+4,+1095+Lutry+-++")</f>
        <v>https://www.google.fr/maps/search/Dr.+Med.+Dent.+Milos+Tomic+Rue+des+Remparts+4,+1095+Lutry+-++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</row>
    <row r="40" spans="1:13" x14ac:dyDescent="0.25">
      <c r="A40" t="s">
        <v>65</v>
      </c>
      <c r="B40" t="s">
        <v>66</v>
      </c>
      <c r="C40">
        <v>4</v>
      </c>
      <c r="D40">
        <f t="shared" si="0"/>
        <v>2</v>
      </c>
      <c r="E40" t="str">
        <f>HYPERLINK("https://www.google.fr/maps/search/TARA+Beauty+Line+Rue+de+l'Ale+2,+1003+Lausanne+-++")</f>
        <v>https://www.google.fr/maps/search/TARA+Beauty+Line+Rue+de+l'Ale+2,+1003+Lausanne+-++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</row>
    <row r="41" spans="1:13" x14ac:dyDescent="0.25">
      <c r="A41" t="s">
        <v>67</v>
      </c>
      <c r="B41" t="s">
        <v>68</v>
      </c>
      <c r="C41">
        <v>4</v>
      </c>
      <c r="D41">
        <f t="shared" si="0"/>
        <v>2</v>
      </c>
      <c r="E41" t="str">
        <f>HYPERLINK("https://www.google.fr/maps/search/Dr.+Xavier+Tenorio,+FMH+en+chirurgie+plastique,+esthétique+et+reconstructive+Rue+du+Rhône+50,+1204+Genf+-++")</f>
        <v>https://www.google.fr/maps/search/Dr.+Xavier+Tenorio,+FMH+en+chirurgie+plastique,+esthétique+et+reconstructive+Rue+du+Rhône+50,+1204+Genf+-++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98</v>
      </c>
      <c r="B42" s="1" t="s">
        <v>99</v>
      </c>
      <c r="C42">
        <v>4</v>
      </c>
      <c r="D42">
        <f t="shared" si="0"/>
        <v>2</v>
      </c>
      <c r="E42" t="str">
        <f>HYPERLINK("https://www.google.fr/maps/search/L'abattoir+de+Jossigny+2+Chemin+des+Chaudronniers,+77600+Jossigny,+France+-++")</f>
        <v>https://www.google.fr/maps/search/L'abattoir+de+Jossigny+2+Chemin+des+Chaudronniers,+77600+Jossigny,+France+-++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69</v>
      </c>
      <c r="B43" t="s">
        <v>70</v>
      </c>
      <c r="C43">
        <v>4</v>
      </c>
      <c r="D43">
        <f t="shared" si="0"/>
        <v>2</v>
      </c>
      <c r="E43" t="str">
        <f>HYPERLINK("https://www.google.fr/maps/search/Consulat+de+Danemark+Rue+de+la+Gabelle+9,+1227+Carouge+-++")</f>
        <v>https://www.google.fr/maps/search/Consulat+de+Danemark+Rue+de+la+Gabelle+9,+1227+Carouge+-++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100</v>
      </c>
      <c r="B44" s="1" t="s">
        <v>101</v>
      </c>
      <c r="C44">
        <v>4</v>
      </c>
      <c r="D44">
        <f t="shared" si="0"/>
        <v>2</v>
      </c>
      <c r="E44" t="str">
        <f>HYPERLINK("https://www.google.fr/maps/search/Samuel+Elbilia+74+Boulevard+Exelmans,+75016+Paris,+France+-++")</f>
        <v>https://www.google.fr/maps/search/Samuel+Elbilia+74+Boulevard+Exelmans,+75016+Paris,+France+-++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</row>
  </sheetData>
  <sortState xmlns:xlrd2="http://schemas.microsoft.com/office/spreadsheetml/2017/richdata2" ref="A2:M62">
    <sortCondition descending="1" ref="D1"/>
  </sortState>
  <conditionalFormatting sqref="G2:N35">
    <cfRule type="colorScale" priority="5">
      <colorScale>
        <cfvo type="min"/>
        <cfvo type="max"/>
        <color rgb="FFFCFCFF"/>
        <color rgb="FF63BE7B"/>
      </colorScale>
    </cfRule>
  </conditionalFormatting>
  <conditionalFormatting sqref="G2:M44">
    <cfRule type="colorScale" priority="2">
      <colorScale>
        <cfvo type="min"/>
        <cfvo type="max"/>
        <color rgb="FFFCFCFF"/>
        <color rgb="FF63BE7B"/>
      </colorScale>
    </cfRule>
  </conditionalFormatting>
  <conditionalFormatting sqref="F2:M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8111-9625-40E0-97EC-B397B5D4948F}">
  <dimension ref="A1:G9"/>
  <sheetViews>
    <sheetView tabSelected="1" workbookViewId="0">
      <selection activeCell="E17" sqref="E17"/>
    </sheetView>
  </sheetViews>
  <sheetFormatPr defaultRowHeight="15" x14ac:dyDescent="0.25"/>
  <cols>
    <col min="1" max="1" width="3" bestFit="1" customWidth="1"/>
    <col min="2" max="2" width="20.42578125" bestFit="1" customWidth="1"/>
    <col min="3" max="3" width="7.140625" bestFit="1" customWidth="1"/>
    <col min="4" max="4" width="10.5703125" bestFit="1" customWidth="1"/>
    <col min="5" max="5" width="15.28515625" bestFit="1" customWidth="1"/>
    <col min="6" max="6" width="12" bestFit="1" customWidth="1"/>
    <col min="7" max="7" width="68.7109375" bestFit="1" customWidth="1"/>
  </cols>
  <sheetData>
    <row r="1" spans="1:7" x14ac:dyDescent="0.25">
      <c r="A1" t="s">
        <v>72</v>
      </c>
      <c r="B1" t="s">
        <v>0</v>
      </c>
      <c r="C1" t="s">
        <v>73</v>
      </c>
      <c r="D1" t="s">
        <v>2</v>
      </c>
      <c r="E1" t="s">
        <v>74</v>
      </c>
      <c r="F1" t="s">
        <v>75</v>
      </c>
      <c r="G1" t="s">
        <v>3</v>
      </c>
    </row>
    <row r="2" spans="1:7" x14ac:dyDescent="0.25">
      <c r="A2">
        <v>17</v>
      </c>
      <c r="B2" t="s">
        <v>76</v>
      </c>
      <c r="C2">
        <v>51</v>
      </c>
      <c r="D2">
        <v>37</v>
      </c>
      <c r="E2">
        <v>19</v>
      </c>
      <c r="F2">
        <v>43520.897750902797</v>
      </c>
      <c r="G2" t="str">
        <f>HYPERLINK("https://www.google.com/maps/contrib/107704757079483165573/reviews/")</f>
        <v>https://www.google.com/maps/contrib/107704757079483165573/reviews/</v>
      </c>
    </row>
    <row r="3" spans="1:7" x14ac:dyDescent="0.25">
      <c r="A3">
        <v>19</v>
      </c>
      <c r="B3" t="s">
        <v>77</v>
      </c>
      <c r="C3">
        <v>53</v>
      </c>
      <c r="D3">
        <v>30</v>
      </c>
      <c r="E3">
        <v>16</v>
      </c>
      <c r="F3">
        <v>43511.897839710597</v>
      </c>
      <c r="G3" t="str">
        <f>HYPERLINK("https://www.google.com/maps/contrib/117050065951552422494/reviews/")</f>
        <v>https://www.google.com/maps/contrib/117050065951552422494/reviews/</v>
      </c>
    </row>
    <row r="4" spans="1:7" x14ac:dyDescent="0.25">
      <c r="A4">
        <v>25</v>
      </c>
      <c r="B4" t="s">
        <v>78</v>
      </c>
      <c r="C4">
        <v>46</v>
      </c>
      <c r="D4">
        <v>57</v>
      </c>
      <c r="E4">
        <v>26</v>
      </c>
      <c r="F4">
        <v>43470.448371446801</v>
      </c>
      <c r="G4" t="str">
        <f>HYPERLINK("https://www.google.com/maps/contrib/101106519956830015934/reviews/")</f>
        <v>https://www.google.com/maps/contrib/101106519956830015934/reviews/</v>
      </c>
    </row>
    <row r="5" spans="1:7" x14ac:dyDescent="0.25">
      <c r="A5">
        <v>20</v>
      </c>
      <c r="B5" t="s">
        <v>79</v>
      </c>
      <c r="C5">
        <v>38</v>
      </c>
      <c r="D5">
        <v>74</v>
      </c>
      <c r="E5">
        <v>28</v>
      </c>
      <c r="F5">
        <v>43511.8978664815</v>
      </c>
      <c r="G5" t="str">
        <f>HYPERLINK("https://www.google.com/maps/contrib/103214909057505432627/reviews/")</f>
        <v>https://www.google.com/maps/contrib/103214909057505432627/reviews/</v>
      </c>
    </row>
    <row r="6" spans="1:7" x14ac:dyDescent="0.25">
      <c r="A6">
        <v>34</v>
      </c>
      <c r="B6" t="s">
        <v>80</v>
      </c>
      <c r="C6">
        <v>65</v>
      </c>
      <c r="D6">
        <v>23</v>
      </c>
      <c r="E6">
        <v>15</v>
      </c>
      <c r="F6">
        <v>43126.450507974499</v>
      </c>
      <c r="G6" t="str">
        <f>HYPERLINK("https://www.google.com/maps/contrib/109905541338928453451/reviews/")</f>
        <v>https://www.google.com/maps/contrib/109905541338928453451/reviews/</v>
      </c>
    </row>
    <row r="7" spans="1:7" x14ac:dyDescent="0.25">
      <c r="A7">
        <v>28</v>
      </c>
      <c r="B7" t="s">
        <v>81</v>
      </c>
      <c r="C7">
        <v>50</v>
      </c>
      <c r="D7">
        <v>32</v>
      </c>
      <c r="E7">
        <v>16</v>
      </c>
      <c r="F7">
        <v>43338.449111169</v>
      </c>
      <c r="G7" t="str">
        <f>HYPERLINK("https://www.google.com/maps/contrib/107128526327140598652/reviews/")</f>
        <v>https://www.google.com/maps/contrib/107128526327140598652/reviews/</v>
      </c>
    </row>
    <row r="8" spans="1:7" x14ac:dyDescent="0.25">
      <c r="A8">
        <v>66</v>
      </c>
      <c r="B8" t="s">
        <v>82</v>
      </c>
      <c r="C8">
        <v>65</v>
      </c>
      <c r="D8">
        <v>34</v>
      </c>
      <c r="E8">
        <v>22</v>
      </c>
      <c r="F8">
        <v>43369.486459120402</v>
      </c>
      <c r="G8" t="str">
        <f>HYPERLINK("https://www.google.com/maps/contrib/110121339683744427522/reviews/")</f>
        <v>https://www.google.com/maps/contrib/110121339683744427522/reviews/</v>
      </c>
    </row>
    <row r="9" spans="1:7" x14ac:dyDescent="0.25">
      <c r="A9">
        <v>69</v>
      </c>
      <c r="B9" t="s">
        <v>83</v>
      </c>
      <c r="C9">
        <v>49</v>
      </c>
      <c r="D9">
        <v>39</v>
      </c>
      <c r="E9">
        <v>19</v>
      </c>
      <c r="F9">
        <v>43461.488269363399</v>
      </c>
      <c r="G9" t="str">
        <f>HYPERLINK("https://www.google.com/maps/contrib/114095125488155279147/reviews/")</f>
        <v>https://www.google.com/maps/contrib/114095125488155279147/reviews/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Grid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Glardon</dc:creator>
  <cp:lastModifiedBy>Florian Glardon</cp:lastModifiedBy>
  <dcterms:created xsi:type="dcterms:W3CDTF">2019-03-01T21:38:34Z</dcterms:created>
  <dcterms:modified xsi:type="dcterms:W3CDTF">2019-03-07T06:16:21Z</dcterms:modified>
</cp:coreProperties>
</file>