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rishna\2025 Folder\Personal\"/>
    </mc:Choice>
  </mc:AlternateContent>
  <xr:revisionPtr revIDLastSave="0" documentId="13_ncr:1_{D147441E-11D1-45A6-8FDD-0139AE64FC2D}" xr6:coauthVersionLast="47" xr6:coauthVersionMax="47" xr10:uidLastSave="{00000000-0000-0000-0000-000000000000}"/>
  <workbookProtection workbookAlgorithmName="SHA-512" workbookHashValue="J7w4a7iEb2NizqliYi6XR6KtLuJBSWsCXgEumwg4WPgqgMQKnbZW/zH7/21ULmsxVGGCVLcnYOuCpVhdyHyDjA==" workbookSaltValue="sSPKOm4Sqi2laixbqPM0Nw==" workbookSpinCount="100000" lockStructure="1"/>
  <bookViews>
    <workbookView xWindow="-110" yWindow="-110" windowWidth="19420" windowHeight="10300" activeTab="3" xr2:uid="{00000000-000D-0000-FFFF-FFFF00000000}"/>
  </bookViews>
  <sheets>
    <sheet name="Sheet1" sheetId="1" r:id="rId1"/>
    <sheet name="Sheet2" sheetId="2" r:id="rId2"/>
    <sheet name="Sheet3" sheetId="3" state="hidden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3" l="1"/>
  <c r="R18" i="3" s="1"/>
  <c r="P18" i="3"/>
  <c r="N18" i="3"/>
  <c r="L20" i="3"/>
  <c r="J20" i="3"/>
  <c r="H20" i="3"/>
  <c r="F20" i="3"/>
  <c r="D20" i="3"/>
  <c r="L16" i="3"/>
  <c r="L3" i="3"/>
  <c r="J16" i="3"/>
  <c r="J18" i="3"/>
  <c r="H16" i="3"/>
  <c r="H18" i="3" s="1"/>
  <c r="C26" i="2"/>
  <c r="F18" i="3"/>
  <c r="D18" i="3"/>
  <c r="B20" i="1"/>
  <c r="B18" i="1"/>
  <c r="B17" i="1"/>
  <c r="B19" i="1"/>
  <c r="B25" i="1"/>
  <c r="B16" i="1"/>
  <c r="B21" i="1"/>
  <c r="L18" i="3" l="1"/>
</calcChain>
</file>

<file path=xl/sharedStrings.xml><?xml version="1.0" encoding="utf-8"?>
<sst xmlns="http://schemas.openxmlformats.org/spreadsheetml/2006/main" count="163" uniqueCount="142">
  <si>
    <t>Profile</t>
  </si>
  <si>
    <t>Self</t>
  </si>
  <si>
    <t>Spouse</t>
  </si>
  <si>
    <t>ASSET VALUE</t>
  </si>
  <si>
    <t>Cutlivatable Land</t>
  </si>
  <si>
    <t>Plots</t>
  </si>
  <si>
    <t>House</t>
  </si>
  <si>
    <t>INVESTMENTS</t>
  </si>
  <si>
    <t>EXPENSES / MONTH</t>
  </si>
  <si>
    <t>Medical</t>
  </si>
  <si>
    <t>Life Insurance</t>
  </si>
  <si>
    <t>Motorcycle Insurance</t>
  </si>
  <si>
    <t>Car Insurance</t>
  </si>
  <si>
    <t>EMI</t>
  </si>
  <si>
    <t>Vehicle Loan</t>
  </si>
  <si>
    <t>Name*</t>
  </si>
  <si>
    <t>Age*</t>
  </si>
  <si>
    <t>Profession*</t>
  </si>
  <si>
    <t>Income / Month*</t>
  </si>
  <si>
    <t>Company Name *</t>
  </si>
  <si>
    <t>FD*</t>
  </si>
  <si>
    <t>Equity*</t>
  </si>
  <si>
    <t>Bonds*</t>
  </si>
  <si>
    <t>Mutual Funds*</t>
  </si>
  <si>
    <t>Savings Bank*</t>
  </si>
  <si>
    <t>SGB*</t>
  </si>
  <si>
    <t>Gold*</t>
  </si>
  <si>
    <t>Others*</t>
  </si>
  <si>
    <t>Rent*</t>
  </si>
  <si>
    <t>Term Insurance*</t>
  </si>
  <si>
    <t>All Other Expenses*</t>
  </si>
  <si>
    <t>Location*</t>
  </si>
  <si>
    <t>Credit Card*</t>
  </si>
  <si>
    <t>Home Loan *</t>
  </si>
  <si>
    <t>Personal Loan*</t>
  </si>
  <si>
    <t>Dependant Children Details*</t>
  </si>
  <si>
    <t>Other Dependant Details*</t>
  </si>
  <si>
    <t>Reason for appointment*</t>
  </si>
  <si>
    <t>Radhakrishnan G</t>
  </si>
  <si>
    <t>Kasthuri K</t>
  </si>
  <si>
    <t>46 Yrs</t>
  </si>
  <si>
    <t>44 Yrs</t>
  </si>
  <si>
    <t xml:space="preserve">IT </t>
  </si>
  <si>
    <t>TCS</t>
  </si>
  <si>
    <t>AAI</t>
  </si>
  <si>
    <t>1 Acre (home town)</t>
  </si>
  <si>
    <t>Own house + 2 rentals</t>
  </si>
  <si>
    <t>Nil</t>
  </si>
  <si>
    <t>Not having</t>
  </si>
  <si>
    <t>Company covered</t>
  </si>
  <si>
    <t>Covered by organization</t>
  </si>
  <si>
    <t>No</t>
  </si>
  <si>
    <t>Chennai</t>
  </si>
  <si>
    <t>3 plots</t>
  </si>
  <si>
    <t>Financial management + Retirement planning + investment options for some saved money</t>
  </si>
  <si>
    <t>PF</t>
  </si>
  <si>
    <t>Gratuity</t>
  </si>
  <si>
    <t>NPS</t>
  </si>
  <si>
    <t>Superannuation</t>
  </si>
  <si>
    <t>Rental Income / Month</t>
  </si>
  <si>
    <t>ICICI Pru Policy (ULIP)</t>
  </si>
  <si>
    <t>LIC</t>
  </si>
  <si>
    <t>1 flat (rental)</t>
  </si>
  <si>
    <t>Mother (self funded)</t>
  </si>
  <si>
    <t>2.4 Lac (after tax &amp; deductions)</t>
  </si>
  <si>
    <t>1 lac (after tax &amp; deductions)</t>
  </si>
  <si>
    <t>Parents (can manage themselves)</t>
  </si>
  <si>
    <t>2 (Daughter 12th std, Son 4th std)</t>
  </si>
  <si>
    <t>Govt job</t>
  </si>
  <si>
    <t>FD SBI</t>
  </si>
  <si>
    <t>FD FINCARE</t>
  </si>
  <si>
    <t>EQ ZERODHA</t>
  </si>
  <si>
    <t>BOB BOND</t>
  </si>
  <si>
    <t>TATA CAP BOND</t>
  </si>
  <si>
    <t>PIRMAL BOND</t>
  </si>
  <si>
    <t>UGRO BOND</t>
  </si>
  <si>
    <t>MUT FUND ZERODHA</t>
  </si>
  <si>
    <t>MUT FUND CAMS + ICICI</t>
  </si>
  <si>
    <t>SAV BANK SBI</t>
  </si>
  <si>
    <t>SAV BANK ICICI</t>
  </si>
  <si>
    <t>SGB SBI</t>
  </si>
  <si>
    <t>SGB ICICI</t>
  </si>
  <si>
    <t>GPAY GOLD</t>
  </si>
  <si>
    <t>FINCARE SAV ACCT</t>
  </si>
  <si>
    <t>ICICI ULIP</t>
  </si>
  <si>
    <t xml:space="preserve">LIC </t>
  </si>
  <si>
    <t>EQ ICICIDIRECT</t>
  </si>
  <si>
    <t>RBI BOND ICICI 7.75</t>
  </si>
  <si>
    <t xml:space="preserve">Mother </t>
  </si>
  <si>
    <t>10k nifty</t>
  </si>
  <si>
    <t>10k large cap</t>
  </si>
  <si>
    <t>20k monthly stocks</t>
  </si>
  <si>
    <t>1 bond every year</t>
  </si>
  <si>
    <t>American company - Philip capital</t>
  </si>
  <si>
    <t>Bharath</t>
  </si>
  <si>
    <t>Vinodh</t>
  </si>
  <si>
    <t>HUF</t>
  </si>
  <si>
    <t>Zerodha DP</t>
  </si>
  <si>
    <t>Chola DP</t>
  </si>
  <si>
    <t>MFs, Bonds, Stocks</t>
  </si>
  <si>
    <t>Bonds &amp; Stocks</t>
  </si>
  <si>
    <t>SA</t>
  </si>
  <si>
    <t>Stocks</t>
  </si>
  <si>
    <t>Bond BOB</t>
  </si>
  <si>
    <t>Bond Tata Cap</t>
  </si>
  <si>
    <t>CAMS</t>
  </si>
  <si>
    <t>MFs</t>
  </si>
  <si>
    <t>Bond SGB ICICI</t>
  </si>
  <si>
    <t>ICICI DP</t>
  </si>
  <si>
    <t>ICICI RBI 7.75</t>
  </si>
  <si>
    <t>Bond SGB (SBI)</t>
  </si>
  <si>
    <t>Others + Cash</t>
  </si>
  <si>
    <t>Total</t>
  </si>
  <si>
    <t>Indiabulls DP</t>
  </si>
  <si>
    <t>reactivate dormant</t>
  </si>
  <si>
    <t>reactivate suspended acct</t>
  </si>
  <si>
    <t>POA</t>
  </si>
  <si>
    <t>Debit pin: 1987</t>
  </si>
  <si>
    <t>Debit pin: 1976</t>
  </si>
  <si>
    <t>Cams Online</t>
  </si>
  <si>
    <t>Grkrish2002@yahoo.com, Arjun#4567</t>
  </si>
  <si>
    <t>NSDL cra-nsdl.com</t>
  </si>
  <si>
    <t>PRAN: 110064187411</t>
  </si>
  <si>
    <t>Chola Wealth Direct</t>
  </si>
  <si>
    <t>112275, AEEPR1199B</t>
  </si>
  <si>
    <t>CDSL Easi</t>
  </si>
  <si>
    <t>8825439859 - praveenraj ICICI Direct Medavakkam</t>
  </si>
  <si>
    <t>Kasthuri - MZ2820, Pwd 31031977</t>
  </si>
  <si>
    <t>Zerodha ID</t>
  </si>
  <si>
    <t xml:space="preserve">Zerodha pwd </t>
  </si>
  <si>
    <t>Arjun#1234</t>
  </si>
  <si>
    <t>1208160006021927</t>
  </si>
  <si>
    <t>Grkrish2002, Arjun6789</t>
  </si>
  <si>
    <t>PWD: Arjun#4567</t>
  </si>
  <si>
    <t>Profile password: Arjun#4567</t>
  </si>
  <si>
    <t>NSDL</t>
  </si>
  <si>
    <t>Grkrish2, Arjun#6789</t>
  </si>
  <si>
    <t>SBI -- Grkrish2002 -- Arjun#1234</t>
  </si>
  <si>
    <t>ICICI -- Grkrish2002 -- Arjun#9012</t>
  </si>
  <si>
    <t>Riti2024, Riti#2345</t>
  </si>
  <si>
    <t>HDFC -- Mobile app PIN 2202</t>
  </si>
  <si>
    <t>HDFC Customer ID for web login: 237621544, Arjun#2345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</si>
</sst>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15" fontId="1" fillId="0" borderId="0" xfId="0" applyNumberFormat="1" applyFont="1"/>
    <xf numFmtId="0" fontId="0" fillId="2" borderId="1" xfId="0" applyFill="1" applyBorder="1" applyAlignment="1">
      <alignment horizontal="left" indent="1"/>
    </xf>
    <xf numFmtId="0" fontId="1" fillId="0" borderId="0" xfId="0" applyFont="1"/>
    <xf numFmtId="0" fontId="3" fillId="0" borderId="0" xfId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rkrish2002@yahoo.com,%20Arjun#4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39" workbookViewId="0">
      <selection activeCell="B16" sqref="B16:B29"/>
    </sheetView>
  </sheetViews>
  <sheetFormatPr defaultRowHeight="14.5" x14ac:dyDescent="0.35"/>
  <cols>
    <col min="1" max="1" width="26" bestFit="1" customWidth="1"/>
    <col min="2" max="2" width="27" customWidth="1"/>
    <col min="3" max="3" width="27.54296875" customWidth="1"/>
    <col min="8" max="8" width="16" customWidth="1"/>
  </cols>
  <sheetData>
    <row r="1" spans="1:3" ht="15.5" x14ac:dyDescent="0.35">
      <c r="A1" s="1" t="s">
        <v>0</v>
      </c>
      <c r="B1" s="2"/>
      <c r="C1" s="2"/>
    </row>
    <row r="2" spans="1:3" x14ac:dyDescent="0.35">
      <c r="A2" s="3"/>
      <c r="B2" s="4" t="s">
        <v>1</v>
      </c>
      <c r="C2" s="4" t="s">
        <v>2</v>
      </c>
    </row>
    <row r="3" spans="1:3" x14ac:dyDescent="0.35">
      <c r="A3" s="5" t="s">
        <v>15</v>
      </c>
      <c r="B3" s="2" t="s">
        <v>38</v>
      </c>
      <c r="C3" s="2" t="s">
        <v>39</v>
      </c>
    </row>
    <row r="4" spans="1:3" x14ac:dyDescent="0.35">
      <c r="A4" s="6" t="s">
        <v>16</v>
      </c>
      <c r="B4" s="2" t="s">
        <v>40</v>
      </c>
      <c r="C4" s="2" t="s">
        <v>41</v>
      </c>
    </row>
    <row r="5" spans="1:3" x14ac:dyDescent="0.35">
      <c r="A5" s="6" t="s">
        <v>17</v>
      </c>
      <c r="B5" s="2" t="s">
        <v>42</v>
      </c>
      <c r="C5" s="2" t="s">
        <v>68</v>
      </c>
    </row>
    <row r="6" spans="1:3" x14ac:dyDescent="0.35">
      <c r="A6" s="6" t="s">
        <v>18</v>
      </c>
      <c r="B6" s="2" t="s">
        <v>64</v>
      </c>
      <c r="C6" s="2" t="s">
        <v>65</v>
      </c>
    </row>
    <row r="7" spans="1:3" x14ac:dyDescent="0.35">
      <c r="A7" s="6" t="s">
        <v>59</v>
      </c>
      <c r="B7" s="8">
        <v>34000</v>
      </c>
      <c r="C7" s="8">
        <v>10000</v>
      </c>
    </row>
    <row r="8" spans="1:3" x14ac:dyDescent="0.35">
      <c r="A8" s="6" t="s">
        <v>19</v>
      </c>
      <c r="B8" s="2" t="s">
        <v>43</v>
      </c>
      <c r="C8" s="2" t="s">
        <v>44</v>
      </c>
    </row>
    <row r="9" spans="1:3" x14ac:dyDescent="0.35">
      <c r="A9" s="6"/>
      <c r="B9" s="2"/>
      <c r="C9" s="2"/>
    </row>
    <row r="10" spans="1:3" x14ac:dyDescent="0.35">
      <c r="A10" s="6" t="s">
        <v>3</v>
      </c>
      <c r="B10" s="2"/>
      <c r="C10" s="2"/>
    </row>
    <row r="11" spans="1:3" x14ac:dyDescent="0.35">
      <c r="A11" s="7" t="s">
        <v>4</v>
      </c>
      <c r="B11" s="2" t="s">
        <v>45</v>
      </c>
      <c r="C11" s="2"/>
    </row>
    <row r="12" spans="1:3" x14ac:dyDescent="0.35">
      <c r="A12" s="7" t="s">
        <v>5</v>
      </c>
      <c r="B12" s="2" t="s">
        <v>53</v>
      </c>
      <c r="C12" s="2" t="s">
        <v>53</v>
      </c>
    </row>
    <row r="13" spans="1:3" x14ac:dyDescent="0.35">
      <c r="A13" s="7" t="s">
        <v>6</v>
      </c>
      <c r="B13" s="2" t="s">
        <v>46</v>
      </c>
      <c r="C13" s="2" t="s">
        <v>62</v>
      </c>
    </row>
    <row r="14" spans="1:3" x14ac:dyDescent="0.35">
      <c r="A14" s="2"/>
      <c r="B14" s="2"/>
      <c r="C14" s="2"/>
    </row>
    <row r="15" spans="1:3" x14ac:dyDescent="0.35">
      <c r="A15" s="6" t="s">
        <v>7</v>
      </c>
      <c r="B15" s="2"/>
      <c r="C15" s="2"/>
    </row>
    <row r="16" spans="1:3" x14ac:dyDescent="0.35">
      <c r="A16" s="7" t="s">
        <v>20</v>
      </c>
      <c r="B16" s="2">
        <f>138000+200000</f>
        <v>338000</v>
      </c>
      <c r="C16" s="2"/>
    </row>
    <row r="17" spans="1:11" x14ac:dyDescent="0.35">
      <c r="A17" s="7" t="s">
        <v>21</v>
      </c>
      <c r="B17" s="2">
        <f>1985763+912000</f>
        <v>2897763</v>
      </c>
      <c r="C17" s="2"/>
      <c r="J17" t="s">
        <v>88</v>
      </c>
      <c r="K17" t="s">
        <v>96</v>
      </c>
    </row>
    <row r="18" spans="1:11" x14ac:dyDescent="0.35">
      <c r="A18" s="7" t="s">
        <v>22</v>
      </c>
      <c r="B18" s="2">
        <f>1091000+59400+97343+430967+60000</f>
        <v>1738710</v>
      </c>
      <c r="C18" s="2"/>
    </row>
    <row r="19" spans="1:11" x14ac:dyDescent="0.35">
      <c r="A19" s="10" t="s">
        <v>23</v>
      </c>
      <c r="B19" s="2">
        <f>2824922+959819</f>
        <v>3784741</v>
      </c>
      <c r="C19" s="2"/>
    </row>
    <row r="20" spans="1:11" x14ac:dyDescent="0.35">
      <c r="A20" s="10" t="s">
        <v>24</v>
      </c>
      <c r="B20" s="2">
        <f>2740000+485328</f>
        <v>3225328</v>
      </c>
      <c r="C20" s="2"/>
    </row>
    <row r="21" spans="1:11" x14ac:dyDescent="0.35">
      <c r="A21" s="7" t="s">
        <v>25</v>
      </c>
      <c r="B21" s="2">
        <f>101340+49441</f>
        <v>150781</v>
      </c>
      <c r="C21" s="2"/>
    </row>
    <row r="22" spans="1:11" x14ac:dyDescent="0.35">
      <c r="A22" s="7" t="s">
        <v>26</v>
      </c>
      <c r="B22" s="2">
        <v>43263</v>
      </c>
      <c r="C22" s="2"/>
    </row>
    <row r="23" spans="1:11" x14ac:dyDescent="0.35">
      <c r="A23" s="7" t="s">
        <v>27</v>
      </c>
      <c r="B23" s="2">
        <v>35756</v>
      </c>
      <c r="C23" s="2"/>
    </row>
    <row r="24" spans="1:11" x14ac:dyDescent="0.35">
      <c r="A24" s="10" t="s">
        <v>60</v>
      </c>
      <c r="B24" s="2">
        <v>220228</v>
      </c>
      <c r="C24" s="2"/>
    </row>
    <row r="25" spans="1:11" x14ac:dyDescent="0.35">
      <c r="A25" s="7" t="s">
        <v>61</v>
      </c>
      <c r="B25" s="2">
        <f>117000+127000</f>
        <v>244000</v>
      </c>
      <c r="C25" s="2"/>
    </row>
    <row r="26" spans="1:11" x14ac:dyDescent="0.35">
      <c r="A26" s="7" t="s">
        <v>57</v>
      </c>
      <c r="B26" s="2">
        <v>713991</v>
      </c>
      <c r="C26" s="2"/>
    </row>
    <row r="27" spans="1:11" x14ac:dyDescent="0.35">
      <c r="A27" s="7" t="s">
        <v>55</v>
      </c>
      <c r="B27" s="2">
        <v>5075499</v>
      </c>
      <c r="C27" s="2"/>
      <c r="H27" t="s">
        <v>89</v>
      </c>
    </row>
    <row r="28" spans="1:11" x14ac:dyDescent="0.35">
      <c r="A28" s="7" t="s">
        <v>56</v>
      </c>
      <c r="B28" s="2">
        <v>1713500</v>
      </c>
      <c r="C28" s="2"/>
      <c r="H28" t="s">
        <v>90</v>
      </c>
    </row>
    <row r="29" spans="1:11" x14ac:dyDescent="0.35">
      <c r="A29" s="7" t="s">
        <v>58</v>
      </c>
      <c r="B29" s="2">
        <v>2484790</v>
      </c>
      <c r="C29" s="2"/>
      <c r="H29" t="s">
        <v>91</v>
      </c>
    </row>
    <row r="30" spans="1:11" x14ac:dyDescent="0.35">
      <c r="A30" s="7"/>
      <c r="B30" s="2"/>
      <c r="C30" s="2"/>
      <c r="H30" t="s">
        <v>92</v>
      </c>
    </row>
    <row r="31" spans="1:11" x14ac:dyDescent="0.35">
      <c r="A31" s="6" t="s">
        <v>8</v>
      </c>
      <c r="B31" s="2"/>
      <c r="C31" s="2"/>
      <c r="H31" t="s">
        <v>93</v>
      </c>
    </row>
    <row r="32" spans="1:11" x14ac:dyDescent="0.35">
      <c r="A32" s="7" t="s">
        <v>28</v>
      </c>
      <c r="B32" s="2" t="s">
        <v>47</v>
      </c>
      <c r="C32" s="2"/>
    </row>
    <row r="33" spans="1:8" x14ac:dyDescent="0.35">
      <c r="A33" s="7" t="s">
        <v>9</v>
      </c>
      <c r="B33" s="2" t="s">
        <v>49</v>
      </c>
      <c r="C33" s="2" t="s">
        <v>50</v>
      </c>
      <c r="H33" t="s">
        <v>94</v>
      </c>
    </row>
    <row r="34" spans="1:8" x14ac:dyDescent="0.35">
      <c r="A34" s="7" t="s">
        <v>10</v>
      </c>
      <c r="B34" s="2" t="s">
        <v>51</v>
      </c>
      <c r="C34" s="2" t="s">
        <v>51</v>
      </c>
      <c r="H34" t="s">
        <v>95</v>
      </c>
    </row>
    <row r="35" spans="1:8" x14ac:dyDescent="0.35">
      <c r="A35" s="7" t="s">
        <v>29</v>
      </c>
      <c r="B35" s="2" t="s">
        <v>48</v>
      </c>
      <c r="C35" s="2" t="s">
        <v>48</v>
      </c>
    </row>
    <row r="36" spans="1:8" x14ac:dyDescent="0.35">
      <c r="A36" s="7" t="s">
        <v>11</v>
      </c>
      <c r="B36" s="2">
        <v>150</v>
      </c>
      <c r="C36" s="2">
        <v>150</v>
      </c>
    </row>
    <row r="37" spans="1:8" x14ac:dyDescent="0.35">
      <c r="A37" s="7" t="s">
        <v>12</v>
      </c>
      <c r="B37" s="2">
        <v>1500</v>
      </c>
      <c r="C37" s="2">
        <v>450</v>
      </c>
    </row>
    <row r="38" spans="1:8" x14ac:dyDescent="0.35">
      <c r="A38" s="7" t="s">
        <v>30</v>
      </c>
      <c r="B38" s="2">
        <v>85000</v>
      </c>
      <c r="C38" s="2"/>
    </row>
    <row r="39" spans="1:8" x14ac:dyDescent="0.35">
      <c r="A39" s="6" t="s">
        <v>13</v>
      </c>
      <c r="B39" s="2"/>
      <c r="C39" s="2"/>
    </row>
    <row r="40" spans="1:8" x14ac:dyDescent="0.35">
      <c r="A40" s="7" t="s">
        <v>32</v>
      </c>
      <c r="B40" s="2" t="s">
        <v>51</v>
      </c>
      <c r="C40" s="2" t="s">
        <v>51</v>
      </c>
    </row>
    <row r="41" spans="1:8" x14ac:dyDescent="0.35">
      <c r="A41" s="7" t="s">
        <v>33</v>
      </c>
      <c r="B41" s="2" t="s">
        <v>51</v>
      </c>
      <c r="C41" s="2" t="s">
        <v>51</v>
      </c>
    </row>
    <row r="42" spans="1:8" x14ac:dyDescent="0.35">
      <c r="A42" s="7" t="s">
        <v>14</v>
      </c>
      <c r="B42" s="2" t="s">
        <v>51</v>
      </c>
      <c r="C42" s="2" t="s">
        <v>51</v>
      </c>
    </row>
    <row r="43" spans="1:8" x14ac:dyDescent="0.35">
      <c r="A43" s="7" t="s">
        <v>34</v>
      </c>
      <c r="B43" s="2" t="s">
        <v>51</v>
      </c>
      <c r="C43" s="2" t="s">
        <v>51</v>
      </c>
    </row>
    <row r="44" spans="1:8" x14ac:dyDescent="0.35">
      <c r="A44" s="2"/>
      <c r="B44" s="2"/>
      <c r="C44" s="2"/>
    </row>
    <row r="45" spans="1:8" x14ac:dyDescent="0.35">
      <c r="A45" s="2" t="s">
        <v>35</v>
      </c>
      <c r="B45" s="2" t="s">
        <v>67</v>
      </c>
      <c r="C45" s="2"/>
    </row>
    <row r="46" spans="1:8" x14ac:dyDescent="0.35">
      <c r="A46" s="2" t="s">
        <v>36</v>
      </c>
      <c r="B46" s="2" t="s">
        <v>63</v>
      </c>
      <c r="C46" s="2" t="s">
        <v>66</v>
      </c>
    </row>
    <row r="47" spans="1:8" x14ac:dyDescent="0.35">
      <c r="A47" s="2" t="s">
        <v>31</v>
      </c>
      <c r="B47" s="2" t="s">
        <v>52</v>
      </c>
      <c r="C47" s="2" t="s">
        <v>52</v>
      </c>
    </row>
    <row r="48" spans="1:8" x14ac:dyDescent="0.35">
      <c r="A48" s="2" t="s">
        <v>37</v>
      </c>
      <c r="B48" s="2" t="s">
        <v>54</v>
      </c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45F1-5DA5-4B80-94B1-D23542758994}">
  <dimension ref="B1:C26"/>
  <sheetViews>
    <sheetView topLeftCell="A10" workbookViewId="0">
      <selection activeCell="C26" sqref="C26"/>
    </sheetView>
  </sheetViews>
  <sheetFormatPr defaultRowHeight="14.5" x14ac:dyDescent="0.35"/>
  <cols>
    <col min="1" max="1" width="4.26953125" customWidth="1"/>
    <col min="2" max="2" width="21.36328125" bestFit="1" customWidth="1"/>
    <col min="3" max="3" width="15.7265625" bestFit="1" customWidth="1"/>
  </cols>
  <sheetData>
    <row r="1" spans="2:3" x14ac:dyDescent="0.35">
      <c r="C1" s="9">
        <v>44845</v>
      </c>
    </row>
    <row r="2" spans="2:3" x14ac:dyDescent="0.35">
      <c r="B2" t="s">
        <v>69</v>
      </c>
      <c r="C2">
        <v>138000</v>
      </c>
    </row>
    <row r="3" spans="2:3" x14ac:dyDescent="0.35">
      <c r="B3" t="s">
        <v>70</v>
      </c>
      <c r="C3">
        <v>200000</v>
      </c>
    </row>
    <row r="4" spans="2:3" x14ac:dyDescent="0.35">
      <c r="B4" t="s">
        <v>71</v>
      </c>
      <c r="C4">
        <v>1985763</v>
      </c>
    </row>
    <row r="5" spans="2:3" x14ac:dyDescent="0.35">
      <c r="B5" t="s">
        <v>86</v>
      </c>
      <c r="C5">
        <v>912000</v>
      </c>
    </row>
    <row r="6" spans="2:3" x14ac:dyDescent="0.35">
      <c r="B6" t="s">
        <v>72</v>
      </c>
      <c r="C6">
        <v>1091000</v>
      </c>
    </row>
    <row r="7" spans="2:3" x14ac:dyDescent="0.35">
      <c r="B7" t="s">
        <v>73</v>
      </c>
      <c r="C7">
        <v>59400</v>
      </c>
    </row>
    <row r="8" spans="2:3" x14ac:dyDescent="0.35">
      <c r="B8" t="s">
        <v>87</v>
      </c>
      <c r="C8">
        <v>97343</v>
      </c>
    </row>
    <row r="9" spans="2:3" x14ac:dyDescent="0.35">
      <c r="B9" t="s">
        <v>74</v>
      </c>
      <c r="C9">
        <v>430967</v>
      </c>
    </row>
    <row r="10" spans="2:3" x14ac:dyDescent="0.35">
      <c r="B10" t="s">
        <v>75</v>
      </c>
      <c r="C10">
        <v>60000</v>
      </c>
    </row>
    <row r="11" spans="2:3" x14ac:dyDescent="0.35">
      <c r="B11" t="s">
        <v>76</v>
      </c>
      <c r="C11">
        <v>2824922</v>
      </c>
    </row>
    <row r="12" spans="2:3" x14ac:dyDescent="0.35">
      <c r="B12" t="s">
        <v>77</v>
      </c>
      <c r="C12">
        <v>959819</v>
      </c>
    </row>
    <row r="13" spans="2:3" x14ac:dyDescent="0.35">
      <c r="B13" t="s">
        <v>78</v>
      </c>
      <c r="C13">
        <v>2740000</v>
      </c>
    </row>
    <row r="14" spans="2:3" x14ac:dyDescent="0.35">
      <c r="B14" t="s">
        <v>79</v>
      </c>
      <c r="C14">
        <v>485328</v>
      </c>
    </row>
    <row r="15" spans="2:3" x14ac:dyDescent="0.35">
      <c r="B15" t="s">
        <v>80</v>
      </c>
      <c r="C15">
        <v>101340</v>
      </c>
    </row>
    <row r="16" spans="2:3" x14ac:dyDescent="0.35">
      <c r="B16" t="s">
        <v>81</v>
      </c>
      <c r="C16">
        <v>49441</v>
      </c>
    </row>
    <row r="17" spans="2:3" x14ac:dyDescent="0.35">
      <c r="B17" t="s">
        <v>82</v>
      </c>
      <c r="C17">
        <v>43263</v>
      </c>
    </row>
    <row r="18" spans="2:3" x14ac:dyDescent="0.35">
      <c r="B18" t="s">
        <v>83</v>
      </c>
      <c r="C18">
        <v>35756</v>
      </c>
    </row>
    <row r="19" spans="2:3" x14ac:dyDescent="0.35">
      <c r="B19" t="s">
        <v>84</v>
      </c>
      <c r="C19">
        <v>220228</v>
      </c>
    </row>
    <row r="20" spans="2:3" x14ac:dyDescent="0.35">
      <c r="B20" t="s">
        <v>85</v>
      </c>
      <c r="C20">
        <v>244000</v>
      </c>
    </row>
    <row r="21" spans="2:3" x14ac:dyDescent="0.35">
      <c r="B21" t="s">
        <v>57</v>
      </c>
      <c r="C21">
        <v>713991</v>
      </c>
    </row>
    <row r="22" spans="2:3" x14ac:dyDescent="0.35">
      <c r="B22" t="s">
        <v>55</v>
      </c>
      <c r="C22">
        <v>5026247</v>
      </c>
    </row>
    <row r="23" spans="2:3" x14ac:dyDescent="0.35">
      <c r="B23" t="s">
        <v>56</v>
      </c>
      <c r="C23">
        <v>1713500</v>
      </c>
    </row>
    <row r="24" spans="2:3" x14ac:dyDescent="0.35">
      <c r="B24" t="s">
        <v>58</v>
      </c>
      <c r="C24">
        <v>2458397</v>
      </c>
    </row>
    <row r="26" spans="2:3" x14ac:dyDescent="0.35">
      <c r="B26" t="s">
        <v>112</v>
      </c>
      <c r="C26">
        <f>SUM(C2:C24)</f>
        <v>22590705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997D-7E77-496F-AA90-74DBCAD2573B}">
  <dimension ref="B1:R20"/>
  <sheetViews>
    <sheetView workbookViewId="0">
      <selection activeCell="T14" sqref="T14"/>
    </sheetView>
  </sheetViews>
  <sheetFormatPr defaultRowHeight="14.5" x14ac:dyDescent="0.35"/>
  <cols>
    <col min="1" max="1" width="4.08984375" customWidth="1"/>
    <col min="2" max="2" width="12.453125" customWidth="1"/>
    <col min="3" max="3" width="16.54296875" customWidth="1"/>
    <col min="4" max="4" width="9.54296875" bestFit="1" customWidth="1"/>
    <col min="5" max="5" width="4.26953125" customWidth="1"/>
    <col min="6" max="6" width="9.54296875" customWidth="1"/>
    <col min="7" max="7" width="4.54296875" customWidth="1"/>
    <col min="8" max="8" width="9.08984375" bestFit="1" customWidth="1"/>
    <col min="9" max="9" width="3.81640625" customWidth="1"/>
    <col min="11" max="11" width="4.54296875" customWidth="1"/>
    <col min="13" max="13" width="4.36328125" customWidth="1"/>
    <col min="14" max="14" width="11.26953125" customWidth="1"/>
    <col min="15" max="15" width="3.54296875" customWidth="1"/>
    <col min="17" max="17" width="3.6328125" customWidth="1"/>
    <col min="18" max="18" width="9.7265625" bestFit="1" customWidth="1"/>
  </cols>
  <sheetData>
    <row r="1" spans="2:18" x14ac:dyDescent="0.35">
      <c r="D1" s="9">
        <v>45009</v>
      </c>
      <c r="F1" s="9">
        <v>45020</v>
      </c>
      <c r="H1" s="9">
        <v>45048</v>
      </c>
      <c r="J1" s="9">
        <v>45078</v>
      </c>
      <c r="L1" s="9">
        <v>45108</v>
      </c>
      <c r="M1" s="9"/>
      <c r="N1" s="9">
        <v>45139</v>
      </c>
      <c r="O1" s="9"/>
      <c r="P1" s="9">
        <v>45170</v>
      </c>
      <c r="Q1" s="9"/>
      <c r="R1" s="9">
        <v>45199</v>
      </c>
    </row>
    <row r="2" spans="2:18" x14ac:dyDescent="0.35">
      <c r="B2" t="s">
        <v>97</v>
      </c>
      <c r="C2" t="s">
        <v>99</v>
      </c>
      <c r="D2">
        <v>5218627</v>
      </c>
      <c r="F2">
        <v>5290193</v>
      </c>
      <c r="H2">
        <v>5146081</v>
      </c>
      <c r="J2">
        <v>5222949</v>
      </c>
      <c r="L2">
        <v>4820716</v>
      </c>
      <c r="N2">
        <v>6512882</v>
      </c>
      <c r="P2">
        <v>6388109</v>
      </c>
      <c r="R2">
        <v>7142035</v>
      </c>
    </row>
    <row r="3" spans="2:18" x14ac:dyDescent="0.35">
      <c r="B3" t="s">
        <v>98</v>
      </c>
      <c r="C3" t="s">
        <v>100</v>
      </c>
      <c r="D3">
        <v>4877385</v>
      </c>
      <c r="F3">
        <v>4978316</v>
      </c>
      <c r="H3">
        <v>5087764</v>
      </c>
      <c r="J3">
        <v>5095175</v>
      </c>
      <c r="L3">
        <f>5400000-361123+100000</f>
        <v>5138877</v>
      </c>
      <c r="N3">
        <v>5025168</v>
      </c>
      <c r="P3">
        <v>5061906</v>
      </c>
      <c r="R3">
        <v>5405621</v>
      </c>
    </row>
    <row r="4" spans="2:18" x14ac:dyDescent="0.35">
      <c r="B4" t="s">
        <v>108</v>
      </c>
      <c r="C4" t="s">
        <v>102</v>
      </c>
      <c r="D4">
        <v>893894</v>
      </c>
      <c r="F4">
        <v>902892</v>
      </c>
      <c r="H4">
        <v>930577</v>
      </c>
      <c r="J4">
        <v>978464</v>
      </c>
      <c r="L4">
        <v>750609</v>
      </c>
      <c r="N4">
        <v>784661</v>
      </c>
      <c r="P4">
        <v>784661</v>
      </c>
      <c r="R4">
        <f>104709+68085+97482+590998+1251+26107+36251</f>
        <v>924883</v>
      </c>
    </row>
    <row r="5" spans="2:18" x14ac:dyDescent="0.35">
      <c r="C5" t="s">
        <v>103</v>
      </c>
      <c r="D5">
        <v>1015660</v>
      </c>
      <c r="F5">
        <v>1015905</v>
      </c>
      <c r="H5">
        <v>1025000</v>
      </c>
      <c r="J5">
        <v>1029638</v>
      </c>
      <c r="L5">
        <v>1045011</v>
      </c>
      <c r="N5">
        <v>1040447</v>
      </c>
      <c r="P5">
        <v>1040447</v>
      </c>
      <c r="R5">
        <v>1070558</v>
      </c>
    </row>
    <row r="6" spans="2:18" x14ac:dyDescent="0.35">
      <c r="C6" t="s">
        <v>107</v>
      </c>
      <c r="D6">
        <v>54879</v>
      </c>
      <c r="F6">
        <v>55370</v>
      </c>
      <c r="H6">
        <v>57495</v>
      </c>
      <c r="J6">
        <v>59468</v>
      </c>
      <c r="L6">
        <v>59149</v>
      </c>
      <c r="N6">
        <v>58950</v>
      </c>
      <c r="P6">
        <v>58950</v>
      </c>
      <c r="R6">
        <v>58968</v>
      </c>
    </row>
    <row r="7" spans="2:18" x14ac:dyDescent="0.35">
      <c r="C7" t="s">
        <v>104</v>
      </c>
      <c r="D7">
        <v>54900</v>
      </c>
      <c r="F7">
        <v>54664</v>
      </c>
      <c r="H7">
        <v>55050</v>
      </c>
      <c r="J7">
        <v>56012</v>
      </c>
      <c r="L7">
        <v>56000</v>
      </c>
      <c r="N7">
        <v>55925</v>
      </c>
      <c r="P7">
        <v>55925</v>
      </c>
      <c r="R7">
        <v>53249</v>
      </c>
    </row>
    <row r="8" spans="2:18" x14ac:dyDescent="0.35">
      <c r="C8" t="s">
        <v>110</v>
      </c>
      <c r="D8">
        <v>109000</v>
      </c>
      <c r="F8">
        <v>109953</v>
      </c>
      <c r="H8">
        <v>114000</v>
      </c>
      <c r="J8">
        <v>118175</v>
      </c>
      <c r="L8">
        <v>117599</v>
      </c>
      <c r="N8">
        <v>117500</v>
      </c>
      <c r="P8">
        <v>117500</v>
      </c>
      <c r="R8">
        <v>117499</v>
      </c>
    </row>
    <row r="9" spans="2:18" x14ac:dyDescent="0.35">
      <c r="C9" t="s">
        <v>109</v>
      </c>
      <c r="D9">
        <v>100000</v>
      </c>
      <c r="F9">
        <v>100000</v>
      </c>
      <c r="H9">
        <v>100000</v>
      </c>
      <c r="J9">
        <v>100000</v>
      </c>
      <c r="L9">
        <v>100000</v>
      </c>
      <c r="N9">
        <v>100000</v>
      </c>
      <c r="P9">
        <v>100000</v>
      </c>
      <c r="R9">
        <v>100000</v>
      </c>
    </row>
    <row r="10" spans="2:18" x14ac:dyDescent="0.35">
      <c r="B10" t="s">
        <v>113</v>
      </c>
      <c r="C10" t="s">
        <v>102</v>
      </c>
    </row>
    <row r="11" spans="2:18" x14ac:dyDescent="0.35">
      <c r="B11" t="s">
        <v>105</v>
      </c>
      <c r="C11" t="s">
        <v>106</v>
      </c>
      <c r="D11">
        <v>716075</v>
      </c>
      <c r="F11">
        <v>725637</v>
      </c>
      <c r="H11">
        <v>753994</v>
      </c>
      <c r="J11">
        <v>778993</v>
      </c>
      <c r="L11">
        <v>799000</v>
      </c>
      <c r="N11">
        <v>825000</v>
      </c>
      <c r="P11">
        <v>825844</v>
      </c>
      <c r="R11">
        <v>839010</v>
      </c>
    </row>
    <row r="12" spans="2:18" x14ac:dyDescent="0.35">
      <c r="B12" t="s">
        <v>55</v>
      </c>
      <c r="D12">
        <v>5273629</v>
      </c>
      <c r="F12">
        <v>5323443</v>
      </c>
      <c r="H12">
        <v>5378657</v>
      </c>
      <c r="J12">
        <v>5433299</v>
      </c>
      <c r="L12">
        <v>5487201</v>
      </c>
      <c r="N12">
        <v>5541223</v>
      </c>
      <c r="P12">
        <v>5595364</v>
      </c>
      <c r="R12">
        <v>5649622</v>
      </c>
    </row>
    <row r="13" spans="2:18" x14ac:dyDescent="0.35">
      <c r="B13" t="s">
        <v>101</v>
      </c>
      <c r="D13">
        <v>2590722</v>
      </c>
      <c r="F13">
        <v>2617834</v>
      </c>
      <c r="H13">
        <v>2644370</v>
      </c>
      <c r="J13">
        <v>2674975</v>
      </c>
      <c r="L13">
        <v>2703661</v>
      </c>
      <c r="N13">
        <v>2752004</v>
      </c>
      <c r="P13">
        <v>2781224</v>
      </c>
      <c r="R13">
        <v>2810520</v>
      </c>
    </row>
    <row r="14" spans="2:18" x14ac:dyDescent="0.35">
      <c r="B14" t="s">
        <v>56</v>
      </c>
      <c r="D14">
        <v>1788000</v>
      </c>
      <c r="F14">
        <v>1788000</v>
      </c>
      <c r="H14">
        <v>1788000</v>
      </c>
      <c r="J14">
        <v>1874400</v>
      </c>
      <c r="L14">
        <v>1874400</v>
      </c>
      <c r="N14">
        <v>1874400</v>
      </c>
      <c r="P14">
        <v>1874400</v>
      </c>
      <c r="R14">
        <v>1874400</v>
      </c>
    </row>
    <row r="15" spans="2:18" x14ac:dyDescent="0.35">
      <c r="B15" t="s">
        <v>57</v>
      </c>
      <c r="D15">
        <v>752513</v>
      </c>
      <c r="F15">
        <v>766274</v>
      </c>
      <c r="H15">
        <v>784769</v>
      </c>
      <c r="J15">
        <v>808999</v>
      </c>
      <c r="L15">
        <v>826717</v>
      </c>
      <c r="N15">
        <v>826717</v>
      </c>
      <c r="P15">
        <v>854275</v>
      </c>
      <c r="R15">
        <v>865798</v>
      </c>
    </row>
    <row r="16" spans="2:18" x14ac:dyDescent="0.35">
      <c r="C16" t="s">
        <v>111</v>
      </c>
      <c r="D16">
        <v>100000</v>
      </c>
      <c r="F16">
        <v>100000</v>
      </c>
      <c r="H16">
        <f>501098+9987+1622</f>
        <v>512707</v>
      </c>
      <c r="J16">
        <f>170485+39398+1022361+44807</f>
        <v>1277051</v>
      </c>
      <c r="L16">
        <f>393377+1625344+44807+40000</f>
        <v>2103528</v>
      </c>
      <c r="P16">
        <v>375000</v>
      </c>
      <c r="R16">
        <v>400000</v>
      </c>
    </row>
    <row r="18" spans="3:18" x14ac:dyDescent="0.35">
      <c r="C18" s="11" t="s">
        <v>112</v>
      </c>
      <c r="D18" s="11">
        <f>SUM(D2:D16)</f>
        <v>23545284</v>
      </c>
      <c r="F18" s="11">
        <f>SUM(F2:F16)</f>
        <v>23828481</v>
      </c>
      <c r="H18" s="11">
        <f>SUM(H2:H16)</f>
        <v>24378464</v>
      </c>
      <c r="J18" s="11">
        <f>SUM(J2:J16)</f>
        <v>25507598</v>
      </c>
      <c r="L18" s="11">
        <f>SUM(L2:L16)</f>
        <v>25882468</v>
      </c>
      <c r="M18" s="11"/>
      <c r="N18" s="11">
        <f>SUM(N2:N16)</f>
        <v>25514877</v>
      </c>
      <c r="O18" s="11"/>
      <c r="P18" s="11">
        <f>SUM(P2:P16)</f>
        <v>25913605</v>
      </c>
      <c r="Q18" s="11"/>
      <c r="R18" s="11">
        <f>SUM(R2:R16)</f>
        <v>27312163</v>
      </c>
    </row>
    <row r="20" spans="3:18" x14ac:dyDescent="0.35">
      <c r="D20">
        <f>SUM(D12:D14)</f>
        <v>9652351</v>
      </c>
      <c r="F20">
        <f>SUM(F12:F14)</f>
        <v>9729277</v>
      </c>
      <c r="H20">
        <f>SUM(H12:H14)</f>
        <v>9811027</v>
      </c>
      <c r="J20">
        <f>SUM(J12:J14)</f>
        <v>9982674</v>
      </c>
      <c r="L20">
        <f>SUM(L12:L14)</f>
        <v>10065262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1614-0645-411A-8A9E-CF0792864E4F}">
  <dimension ref="B2:C42"/>
  <sheetViews>
    <sheetView tabSelected="1" topLeftCell="A11" zoomScale="120" zoomScaleNormal="120" workbookViewId="0">
      <selection activeCell="I18" sqref="I18"/>
    </sheetView>
  </sheetViews>
  <sheetFormatPr defaultRowHeight="14.5" x14ac:dyDescent="0.35"/>
  <cols>
    <col min="2" max="2" width="11.90625" customWidth="1"/>
    <col min="3" max="3" width="11.81640625" bestFit="1" customWidth="1"/>
  </cols>
  <sheetData>
    <row r="2" spans="2:2" x14ac:dyDescent="0.35">
      <c r="B2">
        <v>391476</v>
      </c>
    </row>
    <row r="4" spans="2:2" x14ac:dyDescent="0.35">
      <c r="B4" t="s">
        <v>114</v>
      </c>
    </row>
    <row r="5" spans="2:2" x14ac:dyDescent="0.35">
      <c r="B5" t="s">
        <v>115</v>
      </c>
    </row>
    <row r="6" spans="2:2" x14ac:dyDescent="0.35">
      <c r="B6" t="s">
        <v>116</v>
      </c>
    </row>
    <row r="8" spans="2:2" x14ac:dyDescent="0.35">
      <c r="B8" t="s">
        <v>137</v>
      </c>
    </row>
    <row r="9" spans="2:2" x14ac:dyDescent="0.35">
      <c r="B9" t="s">
        <v>117</v>
      </c>
    </row>
    <row r="10" spans="2:2" x14ac:dyDescent="0.35">
      <c r="B10" t="s">
        <v>134</v>
      </c>
    </row>
    <row r="12" spans="2:2" x14ac:dyDescent="0.35">
      <c r="B12" t="s">
        <v>138</v>
      </c>
    </row>
    <row r="13" spans="2:2" x14ac:dyDescent="0.35">
      <c r="B13" t="s">
        <v>118</v>
      </c>
    </row>
    <row r="15" spans="2:2" x14ac:dyDescent="0.35">
      <c r="B15" t="s">
        <v>141</v>
      </c>
    </row>
    <row r="16" spans="2:2" x14ac:dyDescent="0.35">
      <c r="B16" t="s">
        <v>140</v>
      </c>
    </row>
    <row r="18" spans="2:2" x14ac:dyDescent="0.35">
      <c r="B18" t="s">
        <v>119</v>
      </c>
    </row>
    <row r="19" spans="2:2" x14ac:dyDescent="0.35">
      <c r="B19" s="12" t="s">
        <v>120</v>
      </c>
    </row>
    <row r="21" spans="2:2" x14ac:dyDescent="0.35">
      <c r="B21" t="s">
        <v>121</v>
      </c>
    </row>
    <row r="22" spans="2:2" x14ac:dyDescent="0.35">
      <c r="B22" t="s">
        <v>122</v>
      </c>
    </row>
    <row r="23" spans="2:2" x14ac:dyDescent="0.35">
      <c r="B23" t="s">
        <v>133</v>
      </c>
    </row>
    <row r="25" spans="2:2" x14ac:dyDescent="0.35">
      <c r="B25" t="s">
        <v>123</v>
      </c>
    </row>
    <row r="26" spans="2:2" x14ac:dyDescent="0.35">
      <c r="B26" t="s">
        <v>124</v>
      </c>
    </row>
    <row r="28" spans="2:2" x14ac:dyDescent="0.35">
      <c r="B28" t="s">
        <v>125</v>
      </c>
    </row>
    <row r="29" spans="2:2" x14ac:dyDescent="0.35">
      <c r="B29" t="s">
        <v>132</v>
      </c>
    </row>
    <row r="31" spans="2:2" x14ac:dyDescent="0.35">
      <c r="B31" t="s">
        <v>135</v>
      </c>
    </row>
    <row r="32" spans="2:2" x14ac:dyDescent="0.35">
      <c r="B32" t="s">
        <v>136</v>
      </c>
    </row>
    <row r="34" spans="2:3" x14ac:dyDescent="0.35">
      <c r="B34" t="s">
        <v>126</v>
      </c>
    </row>
    <row r="36" spans="2:3" x14ac:dyDescent="0.35">
      <c r="B36" t="s">
        <v>127</v>
      </c>
    </row>
    <row r="38" spans="2:3" x14ac:dyDescent="0.35">
      <c r="B38" t="s">
        <v>128</v>
      </c>
      <c r="C38" s="13" t="s">
        <v>131</v>
      </c>
    </row>
    <row r="39" spans="2:3" x14ac:dyDescent="0.35">
      <c r="B39" t="s">
        <v>129</v>
      </c>
      <c r="C39" t="s">
        <v>130</v>
      </c>
    </row>
    <row r="42" spans="2:3" x14ac:dyDescent="0.35">
      <c r="B42" t="s">
        <v>139</v>
      </c>
    </row>
  </sheetData>
  <sheetProtection algorithmName="SHA-512" hashValue="hPnFjZQr/TksrceyABVsHZGnWOVihjVP6TfnB0R4Ym2MlL+VPQDHHvEPjA6BEqatm2qf0FzypdoD1+30jJ+1zw==" saltValue="fENudFn7HgXXfgvFp4CZkA==" spinCount="100000" sheet="1" objects="1" scenarios="1"/>
  <hyperlinks>
    <hyperlink ref="B19" r:id="rId1" xr:uid="{CB61F738-9CFC-417D-963F-CAD59CEA246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 Krishna</cp:lastModifiedBy>
  <dcterms:created xsi:type="dcterms:W3CDTF">2020-09-09T07:39:03Z</dcterms:created>
  <dcterms:modified xsi:type="dcterms:W3CDTF">2025-07-23T10:04:25Z</dcterms:modified>
</cp:coreProperties>
</file>