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copus" sheetId="1" r:id="rId4"/>
    <sheet state="visible" name="ACM DL" sheetId="2" r:id="rId5"/>
    <sheet state="visible" name="IEEE Xplore" sheetId="3" r:id="rId6"/>
    <sheet state="visible" name="WoS" sheetId="4" r:id="rId7"/>
    <sheet state="visible" name="Total" sheetId="5" r:id="rId8"/>
    <sheet state="visible" name="Merged" sheetId="6" r:id="rId9"/>
    <sheet state="visible" name="Selected" sheetId="7" r:id="rId10"/>
  </sheets>
  <definedNames/>
  <calcPr/>
</workbook>
</file>

<file path=xl/sharedStrings.xml><?xml version="1.0" encoding="utf-8"?>
<sst xmlns="http://schemas.openxmlformats.org/spreadsheetml/2006/main" count="4595" uniqueCount="1790">
  <si>
    <t>Authors</t>
  </si>
  <si>
    <t>Author full names</t>
  </si>
  <si>
    <t>Author(s) ID</t>
  </si>
  <si>
    <t>Title</t>
  </si>
  <si>
    <t>Year</t>
  </si>
  <si>
    <t>Source title</t>
  </si>
  <si>
    <t>Volume</t>
  </si>
  <si>
    <t>Issue</t>
  </si>
  <si>
    <t>Art. No.</t>
  </si>
  <si>
    <t>Page start</t>
  </si>
  <si>
    <t>Page end</t>
  </si>
  <si>
    <t>Page count</t>
  </si>
  <si>
    <t>Cited by</t>
  </si>
  <si>
    <t>DOI</t>
  </si>
  <si>
    <t>Link</t>
  </si>
  <si>
    <t>Abstract</t>
  </si>
  <si>
    <t>Author Keywords</t>
  </si>
  <si>
    <t>Document Type</t>
  </si>
  <si>
    <t>Publication Stage</t>
  </si>
  <si>
    <t>Open Access</t>
  </si>
  <si>
    <t>Source</t>
  </si>
  <si>
    <t>EID</t>
  </si>
  <si>
    <t>Bourr K.; Corradini F.; Pettinari S.; Re B.; Rossi L.; Tiezzi F.</t>
  </si>
  <si>
    <t>Bourr, Khalid (57220034902); Corradini, Flavio (55679592700); Pettinari, Sara (57385715900); Re, Barbara (23390178600); Rossi, Lorenzo (57196052573); Tiezzi, Francesco (23089657900)</t>
  </si>
  <si>
    <t>57220034902; 55679592700; 57385715900; 23390178600; 57196052573; 23089657900</t>
  </si>
  <si>
    <t>Disciplined use of BPMN for mission modeling of Multi-Robot Systems</t>
  </si>
  <si>
    <t>CEUR Workshop Proceedings</t>
  </si>
  <si>
    <t>https://www.scopus.com/inward/record.uri?eid=2-s2.0-85121697598&amp;partnerID=40&amp;md5=ab80e5d74aa4bd4f94fb42dcd35b605c</t>
  </si>
  <si>
    <t>Nowadays, Multi-Robot Systems are an emerging research field under the umbrella of Cyber-Physical Systems. They consist of a group of robots that cooperate to accomplish a common mission. Examples of these systems are present in many application fields, e.g., agriculture, manufacture, industry, military, and health. As a consequence, there exist many frameworks facilitating the development of robotics systems. However, these tools require high skills for programming each robot's behavior and coordinating the interactions among them, which overall should produce the cooperative behavior of the Multi-Robot System needed to carry out its mission successfully. To address this problem, we propose an approach for high-level modeling the cooperative behavior of Multi-Robot Systems through disciplined use of collaboration diagrams as they are provided by the BPMN 2.0 standard. The definition of our modeling proposal has been driven by ROS2, taken as the reference framework for programming robotics systems, and its DDS implementation for intra- and inter-robot communication. We illustrate the proposed approach through a Multi-Robot System in a smart agriculture scenario. © 2021 Copyright for this paper by its authors. Use permitted under Creative Commons License Attribution 4.0 International (CC BY 4.0).</t>
  </si>
  <si>
    <t>BPMN modeling; DDS; Multi-Robot Systems; ROS2</t>
  </si>
  <si>
    <t>Conference paper</t>
  </si>
  <si>
    <t>Final</t>
  </si>
  <si>
    <t>Scopus</t>
  </si>
  <si>
    <t>2-s2.0-85121697598</t>
  </si>
  <si>
    <t>14th International Conference on Agents and Artificial Intelligence , ICAART 2022</t>
  </si>
  <si>
    <t>International Conference on Agents and Artificial Intelligence</t>
  </si>
  <si>
    <t>https://www.scopus.com/inward/record.uri?eid=2-s2.0-85182560956&amp;partnerID=40&amp;md5=267dd3afc8ac3703450d9fe643010f61</t>
  </si>
  <si>
    <t>The proceedings contain 246 papers. The special focus in this conference is on Agents and Artificial Intelligence. The topics include: Allocation Considering Agent Importance in Constrained Robust Multi-Team Formation; multi Robot Surveillance and Planning in Limited Communication Environments; an Interactive Environment to Support Agent-based Graph Programming; coordinated Collision-free Movement of Groups of Agents; online Inference of Robot Navigation Parameters from a Semantic Map; NC4OMAS: A Norms-based Approach for Open Multi-Agent Systems Controllability; LSTM-based Abstraction of Hetero Observation and Transition in Non-Communicative Multi-Agent Reinforcement Learning; requirements Engineering Challenges and Techniques in Building Chatbots; machine-learned Behaviour Models for a Distributed Behaviour Repository; “Robot Steganography”: Opportunities and Challenges; LIMP: Incremental Multi-agent Path Planning with LPA; operationalizing Behavior Change Techniques in Conversational Agents; reinforcement Learning-based Real-time Fair Online Resource Matching; narrative Economics of the Racetrack: An Agent-Based Model of Opinion Dynamics in In-play Betting on a Sports Betting Exchange; coordination Mechanisms with Misinformation; machine-checked Verification of Cognitive Agents; an Inspection Technique Proposal for the Verification of Requirements Specification Documents for Multi-Agent Systems; How Does AI Play Football? An Analysis of RL and Real-world Football Strategies; a Mechanism for Multi-unit Multi-item Commodity Allocation in Economic Networks; highways in Warehouse Multi-Agent Path Finding: A Case Study; multi-agent Policy Gradient Algorithms for Cyber-physical Systems with Lossy Communication; supporting the Adaptation of Agents’ Behavioral Models in Changing Situations by Presentation of Continuity of the Agent’s Behavior Model; statistical Model Checking for Probabilistic Temporal Epistemic Logics; model Analysis of Human Group Behavior Strategy using Cooperative Agents.</t>
  </si>
  <si>
    <t>Conference review</t>
  </si>
  <si>
    <t>2-s2.0-85182560956</t>
  </si>
  <si>
    <t>Sallam G.; Baroudi U.</t>
  </si>
  <si>
    <t>Sallam, Gamal (56826214500); Baroudi, Uthman (15057644800)</t>
  </si>
  <si>
    <t>56826214500; 15057644800</t>
  </si>
  <si>
    <t>COVER: A Cooperative Virtual Force Robot Deployment technique</t>
  </si>
  <si>
    <t>Proceedings - 15th IEEE International Conference on Computer and Information Technology, CIT 2015, 14th IEEE International Conference on Ubiquitous Computing and Communications, IUCC 2015, 13th IEEE International Conference on Dependable, Autonomic and Secure Computing, DASC 2015 and 13th IEEE International Conference on Pervasive Intelligence and Computing, PICom 2015</t>
  </si>
  <si>
    <t>10.1109/CIT/IUCC/DASC/PICOM.2015.194</t>
  </si>
  <si>
    <t>https://www.scopus.com/inward/record.uri?eid=2-s2.0-84964257942&amp;doi=10.1109%2fCIT%2fIUCC%2fDASC%2fPICOM.2015.194&amp;partnerID=40&amp;md5=3f231895972ddb5260687b22bcd7c314</t>
  </si>
  <si>
    <t>We present a Cooperative Virtual Force Robot Deployment (COVER) technique. Virtual force (VF) technique appears as one of the prominent approaches to perform multirobot deployment autonomously. However, most of the existing VF based approaches lack purposeful deployment. Our approach modifies the original VF approach to overcome this problem and considers the mission requirements such as the number of required robots in each locality (e.g., landmarks are distributed and each needs a specific number of robots in its vicinity). In addition, COVER expedites the deployment process by establishing a cooperative relation between robots and neighboring landmarks. Extensive simulation experiments have been carried out to assess the performance of COVER along with Hungarian deployment method (a centralized approach), the basic virtual force (BVF) and other recent proposed variations. The simulation results demonstrate the effectiveness of COVER for several performance factors such as total travelled distance, total exchanged messages and total deployment time. © 2015 IEEE.</t>
  </si>
  <si>
    <t>Cooperative deployment; Dynamic coverage; Multi-robot deployment; Robots; Virtual Force</t>
  </si>
  <si>
    <t>2-s2.0-84964257942</t>
  </si>
  <si>
    <t>Hibbard M.; Savas Y.; Xu Z.; Topcu U.</t>
  </si>
  <si>
    <t>Hibbard, Michael (57215963221); Savas, Yagiz (57195319187); Xu, Zhe (57190803506); Topcu, Ufuk (23570155900)</t>
  </si>
  <si>
    <t>57215963221; 57195319187; 57190803506; 23570155900</t>
  </si>
  <si>
    <t>Minimizing the Information Leakage Regarding High-Level Task Specifications</t>
  </si>
  <si>
    <t>IFAC-PapersOnLine</t>
  </si>
  <si>
    <t>10.1016/j.ifacol.2020.12.2359</t>
  </si>
  <si>
    <t>https://www.scopus.com/inward/record.uri?eid=2-s2.0-85119610665&amp;doi=10.1016%2fj.ifacol.2020.12.2359&amp;partnerID=40&amp;md5=bc0fd5e95d7dbfb7e4204377754b72e1</t>
  </si>
  <si>
    <t>We consider a scenario in which an autonomous agent carries out a mission in a stochastic environment while passively observed by an adversary. For the agent, minimizing the information leaked to the adversary regarding its high-level specification is critical in creating an informational advantage. We express the specification of the agent as a parametric linear temporal logic formula, measure the information leakage by the adversary's confidence in the agent's mission specification, and propose algorithms to synthesize a policy for the agent which minimizes the information leakage to the adversary. In the scenario considered, the adversary aims to infer the specification of the agent from a set of candidate specifications, each of which has an associated likelihood probability. The agent's objective is to synthesize a policy that maximizes the entropy of the adversary's likelihood distribution while satisfying its specification. We propose two approaches to solve the resulting synthesis problem. The first approach computes the exact satisfaction probabilities for each candidate specification, whereas the second approach utilizes the Fréchet inequalities to approximate them. For each approach, we formulate a mixed-integer program with a quasiconcave objective function. We solve the problem using a bisection algorithm. Finally, we compare the performance of both approaches on numerical simulations.  © 2020 The Authors.</t>
  </si>
  <si>
    <t>Autonomous Mobile Robots; decision making; Mission planning; Path Planning; Trajectory</t>
  </si>
  <si>
    <t>All Open Access; Gold Open Access; Green Open Access</t>
  </si>
  <si>
    <t>2-s2.0-85119610665</t>
  </si>
  <si>
    <t>Kala R.</t>
  </si>
  <si>
    <t>Kala, Rahul (26639369100)</t>
  </si>
  <si>
    <t>Multi-robot mission planning using evolutionary computation with incremental task addition</t>
  </si>
  <si>
    <t>Intelligent Service Robotics</t>
  </si>
  <si>
    <t>10.1007/s11370-021-00389-0</t>
  </si>
  <si>
    <t>https://www.scopus.com/inward/record.uri?eid=2-s2.0-85119202698&amp;doi=10.1007%2fs11370-021-00389-0&amp;partnerID=40&amp;md5=4ad0b023297e8f8e09c09ac6a20c1d0a</t>
  </si>
  <si>
    <t>Mission planning asks the robot to solve complex missions, requiring the robot to execute several actions such that a complex goal condition (called mission) is satisfied. The missions can be specified by using Linear Temporal Logic or any custom domain-specific language. Here, we consider service robots in the home or office environments with multiple users, each specifying a task that together makes a mission. Conventional mission planning techniques assume that the complete mission specification is known in advance, while mission planning is incremental wherein tasks keep getting added and deleted. The exponential computational complexity of the current model verification-based approaches is not a viable solution. The paper presents an evolutionary framework for incrementally solving the problem of mission planning for the problems for which a polynomial-time verification system exists for the tasks. The optimal solution is represented in an encoding-specific format that is compiled to form a linear trajectory of the robots. Optimization is done as the robot operates. Thus, the robot at any time has a partial solution to every task that has already been executed that (along with the robot assigned to the task) cannot be altered, while a part representing the next steps of the robot to be optimized. This acts as a constraint in the continuous optimization. The proposed approach uses Dynamic Programming to integrate the solutions of tasks and as a distance function in the diversity preserving evolutionary computation since the mission constantly changes. Comparisons are made with a baseline evolutionary computation without Dynamic Programming, a non-incremental version of the proposed algorithm, and several greedy strategies. The proposed algorithm is seen to perform better than all other methods. Further, the algorithm is implemented and demonstrated on a Pioneer LX robot. © 2021, The Author(s), under exclusive licence to Springer-Verlag GmbH Germany, part of Springer Nature.</t>
  </si>
  <si>
    <t>Diversity preservation; Evolutionary computation; Linear temporal logic; Mission planning; Robot motion planning</t>
  </si>
  <si>
    <t>Article</t>
  </si>
  <si>
    <t>2-s2.0-85119202698</t>
  </si>
  <si>
    <t>Menghi C.; Tsigkanos C.; Pelliccione P.; Ghezzi C.; Berger T.</t>
  </si>
  <si>
    <t>Menghi, Claudio (55532052400); Tsigkanos, Christos (56245405900); Pelliccione, Patrizio (8852257900); Ghezzi, Carlo (57206163483); Berger, Thorsten (36607404500)</t>
  </si>
  <si>
    <t>55532052400; 56245405900; 8852257900; 57206163483; 36607404500</t>
  </si>
  <si>
    <t>Specification Patterns for Robotic Missions</t>
  </si>
  <si>
    <t>IEEE Transactions on Software Engineering</t>
  </si>
  <si>
    <t>10.1109/TSE.2019.2945329</t>
  </si>
  <si>
    <t>https://www.scopus.com/inward/record.uri?eid=2-s2.0-85105349732&amp;doi=10.1109%2fTSE.2019.2945329&amp;partnerID=40&amp;md5=1a7532cd4de87a554dbfda6c0b6d264d</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</si>
  <si>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 - most importantly - 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  © 1976-2012 IEEE.</t>
  </si>
  <si>
    <t>Mission specification; model driven engineering; pattern catalog; robotic mission</t>
  </si>
  <si>
    <t>All Open Access; Green Open Access</t>
  </si>
  <si>
    <t>2-s2.0-85105349732</t>
  </si>
  <si>
    <t>3rd International Conference on Advanced Intelligent Systems and Informatics, AISI 2017</t>
  </si>
  <si>
    <t>Advances in Intelligent Systems and Computing</t>
  </si>
  <si>
    <t>https://www.scopus.com/inward/record.uri?eid=2-s2.0-85029500347&amp;partnerID=40&amp;md5=31d50d254e3f21c089dda1394141a8f7</t>
  </si>
  <si>
    <t>The proceedings contain 85 papers. The special focus in this conference is on Advanced Intelligent Systems and Informatics. The topics include: BP-MPSO algorithm for PUMA robot vacumn path planning; modeling and performance analysis of planar parallel manipulators; design and simulation of fuzzy water monitoring system using WSN for fishing; passivity based decoupling of lagrangian systems; control of new type of fractional chaos synchronization; control of a two link planar electrically-driven rigid robotic manipulator using fractional order SOFC; wavefront and a-star algorithms for mobile robot path planning; novel multi-input multi-output brain emotional learning based intelligent controller for PUMA 560 robotic arm; a computational offloading framework for object detection in mobile devices; a hybrid EEG signals classification approach based on grey wolf optimizer enhanced svms for epileptic detection; a model of electrokinetic platform for separation of different sizes of biological particles; breast cancer detection using polynomial fitting for intensity spreading within ROIs; low complexity intra-prediction algorithm for video coding standards; autonomic self-healing approach to eliminate hardware faults in wireless sensor networks; classification of toxicity effects of biotransformed hepatic drugs using optimized support vector machine; automating requirements elicitation of cloud-based ERPs; an experimental evaluation of binary feature descriptors; developing an efficient clique-based algorithm for community detection in large graphs; stock exchange threat modeling, EGX as a case study; stock exchange threat modeling, EGX as a case study and semantic cloud community framework for services provision.</t>
  </si>
  <si>
    <t>2-s2.0-85029500347</t>
  </si>
  <si>
    <t>Garcia S.; Pelliccione P.; Menghi C.; Berger T.; Bures T.</t>
  </si>
  <si>
    <t>Garcia, Sergio (57203491173); Pelliccione, Patrizio (8852257900); Menghi, Claudio (55532052400); Berger, Thorsten (36607404500); Bures, Tomas (22333488900)</t>
  </si>
  <si>
    <t>57203491173; 8852257900; 55532052400; 36607404500; 22333488900</t>
  </si>
  <si>
    <t>PROMISE: High-Level Mission Specification for Multiple Robots</t>
  </si>
  <si>
    <t>Proceedings - 2020 ACM/IEEE 42nd International Conference on Software Engineering: Companion, ICSE-Companion 2020</t>
  </si>
  <si>
    <t>10.1145/3377812.3382143</t>
  </si>
  <si>
    <t>https://www.scopus.com/inward/record.uri?eid=2-s2.0-85098535496&amp;doi=10.1145%2f3377812.3382143&amp;partnerID=40&amp;md5=033bb7a70cf79453942f099966f98ed4</t>
  </si>
  <si>
    <t>Service robots, a type of robots that perform useful tasks for humans, are foreseen to be broadly used in the near future in both social and industrial scenarios. Those robots will be required to operate in dynamic environments, collaborating among them or with users. Specifying the list of requested tasks to be achieved by a robotic team is far from being trivial. Therefore, mission specification languages and tools need to be expressive enough to allow the specification of complex missions (e.g., detailing recovery actions), while being reachable by domain experts who might not be knowledgeable of programming languages. To support domain experts, we developed PROMISE, a Domain-Specific Language that allows mission specification for multiple robots in a user-friendly, yet rigorous manner. PROMISE is built as an Eclipse plugin that provides a textual and a graphical interface for mission specification. Our tool is in turn integrated into a software framework, which provides functionalities as: (1) automatic generation from specification, (2) sending of missions to the robotic team; and (3) interpretation and management of missions during execution time. PROMISE and its framework implementation have been validated through simulation and real-world experiments with four different robotic models.Video: Https://youtu.be/RMtqwY2GOlQ  © 2020 ACM.</t>
  </si>
  <si>
    <t>Multi robot, domain specific language, mission specification</t>
  </si>
  <si>
    <t>2-s2.0-85098535496</t>
  </si>
  <si>
    <t>Arbanas B.; Ivanovic A.; Car M.; Haus T.; Orsag M.; Petrovic T.; Bogdan S.</t>
  </si>
  <si>
    <t>Arbanas, Barbara (56896086500); Ivanovic, Antun (57188844596); Car, Marko (57188854770); Haus, Tomislav (55329198400); Orsag, Matko (36089400400); Petrovic, Tamara (24924049500); Bogdan, Stjepan (7003790565)</t>
  </si>
  <si>
    <t>56896086500; 57188844596; 57188854770; 55329198400; 36089400400; 24924049500; 7003790565</t>
  </si>
  <si>
    <t>Aerial-ground robotic system for autonomous delivery tasks</t>
  </si>
  <si>
    <t>Proceedings - IEEE International Conference on Robotics and Automation</t>
  </si>
  <si>
    <t>2016-June</t>
  </si>
  <si>
    <t>10.1109/ICRA.2016.7487759</t>
  </si>
  <si>
    <t>https://www.scopus.com/inward/record.uri?eid=2-s2.0-84977591908&amp;doi=10.1109%2fICRA.2016.7487759&amp;partnerID=40&amp;md5=996d5d3e7dd619df04c3efc9ada5da82</t>
  </si>
  <si>
    <t>In this paper we present a study of a robotic system that consists of an unmanned aerial vehicle equipped with a pair of manipulator arms (MMUAV), and unmanned ground vehicles (UGVs). The envisioned application scenario includes autonomous packet transportation, where MMUAV is used for picking/placing packets, while both MMUAV and UGV can be used for packet transportation, with different energy consumption profiles. We propose a reactive method for decentralized task planning and coordination of robots using hierarchical task decomposition based on TÆMS framework. Our approach takes into account low-level motion-planning aspects of the system as well as high-level mission specification, making this a multi-layered system. For low-level planning we use sampling-based planner combined with obstacle-free trajectory generation. Methods are verified in simulations and on an experimental testbed, using 3D Robotics quadcopter and Pioneer 3DX mobile robots with the results showing stability and robustness of the presented methods. © 2016 IEEE.</t>
  </si>
  <si>
    <t>2-s2.0-84977591908</t>
  </si>
  <si>
    <t>13th International Conference on Intelligent Software Methodologies, Tools and Techniques, SoMeT 2014</t>
  </si>
  <si>
    <t>Communications in Computer and Information Science</t>
  </si>
  <si>
    <t>https://www.scopus.com/inward/record.uri?eid=2-s2.0-84942579360&amp;partnerID=40&amp;md5=2b3e73d33b1a0d22cb176e75a35ebf65</t>
  </si>
  <si>
    <t>The proceedings contain 27 papers. The special focus in this conference is on Artificial Intelligence Techniques in Software Engineering, Requirement Engineering, Intelligent Software Systems Design and Arts in Interactive Software Design. The topics include: A new selection process based on granular computing for group decision making problems; easy and concise programming for low-level hybridization of PSO-GA; a framework for a decision tree learning algorithm with K-NN; intelligent content for product definition in RFLP structure; the adoptions of USEPs in identifying usability requirements in SSM-based framework; requirements engineering of Malaysia’s radiation and nuclear emergency plan simulator; ontology COKB for knowledge representation and reasoning in designing knowledge-based systems; dynamic WLAN fingerprinting radiomap for adapted indoor positioning model; incorporating users satisfaction to resolve sparsity in recommendation systems; redefining game engine architecture through concurrency; an intelligent application for outdoor rendering taking sky color and shadows into account; the simulation of flow shop production system in PTO environment through a matrix approach in system dynamics logic; highlighting value and effort drivers early in business and system models; combining hidden Markov model and case based reasoning for time series forecasting; ANFIS based intelligent synchronization tool on multi robot manipulators system; towards domain ontology interoperability measurement; an evaluation of COCHCOMO tool for change effort estimation in software development phase and adaptive learning for lemmatization in morphology analysis.</t>
  </si>
  <si>
    <t>2-s2.0-84942579360</t>
  </si>
  <si>
    <t>Ulusoy A.; Smith S.L.; Belta C.</t>
  </si>
  <si>
    <t>Ulusoy, Alphan (36970785900); Smith, Stephen L. (55574212853); Belta, Calin (6603902748)</t>
  </si>
  <si>
    <t>36970785900; 55574212853; 6603902748</t>
  </si>
  <si>
    <t>Optimal multi-robot path planning with LTL constraints: Guaranteeing correctness through synchronization</t>
  </si>
  <si>
    <t>Springer Tracts in Advanced Robotics</t>
  </si>
  <si>
    <t>10.1007/978-3-642-55146-8_24</t>
  </si>
  <si>
    <t>https://www.scopus.com/inward/record.uri?eid=2-s2.0-84927649377&amp;doi=10.1007%2f978-3-642-55146-8_24&amp;partnerID=40&amp;md5=46ec1c209f99ce7f6cb10397841b0e49</t>
  </si>
  <si>
    <t>In this paper, we consider the automated planning of optimal paths for a robotic team satisfying a high level mission specification. Each robot in the team is modeled as a weighted transition system where the weights have associated deviation values that capture the non-determinism in the traveling times of the robot during its deployment. The mission is given as a Linear Temporal Logic (LTL) formula over a set of propositions satisfied at the regions of the environment. Additionally, we have an optimizing proposition capturing some particular task that must be repeatedly completed by the team. The goal is to minimize the maximum time between successive satisfying instances of the optimizing proposition while guaranteeing that the mission is satisfied even under non-deterministic traveling times. After computing a set of optimal satisfying paths for the members of the team, we also compute a set of synchronization sequences for each robot to ensure that the LTL formula is never violated during deployment. We implement and experimentally evaluate our method considering a persistent monitoring task in a road network environment. © Springer-Verlag Berlin Heidelberg 2014.</t>
  </si>
  <si>
    <t>2-s2.0-84927649377</t>
  </si>
  <si>
    <t>Vázquez G.; Mavridou A.; Farrell M.; Pressburger T.; Calinescu R.</t>
  </si>
  <si>
    <t>Vázquez, Gricel (57311406000); Mavridou, Anastasia (57115024400); Farrell, Marie (57206178327); Pressburger, Tom (16176018800); Calinescu, Radu (6507842838)</t>
  </si>
  <si>
    <t>57311406000; 57115024400; 57206178327; 16176018800; 6507842838</t>
  </si>
  <si>
    <t>Robotics: A New Mission for FRET Requirements</t>
  </si>
  <si>
    <t>Lecture Notes in Computer Science (including subseries Lecture Notes in Artificial Intelligence and Lecture Notes in Bioinformatics)</t>
  </si>
  <si>
    <t>14627 LNCS</t>
  </si>
  <si>
    <t>10.1007/978-3-031-60698-4_22</t>
  </si>
  <si>
    <t>https://www.scopus.com/inward/record.uri?eid=2-s2.0-85195465519&amp;doi=10.1007%2f978-3-031-60698-4_22&amp;partnerID=40&amp;md5=eda593d8415af8f699b852ba0bca26ad</t>
  </si>
  <si>
    <t>Mobile robots are used to support planetary exploration and safety-critical environments such as nuclear plants. Central to the development of mobile robots is the specification of complex required behaviors known as missions. In this paper, we use NASA’s Formal Requirements Elicitation Tool (FRET) to specify functional robotic mission requirements. To examine the applicability of FRET in the mobile robotics domain, we studied robotic mission patterns specified in Linear Temporal Logic (LTL). These patterns were originally derived from a large repository that included patterns from the literature and consultation with industrial experts. We extend this repository with those found during our extensive literature review. Although FRET has been successfully used in the past in case studies within the aerospace domain, mobile robot requirements present new challenges in their specification. To this end, our work provides a methodological basis for using FRET in the specification of robotic mission requirements. © This is a U.S. government work and not under copyright protection in the U.S.; foreign copyright protection may apply 2024 2024.</t>
  </si>
  <si>
    <t>2-s2.0-85195465519</t>
  </si>
  <si>
    <t>García S.; Pelliccione P.; Menghi C.; Berger T.; Bures T.</t>
  </si>
  <si>
    <t>García, Sergio (57203491173); Pelliccione, Patrizio (8852257900); Menghi, Claudio (55532052400); Berger, Thorsten (36607404500); Bures, Tomas (22333488900)</t>
  </si>
  <si>
    <t>High-level mission specification for multiple robots</t>
  </si>
  <si>
    <t>SLE 2019 - Proceedings of the 12th ACM SIGPLAN International Conference on Software Language Engineering, co-located with SPLASH 2019</t>
  </si>
  <si>
    <t>10.1145/3357766.3359535</t>
  </si>
  <si>
    <t>https://www.scopus.com/inward/record.uri?eid=2-s2.0-85076790408&amp;doi=10.1145%2f3357766.3359535&amp;partnerID=40&amp;md5=f15f3c01cee6580bc2327244eb3cba8e</t>
  </si>
  <si>
    <t>Mobile robots are increasingly used in our everyday life to autonomously realize missions. A variety of languages has been proposed to support roboticists in the systematic development of robotic applications, ranging from logical languages with well-defined semantics to domain-specific languages with user-friendly syntax. The characteristics of both of them have distinct advantages, however, developing a language that combines those advantages remains an elusive task. We present PROMISE, a novel language that enables domain experts to specify missions on a high level of abstraction for teams of autonomous robots in a user-friendly way, while having well-defined semantics. Our ambition is to permit users to specify high-level goals instead of a series of specific actions the robots should perform. The language contains a set of atomic tasks that can be executed by robots and a set of operators that allow the composition of these tasks in complex missions. The language is supported by a standalone tool that permits mission specification through a textual and a graphical interface and that can be integrated within a variety of frameworks. We integrated PROMISE with a software platform providing functionalities such as motion control and planning. We conducted experiments to evaluate the correctness of the specification and execution of complex robotic missions with both simulators and real robots. We also conducted two user studies to assess the simplicity of PROMISE. The results show that PROMISE effectively supports users to specify missions for robots in a user-friendly manner. © 2019 Association for Computing Machinery.</t>
  </si>
  <si>
    <t>Domain-specific language; Mission specification; Multi-robot</t>
  </si>
  <si>
    <t>2-s2.0-85076790408</t>
  </si>
  <si>
    <t>Molina M.; Carrera A.; Camporredondo A.; Bavle H.; Rodriguez-Ramos A.; Campoy P.</t>
  </si>
  <si>
    <t>Molina, Martin (55926142500); Carrera, Abraham (57217114820); Camporredondo, Alberto (57205723469); Bavle, Hriday (57190399962); Rodriguez-Ramos, Alejandro (57190404560); Campoy, Pascual (23007441000)</t>
  </si>
  <si>
    <t>55926142500; 57217114820; 57205723469; 57190399962; 57190404560; 23007441000</t>
  </si>
  <si>
    <t>Building the executive system of autonomous aerial robots using the Aerostack open-source framework</t>
  </si>
  <si>
    <t>International Journal of Advanced Robotic Systems</t>
  </si>
  <si>
    <t>10.1177/1729881420925000</t>
  </si>
  <si>
    <t>https://www.scopus.com/inward/record.uri?eid=2-s2.0-85086306051&amp;doi=10.1177%2f1729881420925000&amp;partnerID=40&amp;md5=a7ee6d748ccaaf92e95eb338674b0afd</t>
  </si>
  <si>
    <t>A variety of open-source software tools are currently available to help building autonomous mobile robots. These tools have proven their effectiveness in developing different types of robotic systems, but there are still needs related to safety and efficiency that are not sufficiently covered. This article describes recent advances in the Aerostack software framework to address part of these needs, which may become critical in the case of aerial robots. The article describes a software tool that helps to develop the executive system, an important component of the control architecture whose characteristics significantly affect the quality of the final autonomous robotic system. The presented tool uses an original solution for execution control that aims at simplifying mission specification and protecting against errors, considering also the efficiency needs of aerial robots. The effectiveness of the tool was evaluated by building an experimental autonomous robot. The results of the evaluation show that it provides significant benefits about usability and reliability with acceptable development effort and computational cost. The tool is based on Robot Operating System and it is publicly available as part of the last release of the Aerostack software framework (version 3.0). © The Author(s) 2020.</t>
  </si>
  <si>
    <t>aerial robotics; control architecture; Executive system; open-source framework; Robotics Software Design and Engineering (IJARS-ROSENG); software engineering with Robot Operating System (ROS)</t>
  </si>
  <si>
    <t>2-s2.0-85086306051</t>
  </si>
  <si>
    <t>Valner R.; Vunder V.; Aabloo A.; Pryor M.; Kruusamae K.</t>
  </si>
  <si>
    <t>Valner, Robert (56178575600); Vunder, Veiko (41461902600); Aabloo, Alvo (6602826813); Pryor, Mitch (7004159251); Kruusamae, Karl (34771687000)</t>
  </si>
  <si>
    <t>56178575600; 41461902600; 6602826813; 7004159251; 34771687000</t>
  </si>
  <si>
    <t>TeMoto: A Software Framework for Adaptive and Dependable Robotic Autonomy With Dynamic Resource Management</t>
  </si>
  <si>
    <t>IEEE Access</t>
  </si>
  <si>
    <t>10.1109/ACCESS.2022.3173647</t>
  </si>
  <si>
    <t>https://www.scopus.com/inward/record.uri?eid=2-s2.0-85131276548&amp;doi=10.1109%2fACCESS.2022.3173647&amp;partnerID=40&amp;md5=db1ebd65f48162d67c344e6603d9f07e</t>
  </si>
  <si>
    <t>For widespread deployment of robots in challenging environments (fire fighting, search and rescue, planetary exploration, etc.), the software of the robot must allow for reliability and adaptability. For many existing systems, an unexpected change in mission specification, component failures, or energy conservation requires downtime for adaption (redesign of mission logic, switching sensor data processing pipeline, etc.). This is because software and hardware components for robotic applications are commonly chosen or designed based on task requirements and integrated either directly in the source code or via system configuration scripts, such as ROS launch files, leading to a fixed monolithic design. As the necessity and extent of adaptive behaviors is not always known prior to deployment, the structure of a robot's software needs to support it by design. In this paper, we propose TeMoto, a novel architecture for adaptive autonomous robots, and a ROS-based framework of openly available software tools that implement the TeMoto architecture. TeMoto is a developer tool which combines dynamic (run-time) task and resource management, encourages modular and scalable system design and is task and platform agnostic - TeMoto provides the foundation for an adaptive robotic system. The feasibility of the TeMoto framework is qualitatively assessed via experiments on single and multi-robot setups spanning common scenarios (teleoperation, autonomous surveillance, cargo delivery, etc.). TeMoto-based systems exhibit increased fault tolerance and dynamic reconfigurability of software and hardware resources, as well as up to a 47% reduction in power consumption compared to the non TeMoto-enabled reference setup.  © 2013 IEEE.</t>
  </si>
  <si>
    <t>autonomous robots; fault tolerant systems; reconfigurable architectures; redundancy; Robot programming; ROS</t>
  </si>
  <si>
    <t>All Open Access; Gold Open Access</t>
  </si>
  <si>
    <t>2-s2.0-85131276548</t>
  </si>
  <si>
    <t>Garciá S.; Pelliccione P.; Menghi C.; Berger T.; Bures T.</t>
  </si>
  <si>
    <t>Garciá, Sergio (57203491173); Pelliccione, Patrizio (8852257900); Menghi, Claudio (55532052400); Berger, Thorsten (36607404500); Bures, Tomas (22333488900)</t>
  </si>
  <si>
    <t>PROMISE: High-level mission specification for multiple robots</t>
  </si>
  <si>
    <t>Proceedings - International Conference on Software Engineering</t>
  </si>
  <si>
    <t>https://www.scopus.com/inward/record.uri?eid=2-s2.0-85094111876&amp;doi=10.1145%2f3377812.3382143&amp;partnerID=40&amp;md5=5acab12c0988d3e901e0bde6df5c937a</t>
  </si>
  <si>
    <t>Service robots, a type of robots that perform useful tasks forhumans, are foreseen to be broadly used in the near futurein both social and industrial scenarios. Those robots will berequired to operate in dynamic environments, collaboratingamong them or with users. Specifying the list of requestedtasks to be achieved by a robotic team is far from being trivial. Therefore, mission specification languages and tools needto be expressive enough to allow the specification of complexmissions (e.g., detailing recovery actions), while being reachable by domain experts who might not be knowledgeable ofprogramming languages. To support domain experts, we developed PROMISE, a Domain-Specific Language that allowsmission specification for multiple robots in a user-friendly,yet rigorous manner. PROMISE is built as an Eclipse pluginthat provides a textual and a graphical interface for missionspecification. Our tool is in turn integrated into a softwareframework, which provides functionalities as: (1) automaticgeneration from specification, (2) sending of missions to therobotic team; and (3) interpretation and management of missions during execution time. PROMISE and its frameworkimplementation have been validated through simulation andreal-world experiments with four different robotic models. © 2020 Copyright held by the owner/author(s).</t>
  </si>
  <si>
    <t>2-s2.0-85094111876</t>
  </si>
  <si>
    <t>Proceedings of the 2015 Pattern Recognition Association of South Africa and Robotics and Mechatronics International Conference, PRASA-RobMech 2015</t>
  </si>
  <si>
    <t>https://www.scopus.com/inward/record.uri?eid=2-s2.0-84962449942&amp;partnerID=40&amp;md5=25563c9a8715202909ee3f6563510e9b</t>
  </si>
  <si>
    <t>The proceedings contain 44 papers. The topics discussed include: modelling of boiler fireside control in Flownex software environment; optimizing search and rescue missions through a cooperative mobile robot network; using the earth mover's distance for perceptually meaningful visual saliency; development of an educational tool to teach primary school pupils multiplication tables; an intelligent locator inventory to accommodate mass customization in an automated flexible fixture system; developing a Java based RFID application to automate student attendance monitoring; prototyping during the requirements elicitation process in the development of an underground unmanned aerial system; self-learning of inverse kinematics for feedforward control of intracardiac robotic ablation catheters; creating a distortion characterisation dataset for visual band cameras using fiducial markers; and extracting South African safety and security incident patterns from social media.</t>
  </si>
  <si>
    <t>2-s2.0-84962449942</t>
  </si>
  <si>
    <t>Gujarathi D.; Saha I.</t>
  </si>
  <si>
    <t>Gujarathi, Dhaval (57219439006); Saha, Indranil (35235025900)</t>
  </si>
  <si>
    <t>57219439006; 35235025900</t>
  </si>
  <si>
    <t>MT*: Multi-Robot Path Planning for Temporal Logic Specifications</t>
  </si>
  <si>
    <t>IEEE International Conference on Intelligent Robots and Systems</t>
  </si>
  <si>
    <t>2022-October</t>
  </si>
  <si>
    <t>10.1109/IROS47612.2022.9981504</t>
  </si>
  <si>
    <t>https://www.scopus.com/inward/record.uri?eid=2-s2.0-85146324601&amp;doi=10.1109%2fIROS47612.2022.9981504&amp;partnerID=40&amp;md5=fa2d06c414cc286bd8fccbaaa34d30e9</t>
  </si>
  <si>
    <t>We address the path planning problem for a team of robots satisfying a complex high-level mission specification given in the form of a Linear Temporal Logic (LTL) formula. The state-of-the-art approach to this problem employs the automata-theoretic model checking technique to solve this problem. This approach involves computation of a product graph of the Büchi automaton generated from the LTL specification and a joint transition system that captures the collective motion of the robots and then computation of the shortest path using Di-jkstra's shortest path algorithm. We propose MT*, an algorithm that reduces the computation burden for generating such plans for multi-robot systems significantly. Our approach generates a reduced version of the product graph without computing the complete joint transition system, which is computationally expensive. It then divides the complete mission specification among the participating robots and generates the trajectories for the individual robots independently. Our approach demonstrates substantial speedup in terms of computation time over the state-of-the-art approach and scales well with both the number of robots and the size of the workspace. © 2022 IEEE.</t>
  </si>
  <si>
    <t>2-s2.0-85146324601</t>
  </si>
  <si>
    <t>Heppner G.; Oberacker D.; Roennau A.; Dillmann R.</t>
  </si>
  <si>
    <t>Heppner, Georg (53163834800); Oberacker, David (58621454100); Roennau, Arne (35273332500); Dillmann, Rüdiger (35599949300)</t>
  </si>
  <si>
    <t>53163834800; 58621454100; 35273332500; 35599949300</t>
  </si>
  <si>
    <t>Behavior Tree Capabilities for Dynamic Multi-Robot Task Allocation with Heterogeneous Robot Teams</t>
  </si>
  <si>
    <t>10.1109/ICRA57147.2024.10610515</t>
  </si>
  <si>
    <t>https://www.scopus.com/inward/record.uri?eid=2-s2.0-85202444292&amp;doi=10.1109%2fICRA57147.2024.10610515&amp;partnerID=40&amp;md5=ebc12705ef5b25e98992ba25c6a53471</t>
  </si>
  <si>
    <t>While individual robots are becoming increasingly capable, the complexity of expected missions increases exponentially in comparison. To cope with this complexity, heterogeneous teams of robots have become a significant research interest in recent years. Making effective use of the robots and their unique skills in a team is challenging. Dynamic runtime conditions often make static task allocations infeasible, requiring a dynamic, capability-aware allocation of tasks to team members. To this end, we propose and implement a system that allows a user to specify missions using Behavior Trees (BTs), which can then, at runtime, be dynamically allocated to the current robot team. The system allows to statically model an individual robot's capabilities within our ros-bt-py BT framework. It offers a runtime auction system to dynamically allocate tasks to the most capable robot in the current team. The system leverages utility values and pre-conditions to ensure that the allocation improves the overall mission execution quality while preventing faulty assignments. To evaluate the system, we simulated a find-and-decontaminate mission with a team of three heterogeneous robots and analyzed the utilization and overall mission times as metrics. Our results show that our system can improve the overall effectiveness of a team while allowing for intuitive mission specification and flexibility in the team composition. © 2024 IEEE.</t>
  </si>
  <si>
    <t>2-s2.0-85202444292</t>
  </si>
  <si>
    <t>Ulus D.; Belta C.</t>
  </si>
  <si>
    <t>Ulus, Dogan (55605893800); Belta, Calin (6603902748)</t>
  </si>
  <si>
    <t>55605893800; 6603902748</t>
  </si>
  <si>
    <t>Reactive Control Meets Runtime Verification: A Case Study of Navigation</t>
  </si>
  <si>
    <t>11757 LNCS</t>
  </si>
  <si>
    <t>10.1007/978-3-030-32079-9_21</t>
  </si>
  <si>
    <t>https://www.scopus.com/inward/record.uri?eid=2-s2.0-85075761267&amp;doi=10.1007%2f978-3-030-32079-9_21&amp;partnerID=40&amp;md5=bf605ce6386716f5ff644b34fa43a6c2</t>
  </si>
  <si>
    <t>This paper presents an application of specification based runtime verification techniques to control mobile robots in a reactive manner. In our case study, we develop a layered control architecture where runtime monitors constructed from formal specifications are embedded into the navigation stack. We use temporal logic and regular expressions to describe safety requirements and mission specifications, respectively. An immediate benefit of our approach is that it leverages simple requirements and objectives of traditional control applications to more complex specifications in a non-intrusive and compositional way. Finally, we demonstrate a simulation of robots controlled by the proposed architecture and we discuss further extensions of our approach. © 2019, Springer Nature Switzerland AG.</t>
  </si>
  <si>
    <t>2-s2.0-85075761267</t>
  </si>
  <si>
    <t>Wang S.; Luo J.</t>
  </si>
  <si>
    <t>Wang, Shuo (57204294399); Luo, Jiliang (24332265100)</t>
  </si>
  <si>
    <t>57204294399; 24332265100</t>
  </si>
  <si>
    <t>Synthesis of mobile robot control system on embedded chips via Petri nets</t>
  </si>
  <si>
    <t>Journal of the Chinese Institute of Engineers, Transactions of the Chinese Institute of Engineers,Series A</t>
  </si>
  <si>
    <t>10.1080/02533839.2018.1498022</t>
  </si>
  <si>
    <t>https://www.scopus.com/inward/record.uri?eid=2-s2.0-85055099832&amp;doi=10.1080%2f02533839.2018.1498022&amp;partnerID=40&amp;md5=2316fc3724ae654871a4eac09cff2c05</t>
  </si>
  <si>
    <t>As robot mission requirements become more complicated, it costs more and more time and energy to design and to debug a control system for robots. In this work, a method is proposed based on Petri nets (PNs) to shorten a program development cycle and to ease the reuse of programs. It consists of modeling a basic task by a task building block (TBB) so that functional codes can be masked into modules, constructing an executive PN (EPN) according to the logical relationship among a set of given tasks, and designing an executing program that can analyze and run an EPN. As a result, it costs less to design a credible control program for robots by this method. A robot control system of a mobile robot is designed to illustrate this method. © 2018, © 2018 The Chinese Institute of Engineers.</t>
  </si>
  <si>
    <t>control system; Petri net; robot; TBB</t>
  </si>
  <si>
    <t>2-s2.0-85055099832</t>
  </si>
  <si>
    <t>Vázquez G.; Calinescu R.; Cámara J.</t>
  </si>
  <si>
    <t>Vázquez, Gricel (57311406000); Calinescu, Radu (6507842838); Cámara, Javier (7005270176)</t>
  </si>
  <si>
    <t>57311406000; 6507842838; 7005270176</t>
  </si>
  <si>
    <t>Scheduling Multi-robot Missions with Joint Tasks and Heterogeneous Robot Teams</t>
  </si>
  <si>
    <t>13054 LNAI</t>
  </si>
  <si>
    <t>10.1007/978-3-030-89177-0_36</t>
  </si>
  <si>
    <t>https://www.scopus.com/inward/record.uri?eid=2-s2.0-85119349080&amp;doi=10.1007%2f978-3-030-89177-0_36&amp;partnerID=40&amp;md5=d0c69f5b0f9ed3c8354dde40bd92583c</t>
  </si>
  <si>
    <t>We present a work-in-progress approach to scheduling multi-robot missions comprising tasks that need to be performed by multiple robots. Our approach (1) supports the scheduling of such missions for heterogeneous robots, (2) can take into account dependability, performance and other nonfunctional requirements, and (3) guarantees compliance with mission requirements by using a combination of formal techniques to allocate the mission tasks to individual robots, and to plan the order in which each robot will execute its allocated tasks. We show the effectiveness of our approach by applying it to the scheduling of a multi-robot mission in a hospital-support application. © 2021, Springer Nature Switzerland AG.</t>
  </si>
  <si>
    <t>Constraint solving; Multi-robot systems; Probabilistic model checking; Task allocation and planning</t>
  </si>
  <si>
    <t>2-s2.0-85119349080</t>
  </si>
  <si>
    <t>25th Argentine Congress of Computer Science, CACIC 2019</t>
  </si>
  <si>
    <t>1184 CCIS</t>
  </si>
  <si>
    <t>https://www.scopus.com/inward/record.uri?eid=2-s2.0-85085468876&amp;partnerID=40&amp;md5=91678137ff1bfe198c9a317cb6998815</t>
  </si>
  <si>
    <t>The proceedings contain 27 papers. The special focus in this conference is on Computer Science. The topics include: Overview+Detail Visual Comparison of Karate Motion Captures; exploiting Anti-scenarios for the Non Realizability Problem; software Product Line Development Based on Reusability at Subdomain Level; evaluation of Open Source Tools for Requirements Management; PWA and TWA: Recent Development Trends; an Adaptive and Efficient Method for Detecting First Signs of Depression with Information from the Social Web; heuristics for Computing k-Nearest Neighbors Graphs; meTree: A Metric Spatial Index; Study of Video Traffic in IPv6 Multicast IEEE 802.11ac Test Bed; Materialization of OWL Ontologies from Relational Databases: A Practical Approach; dynamic Tuning of a Forest Fire Prediction Parallel Method; new Application of the Requirements Elicitation Process for the Construction of Intelligent System-Based Predictive Models; localization System Using Artificial Landmarks for Indoor Low-Cost Mobile Robots; Lightweight Cryptography in IIoT the Internet of Things in the Industrial Field; a Better Infected Hosts Detection Combining Ensemble Learning and Threat Intelligence; Experiences in the Use of ICT and Digital Ramps for Students in Tertiary Education with Visual or Hearing Impairment; primary Level Teachers Training in Computer Science: Experience in the Argentine Context; computational Thinking Skills in Primary Teachers: Evaluation Using Bebras; taxonomic Analysis of Mobile Applications for Government Services in Cities from Argentina; Optimization of the N-Body Simulation on Intel’s Architectures Based on AVX-512 Instruction Set; unified Power Modeling Design for Various Raspberry Pi Generations Analyzing Different Statistical Methods; a Flexible Web Authoring Tool for Building Mobile Learning Experiences.</t>
  </si>
  <si>
    <t>2-s2.0-85085468876</t>
  </si>
  <si>
    <t>Shriyam S.; Gupta S.K.</t>
  </si>
  <si>
    <t>Shriyam, Shaurya (56135095500); Gupta, Satyandra K (7407274179)</t>
  </si>
  <si>
    <t>56135095500; 7407274179</t>
  </si>
  <si>
    <t>Modeling and verification of contingency resolution strategies for multi-robot missions using temporal logic</t>
  </si>
  <si>
    <t>10.1177/1729881419885697</t>
  </si>
  <si>
    <t>https://www.scopus.com/inward/record.uri?eid=2-s2.0-85076254745&amp;doi=10.1177%2f1729881419885697&amp;partnerID=40&amp;md5=26a5b556ddb7b4df1c253610b67e653d</t>
  </si>
  <si>
    <t>This article presents an approach for assessing contingency resolution strategies using temporal logic. We present a framework for nominal mission modeling, then specifying contingency resolution strategies and evaluating their effectiveness for the mission. Our approach focuses on leveraging the use of model checkers to the domain of multi-robot missions to assess the adequacy of contingency resolution strategies that minimize the adverse effects of contingencies on the mission execution. We consider missions with deterministic as well as probabilistic transitions. We demonstrate our approach using two case studies. We consider the escorting of a ship in a port where multiple contingencies may occur concurrently and assess the adequacy of the proposed contingency resolution strategies. We also consider a manufacturing scenario where multiple assembly stations collaborate to create a product. In this case, assembly operations may fail, and human intervention is needed to complete the assembly process. We investigate several different strategies and assess their effectiveness based on mission characteristics. © The Author(s) 2019.</t>
  </si>
  <si>
    <t>contingency resolution; mission planning; model checking; Multi-robot systems</t>
  </si>
  <si>
    <t>2-s2.0-85076254745</t>
  </si>
  <si>
    <t>van der Schoor M.J.; Göhlich D.</t>
  </si>
  <si>
    <t>van der Schoor, Michel Joop (57226081402); Göhlich, Dietmar (8877872400)</t>
  </si>
  <si>
    <t>57226081402; 8877872400</t>
  </si>
  <si>
    <t>Integrating sustainability in the design process of urban service robots</t>
  </si>
  <si>
    <t>Frontiers in Robotics and AI</t>
  </si>
  <si>
    <t>10.3389/frobt.2023.1250697</t>
  </si>
  <si>
    <t>https://www.scopus.com/inward/record.uri?eid=2-s2.0-85173702310&amp;doi=10.3389%2ffrobt.2023.1250697&amp;partnerID=40&amp;md5=3b242adfa89caa89ee03eda7bdeed227</t>
  </si>
  <si>
    <t>The concept of sustainability and sustainable development has been well discussed and was subject to many conferences of the EU and UN resulting in agendas, goals, and resolutions. Yet, literature shows that the three dimensions of sustainability (ecological, social, and economic) are unevenly accounted for in the design of mechatronic products. The stated reasons range from a lack or inapplicability of tools for integration into the design process, models for simulation, and impact analyses to necessary changes in policy and social behavior. The influence designers have on the sustainability of a product lies mostly in the early design phases of the development process, such as requirements engineering and concept evaluation. Currently, these concepts emerge mostly from performance-based requirements rather than sustainability impact-based requirements, which are also true for service robots in urban environments. So far, the main focus of research in this innovative and growing product branch lies in performance in perception, navigation, and interaction. This paper sets its focus on integrating all three dimensions of sustainability into the design process. Therefore, we describe the development of an urban service robot supporting municipal waste management in the city of Berlin. It is the set goal for the robot to increase the service and support the employees while reducing emissions. For that, we make use of a product development process (PDP) and its adaptable nature to build a specific development process suited to include the three dimensions of sustainability during the requirements engineering and evaluation activities. Herein, we show how established design methods like the life cycle assessment or life cycle costing can be applied to the development of urban service robots and which aspects are underrepresented. Especially, the social dimension required us to look beyond standardized methods in the field of mechanical engineering. Based on our findings, we introduce a new activity to the development process that we call preliminary social assessment in order to incorporate social aspects in the early design phase. Copyright © 2023 van der Schoor and Göhlich.</t>
  </si>
  <si>
    <t>product development; service robot; social sustainability; sustainability; sustainable design; urban service robot</t>
  </si>
  <si>
    <t>2-s2.0-85173702310</t>
  </si>
  <si>
    <t>Harbin J.; Gerasimou S.; Matragkas N.; Zolotas T.; Calinescu R.; Alpizar Santana M.</t>
  </si>
  <si>
    <t>Harbin, James (35203236000); Gerasimou, Simos (55351674500); Matragkas, Nicholas (39161832500); Zolotas, Thanos (57924884400); Calinescu, Radu (6507842838); Alpizar Santana, Misael (57456725700)</t>
  </si>
  <si>
    <t>35203236000; 55351674500; 39161832500; 57924884400; 6507842838; 57456725700</t>
  </si>
  <si>
    <t>Model-driven design space exploration for multi-robot systems in simulation</t>
  </si>
  <si>
    <t>Software and Systems Modeling</t>
  </si>
  <si>
    <t>10.1007/s10270-022-01041-w</t>
  </si>
  <si>
    <t>https://www.scopus.com/inward/record.uri?eid=2-s2.0-85139629568&amp;doi=10.1007%2fs10270-022-01041-w&amp;partnerID=40&amp;md5=b2b11e9aff48dce4dc004015a937e05a</t>
  </si>
  <si>
    <t>Multi-robot systems are increasingly deployed to provide services and accomplish missions whose complexity or cost is too high for a single robot to achieve on its own. Although multi-robot systems offer increased reliability via redundancy and enable the execution of more challenging missions, engineering these systems is very complex. This complexity affects not only the architecture modelling of the robotic team but also the modelling and analysis of the collaborative intelligence enabling the team to complete its mission. Existing approaches for the development of multi-robot applications do not provide a systematic mechanism for capturing these aspects and assessing the robustness of multi-robot systems. We address this gap by introducing ATLAS, a novel model-driven approach supporting the systematic design space exploration and robustness analysis of multi-robot systems in simulation. The ATLAS domain-specific language enables modelling the architecture of the robotic team and its mission and facilitates the specification of the team’s intelligence. We evaluate ATLAS and demonstrate its effectiveness in three simulated case studies: a healthcare Turtlebot-based mission and two unmanned underwater vehicle missions developed using the Gazebo/ROS and MOOS-IvP robotic platforms, respectively. © 2022, The Author(s).</t>
  </si>
  <si>
    <t>Design-space exploration; MDE; Model-driven engineering; MRS; Multi-robot systems; Simulation</t>
  </si>
  <si>
    <t>All Open Access; Hybrid Gold Open Access</t>
  </si>
  <si>
    <t>2-s2.0-85139629568</t>
  </si>
  <si>
    <t>Schillinger P.; Bürger M.; Dimarogonas D.V.</t>
  </si>
  <si>
    <t>Schillinger, Philipp (55809616600); Bürger, Mathias (34871669500); Dimarogonas, Dimos V. (6506281602)</t>
  </si>
  <si>
    <t>55809616600; 34871669500; 6506281602</t>
  </si>
  <si>
    <t>Simultaneous task allocation and planning for temporal logic goals in heterogeneous multi-robot systems</t>
  </si>
  <si>
    <t>International Journal of Robotics Research</t>
  </si>
  <si>
    <t>10.1177/0278364918774135</t>
  </si>
  <si>
    <t>https://www.scopus.com/inward/record.uri?eid=2-s2.0-85047401610&amp;doi=10.1177%2f0278364918774135&amp;partnerID=40&amp;md5=db4d9d508e63dff803e9f62d07271469</t>
  </si>
  <si>
    <t>This paper describes a framework for automatically generating optimal action-level behavior for a team of robots based on temporal logic mission specifications under resource constraints. The proposed approach optimally allocates separable tasks to available robots, without requiring a priori an explicit representation of the tasks or the computation of all task execution costs. Instead, we propose an approach for identifying sub-tasks in an automaton representation of the mission specification and for simultaneously allocating the tasks and planning their execution. The proposed framework avoids the need to compute a combinatorial number of possible assignment costs, where each computation itself requires solving a complex planning problem. This can improve computational efficiency compared with classical assignment solutions, in particular for on-demand missions where task costs are unknown in advance. We demonstrate the applicability of the approach with multiple robots in an existing office environment and evaluate its performance in several case study scenarios. © 2018, The Author(s) 2018.</t>
  </si>
  <si>
    <t>behavior synthesis; constrained planning; Linear temporal logic; multi-agent planning; robotics; task allocation</t>
  </si>
  <si>
    <t>2-s2.0-85047401610</t>
  </si>
  <si>
    <t>Ortega A.; Parra S.; Schneider S.; Hochgeschwender N.</t>
  </si>
  <si>
    <t>Ortega, Argentina (57212504051); Parra, Samuel (57226844941); Schneider, Sven (56399986700); Hochgeschwender, Nico (25645533000)</t>
  </si>
  <si>
    <t>57212504051; 57226844941; 56399986700; 25645533000</t>
  </si>
  <si>
    <t>Composable and executable scenarios for simulation-based testing of mobile robots</t>
  </si>
  <si>
    <t>10.3389/frobt.2024.1363281</t>
  </si>
  <si>
    <t>https://www.scopus.com/inward/record.uri?eid=2-s2.0-85201403107&amp;doi=10.3389%2ffrobt.2024.1363281&amp;partnerID=40&amp;md5=eea27d1432d2f38bae25741a92310d0b</t>
  </si>
  <si>
    <t>Few mobile robot developers already test their software on simulated robots in virtual environments or sceneries. However, the majority still shy away from simulation-based test campaigns because it remains challenging to specify and execute suitable testing scenarios, that is, models of the environment and the robots’ tasks. Through developer interviews, we identified that managing the enormous variability of testing scenarios is a major barrier to the application of simulation-based testing in robotics. Furthermore, traditional CAD or 3D-modelling tools such as SolidWorks, 3ds Max, or Blender are not suitable for specifying sceneries that vary significantly and serve different testing objectives. For some testing campaigns, it is required that the scenery replicates the dynamic (e.g., opening doors) and static features of real-world environments, whereas for others, simplified scenery is sufficient. Similarly, the task and mission specifications used for simulation-based testing range from simple point-to-point navigation tasks to more elaborate tasks that require advanced deliberation and decision-making. We propose the concept of composable and executable scenarios and associated tooling to support developers in specifying, reusing, and executing scenarios for the simulation-based testing of robotic systems. Our approach differs from traditional approaches in that it offers a means of creating scenarios that allow the addition of new semantics (e.g., dynamic elements such as doors or varying task specifications) to existing models without altering them. Thus, we can systematically construct richer scenarios that remain manageable. We evaluated our approach in a small simulation-based testing campaign, with scenarios defined around the navigation stack of a mobile robot. The scenarios gradually increased in complexity, composing new features into the scenery of previous scenarios. Our evaluation demonstrated how our approach can facilitate the reuse of models and revealed the presence of errors in the configuration of the publicly available navigation stack of our SUT, which had gone unnoticed despite its frequent use. Copyright © 2024 Ortega, Parra, Schneider and Hochgeschwender.</t>
  </si>
  <si>
    <t>mobile robot; model-based development; navigation; robot software engineering; scenario-based testing; simulation-based testing; software testing; verification and validation</t>
  </si>
  <si>
    <t>2-s2.0-85201403107</t>
  </si>
  <si>
    <t>Menghi C.; Tsigkanos C.; Berger T.; Pelliccione P.; Ghezzi C.</t>
  </si>
  <si>
    <t>Menghi, Claudio (55532052400); Tsigkanos, Christos (56245405900); Berger, Thorsten (36607404500); Pelliccione, Patrizio (8852257900); Ghezzi, Carlo (57206163483)</t>
  </si>
  <si>
    <t>55532052400; 56245405900; 36607404500; 8852257900; 57206163483</t>
  </si>
  <si>
    <t>Poster: Property specification patterns for robotic missions</t>
  </si>
  <si>
    <t>10.1145/3183440.3195044</t>
  </si>
  <si>
    <t>https://www.scopus.com/inward/record.uri?eid=2-s2.0-85049674812&amp;doi=10.1145%2f3183440.3195044&amp;partnerID=40&amp;md5=ba5709f88555d037ad21af7b6343fbc1</t>
  </si>
  <si>
    <t>Engineering dependable software for mobile robots is becoming increasingly important. A core asset in engineering mobile robots is the mission specification-A formal description of the goals that mobile robots shall achieve. Such mission specifications are used, among others, to synthesize, verify, simulate, or guide the engineering of robot software. Development of precise mission specifications is challenging. Engineers need to translate the mission requirements into specification structures expressed in a logical language-A laborious and error-prone task. To mitigate this problem, we present a catalog of mission specification patterns for mobile robots. Our focus is on robot movement, one of the most prominent and recurrent specification problems for mobile robots. Our catalog maps common mission specification problems to recurrent solutions, which we provide as templates that can be used by engineers. The patterns are the result of analyzing missions extracted from the literature. For each pattern, we describe usage intent, known uses, relationships to other patterns, and-most importantly-A template representing the solution as a logical formula in temporal logic. Our specification patterns constitute reusable building blocks that can be used by engineers to create complex mission specifications while reducing specification mistakes. We believe that our patterns support researchers working on tool support and techniques to synthesize and verify mission specifications, and language designers creating rich domain-specific languages for mobile robots, incorporating our patterns as language concepts. © 2018 Authors.</t>
  </si>
  <si>
    <t>2-s2.0-85049674812</t>
  </si>
  <si>
    <t>25th Annual Conference on Towards Autonomous Robotic Systems, TAROS 2024</t>
  </si>
  <si>
    <t xml:space="preserve">Lecture Notes in Computer Science (including subseries Lecture Notes in Artificial Intelligence and Lecture Notes in Bioinformatics) </t>
  </si>
  <si>
    <t>15051 LNAI</t>
  </si>
  <si>
    <t>https://www.scopus.com/inward/record.uri?eid=2-s2.0-85215675171&amp;partnerID=40&amp;md5=3fa59b0342c68f1465a1acd3efe7ce8d</t>
  </si>
  <si>
    <t>The proceedings contain 65 papers. The special focus in this conference is on Towards Autonomous Robotic Systems. The topics include: Comparative Analysis of Unity and Gazebo Simulators for Digital Twins of Robotic Tomato Harvesting Scenarios; supporting Explainable Planning and Human-Aware Mission Specification for Underwater Robots; Improved Computation Efficiency 2D Visual SLAM Based on Particle Filter With Distance Sliding Window; the Benefits of Ordinal Regression Under Domain Shift; pretrained Visual Representations in Reinforcement Learning; intelliMove: Enhancing Robotic Planning with Semantic Mapping; localisation-Aware Fine-Tuning for Realistic PointGoal Navigation; Towards Revisiting Visual Place Recognition for Joining Submaps in Multimap SLAM⋆; consulting an Oracle; Repurposing Robots for the Circular Economy; “Incomplete Without Tech”: Emotional Responses and the Psychology of AI Reliance; suspicious Activity Detection for Defence Applications; Participatory AI: A Method for Integrating Inclusive and Ethical Design Considerations into Autonomous System Development; sampling-Based Motion Planning for Guide Robots Considering User Pose Uncertainty; safety Assurance Challenges for Autonomous Drones in Underground Mining Environments; Who is the Chameleon? A Party Game to Explore Trust and Biases Towards Alexa, Pepper and ChatGPT; Investigation of Gated-CNN and Self-Attention Mechanism for Historical Handwritten Text Recognition; Enabling Tactile Feedback for Robotic Strawberry Handling Using AST Skin; open Source Hardware Whisker Sensor; resonant Inductive Coupling Power Transfer for Mid-Sized Inspection Robot; 3D Printer Based Open Source Calibration Platform for Whisker Sensors; mitigating the Time Delay and Parameter Perturbation by a Predictive Extended State Observer-Based Active Disturbance Rejection Control; accessibility Framework for Determining Collisions and Coverage for Radiation Scanning; a New Hybrid Teleoperation Control Scheme for Holonomic Mobile Manipulator Robots Using a Ground-Based Haptic Device; variable Stiffness &amp; Dynamic Force Sensor for Tissue Palpation; real-World Testing of Ultrasonic Beacons for Mobile Robot Radiation Emulation.</t>
  </si>
  <si>
    <t>2-s2.0-85215675171</t>
  </si>
  <si>
    <t>Aschenbrenner G.; Liu L.</t>
  </si>
  <si>
    <t>Aschenbrenner, Gage (57374061400); Liu, Li (57373165000)</t>
  </si>
  <si>
    <t>57374061400; 57373165000</t>
  </si>
  <si>
    <t>A visual analytical system for mission modeling and execution (Work in progress)</t>
  </si>
  <si>
    <t>Accelerating Space Commerce, Exploration, and New Discovery conference, ASCEND 2021</t>
  </si>
  <si>
    <t>AIAA 2021-4094</t>
  </si>
  <si>
    <t>10.2514/6.2021-4094</t>
  </si>
  <si>
    <t>https://www.scopus.com/inward/record.uri?eid=2-s2.0-85121272978&amp;doi=10.2514%2f6.2021-4094&amp;partnerID=40&amp;md5=4692fc1fa6b419a5eb8c08485a29cf7a</t>
  </si>
  <si>
    <t>A multi-robot swarm depends on a behavior control system that translates behaviors to observable and coordinated patterns of activity of an agent in a swarm. These agents process input signals from sensors that quantify characteristics of the environment, and/or other agents [1]. Solutions such as reactive feedback control loops were used in early multi-robot systems. State-based techniques have been adopted to represent complex behavioral systems efficiently through modularizing [2]. The behavior control system becomes an implementation of a finite state machine or is implemented by state-based approaches [3]. Each agent in a swarm can have different attributes, such as size, capability, sensory, and mobility. To support each agent to function in a different environment the behavior control system should provide communications with other software programs and available resources on demand based on behaviors it receives. The behavior control system invokes predefined routines with different parameters an agent generates or captures in a geometrical space. Then, can coordinate activities between different agents in the swarm, such as swarm movement, collision avoidance, and object pickup. Hierarchical state machines (HSMs) have proven to be very well suited for these robot behaviors for several years in NASA applications because of its expressiveness with compact behavior descriptions. HSMs can then do formal analysis and verification such as deciding reachability of certain states or model checking [4] against properties of specific behaviors. The automated process exceeds manual analysis in systems with very large and complex behaviors [5]. A visualization tool for HSM can aid system engineers and operators to build and monitor an HSM and reduce the complexity of behavior construction that ultimately improve the scalability of an HSM-based system. The visualization can help system engineers and operators to trace transitions from a source state to a destination state with trigger, guard, and action through profound formal approaches. The hierarchy created in an HSM allows engineers and operators to validate transitions across HSM boundaries between behaviors by checking an appropriate hierarchical relationship between behaviors and allow the agent to transition. The communication between different agents in a robotic swarm team can be treated as additional inputs and outputs to the HSM. They are used to coordinate task planning, motion, and operations of multiple robots. The research builds a visual analytical system that provides human operators the status of a multi-agent autonomous robotics system and allows the user to take actions to the system. The system follows the mission model defined by the autonomous system and visualizes mission progress across multiple agents. The system uses innovative information visualization and human-machine teaming techniques to communicate high dimensions of information provided by the execution engine and behaviors of the multi-agent autonomous robotics, especially, information that are hard to be explained in a large flowchart using hierarchical state machines. © 2021, American Institute of Aeronautics and Astronautics Inc, AIAA. All rights reserved.</t>
  </si>
  <si>
    <t>2-s2.0-85121272978</t>
  </si>
  <si>
    <t>Dragule S.; Berger T.; Menghi C.; Pelliccione P.</t>
  </si>
  <si>
    <t>Dragule, Swaib (57195510399); Berger, Thorsten (36607404500); Menghi, Claudio (55532052400); Pelliccione, Patrizio (8852257900)</t>
  </si>
  <si>
    <t>57195510399; 36607404500; 55532052400; 8852257900</t>
  </si>
  <si>
    <t>A survey on the design space of end-user-oriented languages for specifying robotic missions</t>
  </si>
  <si>
    <t>10.1007/s10270-020-00854-x</t>
  </si>
  <si>
    <t>https://www.scopus.com/inward/record.uri?eid=2-s2.0-85102048290&amp;doi=10.1007%2fs10270-020-00854-x&amp;partnerID=40&amp;md5=4160d255b5b4f490d870714fc1127b56</t>
  </si>
  <si>
    <t>Mobile robots are becoming increasingly important in society. Fulfilling complex missions in different contexts and environments, robots are promising instruments to support our everyday live. As such, the task of defining the robot’s mission is moving from professional developers and roboticists to the end-users. However, with the current state-of-the-art, defining missions is non-trivial and typically requires dedicated programming skills. Since end-users usually lack such skills, many commercial robots are nowadays equipped with environments and domain-specific languages tailored for end-users. As such, the software support for defining missions is becoming an increasingly relevant criterion when buying or choosing robots. Improving these environments and languages for specifying missions toward simplicity and flexibility is crucial. To this end, we need to improve our empirical understanding of the current state-of-the-art of such languages and their environments. In this paper, we contribute in this direction. We present a survey of 30 mission specification environments for mobile robots that come with a visual and end-user-oriented language. We explore the design space of these languages and their environments, identify their concepts, and organize them as features in a feature model. We believe that our results are valuable to practitioners and researchers designing the next generation of mission specification languages in the vibrant domain of mobile robots. © 2021, The Author(s).</t>
  </si>
  <si>
    <t>Empirical study; Language concepts; Robotic missions; Specification environments; Visual languages</t>
  </si>
  <si>
    <t>All Open Access; Green Open Access; Hybrid Gold Open Access</t>
  </si>
  <si>
    <t>2-s2.0-85102048290</t>
  </si>
  <si>
    <t>Denguir M.; Touir A.; Gazdar A.; Qasem S.</t>
  </si>
  <si>
    <t>Denguir, Mohsen (59403975900); Touir, Ameur (15926621900); Gazdar, Achraf (8645228700); Qasem, Safwan (57204763560)</t>
  </si>
  <si>
    <t>59403975900; 15926621900; 8645228700; 57204763560</t>
  </si>
  <si>
    <t>Toward a Generic Framework for Mission Planning and Execution with a Heterogeneous Multi-Robot System</t>
  </si>
  <si>
    <t>Sensors</t>
  </si>
  <si>
    <t>10.3390/s24216881</t>
  </si>
  <si>
    <t>https://www.scopus.com/inward/record.uri?eid=2-s2.0-85208646444&amp;doi=10.3390%2fs24216881&amp;partnerID=40&amp;md5=5080222d3d1119e9b51d146a4a0b2d47</t>
  </si>
  <si>
    <t>This paper presents a comprehensive framework for mission planning and execution with a heterogeneous multi-robot system, specifically designed to coordinate unmanned ground vehicles (UGVs) and unmanned aerial vehicles (UAVs) in dynamic and unstructured environments. The proposed architecture evaluates the mission requirements, allocates tasks, and optimizes resource usage based on the capabilities of the available robots. It then executes the mission utilizing a decentralized control strategy that enables the robots to adapt to environmental changes and maintain formation stability in both 2D and 3D spaces. The framework’s architecture supports loose coupling between its components, enhancing system scalability and maintainability. Key features include a robust task allocation algorithm, and a dynamic formation control mechanism, using a ROS 2 communication protocol that ensures reliable information exchange among robots. The effectiveness of this framework is demonstrated through a case study involving coordinated exploration and data collection tasks, showcasing its ability to manage missions while optimizing robot collaboration. This work advances the field of heterogeneous robotic systems by providing a scalable and adaptable solution for multi-robot coordination in challenging environments. © 2024 by the authors.</t>
  </si>
  <si>
    <t>decentralized control; formation control; formation stability; heterogeneous multi-robot systems; mission planning; task allocation; UAV; UGV</t>
  </si>
  <si>
    <t>2-s2.0-85208646444</t>
  </si>
  <si>
    <t>15052 LNAI</t>
  </si>
  <si>
    <t>https://www.scopus.com/inward/record.uri?eid=2-s2.0-85215787441&amp;partnerID=40&amp;md5=0dc0ed544d1f58fa65ebe08afd58bfea</t>
  </si>
  <si>
    <t>2-s2.0-85215787441</t>
  </si>
  <si>
    <t>Alonso-Mora J.; DeCastro J.A.; Raman V.; Rus D.; Kress-Gazit H.</t>
  </si>
  <si>
    <t>Alonso-Mora, Javier (37057150200); DeCastro, Jonathan A. (35974903900); Raman, Vasumathi (35113979700); Rus, Daniela (57218886083); Kress-Gazit, Hadas (15762557900)</t>
  </si>
  <si>
    <t>37057150200; 35974903900; 35113979700; 57218886083; 15762557900</t>
  </si>
  <si>
    <t>Reactive mission and motion planning with deadlock resolution avoiding dynamic obstacles</t>
  </si>
  <si>
    <t>Autonomous Robots</t>
  </si>
  <si>
    <t>10.1007/s10514-017-9665-6</t>
  </si>
  <si>
    <t>https://www.scopus.com/inward/record.uri?eid=2-s2.0-85027359209&amp;doi=10.1007%2fs10514-017-9665-6&amp;partnerID=40&amp;md5=042a794275c101d99138ba1a2f659a45</t>
  </si>
  <si>
    <t>In the near future mobile robots, such as personal robots or mobile manipulators, will share the workspace with other robots and humans. We present a method for mission and motion planning that applies to small teams of robots performing a task in an environment with moving obstacles, such as humans. Given a mission specification written in linear temporal logic, such as patrolling a set of rooms, we synthesize an automaton from which the robots can extract valid strategies. This centralized automaton is executed by the robots in the team at runtime, and in conjunction with a distributed motion planner that guarantees avoidance of moving obstacles. Our contribution is a correct-by-construction synthesis approach to multi-robot mission planning that guarantees collision avoidance with respect to moving obstacles, guarantees satisfaction of the mission specification and resolves encountered deadlocks, where a moving obstacle blocks the robot temporally. Our method provides conditions under which deadlock will be avoided by identifying environment behaviors that, when encountered at runtime, may prevent the robot team from achieving its goals. In particular, (1) it identifies deadlock conditions; (2) it is able to check whether they can be resolved; and (3) the robots implement the deadlock resolution policy locally in a distributed manner. The approach is capable of synthesizing and executing plans even with a high density of dynamic obstacles. In contrast to many existing approaches to mission and motion planning, it is scalable with the number of moving obstacles. We demonstrate the approach in physical experiments with walking humanoids moving in 2D environments and in simulation with aerial vehicles (quadrotors) navigating in 2D and 3D environments. © 2017, The Author(s).</t>
  </si>
  <si>
    <t>Deadlock resolution; Dynamic environments; Formal methods; Mission specification; Motion planning; Multi-robot systems</t>
  </si>
  <si>
    <t>2-s2.0-85027359209</t>
  </si>
  <si>
    <t>Roldan J.J.; Del Cerro J.; Barrientos A.</t>
  </si>
  <si>
    <t>Roldan, Juan Jesus (56501607900); Del Cerro, Jaime (55611575800); Barrientos, Antonio (55994487100)</t>
  </si>
  <si>
    <t>56501607900; 55611575800; 55994487100</t>
  </si>
  <si>
    <t>A proposal of methodology for multi-UAV mission modeling</t>
  </si>
  <si>
    <t>2015 23rd Mediterranean Conference on Control and Automation, MED 2015 - Conference Proceedings</t>
  </si>
  <si>
    <t>10.1109/MED.2015.7158721</t>
  </si>
  <si>
    <t>https://www.scopus.com/inward/record.uri?eid=2-s2.0-84945939399&amp;doi=10.1109%2fMED.2015.7158721&amp;partnerID=40&amp;md5=2fd96107a2cbef55c62f45775fa0689b</t>
  </si>
  <si>
    <t>The emergence of multi-UAV missions poses a set of challenges. The control and monitoring of these missions requires to increase the autonomy of fleets and to reduce the workload of operators. The development of an appropriate mission model is fundamental not only for specification and planning but also for control and monitoring. This model allows determining the mission and fleet states and, therefore, providing the operator with adequate information of the mission. This paper poses a methodology to develop multi-UAV mission models and analyzes different modeling techniques, such as Petri nets or hidden Markov models. © 2015 IEEE.</t>
  </si>
  <si>
    <t>Hidden Markov Model; Mission Modeling; Multi-robot; Multi-UAV; Petri Net</t>
  </si>
  <si>
    <t>2-s2.0-84945939399</t>
  </si>
  <si>
    <t>https://www.scopus.com/inward/record.uri?eid=2-s2.0-85182767385&amp;partnerID=40&amp;md5=d7e2aa622c620dd61a82516d10632f2f</t>
  </si>
  <si>
    <t>2-s2.0-85182767385</t>
  </si>
  <si>
    <t>Leahy K.; Jones A.; Schwager M.; Belta C.</t>
  </si>
  <si>
    <t>Leahy, Kevin (57213451350); Jones, Austin (56874817000); Schwager, Mac (15844205200); Belta, Calin (6603902748)</t>
  </si>
  <si>
    <t>57213451350; 56874817000; 15844205200; 6603902748</t>
  </si>
  <si>
    <t>Distributed information gathering policies under temporal logic constraints</t>
  </si>
  <si>
    <t>Proceedings of the IEEE Conference on Decision and Control</t>
  </si>
  <si>
    <t>10.1109/CDC.2015.7403291</t>
  </si>
  <si>
    <t>https://www.scopus.com/inward/record.uri?eid=2-s2.0-84962004150&amp;doi=10.1109%2fCDC.2015.7403291&amp;partnerID=40&amp;md5=083c0fbe991c302deb7d18b4df972bd5</t>
  </si>
  <si>
    <t>We present an algorithm for synthesizing distributed control policies for networks of mobile robots such that they gather the maximum amount of information about some a priori unknown feature of the environment, e.g. hydration levels of crops or a lost person adrift at sea. Natural motion and communication constraints such as Avoid obstacles and periodically communicate with all other agents, are formulated as temporal logic formulae, a richer set of constraints than has been previously considered for this application. Mission constraints are distributed automatically among sub-groups of the agents. Each sub-group independently executes a receding horizon planner that locally optimizes information gathering and is guaranteed to satisfy the assigned mission specification. This approach allows the agents to disperse beyond inter-agent communication ranges while ensuring global team constraints are met. We evaluate our novel paradigm via simulation. © 2015 IEEE.</t>
  </si>
  <si>
    <t>Agriculture; Automata; Indexes; Markov processes; Mechanical engineering; Systems engineering and theory</t>
  </si>
  <si>
    <t>2-s2.0-84962004150</t>
  </si>
  <si>
    <t>Keshmiri S.; Payandeh S.</t>
  </si>
  <si>
    <t>Keshmiri, Soheil (36154455600); Payandeh, Shahram (7006688369)</t>
  </si>
  <si>
    <t>36154455600; 7006688369</t>
  </si>
  <si>
    <t>Opportunistic model for multi-robot coordination</t>
  </si>
  <si>
    <t>Artificial Intelligence: Concepts, Methodologies, Tools, and Applications</t>
  </si>
  <si>
    <t>10.4018/978-1-5225-1759-7.ch044</t>
  </si>
  <si>
    <t>https://www.scopus.com/inward/record.uri?eid=2-s2.0-85018542192&amp;doi=10.4018%2f978-1-5225-1759-7.ch044&amp;partnerID=40&amp;md5=e9d9c994bda64e9380602af891814fa0</t>
  </si>
  <si>
    <t>This Chapter contributes to the understanding of intentional cooperation in multi-robot systems. It is shown that in a complex multi-robot system comprising several individual agents, each of which capable of interacting with their surroundings, cooperation is achieved implicitly through mediation of independent decisions that are made autonomously. It is claimed that in order for a multi-robot system to accomplish the objective, it is necessary for the individuals to proactively contribute to planning, to incremental refinement, as well as to adaptation at the group-level as the state of the mission progresses. It is shown how the decomposition of a mission delegated to a multi-robot system provides the system with capability of distributed decision-making. While formulating decision mechanism, it is shown how state of every agent with respect to the mission is viewed as two mutually exclusive internal and external states. Furthermore, it is demonstrated that the requirement of a priori knowledge in decision process is prevented via incorporating a simple sub-ranking mechanism into the external state component of the robotic agent. While such independent involvement preserves autonomy of the agents, it is shown that the mediation of such independent decisions does not only ensure proper execution of the plan but serves as a basis for evolution of intentional cooperation among individuals. The chapter develops and analyzes systematic approaches for mission decomposition that are formulated on a robust mathematical basis, yet exhibit high flexibility and extendibility as per mission specifications. It demonstrates a novel decision mechanism based on subdivision of internal and external states of robot with respect to a delegated mission. This prevents the requirements of a priori knowledge for decision-making through a simple opportunistic ranking module. The chapter also studies the performance of the proposed decision mechanism in contrast to the Bayesian formulism to demonstrate the results of decision process in the absence of a priori information. The chapter also introduces two novel multi-robot coordination strategies capable of preserving group level optimality of resultant allocations throughout the operation, solely based on the independent decisions of individual agents. It examines the performance of these coordination strategies in comparison to the leader-follower, the prioritization, the instantaneous, and the time-extended allocation strategies to demonstrate the optimality of its allocation strategy. © 2017 by IGI Global. All rights reserved.</t>
  </si>
  <si>
    <t>Book chapter</t>
  </si>
  <si>
    <t>2-s2.0-85018542192</t>
  </si>
  <si>
    <t>Schillinger P.; Burger M.; Dimarogonas D.V.</t>
  </si>
  <si>
    <t>Schillinger, Philipp (55809616600); Burger, Mathias (34871669500); Dimarogonas, Dimos V. (6506281602)</t>
  </si>
  <si>
    <t>Multi-objective search for optimal multi-robot planning with finite LTL specifications and resource constraints</t>
  </si>
  <si>
    <t>10.1109/ICRA.2017.7989094</t>
  </si>
  <si>
    <t>https://www.scopus.com/inward/record.uri?eid=2-s2.0-85027993404&amp;doi=10.1109%2fICRA.2017.7989094&amp;partnerID=40&amp;md5=d15138ff2e52a1cb9e5c0841684990c8</t>
  </si>
  <si>
    <t>We present an efficient approach to plan action sequences for a team of robots from a single finite LTL mission specification. The resulting execution strategy is proven to solve the given mission with minimal team costs, e.g., with shortest execution time. For planning, an established graph-based search method based on the multi-objective shortest path problem is adapted to multi-robot planning and extended to support resource constraints. We further improve planning efficiency significantly for missions which consist of independent parts by using previous results regarding LTL decomposition. The efficiency and practicality of the ROS implementation of our approach is demonstrated in example scenarios. © 2017 IEEE.</t>
  </si>
  <si>
    <t>2-s2.0-85027993404</t>
  </si>
  <si>
    <t>Kamale D.; Vasile C.-I.</t>
  </si>
  <si>
    <t>Kamale, Disha (57219605389); Vasile, Cristian-Ioan (22959157700)</t>
  </si>
  <si>
    <t>57219605389; 22959157700</t>
  </si>
  <si>
    <t>Optimal Control Synthesis with Relaxed Global Temporal Logic Specifications for Homogeneous Multi-robot Teams</t>
  </si>
  <si>
    <t>10.1109/ICRA57147.2024.10610142</t>
  </si>
  <si>
    <t>https://www.scopus.com/inward/record.uri?eid=2-s2.0-85202432082&amp;doi=10.1109%2fICRA57147.2024.10610142&amp;partnerID=40&amp;md5=6707273178a8679b376a30aacba259e4</t>
  </si>
  <si>
    <t>In this work, we address the problem of control synthesis for a homogeneous team of robots given a global temporal logic specification and formal user preferences for relaxation in case of infeasibility. The relaxation preferences are represented as a Weighted Finite-state Edit System and are used to compute a relaxed specification automaton that captures all allowable relaxations of the mission specification and their costs. For synthesis, we introduce a Mixed Integer Linear Programming (MILP) formulation that combines the motion of the team of robots with the relaxed specification automaton. Our approach combines automata-based and MILP-based methods and leverages the strengths of both approaches, while avoiding their shortcomings. Specifically, the relaxed specification automaton explicitly accounts for the progress towards satisfaction, and the MILP-based optimization approach avoids the state-space explosion associated with explicit product-automata construction, thereby efficiently solving the problem. The case studies highlight the efficiency of the proposed approach. © 2024 IEEE.</t>
  </si>
  <si>
    <t>2-s2.0-85202432082</t>
  </si>
  <si>
    <t>Dragule S.; Gonzalo S.G.; Berger T.; Pelliccione P.</t>
  </si>
  <si>
    <t>Dragule, Swaib (57195510399); Gonzalo, Sergio García (57203491173); Berger, Thorsten (36607404500); Pelliccione, Patrizio (8852257900)</t>
  </si>
  <si>
    <t>57195510399; 57203491173; 36607404500; 8852257900</t>
  </si>
  <si>
    <t>Languages for specifying missions of robotic applications</t>
  </si>
  <si>
    <t>Software Engineering for Robotics</t>
  </si>
  <si>
    <t>10.1007/978-3-030-66494-7_12</t>
  </si>
  <si>
    <t>https://www.scopus.com/inward/record.uri?eid=2-s2.0-85141867062&amp;doi=10.1007%2f978-3-030-66494-7_12&amp;partnerID=40&amp;md5=cc665db77b534d17f13887e568e4870a</t>
  </si>
  <si>
    <t>Robot application development is gaining increasing attention both from the research and industry communities. Robots are complex cyber-physical and safety-critical systems with various dimensions of heterogeneity and variability. They often integrate modules conceived by developers with different backgrounds. Programming robotic applications typically requires programming and mathematical or robotic expertise from end-users. In the near future, multipurpose robots will be used in the tasks of everyday life in environments such as our houses, hotels, airports or museums. It would then be necessary to democratize the specification of missions that robots should accomplish. In other words, the specification of missions of robotic applications should be performed via easy-to-use and accessible ways, and, at the same time, the specification should be accurate, unambiguous, and precise. This chapter presents domain-specific languages (DSLs) for robot mission specification, among others, profiling them as internal or external and also giving an overview of their tooling support. The types of robots supported by the respective languages and tools are mostly service mobile robots, including ground and flying types. © Springer Nature Switzerland AG 2021. All rights reserved.</t>
  </si>
  <si>
    <t>2-s2.0-85141867062</t>
  </si>
  <si>
    <t>Improving Multi-Robot Behavior Using Learning-Based Receding Horizon Task Allocation</t>
  </si>
  <si>
    <t>Robotics: Science and Systems</t>
  </si>
  <si>
    <t>10.15607/RSS.2018.XIV.031</t>
  </si>
  <si>
    <t>https://www.scopus.com/inward/record.uri?eid=2-s2.0-85092730403&amp;doi=10.15607%2fRSS.2018.XIV.031&amp;partnerID=40&amp;md5=44250d76180f885b4c151f2cb3e10466</t>
  </si>
  <si>
    <t>Planning efficient and coordinated policies for a team of robots is a computationally demanding problem, especially when the system faces uncertainty in the outcome or duration of actions. In practice, approximation methods are usually employed to plan reasonable team policies in an acceptable time. At the same time, many typical robotic tasks include a repetitive pattern. On the one hand, this multiplies the increased cost of inefficient solutions. But on the other hand, it also provides the potential for improving an initial, inefficient solution over time. In this paper, we consider the case that a single mission specification is given to a multi-robot system, describing repetitive tasks which allow the robots to parallelize work. We propose here a decentralized coordination scheme which enables the robots to decompose the full specification, execute distributed tasks, and improve their strategy over time. © 2018, MIT Press Journals. All rights reserved.</t>
  </si>
  <si>
    <t>All Open Access; Bronze Open Access; Green Open Access</t>
  </si>
  <si>
    <t>2-s2.0-85092730403</t>
  </si>
  <si>
    <t>Kalluraya S.; Pappas G.J.; Kantaros Y.</t>
  </si>
  <si>
    <t>Kalluraya, Samarth (57226190486); Pappas, George J. (7102070429); Kantaros, Yiannis (55308274900)</t>
  </si>
  <si>
    <t>57226190486; 7102070429; 55308274900</t>
  </si>
  <si>
    <t>Multi-Robot Mission Planning in Dynamic Semantic Environments</t>
  </si>
  <si>
    <t>2023-May</t>
  </si>
  <si>
    <t>10.1109/ICRA48891.2023.10160344</t>
  </si>
  <si>
    <t>https://www.scopus.com/inward/record.uri?eid=2-s2.0-85161112380&amp;doi=10.1109%2fICRA48891.2023.10160344&amp;partnerID=40&amp;md5=773e7fa05fed3a2d72d01aee7ef75496</t>
  </si>
  <si>
    <t>This paper addresses a new semantic multi-robot planning problem in uncertain and dynamic environments. Particularly, the environment is occupied with mobile and uncertain semantic targets. These targets are governed by stochastic dynamics while their current and future positions as well as their semantic labels are uncertain. Our goal is to control mobile sensing robots so that they can accomplish collaborative semantic tasks defined over the uncertain current/future positions and semantic labels of these targets. We express these tasks using Linear Temporal Logic (LTL). We propose a sampling-based approach that explores the robot motion space, the mission specification space, as well as the future configurations of the semantic targets to design optimal paths. These paths are revised online to adapt to uncertain perceptual feedback. To the best of our knowledge, this is the first work that addresses semantic mission planning problems in uncertain and dynamic semantic environments. We provide extensive experiments that demonstrate the efficiency of the proposed method. © 2023 IEEE.</t>
  </si>
  <si>
    <t>2-s2.0-85161112380</t>
  </si>
  <si>
    <t>Madala K.; Do H.; Aceituna D.</t>
  </si>
  <si>
    <t>Madala, Kaushik (57197771122); Do, Hyunsook (7005334394); Aceituna, Daniel (36986681100)</t>
  </si>
  <si>
    <t>57197771122; 7005334394; 36986681100</t>
  </si>
  <si>
    <t>Exposing off-nominal behaviors in multi-robot coordination</t>
  </si>
  <si>
    <t>Proceedings - 2019 IEEE/ACM 2nd International Workshop on Robotics Software Engineering, RoSE 2019</t>
  </si>
  <si>
    <t>10.1109/RoSE.2019.00006</t>
  </si>
  <si>
    <t>https://www.scopus.com/inward/record.uri?eid=2-s2.0-85073148269&amp;doi=10.1109%2fRoSE.2019.00006&amp;partnerID=40&amp;md5=5b9d507e2c2643e595f53710636ee4ae</t>
  </si>
  <si>
    <t>Often software in robotics systems is susceptible to unexpected and unforeseen behaviors called off-nominal behaviors (ONBs) and these ONBs can affect the reliability or safety of the systems. While some work is done on exposing ONBs in a system, there has been little research conducted on exposing ONBs when multiple robots perform a task together. In this paper, we propose a combinatorial based approach to expose ONBs in such multi-robot coordination tasks during the requirements engineering phase. Our approach separates system level analysis and coordination level analysis, and generates combinations that need to be manually analyzed for ONBs. To evaluate the effectiveness of our approach, we conducted an empirical study with a set of requirements that have three coordination tasks. The results of our study show that our approach offers a means for ONB knowledge acquisition and reduces significant human effort and time required for exposing ONBs. © 2019 IEEE.</t>
  </si>
  <si>
    <t>Collaborative Robots; Functional Safety; Multi robot Coordination; Off Nominal Behaviors; Requirements Analysis</t>
  </si>
  <si>
    <t>2-s2.0-85073148269</t>
  </si>
  <si>
    <t>Menghi C.; Tsigkanos C.; Berger T.; Pelliccione P.</t>
  </si>
  <si>
    <t>Menghi, Claudio (55532052400); Tsigkanos, Christos (56245405900); Berger, Thorsten (36607404500); Pelliccione, Patrizio (8852257900)</t>
  </si>
  <si>
    <t>55532052400; 56245405900; 36607404500; 8852257900</t>
  </si>
  <si>
    <t>PsALM: Specification of dependable robotic missions</t>
  </si>
  <si>
    <t>Proceedings - 2019 IEEE/ACM 41st International Conference on Software Engineering: Companion, ICSE-Companion 2019</t>
  </si>
  <si>
    <t>10.1109/ICSE-Companion.2019.00048</t>
  </si>
  <si>
    <t>https://www.scopus.com/inward/record.uri?eid=2-s2.0-85062361103&amp;doi=10.1109%2fICSE-Companion.2019.00048&amp;partnerID=40&amp;md5=f3597c4c3f6560441021aedef4db8c5c</t>
  </si>
  <si>
    <t>Engineering dependable software for mobile robots is becoming increasingly important. A core asset to engineering mobile robots is the mission specification-a description of the mission that mobile robots shall achieve. Mission specifications are used, among others, to synthesize, verify, simulate or guide the engineering of robot software. However, development of precise mission specifications is challenging, as engineers need to translate requirements into specification structures often expressed in a logical language-a laborious and error-prone task. Specification patterns, as solutions for recurrent specification problems have been recognized as a solution for this problem. Each pattern details the usage intent, known uses, relationships to other patterns, and-most importantly-a template mission specification in temporal logic. Patterns constitute reusable building blocks that can be used by engineers to create complex mission specifications while reducing mistakes. To this end, we describe PsALM, a toolchain supporting the development of dependable robotic missions. PsALM supports the description of mission requirements through specification patterns and allows automatic generation of mission specifications. PsALM produces specifications expressed in LTL and CTL temporal logics to be used by planners, simulators and model checkers, supporting systematic mission design. The pattern catalog and PsALM is available on our dedicated website www.roboticpatterns.com. © 2019 IEEE.</t>
  </si>
  <si>
    <t>Dependable Robotic Missions; Mobile Robots; Software Engineering; Specification Patterns</t>
  </si>
  <si>
    <t>2-s2.0-85062361103</t>
  </si>
  <si>
    <t>Gil E.B.; Rodrigues G.N.; Pelliccione P.; Calinescu R.</t>
  </si>
  <si>
    <t>Gil, Eric Bernd (57219484071); Rodrigues, Genaína Nunes (8724027300); Pelliccione, Patrizio (8852257900); Calinescu, Radu (6507842838)</t>
  </si>
  <si>
    <t>57219484071; 8724027300; 8852257900; 6507842838</t>
  </si>
  <si>
    <t>Mission specification and decomposition for multi-robot systems</t>
  </si>
  <si>
    <t>Robotics and Autonomous Systems</t>
  </si>
  <si>
    <t>10.1016/j.robot.2023.104386</t>
  </si>
  <si>
    <t>https://www.scopus.com/inward/record.uri?eid=2-s2.0-85150067700&amp;doi=10.1016%2fj.robot.2023.104386&amp;partnerID=40&amp;md5=b4d8095640e019bcea04f62e50db4ea0</t>
  </si>
  <si>
    <t>Service robots are increasingly being used to perform missions comprising dangerous or tedious tasks previously executed by humans. However, their users—who know the environment and requirements for these missions—have limited or no robotics experience. As such, they often find the process of allocating concrete tasks to each robot within a multi-robot system (MRS) very challenging. Our paper introduces a framework for Multi-Robot mission Specification and decomposition (MutRoSe) that simplifies and automates key activities of this process. To that end, MutRoSe allows an MRS mission designer to define all relevant aspects of a mission and its environment in a high-level specification language that accounts for the variability of real-world scenarios, the dependencies between task instances, and the reusability of task libraries. Additionally, MutRoSe automates the decomposition of MRS missions defined in this language into task instances, which can then be allocated to specific robots for execution—with all task dependencies appropriately taken into account. We illustrate the application of MutRoSe and show its effectiveness for four missions taken from a recently published repository of MRS applications. © 2023 The Authors</t>
  </si>
  <si>
    <t>Hierarchical planning; Mission decomposition; Mission specification; Modeling; Multi-robot systems</t>
  </si>
  <si>
    <t>2-s2.0-85150067700</t>
  </si>
  <si>
    <t>Silva D.C.; Abreu P.H.; Reis L.P.; Oliveira E.</t>
  </si>
  <si>
    <t>Silva, Daniel Castro (25929655300); Abreu, Pedro Henriques (56624062700); Reis, Luís Paulo (13907511600); Oliveira, Eugénio (7102178756)</t>
  </si>
  <si>
    <t>25929655300; 56624062700; 13907511600; 7102178756</t>
  </si>
  <si>
    <t>Development of a flexible language for mission description for multi-robot missions</t>
  </si>
  <si>
    <t>Information Sciences</t>
  </si>
  <si>
    <t>10.1016/j.ins.2014.07.047</t>
  </si>
  <si>
    <t>https://www.scopus.com/inward/record.uri?eid=2-s2.0-84926010562&amp;doi=10.1016%2fj.ins.2014.07.047&amp;partnerID=40&amp;md5=7a2448f2606a6fe90fea8b865bb6e88b</t>
  </si>
  <si>
    <t>The work described in this paper is part of the development of a framework to support the joint execution of cooperative missions by a group of robotic vehicles, in a simulated, augmented or real environment. Such framework brings forward the need for formal languages in which to specify the group of vehicles that compose a team; the scenario in which they will operate; and the definition of the mission to be performed (surveillance, pollution detection, search and rescue operations, and so on). This paper presents the Mission Description Language (MDL), a XML dialect that describes the specifics of a mission to be performed by a team of autonomous vehicles. The MDL definition decomposes a mission into a number of possibly dependent phases and uses high-level concepts that facilitate the specification of a mission by both experts and non-experts. The dialect was defined using XML Schema, with all the required information being integrated in the definition. An interface was developed and incorporated into the framework, as to allow for the creation and edition of XML files following the defined schema. Once the information is correctly specified, it can be used in the framework, thus facilitating the process of mission specification and deployment. A survey answered by both practitioners and researchers shows that the degree of satisfaction with MDL is elevated (the overall evaluation of MDL achieved a 3.97 score (out of 5), with 82.05% of the answers being equal to or above 4); also, the usability of the interface was evaluated, having achieved a score of 82.9 in the SUS scale. These results imply that MDL is flexible enough to represent several types of missions, through a user-friendly interface. © 2014 Elsevier Inc. All rights reserved.</t>
  </si>
  <si>
    <t>Mission definition; Multi-robot mission; XML dialect</t>
  </si>
  <si>
    <t>2-s2.0-84926010562</t>
  </si>
  <si>
    <t>Toscano-Moreno M.; Mandow A.; Martínez M.A.; García-Cerezo A.J.</t>
  </si>
  <si>
    <t>Toscano-Moreno, Manuel (57214781045); Mandow, Anthony (6602291627); Martínez, María Alcázar (57223832193); García-Cerezo, Alfonso José (6701640053)</t>
  </si>
  <si>
    <t>57214781045; 6602291627; 57223832193; 6701640053</t>
  </si>
  <si>
    <t>SPIN-Based Linear Temporal Logic Path Planning for Ground Vehicle Missions with Motion Constraints on Digital Elevation Models</t>
  </si>
  <si>
    <t>10.3390/s24165166</t>
  </si>
  <si>
    <t>https://www.scopus.com/inward/record.uri?eid=2-s2.0-85202449588&amp;doi=10.3390%2fs24165166&amp;partnerID=40&amp;md5=678150943c0102fdf7e2af4d74358eb5</t>
  </si>
  <si>
    <t>Linear temporal logic (LTL) formalism can ensure the correctness of mobile robot planning through concise, readable, and verifiable mission specifications. For uneven terrain, planning must consider motion constraints related to asymmetric slope traversability and maneuverability. However, even though model checker tools like the open-source Simple Promela Interpreter (SPIN) include search optimization techniques to address the state explosion problem, defining a global LTL property that encompasses both mission specifications and motion constraints on digital elevation models (DEMs) can lead to complex models and high computation times. In this article, we propose a system model that incorporates a set of uncrewed ground vehicle (UGV) motion constraints, allowing these constraints to be omitted from LTL model checking. This model is used in the LTL synthesizer for path planning, where an LTL property describes only the mission specification. Furthermore, we present a specific parameterization for path planning synthesis using a SPIN. We also offer two SPIN-efficient general LTL formulas for representative UGV missions to reach a DEM partition set, with a specified or unspecified order, respectively. Validation experiments performed on synthetic and real-world DEMs demonstrate the feasibility of the framework for complex mission specifications on DEMs, achieving a significant reduction in computation cost compared to a baseline approach that includes a global LTL property, even when applying appropriate search optimization techniques on both path planners. © 2024 by the authors.</t>
  </si>
  <si>
    <t>digital elevation model; linear temporal logic; mission specification; path planning; SPIN; uncrewed ground vehicle; uneven terrain</t>
  </si>
  <si>
    <t>2-s2.0-85202449588</t>
  </si>
  <si>
    <t>https://www.scopus.com/inward/record.uri?eid=2-s2.0-85180815916&amp;partnerID=40&amp;md5=4a2e3b7d0906bd058d556c536c61c316</t>
  </si>
  <si>
    <t>2-s2.0-85180815916</t>
  </si>
  <si>
    <t>Cavalcanti A.; Dongol B.; Hierons R.; Timmis J.; Woodcock J.</t>
  </si>
  <si>
    <t>Cavalcanti, Ana (56265113000); Dongol, Brijesh (23391952200); Hierons, Rob (7003905519); Timmis, Jon (8987417100); Woodcock, Jim (7102334361)</t>
  </si>
  <si>
    <t>56265113000; 23391952200; 7003905519; 8987417100; 7102334361</t>
  </si>
  <si>
    <t>Software engineering for robotics</t>
  </si>
  <si>
    <t>10.1007/978-3-030-66494-7</t>
  </si>
  <si>
    <t>https://www.scopus.com/inward/record.uri?eid=2-s2.0-85122644224&amp;doi=10.1007%2f978-3-030-66494-7&amp;partnerID=40&amp;md5=6ab7e9d0df88759e7221d8ab34609caf</t>
  </si>
  <si>
    <t>The topics covered in this book range from modeling and programming languages and environments, via approaches for design and verification, to issues of ethics and regulation. In terms of techniques, there are results on model-based engineering, product lines, mission specification, component-based development, simulation, testing, and proof. Applications range from manufacturing to service robots, to autonomous vehicles, and even robots than evolve in the real world. A final chapter summarizes issues on ethics and regulation based on discussions from a panel of experts. The origin of this book is a two-day event, entitled RoboSoft, that took place in November 2019, in London. Organized with the generous support of the Royal Academy of Engineering and the University of York, UK, RoboSoft brought together more than 100 scientists, engineers and practitioners from all over the world, representing 70 international institutions. The intended readership includes researchers and practitioners with all levels of experience interested in working in the area of robotics, and software engineering more generally. The chapters are all self-contained, include explanations of the core concepts, and finish with a discussion of directions for further work. Chapters 'Towards Autonomous Robot Evolution', 'Composition, Separation of Roles and Model-Driven Approaches as Enabler of a Robotics Software Ecosystem' and 'Verifiable Autonomy and Responsible Robotics' are available open access under a Creative Commons Attribution 4.0 International License via link.springer.com. © Springer Nature Switzerland AG 2021. All rights reserved. All rights reserved.</t>
  </si>
  <si>
    <t>Book</t>
  </si>
  <si>
    <t>2-s2.0-85122644224</t>
  </si>
  <si>
    <t>Caleb-Solly P.; Dogramadzi S.; Ellender D.; Fear T.; Van Den Heuvel H.</t>
  </si>
  <si>
    <t>Caleb-Solly, Praminda (16244225300); Dogramadzi, Sanja (6507900733); Ellender, David (56085684400); Fear, Tina (8427686500); Van Den Heuvel, Herjan (54404031200)</t>
  </si>
  <si>
    <t>16244225300; 6507900733; 56085684400; 8427686500; 54404031200</t>
  </si>
  <si>
    <t>A mixed-method approach to evoke creative and holistic thinking about robots in a home environment</t>
  </si>
  <si>
    <t>ACM/IEEE International Conference on Human-Robot Interaction</t>
  </si>
  <si>
    <t>10.1145/2559636.2559681</t>
  </si>
  <si>
    <t>https://www.scopus.com/inward/record.uri?eid=2-s2.0-84896947241&amp;doi=10.1145%2f2559636.2559681&amp;partnerID=40&amp;md5=b52b4dba2eeaf5149ec059b01ec57021</t>
  </si>
  <si>
    <t>Discovering older adults' perceptions and expectations of domestic care service robots are vital in informing the design and development of new technologies to ensure acceptability and usability. This paper identifies issues that were elicited from older adults using different methods to promote creative thinking about domestic robots at an emotional level, as well as pragmatic level. These included exploring people's ideal embodiment preferences and requirements for a domestic care service robot, and also what embodiments and functional aspects will not be acceptable. We analysed our findings using relevant constructs from the Unified Theory of Acceptance and Use of Technology, and Technology Acceptance models. In addition to some already well-established findings, we discovered some surprising aspects concerning interaction, behaviour and appearance and the ability for the robot to fit the relevant context, both physically and conceptually.</t>
  </si>
  <si>
    <t>Domestic robots; Requirements elicitation</t>
  </si>
  <si>
    <t>2-s2.0-84896947241</t>
  </si>
  <si>
    <t>A two-stage framework for fair autonomous robot deployment using virtual forces</t>
  </si>
  <si>
    <t>Transportation Research Part A: Policy and Practice</t>
  </si>
  <si>
    <t>10.1016/j.tra.2020.08.009</t>
  </si>
  <si>
    <t>https://www.scopus.com/inward/record.uri?eid=2-s2.0-85091230641&amp;doi=10.1016%2fj.tra.2020.08.009&amp;partnerID=40&amp;md5=132be09e35b50c5ca885e9f8f2d6ee55</t>
  </si>
  <si>
    <t>Consider a set of landmarks that are distributed in an emergency scene and each needs a specific number of robots in its vicinity. This paper presents a two-stage framework for deploying robots autonomously for such scenarios. In the first stage, a Two-hop Cooperative Virtual Force Robot Deployment (Two-hop COVER) technique is employed. It expedites the deployment process by establishing a cooperative relationship between robots and neighboring landmarks. Two-hop communication is utilized as well to reduce the deployment time and traveled distance by robots to satisfy the mission requirements and optimize the deployment process. However, in certain scenarios, Two-hop COVER may not achieve full demand satisfaction. Therefore, the second stage, called Trace Fingerprint is invoked to guarantee full satisfaction. Finally, a fairness-aware version of Two-hop COVER is presented to consider scenarios in which the mission requirements are greater than the available resources (i.e. robots) and hence, the fairness-aware approach dispatches robots in proportion to each landmark's need. Extensive simulation experiments have been carried out to assess the performance of the proposed framework. The simulation results demonstrate the effectiveness of the proposed approaches considering several performance factors, such as total travelled distance, total exchanged messages, total deployment time, and Jain's fairness index. © 2020 Elsevier Ltd</t>
  </si>
  <si>
    <t>Cooperative deployment; Cyber physical systems; Dynamic coverage; Intelligent transportation; Multi-robot deployment</t>
  </si>
  <si>
    <t>2-s2.0-85091230641</t>
  </si>
  <si>
    <t>Filippone G.; Piñera García J.A.; Autili M.; Pelliccione P.</t>
  </si>
  <si>
    <t>Filippone, Gianluca (57221703122); Piñera García, Juan Antonio (59008008900); Autili, Marco (21741922600); Pelliccione, Patrizio (8852257900)</t>
  </si>
  <si>
    <t>57221703122; 59008008900; 21741922600; 8852257900</t>
  </si>
  <si>
    <t>Handling uncertainty in the specification of autonomous multi-robot systems through mission adaptation</t>
  </si>
  <si>
    <t>Proceedings - 2024 IEEE/ACM 19th Symposium on Software Engineering for Adaptive and Self-Managing Systems, SEAMS 2024</t>
  </si>
  <si>
    <t>10.1145/3643915.3644099</t>
  </si>
  <si>
    <t>https://www.scopus.com/inward/record.uri?eid=2-s2.0-85196425365&amp;doi=10.1145%2f3643915.3644099&amp;partnerID=40&amp;md5=7fd150fe5991d8d6360914bc7fec150a</t>
  </si>
  <si>
    <t>Multi-robot systems (MRS) have gained interest as a versatile paradigm for complex task execution across various domains such as healthcare, logistics, and maintenance. Often, they are called to operate in variable and dynamic environments, which makes uncertainties arise and affect those systems. Uncertainties require the system to be able to adapt its behavior at runtime, in response to the changing and unpredictable conditions in its operating environment. Moreover, often the behavior of the robots cannot be completely anticipated at design time. Consequently, static mission planning is not always suitable: mission specifications need to take into account the uncertainties and, hence, be dynamic and re-configurable at runtime, when the required knowledge is available.This work focuses on the realization of adaptable multi-robot systems, which are capable of dealing with uncertainties by adapting their mission at runtime. We introduce the concept of "adaptable task" that is used in the global mission specification of the MRS to identify the mission tasks affected by uncertainties. Adaptation alternatives are modeled as sub-missions and associated with the adaptable task. At runtime, ad hoc written "trigger functions" executed by robots sense and evaluate the environment and select the most suitable adaptation alternative to be executed.We have experimented with the approach by simulating a use case to assess its validity. The system was able to adapt its behavior in response to the environmental conditions, thus allowing the fulfillment of the mission goals. We also discuss the applicability of the use case on a set of known single- and multi-robot systems. © 2024 is held by the owner/author(s). Publication rights licensed to ACM.</t>
  </si>
  <si>
    <t>coordinator synthesis; mission specification; robotic software engineering</t>
  </si>
  <si>
    <t>2-s2.0-85196425365</t>
  </si>
  <si>
    <t>Proceedings of the 2022 IEEE Engineering International Research Conference, EIRCON 2022</t>
  </si>
  <si>
    <t>https://www.scopus.com/inward/record.uri?eid=2-s2.0-85142802183&amp;partnerID=40&amp;md5=323b792ec7cdeb0bc12c805f7201ae1b</t>
  </si>
  <si>
    <t>The proceedings contain 33 papers. The topics discussed include: mechatronic design and kinematic analysis of land-based, holonomic-type and Mecanum-wheeled mobile robot for queue management in supermarkets; open-source game engine &amp; framework for 2d game development; Boxting: a blockchain based voting system; framework for automating requirement elicitation using a chatbot; mechatronic design and kinematic analysis of 8 DOF serial robot manipulator to perform electrostatic spray painting process on electrical panels; proposal of a mobile application using the MOBILE-D methodology to support the type 2 diabetes control process in a hospital in Trujillo; characterization of new foundations applied in overhead lines; and model to identify the profile of countermeasures for information leakage in financial organizations.</t>
  </si>
  <si>
    <t>2-s2.0-85142802183</t>
  </si>
  <si>
    <t>PoEM-Forum 2021 - Proceedings of the Forum at Practice of Enterprise Modeling 2021</t>
  </si>
  <si>
    <t>https://www.scopus.com/inward/record.uri?eid=2-s2.0-85121699864&amp;partnerID=40&amp;md5=5e978e24ec8203335d838fd014a69143</t>
  </si>
  <si>
    <t>The proceedings contain 9 papers. The topics discussed include: disciplined use of BPMN for mission modeling of multi-robot systems; survey of model-driven engineering techniques for blockchain-based applications; is enterprise modeling a data analysis method?; Moody’s physics of notations: high impact, little support; an empirical study on data-driven requirements elicitation: reflections from Nordic enterprises; a method for quality assessment of threat modeling languages: the case of enterpriseLang; digital optimization in action: from models towards an industrial application; and towards a goal-oriented modeling approach for data governance.</t>
  </si>
  <si>
    <t>2-s2.0-85121699864</t>
  </si>
  <si>
    <t>Pierpaoli P.; Doan T.T.; Romberg J.; Egerstedt M.</t>
  </si>
  <si>
    <t>Pierpaoli, Pietro (55849598300); Doan, Thinh T. (55638947800); Romberg, Justin (6602623220); Egerstedt, Magnus (7003766867)</t>
  </si>
  <si>
    <t>55849598300; 55638947800; 6602623220; 7003766867</t>
  </si>
  <si>
    <t>Sequencing of multi-robot behaviors using reinforcement learning</t>
  </si>
  <si>
    <t>Control Theory and Technology</t>
  </si>
  <si>
    <t>10.1007/s11768-021-00069-5</t>
  </si>
  <si>
    <t>https://www.scopus.com/inward/record.uri?eid=2-s2.0-85120785818&amp;doi=10.1007%2fs11768-021-00069-5&amp;partnerID=40&amp;md5=e2ea7e1f25cecd9a043334c5e8c75ad7</t>
  </si>
  <si>
    <t>Given a collection of parameterized multi-robot controllers associated with individual behaviors designed for particular tasks, this paper considers the problem of how to sequence and instantiate the behaviors for the purpose of completing a more complex, overarching mission. In addition, uncertainties about the environment or even the mission specifications may require the robots to learn, in a cooperative manner, how best to sequence the behaviors. In this paper, we approach this problem by using reinforcement learning to approximate the solution to the computationally intractable sequencing problem, combined with an online gradient descent approach to selecting the individual behavior parameters, while the transitions among behaviors are triggered automatically when the behaviors have reached a desired performance level relative to a task performance cost. To illustrate the effectiveness of the proposed method, it is implemented on a team of differential-drive robots for solving two different missions, namely, convoy protection and object manipulation. © 2021, The Author(s).</t>
  </si>
  <si>
    <t>Distributed control; Multi-robot systems; Reinforcement learning</t>
  </si>
  <si>
    <t>2-s2.0-85120785818</t>
  </si>
  <si>
    <t>Menghi C.; Tsigkanos C.; Askarpour M.; Pelliccione P.; Vazquez G.; Calinescu R.; Garcia S.</t>
  </si>
  <si>
    <t>Menghi, Claudio (55532052400); Tsigkanos, Christos (56245405900); Askarpour, Mehrnoosh (57191286316); Pelliccione, Patrizio (8852257900); Vazquez, Gricel (57311406000); Calinescu, Radu (6507842838); Garcia, Sergio (57203491173)</t>
  </si>
  <si>
    <t>55532052400; 56245405900; 57191286316; 8852257900; 57311406000; 6507842838; 57203491173</t>
  </si>
  <si>
    <t>Mission Specification Patterns for Mobile Robots: Providing Support for Quantitative Properties</t>
  </si>
  <si>
    <t>10.1109/TSE.2022.3230059</t>
  </si>
  <si>
    <t>https://www.scopus.com/inward/record.uri?eid=2-s2.0-85146522799&amp;doi=10.1109%2fTSE.2022.3230059&amp;partnerID=40&amp;md5=2179dea5256755a4205b59aa63b26340</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</si>
  <si>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  © 1976-2012 IEEE.</t>
  </si>
  <si>
    <t>domain-specific languages; probabilistic reward computation tree logic; quantitative properties; robotic missions specification; Robotics software engineering</t>
  </si>
  <si>
    <t>2-s2.0-85146522799</t>
  </si>
  <si>
    <t>Kilic C.; Bernardo Martinez R.; Tatsch C.A.; Beard J.; Strader J.; Das S.; Ross D.; Gu Y.; Pereira G.A.S.; Gross J.N.</t>
  </si>
  <si>
    <t>Kilic, Cagri (55854025900); Bernardo Martinez, R. (56236860500); Tatsch, Christopher A. (57115441600); Beard, Jared (57211901467); Strader, Jared (57190227589); Das, Shounak (57275255000); Ross, Derek (57211902103); Gu, Yu (35743023500); Pereira, Guilherme A. S. (7102631055); Gross, Jason N. (36602611200)</t>
  </si>
  <si>
    <t>55854025900; 56236860500; 57115441600; 57211901467; 57190227589; 57275255000; 57211902103; 35743023500; 7102631055; 36602611200</t>
  </si>
  <si>
    <t>NASA Space Robotics Challenge 2 Qualification Round: An Approach to Autonomous Lunar Rover Operations</t>
  </si>
  <si>
    <t>IEEE Aerospace and Electronic Systems Magazine</t>
  </si>
  <si>
    <t>10.1109/MAES.2021.3115897</t>
  </si>
  <si>
    <t>https://www.scopus.com/inward/record.uri?eid=2-s2.0-85121688791&amp;doi=10.1109%2fMAES.2021.3115897&amp;partnerID=40&amp;md5=f4a394752b31788a8ee19abee0e148e1</t>
  </si>
  <si>
    <t>Plans for establishing a long-term human presence on the Moon will require substantial increases in robot autonomy and multirobot coordination to support establishing a lunar outpost. To achieve these objectives, algorithm design choices for the software developments need to be tested and validated for expected scenarios such as autonomous in situ resource utilization, localization in challenging environments, and multirobot coordination. However, real-world experiments are extremely challenging and limited for extraterrestrial environment. Also, realistic simulation demonstrations in these environments are still rare and demanded for initial algorithm testing capabilities. To help some of these needs, the NASA Centennial Challenges program established the Space Robotics Challenge Phase 2 (SRC2), which consist of virtual robotic systems in a realistic lunar simulation environment, where a group of mobile robots were tasked with reporting volatile locations within a global map, excavating and transporting these resources, and detecting and localizing a target of interest. The main goal of this article is to share our team's experiences on the design tradeoffs to perform autonomous robotic operations in a virtual lunar environment and to share strategies to complete the mission requirements posed by NASA SRC2 competition during the qualification round. Of the 114 teams that registered for participation in the NASA SRC2, team Mountaineers finished as one of only six teams to receive the top qualification round prize. © 1986-2012 IEEE.</t>
  </si>
  <si>
    <t>2-s2.0-85121688791</t>
  </si>
  <si>
    <t>Askarpour M.; Menghi C.; Belli G.; Bersani M.M.; Pelliccione P.</t>
  </si>
  <si>
    <t>Askarpour, Mehrnoosh (57191286316); Menghi, Claudio (55532052400); Belli, Gabriele (57219454742); Bersani, Marcello M. (35730853100); Pelliccione, Patrizio (8852257900)</t>
  </si>
  <si>
    <t>57191286316; 55532052400; 57219454742; 35730853100; 8852257900</t>
  </si>
  <si>
    <t>Mind the gap: Robotic mission planning meets software engineering</t>
  </si>
  <si>
    <t>Proceedings - 2020 IEEE/ACM 8th International Conference on Formal Methods in Software Engineering, FormaliSE 2020</t>
  </si>
  <si>
    <t>10.1145/3372020.3391561</t>
  </si>
  <si>
    <t>https://www.scopus.com/inward/record.uri?eid=2-s2.0-85091575902&amp;doi=10.1145%2f3372020.3391561&amp;partnerID=40&amp;md5=eb4d0601aa1aaabc2e12b3ac688da6c8</t>
  </si>
  <si>
    <t>In the context of robotic software, the selection of an appropriate planner is one of the most crucial software engineering decisions. Robot planners aim at computing plans (i.e., blueprint of actions) to accomplish a complex mission. While many planners have been proposed in the robotics literature, they are usually evaluated on showcase examples, making hard to understand whether they can be effectively (re)used for realising complex missions, with heterogeneous robots, and in real-world scenarios. In this paper we propose ENFORCE, a framework which allows wrapping FM-based planners into comprehensive software engineering tools, and considers complex robotic missions. ENFORCE relies on (i) realistic maps (e.g, fire escape maps) that describe the environment in which the robots are deployed; (ii) temporal logic for mission specification; and (iii) Uppaal model checker to compute plans that satisfy mission specifications. We evaluated ENFORCE by analyzing how it supports computing plans in real case scenarios, and by evaluating the generated plans in simulated and real environments. The results show that while ENFORCE is adequate for handling single-robot applications, the state explosion still represents a major barrier for reusing existing planners in multi-robot applications.  © 2020 Copyright held by the owner/author(s). Publication rights licensed to ACM.</t>
  </si>
  <si>
    <t>Formal Methods; Model Checking; Planning; Robotics; Temporal Logic; Timed Automaton; Uppaal</t>
  </si>
  <si>
    <t>2-s2.0-85091575902</t>
  </si>
  <si>
    <t>Harbin J.; Gerasimou S.; Matragkas N.; Zolotas A.; Calinescu R.</t>
  </si>
  <si>
    <t>Harbin, James (35203236000); Gerasimou, Simos (55351674500); Matragkas, Nicholas (39161832500); Zolotas, Athanasios (56432926800); Calinescu, Radu (6507842838)</t>
  </si>
  <si>
    <t>35203236000; 55351674500; 39161832500; 56432926800; 6507842838</t>
  </si>
  <si>
    <t>Model-Driven Simulation-Based Analysis for Multi-Robot Systems</t>
  </si>
  <si>
    <t>Proceedings - 24th International Conference on Model-Driven Engineering Languages and Systems, MODELS 2021</t>
  </si>
  <si>
    <t>10.1109/MODELS50736.2021.00040</t>
  </si>
  <si>
    <t>https://www.scopus.com/inward/record.uri?eid=2-s2.0-85123429770&amp;doi=10.1109%2fMODELS50736.2021.00040&amp;partnerID=40&amp;md5=03ed56605aaa289c621e210426135bda</t>
  </si>
  <si>
    <t>Multi-robot systems are increasingly deployed to provide services and accomplish missions whose complexity or cost is too high for a single robot to achieve on its own. Although multi-robot systems offer increased reliability via redundancy and enable the execution of more challenging missions, engineering these systems is very complex. This complexity affects not only the architecture modelling of the robotic team but also the modelling and analysis of the collaborative intelligence enabling the team to complete its mission. Existing approaches for the development of multi-robot applications do not provide a systematic mechanism for capturing these aspects and assessing the robustness of multi-robot systems. We address this gap by introducing ATLAS, a novel model-driven approach supporting the systematic robustness analysis of multi-robot systems in sim-illation. The ATLAS domain-specific language enables modelling the architecture of the robotic team and its mission, and facilitates the specification of the team's intelligence. We evaluate ATLAS and demonstrate its effectiveness on two oceanic exploration missions performed by a team of unmanned underwater vehicles developed using the MOOS-IvP robotic simulator.  © 2021 IEEE.</t>
  </si>
  <si>
    <t>model-driven engineering; robotics; simulation</t>
  </si>
  <si>
    <t>2-s2.0-85123429770</t>
  </si>
  <si>
    <t>Item type</t>
  </si>
  <si>
    <t>Journal</t>
  </si>
  <si>
    <t>Publication year</t>
  </si>
  <si>
    <t>Pages</t>
  </si>
  <si>
    <t>Publisher</t>
  </si>
  <si>
    <t>Address</t>
  </si>
  <si>
    <t>Proceedings title</t>
  </si>
  <si>
    <t>Conference location</t>
  </si>
  <si>
    <t>Date published</t>
  </si>
  <si>
    <t>ISBN</t>
  </si>
  <si>
    <t>ISSN</t>
  </si>
  <si>
    <t>URLs</t>
  </si>
  <si>
    <t>Keywords</t>
  </si>
  <si>
    <t>Notes</t>
  </si>
  <si>
    <t>Sub-type</t>
  </si>
  <si>
    <t>Series</t>
  </si>
  <si>
    <t>Journal Article</t>
  </si>
  <si>
    <t>Gil EB,Rodrigues GN,Pelliccione P,Calinescu R</t>
  </si>
  <si>
    <t>Robot. Auton. Syst.</t>
  </si>
  <si>
    <t>C</t>
  </si>
  <si>
    <t>North-Holland Publishing Co.</t>
  </si>
  <si>
    <t>NLD</t>
  </si>
  <si>
    <t>0921-8890</t>
  </si>
  <si>
    <t>https://doi.org/10.1016/j.robot.2023.104386;http://dx.doi.org/10.1016/j.robot.2023.104386</t>
  </si>
  <si>
    <t>Multi-robot systems, Mission specification, Hierarchical planning, Modeling, Mission decomposition</t>
  </si>
  <si>
    <t>Menghi C,Tsigkanos C,Askarpour M,Pelliccione P,Vázquez G,Calinescu R,García S</t>
  </si>
  <si>
    <t>IEEE Trans. Softw. Eng.</t>
  </si>
  <si>
    <t>2741–2760</t>
  </si>
  <si>
    <t>IEEE Press</t>
  </si>
  <si>
    <t>0098-5589</t>
  </si>
  <si>
    <t>https://doi.org/10.1109/TSE.2022.3230059;http://dx.doi.org/10.1109/TSE.2022.3230059</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</si>
  <si>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2014&amp;#x2013;2021,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95&amp;#x0025; of the quantitative robotic mission requirements from a systematically selected set of recent research papers, of which 75&amp;#x0025; can be automatically translated into PRCTL for the purposes of verification through model checking and mission planning.</t>
  </si>
  <si>
    <t>Conference Paper</t>
  </si>
  <si>
    <t>García S,Pelliccione P,Menghi C,Berger T,Bures T</t>
  </si>
  <si>
    <t>127–140</t>
  </si>
  <si>
    <t>Association for Computing Machinery</t>
  </si>
  <si>
    <t>New York, NY, USA</t>
  </si>
  <si>
    <t>Proceedings of the 12th ACM SIGPLAN International Conference on Software Language Engineering</t>
  </si>
  <si>
    <t>Athens, Greece</t>
  </si>
  <si>
    <t>https://doi.org/10.1145/3357766.3359535;http://dx.doi.org/10.1145/3357766.3359535</t>
  </si>
  <si>
    <t>Mobile robots are increasingly used in our everyday life to autonomously realize missions. A variety of languages has been proposed to support roboticists in the systematic development of robotic applications, ranging from logical languages with well-defined semantics to domain-specific languages with user-friendly syntax. The characteristics of both of them have distinct advantages, however, developing a language that combines those advantages remains an elusive task. We present PROMISE, a novel language that enables domain experts to specify missions on a high level of abstraction for teams of autonomous robots in a user-friendly way, while having well-defined semantics. Our ambition is to permit users to specify high-level goals instead of a series of specific actions the robots should perform. The language contains a set of atomic tasks that can be executed by robots and a set of operators that allow the composition of these tasks in complex missions. The language is supported by a standalone tool that permits mission specification through a textual and a graphical interface and that can be integrated within a variety of frameworks. We integrated PROMISE with a software platform providing functionalities such as motion control and planning. We conducted experiments to evaluate the correctness of the specification and execution of complex robotic missions with both simulators and real robots. We also conducted two user studies to assess the simplicity of PROMISE. The results show that PROMISE effectively supports users to specify missions for robots in a user-friendly manner.</t>
  </si>
  <si>
    <t>Multi-robot, domain-specific language, mission specification</t>
  </si>
  <si>
    <t>SLE 2019</t>
  </si>
  <si>
    <t>Filippone G,Piñera García JA,Autili M,Pelliccione P</t>
  </si>
  <si>
    <t>25–36</t>
  </si>
  <si>
    <t>Proceedings of the 19th International Symposium on Software Engineering for Adaptive and Self-Managing Systems</t>
  </si>
  <si>
    <t>Lisbon, AA, Portugal</t>
  </si>
  <si>
    <t>https://doi.org/10.1145/3643915.3644099;http://dx.doi.org/10.1145/3643915.3644099</t>
  </si>
  <si>
    <t>Multi-robot systems (MRS) have gained interest as a versatile paradigm for complex task execution across various domains such as healthcare, logistics, and maintenance. Often, they are called to operate in variable and dynamic environments, which makes uncertainties arise and affect those systems. Uncertainties require the system to be able to adapt its behavior at runtime, in response to the changing and unpredictable conditions in its operating environment. Moreover, often the behavior of the robots cannot be completely anticipated at design time. Consequently, static mission planning is not always suitable: mission specifications need to take into account the uncertainties and, hence, be dynamic and re-configurable at runtime, when the required knowledge is available.This work focuses on the realization of adaptable multi-robot systems, which are capable of dealing with uncertainties by adapting their mission at runtime. We introduce the concept of "adaptable task" that is used in the global mission specification of the MRS to identify the mission tasks affected by uncertainties. Adaptation alternatives are modeled as sub-missions and associated with the adaptable task. At runtime, ad hoc written "trigger functions" executed by robots sense and evaluate the environment and select the most suitable adaptation alternative to be executed.We have experimented with the approach by simulating a use case to assess its validity. The system was able to adapt its behavior in response to the environmental conditions, thus allowing the fulfillment of the mission goals. We also discuss the applicability of the use case on a set of known single- and multi-robot systems.</t>
  </si>
  <si>
    <t>robotic software engineering, mission specification, coordinator synthesis</t>
  </si>
  <si>
    <t>SEAMS '24</t>
  </si>
  <si>
    <t>Corradini F,Pettinari S,Re B,Rossi L,Tiezzi F</t>
  </si>
  <si>
    <t>A BPMN-driven framework for Multi-Robot System development</t>
  </si>
  <si>
    <t>https://doi.org/10.1016/j.robot.2022.104322;http://dx.doi.org/10.1016/j.robot.2022.104322</t>
  </si>
  <si>
    <t>10.1016/j.robot.2022.104322</t>
  </si>
  <si>
    <t>Multi-robot systems, BPMN, Model-driven development, Enactment framework</t>
  </si>
  <si>
    <t>Vázquez G,Calinescu R,Cámara J</t>
  </si>
  <si>
    <t>354–359</t>
  </si>
  <si>
    <t>Springer-Verlag</t>
  </si>
  <si>
    <t>Berlin, Heidelberg</t>
  </si>
  <si>
    <t>Towards Autonomous Robotic Systems: 22nd Annual Conference, TAROS 2021, Lincoln, UK, September 8–10, 2021, Proceedings</t>
  </si>
  <si>
    <t>Lincoln, United Kingdom</t>
  </si>
  <si>
    <t>https://doi.org/10.1007/978-3-030-89177-0_36;http://dx.doi.org/10.1007/978-3-030-89177-0_36</t>
  </si>
  <si>
    <t>We present a work-in-progress approach to scheduling multi-robot missions comprising tasks that need to be performed by multiple robots. Our approach (1) supports the scheduling of such missions for heterogeneous robots, (2) can take into account dependability, performance and other nonfunctional requirements, and (3) guarantees compliance with mission requirements by using a combination of formal techniques to allocate the mission tasks to individual robots, and to plan the order in which each robot will execute its allocated tasks. We show the effectiveness of our approach by applying it to the scheduling of a multi-robot mission in a hospital-support application.</t>
  </si>
  <si>
    <t>Multi-robot systems, Task allocation and planning, Constraint solving, Probabilistic model checking</t>
  </si>
  <si>
    <t>PROMISE: high-level mission specification for multiple robots</t>
  </si>
  <si>
    <t>5–8</t>
  </si>
  <si>
    <t>Proceedings of the ACM/IEEE 42nd International Conference on Software Engineering: Companion Proceedings</t>
  </si>
  <si>
    <t>Seoul, South Korea</t>
  </si>
  <si>
    <t>https://doi.org/10.1145/3377812.3382143;http://dx.doi.org/10.1145/3377812.3382143</t>
  </si>
  <si>
    <t>Service robots, a type of robots that perform useful tasks for humans, are foreseen to be broadly used in the near future in both social and industrial scenarios. Those robots will be required to operate in dynamic environments, collaborating among them or with users. Specifying the list of requested tasks to be achieved by a robotic team is far from being trivial. Therefore, mission specification languages and tools need to be expressive enough to allow the specification of complex missions (e.g., detailing recovery actions), while being reachable by domain experts who might not be knowledgeable of programming languages. To support domain experts, we developed PROMISE, a Domain-Specific Language that allows mission specification for multiple robots in a user-friendly, yet rigorous manner. PROMISE is built as an Eclipse plugin that provides a textual and a graphical interface for mission specification. Our tool is in turn integrated into a software framework, which provides functionalities as: (1) automatic generation from specification, (2) sending of missions to the robotic team; and (3) interpretation and management of missions during execution time. PROMISE and its framework implementation have been validated through simulation and real-world experiments with four different robotic models.Video: https://youtu.be/RMtqwY2GOlQ</t>
  </si>
  <si>
    <t>ICSE '20</t>
  </si>
  <si>
    <t>Kala R</t>
  </si>
  <si>
    <t>Intell. Serv. Robot.</t>
  </si>
  <si>
    <t>741–771</t>
  </si>
  <si>
    <t>1861-2776</t>
  </si>
  <si>
    <t>https://doi.org/10.1007/s11370-021-00389-0;http://dx.doi.org/10.1007/s11370-021-00389-0</t>
  </si>
  <si>
    <t>Mission planning asks the robot to solve complex missions, requiring the robot to execute several actions such that a complex goal condition (called mission) is satisfied. The missions can be specified by using Linear Temporal Logic or any custom domain-specific language. Here, we consider service robots in the home or office environments with multiple users, each specifying a task that together makes a mission. Conventional mission planning techniques assume that the complete mission specification is known in advance, while mission planning is incremental wherein tasks keep getting added and deleted. The exponential computational complexity of the current model verification-based approaches is not a viable solution. The paper presents an evolutionary framework for incrementally solving the problem of mission planning for the problems for which a polynomial-time verification system exists for the tasks. The optimal solution is represented in an encoding-specific format that is compiled to form a linear trajectory of the robots. Optimization is done as the robot operates. Thus, the robot at any time has a partial solution to every task that has already been executed that (along with the robot assigned to the task) cannot be altered, while a part representing the next steps of the robot to be optimized. This acts as a constraint in the continuous optimization. The proposed approach uses Dynamic Programming to integrate the solutions of tasks and as a distance function in the diversity preserving evolutionary computation since the mission constantly changes. Comparisons are made with a baseline evolutionary computation without Dynamic Programming, a non-incremental version of the proposed algorithm, and several greedy strategies. The proposed algorithm is seen to perform better than all other methods. Further, the algorithm is implemented and demonstrated on a Pioneer LX robot.</t>
  </si>
  <si>
    <t>Mission planning, Robot motion planning, Linear temporal logic, Evolutionary computation, Diversity preservation</t>
  </si>
  <si>
    <t>Madala K,Do H,Aceituna D</t>
  </si>
  <si>
    <t>17–24</t>
  </si>
  <si>
    <t>Montreal, Quebec, Canada</t>
  </si>
  <si>
    <t>Proceedings of the 2nd International Workshop on Robotics Software Engineering</t>
  </si>
  <si>
    <t>https://doi.org/10.1109/RoSE.2019.00006;http://dx.doi.org/10.1109/RoSE.2019.00006</t>
  </si>
  <si>
    <t>Often software in robotics systems is susceptible to unexpected and unforeseen behaviors called off-nominal behaviors (ONBs) and these ONBs can affect the reliability or safety of the systems. While some work is done on exposing ONBs in a system, there has been little research conducted on exposing ONBs when multiple robots perform a task together. In this paper, we propose a combinatorial based approach to expose ONBs in such multi-robot coordination tasks during the requirements engineering phase. Our approach separates system level analysis and coordination level analysis, and generates combinations that need to be manually analyzed for ONBs. To evaluate the effectiveness of our approach, we conducted an empirical study with a set of requirements that have three coordination tasks. The results of our study show that our approach offers a means for ONB knowledge acquisition and reduces significant human effort and time required for exposing ONBs.</t>
  </si>
  <si>
    <t>RoSE '19</t>
  </si>
  <si>
    <t>Vázquez G,Mavridou A,Farrell M,Pressburger T,Calinescu R</t>
  </si>
  <si>
    <t>Robotics: A New Mission for FRET Requirements</t>
  </si>
  <si>
    <t>359–376</t>
  </si>
  <si>
    <t>NASA Formal Methods: 16th International Symposium, NFM 2024, Moffett Field, CA, USA, June 4–6, 2024, Proceedings</t>
  </si>
  <si>
    <t>Moffett Field, CA, USA</t>
  </si>
  <si>
    <t>https://doi.org/10.1007/978-3-031-60698-4_22;http://dx.doi.org/10.1007/978-3-031-60698-4_22</t>
  </si>
  <si>
    <t>Mobile robots are used to support planetary exploration and safety-critical environments such as nuclear plants. Central to the development of mobile robots is the specification of complex required behaviors known as missions. In this paper, we use NASA’s Formal Requirements Elicitation Tool (FRET) to specify functional robotic mission requirements. To examine the applicability of FRET in the mobile robotics domain, we studied robotic mission patterns specified in Linear Temporal Logic (LTL). These patterns were originally derived from a large repository that included patterns from the literature and consultation with industrial experts. We extend this repository with those found during our extensive literature review. Although FRET has been successfully used in the past in case studies within the aerospace domain, mobile robot requirements present new challenges in their specification. To this end, our work provides a methodological basis for using FRET in the specification of robotic mission requirements.</t>
  </si>
  <si>
    <t>Schillinger P,Bürger M,Dimarogonas DV</t>
  </si>
  <si>
    <t>768–774</t>
  </si>
  <si>
    <t>Singapore, Singapore</t>
  </si>
  <si>
    <t>2017 IEEE International Conference on Robotics and Automation (ICRA)</t>
  </si>
  <si>
    <t>https://doi.org/10.1109/ICRA.2017.7989094;http://dx.doi.org/10.1109/ICRA.2017.7989094</t>
  </si>
  <si>
    <t>We present an efficient approach to plan action sequences for a team of robots from a single finite LTL mission specification. The resulting execution strategy is proven to solve the given mission with minimal team costs, e.g., with shortest execution time. For planning, an established graph-based search method based on the multi-objective shortest path problem is adapted to multi-robot planning and extended to support resource constraints. We further improve planning efficiency significantly for missions which consist of independent parts by using previous results regarding LTL decomposition. The efficiency and practicality of the ROS implementation of our approach is demonstrated in example scenarios.</t>
  </si>
  <si>
    <t>Int. J. Rob. Res.</t>
  </si>
  <si>
    <t>818–838</t>
  </si>
  <si>
    <t>Sage Publications, Inc.</t>
  </si>
  <si>
    <t>USA</t>
  </si>
  <si>
    <t>0278-3649</t>
  </si>
  <si>
    <t>https://doi.org/10.1177/0278364918774135;http://dx.doi.org/10.1177/0278364918774135</t>
  </si>
  <si>
    <t>This paper describes a framework for automatically generating optimal action-level behavior for a team of robots based on temporal logic mission specifications under resource constraints. The proposed approach optimally allocates separable tasks to available robots, without requiring a priori an explicit representation of the tasks or the computation of all task execution costs. Instead, we propose an approach for identifying sub-tasks in an automaton representation of the mission specification and for simultaneously allocating the tasks and planning their execution. The proposed framework avoids the need to compute a combinatorial number of possible assignment costs, where each computation itself requires solving a complex planning problem. This can improve computational efficiency compared with classical assignment solutions, in particular for on-demand missions where task costs are unknown in advance. We demonstrate the applicability of the approach with multiple robots in an existing office environment and evaluate its performance in several case study scenarios.</t>
  </si>
  <si>
    <t>Linear temporal logic, behavior synthesis, constrained planning, multi-agent planning, robotics, task allocation</t>
  </si>
  <si>
    <t>Silva DC,Abreu PH,Reis LP,Oliveira E</t>
  </si>
  <si>
    <t>Inf. Sci.</t>
  </si>
  <si>
    <t>27–44</t>
  </si>
  <si>
    <t>Elsevier Science Inc.</t>
  </si>
  <si>
    <t>0020-0255</t>
  </si>
  <si>
    <t>https://doi.org/10.1016/j.ins.2014.07.047;http://dx.doi.org/10.1016/j.ins.2014.07.047</t>
  </si>
  <si>
    <t>The work described in this paper is part of the development of a framework to support the joint execution of cooperative missions by a group of robotic vehicles, in a simulated, augmented or real environment. Such framework brings forward the need for formal languages in which to specify the group of vehicles that compose a team; the scenario in which they will operate; and the definition of the mission to be performed (surveillance, pollution detection, search and rescue operations, and so on). This paper presents the Mission Description Language (MDL), a XML dialect that describes the specifics of a mission to be performed by a team of autonomous vehicles. The MDL definition decomposes a mission into a number of possibly dependent phases and uses high-level concepts that facilitate the specification of a mission by both experts and non-experts. The dialect was defined using XML Schema, with all the required information being integrated in the definition. An interface was developed and incorporated into the framework, as to allow for the creation and edition of XML files following the defined schema. Once the information is correctly specified, it can be used in the framework, thus facilitating the process of mission specification and deployment. A survey answered by both practitioners and researchers shows that the degree of satisfaction with MDL is elevated (the overall evaluation of MDL achieved a 3.97 score (out of 5), with 82.05% of the answers being equal to or above 4); also, the usability of the interface was evaluated, having achieved a score of 82.9 in the SUS scale. These results imply that MDL is flexible enough to represent several types of missions, through a user-friendly interface.</t>
  </si>
  <si>
    <t>Mission definition, Multi-robot mission, XML dialect</t>
  </si>
  <si>
    <t>Menghi C,Tsigkanos C,Berger T,Pelliccione P,Ghezzi C</t>
  </si>
  <si>
    <t>Property specification patterns for robotic missions</t>
  </si>
  <si>
    <t>434–435</t>
  </si>
  <si>
    <t>Proceedings of the 40th International Conference on Software Engineering: Companion Proceeedings</t>
  </si>
  <si>
    <t>Gothenburg, Sweden</t>
  </si>
  <si>
    <t>https://doi.org/10.1145/3183440.3195044;http://dx.doi.org/10.1145/3183440.3195044</t>
  </si>
  <si>
    <t>Engineering dependable software for mobile robots is becoming increasingly important. A core asset in engineering mobile robots is the mission specification---a formal description of the goals that mobile robots shall achieve. Such mission specifications are used, among others, to synthesize, verify, simulate, or guide the engineering of robot software. Development of precise mission specifications is challenging. Engineers need to translate the mission requirements into specification structures expressed in a logical language---a laborious and error-prone task.To mitigate this problem, we present a catalog of mission specification patterns for mobile robots. Our focus is on robot movement, one of the most prominent and recurrent specification problems for mobile robots. Our catalog maps common mission specification problems to recurrent solutions, which we provide as templates that can be used by engineers. The patterns are the result of analyzing missions extracted from the literature. For each pattern, we describe usage intent, known uses, relationships to other patterns, and---most importantly---a template representing the solution as a logical formula in temporal logic.Our specification patterns constitute reusable building blocks that can be used by engineers to create complex mission specifications while reducing specification mistakes. We believe that our patterns support researchers working on tool support and techniques to synthesize and verify mission specifications, and language designers creating rich domain-specific languages for mobile robots, incorporating our patterns as language concepts.</t>
  </si>
  <si>
    <t>ICSE '18</t>
  </si>
  <si>
    <t>Alonso-Mora J,Decastro JA,Raman V,Rus D,Kress-Gazit H</t>
  </si>
  <si>
    <t>Auton. Robots</t>
  </si>
  <si>
    <t>801–824</t>
  </si>
  <si>
    <t>Kluwer Academic Publishers</t>
  </si>
  <si>
    <t>0929-5593</t>
  </si>
  <si>
    <t>https://doi.org/10.1007/s10514-017-9665-6;http://dx.doi.org/10.1007/s10514-017-9665-6</t>
  </si>
  <si>
    <t>In the near future mobile robots, such as personal robots or mobile manipulators, will share the workspace with other robots and humans. We present a method for mission and motion planning that applies to small teams of robots performing a task in an environment with moving obstacles, such as humans. Given a mission specification written in linear temporal logic, such as patrolling a set of rooms, we synthesize an automaton from which the robots can extract valid strategies. This centralized automaton is executed by the robots in the team at runtime, and in conjunction with a distributed motion planner that guarantees avoidance of moving obstacles. Our contribution is a correct-by-construction synthesis approach to multi-robot mission planning that guarantees collision avoidance with respect to moving obstacles, guarantees satisfaction of the mission specification and resolves encountered deadlocks, where a moving obstacle blocks the robot temporally. Our method provides conditions under which deadlock will be avoided by identifying environment behaviors that, when encountered at runtime, may prevent the robot team from achieving its goals. In particular, (1) it identifies deadlock conditions; (2) it is able to check whether they can be resolved; and (3) the robots implement the deadlock resolution policy locally in a distributed manner. The approach is capable of synthesizing and executing plans even with a high density of dynamic obstacles. In contrast to many existing approaches to mission and motion planning, it is scalable with the number of moving obstacles. We demonstrate the approach in physical experiments with walking humanoids moving in 2D environments and in simulation with aerial vehicles (quadrotors) navigating in 2D and 3D environments.</t>
  </si>
  <si>
    <t>Deadlock resolution, Dynamic environments, Formal methods, Mission specification, Motion planning, Multi-robot systems</t>
  </si>
  <si>
    <t>Dragule S,Berger T,Menghi C,Pelliccione P</t>
  </si>
  <si>
    <t>Softw. Syst. Model.</t>
  </si>
  <si>
    <t>1123–1158</t>
  </si>
  <si>
    <t>1619-1366</t>
  </si>
  <si>
    <t>https://doi.org/10.1007/s10270-020-00854-x;http://dx.doi.org/10.1007/s10270-020-00854-x</t>
  </si>
  <si>
    <t>Mobile robots are becoming increasingly important in society. Fulfilling complex missions in different contexts and environments, robots are promising instruments to support our everyday live. As such, the task of defining the robot’s mission is moving from professional developers and roboticists to the end-users. However, with the current state-of-the-art, defining missions is non-trivial and typically requires dedicated programming skills. Since end-users usually lack such skills, many commercial robots are nowadays equipped with environments and domain-specific languages tailored for end-users. As such, the software support for defining missions is becoming an increasingly relevant criterion when buying or choosing robots. Improving these environments and languages for specifying missions toward simplicity and flexibility is crucial. To this end, we need to improve our empirical understanding of the current state-of-the-art of such languages and their environments. In this paper, we contribute in this direction. We present a survey of 30 mission specification environments for mobile robots that come with a visual and end-user-oriented language. We explore the design space of these languages and their environments, identify their concepts, and organize them as features in a feature model. We believe that our results are valuable to practitioners and researchers designing the next generation of mission specification languages in the vibrant domain of mobile robots.</t>
  </si>
  <si>
    <t>Specification environments, Language concepts, Visual languages, Robotic missions, Empirical study</t>
  </si>
  <si>
    <t>Menghi C,Tsigkanos C,Berger T,Pelliccione P</t>
  </si>
  <si>
    <t>PsALM: specification of dependable robotic missions</t>
  </si>
  <si>
    <t>99–102</t>
  </si>
  <si>
    <t>Proceedings of the 41st International Conference on Software Engineering: Companion Proceedings</t>
  </si>
  <si>
    <t>https://doi.org/10.1109/ICSE-Companion.2019.00048;http://dx.doi.org/10.1109/ICSE-Companion.2019.00048</t>
  </si>
  <si>
    <t>Engineering dependable software for mobile robots is becoming increasingly important. A core asset to engineering mobile robots is the mission specification - a description of the mission that mobile robots shall achieve. Mission specifications are used, among others, to synthesize, verify, simulate or guide the engineering of robot software. However, development of precise mission specifications is challenging, as engineers need to translate requirements into specification structures often expressed in a logical language - a laborious and error-prone task. Specification patterns, as solutions for recurrent specification problems have been recognized as a solution for this problem. Each pattern details the usage intent, known uses, relationships to other patterns, and---most importantly---a template mission specification in temporal logic. Patterns constitute reusable building blocks that can be used by engineers to create complex mission specifications while reducing mistakes. To this end, we describe PsALM, a toolchain supporting the development of dependable robotic missions. PsALM supports the description of mission requirements through specification patterns and allows automatic generation of mission specifications. PsALM produces specifications expressed in LTL and CTL temporal logics to be used by planners, simulators and model checkers, supporting systematic mission design.The pattern catalog and PsALM is available on our dedicated website: www.roboticpatterns.com</t>
  </si>
  <si>
    <t>ICSE '19</t>
  </si>
  <si>
    <t>Ph.D. Thesis</t>
  </si>
  <si>
    <t>Tolstaya EI,Pappas G,Urtasun R</t>
  </si>
  <si>
    <t>Scalable Learning in Distributed Robot Teams</t>
  </si>
  <si>
    <t>University of Pennsylvania</t>
  </si>
  <si>
    <t>Mobile robots are already in use for mapping, agriculture, entertainment, and the delivery of goods and people. As robotic systems continue to become more affordable, large numbers of mobile robots may be deployed concurrently to accomplish tasks faster and more efficiently. Practical deployments of very large teams will require scalable algorithms to enable the distributed cooperation of autonomous agents. This thesis focuses on the three main algorithmic obstacles to the scalability of robot teams: coordination, control, and communication. To address these challenges, we design graph-based abstractions that allow us to apply Graph Neural Networks (GNNs).First, a team of robots must continually coordinate to divide up mission requirements among all agents. We focus on the case studies of exploration and coverage to develop a spatial GNN controller that can coordinate a team of dozens of agents as they visit thousands of landmarks. A routing problem of this size is intractable for existing optimization-based approaches. Second, a robot in a team must be able to execute the trajectory that will accomplish its given sub-task. In large teams with high densities of robots, planning and execution of safe, collision-free trajectories requires the joint optimization over all agent trajectories, which may be impractical in large teams. We present two approaches to scalable control: a) a controller for flocking that uses delayed communication formalized via a GNN; and b) an inverse optimal planning method that learns from real air traffic data.Third, robot teams may need to operate in harsh environments without existing communication infrastructure, requiring the formation of ad-hoc networks to exchange information. Many algorithms for control of multi-robot teams operate under the assumption that low-latency, global state information necessary to coordinate agent actions can readily be disseminated among the team. Our approach leverages GNNs to control the connectivity within the ad-hoc network and to provide the data distribution infrastructure necessary for countless multi-robot algorithms.Finally, this thesis develops a framework for distributed learning to be used when centralized information is unavailable during training. Our approach allows robots to train controllers independently and then share their experiences by composing multiple models represented in a Reproducing Kernel Hilbert Space.</t>
  </si>
  <si>
    <t>AAI28491087</t>
  </si>
  <si>
    <t>Caleb-Solly P,Dogramadzi S,Ellender D,Fear T,van den Heuvel H</t>
  </si>
  <si>
    <t>374–381</t>
  </si>
  <si>
    <t>Proceedings of the 2014 ACM/IEEE International Conference on Human-Robot Interaction</t>
  </si>
  <si>
    <t>Bielefeld, Germany</t>
  </si>
  <si>
    <t>https://doi.org/10.1145/2559636.2559681;http://dx.doi.org/10.1145/2559636.2559681</t>
  </si>
  <si>
    <t>domestic robots, requirements elicitation</t>
  </si>
  <si>
    <t>HRI '14</t>
  </si>
  <si>
    <t>Askarpour M,Menghi C,Belli G,Bersani MM,Pelliccione P</t>
  </si>
  <si>
    <t>Mind the gap: Robotic Mission Planning Meets Software Engineering</t>
  </si>
  <si>
    <t>55–65</t>
  </si>
  <si>
    <t>Proceedings of the 8th International Conference on Formal Methods in Software Engineering</t>
  </si>
  <si>
    <t>Seoul, Republic of Korea</t>
  </si>
  <si>
    <t>https://doi.org/10.1145/3372020.3391561;http://dx.doi.org/10.1145/3372020.3391561</t>
  </si>
  <si>
    <t>In the context of robotic software, the selection of an appropriate planner is one of the most crucial software engineering decisions. Robot planners aim at computing plans (i.e., blueprint of actions) to accomplish a complex mission. While many planners have been proposed in the robotics literature, they are usually evaluated on showcase examples, making hard to understand whether they can be effectively (re)used for realising complex missions, with heterogeneous robots, and in real-world scenarios.In this paper we propose ENFORCE, a framework which allows wrapping FM-based planners into comprehensive software engineering tools, and considers complex robotic missions. ENFORCE relies on (i) realistic maps (e.g, fire escape maps) that describe the environment in which the robots are deployed; (ii) temporal logic for mission specification; and (iii) Uppaal model checker to compute plans that satisfy mission specifications. We evaluated ENFORCE by analyzing how it supports computing plans in real case scenarios, and by evaluating the generated plans in simulated and real environments. The results show that while ENFORCE is adequate for handling single-robot applications, the state explosion still represents a major barrier for reusing existing planners in multi-robot applications.</t>
  </si>
  <si>
    <t>Formal Methods, Model Checking, Planning, Robotics, Temporal Logic, Timed Automaton, Uppaal</t>
  </si>
  <si>
    <t>FormaliSE '20</t>
  </si>
  <si>
    <t>Arbanas B,Ivanovic A,Car M,Haus T,Orsag M,Petrovic T,Bogdan S</t>
  </si>
  <si>
    <t>5463–5468</t>
  </si>
  <si>
    <t>Stockholm, Sweden</t>
  </si>
  <si>
    <t>2016 IEEE International Conference on Robotics and Automation (ICRA)</t>
  </si>
  <si>
    <t>https://doi.org/10.1109/ICRA.2016.7487759;http://dx.doi.org/10.1109/ICRA.2016.7487759</t>
  </si>
  <si>
    <t>In this paper we present a study of a robotic system that consists of an unmanned aerial vehicle equipped with a pair of manipulator arms (MMUAV), and unmanned ground vehicles (UGVs). The envisioned application scenario includes autonomous packet transportation, where MMUAV is used for picking/placing packets, while both MMUAV and UGV can be used for packet transportation, with different energy consumption profiles. We propose a reactive method for decentralized task planning and coordination of robots using hierarchical task decomposition based on TÆMS framework. Our approach takes into account low-level motion-planning aspects of the system as well as high-level mission specification, making this a multi-layered system. For low-level planning we use sampling-based planner combined with obstacle-free trajectory generation. Methods are verified in simulations and on an experimental testbed, using 3D Robotics quadcopter and Pioneer 3DX mobile robots with the results showing stability and robustness of the presented methods.</t>
  </si>
  <si>
    <t>Document Title</t>
  </si>
  <si>
    <t>Author Affiliations</t>
  </si>
  <si>
    <t>Publication Title</t>
  </si>
  <si>
    <t>Date Added To Xplore</t>
  </si>
  <si>
    <t>Publication Year</t>
  </si>
  <si>
    <t>Start Page</t>
  </si>
  <si>
    <t>End Page</t>
  </si>
  <si>
    <t>ISBNs</t>
  </si>
  <si>
    <t>Funding Information</t>
  </si>
  <si>
    <t>PDF Link</t>
  </si>
  <si>
    <t>IEEE Terms</t>
  </si>
  <si>
    <t>Mesh_Terms</t>
  </si>
  <si>
    <t>Article Citation Count</t>
  </si>
  <si>
    <t>Patent Citation Count</t>
  </si>
  <si>
    <t>Reference Count</t>
  </si>
  <si>
    <t>License</t>
  </si>
  <si>
    <t>Online Date</t>
  </si>
  <si>
    <t>Issue Date</t>
  </si>
  <si>
    <t>Meeting Date</t>
  </si>
  <si>
    <t>Document Identifier</t>
  </si>
  <si>
    <t>S. García; P. Pelliccione; C. Menghi; T. Berger; T. Bures</t>
  </si>
  <si>
    <t>Chalmers | University of Gothenburg, Gothenburg, Sweden; Chalmers | University of Gothenburg, Gothenburg, Sweden; University of Luxembourg, Luxembourg, Luxembourg; Chalmers | University of Gothenburg, Gothenburg, Sweden; Charles University, Prague, Czech Republic</t>
  </si>
  <si>
    <t>2020 IEEE/ACM 42nd International Conference on Software Engineering: Companion Proceedings (ICSE-Companion)</t>
  </si>
  <si>
    <t>1 Dec 2020</t>
  </si>
  <si>
    <t>Service robots, a type of robots that perform useful tasks for humans, are foreseen to be broadly used in the near future in both social and industrial scenarios. Those robots will be required to operate in dynamic environments, collaborating among them or with users. Specifying the list of requested tasks to be achieved by a robotic team is far from being trivial. Therefore, mission specification languages and tools need to be expressive enough to allow the specification of complex missions (e.g., detailing recovery actions), while being reachable by domain experts who might not be knowledgeable of programming languages. To support domain experts, we developed PROMISE, a Domain-Specific Language that allows mission specification for multiple robots in a user-friendly, yet rigorous manner. PROMISE is built as an Eclipse plugin that provides a textual and a graphical interface for mission specification. Our tool is in turn integrated into a software framework, which provides functionalities as: (1) automatic generation from specification, (2) sending of missions to the robotic team; and (3) interpretation and management of missions during execution time. PROMISE and its framework implementation have been validated through simulation and real-world experiments with four different robotic models.</t>
  </si>
  <si>
    <t>2574-1926</t>
  </si>
  <si>
    <t>978-1-4503-7122-3</t>
  </si>
  <si>
    <t>https://ieeexplore.ieee.org/stamp/stamp.jsp?arnumber=9270329</t>
  </si>
  <si>
    <t>Robots;Service robots;Task analysis;Tools;DSL;Syntactics;Software</t>
  </si>
  <si>
    <t>IEEE</t>
  </si>
  <si>
    <t>IEEE Conferences</t>
  </si>
  <si>
    <t>Poster: Property Specification Patterns for Robotic Missions</t>
  </si>
  <si>
    <t>C. Menghi; C. Tsigkanos; T. Berger; P. Pelliccione; C. Ghezzi</t>
  </si>
  <si>
    <t>Goteborgs Universitet, Goteborg, SE; Politecnico di Milano, Milano, Lombardia, IT; Goteborgs Universitet, Goteborg, SE; Goteborgs Universitet, Goteborg, SE; Politecnico di Milano, Milano, Lombardia, IT</t>
  </si>
  <si>
    <t>2018 IEEE/ACM 40th International Conference on Software Engineering: Companion (ICSE-Companion)</t>
  </si>
  <si>
    <t>30 Aug 2018</t>
  </si>
  <si>
    <t>Engineering dependable software for mobile robots is becoming increasingly important. A core asset in engineering mobile robots is the mission specification—a formal description of the goals that mobile robots shall achieve. Such mission specifications are used, among others, to synthesize, verify, simulate, or guide the engineering of robot software. Development of precise mission specifications is challenging. Engineers need to translate the mission requirements into specification structures expressed in a logical language—a laborious and error-prone task. To mitigate this problem, we present a catalog of mission specification patterns for mobile robots. Our focus is on robot movement, one of the most prominent and recurrent specification problems for mobile robots. Our catalog maps common mission specification problems to recurrent solutions, which we provide as templates that can be used by engineers. The patterns are the result of analyzing missions extracted from the literature. For each pattern, we describe usage intent, known uses, relationships to other patterns, and—most importantly—a template representing the solution as a logical formula in temporal logic. Our specification patterns constitute reusable building blocks that can be used by engineers to create complex mission specifications while reducing specification mistakes. We believe that our patterns support researchers working on tool support and techniques to synthesize and verify mission specifications, and language designers creating rich domain-specific languages for mobile robots, incorporating our patterns as language concepts.</t>
  </si>
  <si>
    <t>2574-1934</t>
  </si>
  <si>
    <t>978-1-4503-5663-3</t>
  </si>
  <si>
    <t>https://ieeexplore.ieee.org/stamp/stamp.jsp?arnumber=8449613</t>
  </si>
  <si>
    <t>mission specification;pattern catalog;robot control;model driven engineering</t>
  </si>
  <si>
    <t>Mobile robots;Software engineering;Software;Surveillance;Real-time systems;Probabilistic logic</t>
  </si>
  <si>
    <t>J. J. Roldán; J. del Cerro; A. Barrientos</t>
  </si>
  <si>
    <t>Centre for Automation and Robotics (UPM-CSIC), Madrid, Spain; Centre for Automation and Robotics (UPM-CSIC), Madrid, Spain; Centre for Automation and Robotics (UPM-CSIC), Madrid, Spain</t>
  </si>
  <si>
    <t>2015 23rd Mediterranean Conference on Control and Automation (MED)</t>
  </si>
  <si>
    <t>The emergence of multi-UAV missions poses a set of challenges. The control and monitoring of these missions requires to increase the autonomy of fleets and to reduce the workload of operators. The development of an appropriate mission model is fundamental not only for specification and planning but also for control and monitoring. This model allows determining the mission and fleet states and, therefore, providing the operator with adequate information of the mission. This paper poses a methodology to develop multi-UAV mission models and analyzes different modeling techniques, such as Petri nets or hidden Markov models.</t>
  </si>
  <si>
    <t>978-1-4799-9936-1</t>
  </si>
  <si>
    <t>https://ieeexplore.ieee.org/stamp/stamp.jsp?arnumber=7158721</t>
  </si>
  <si>
    <t>Multi-UAV;Multi-robot;Mission Modeling;Petri Net;Hidden Markov Model</t>
  </si>
  <si>
    <t>Hidden Markov models;Fires;Robots;Surveillance;Analytical models;Payloads</t>
  </si>
  <si>
    <t>C. Menghi; C. Tsigkanos; M. Askarpour; P. Pelliccione; G. Vázquez; R. Calinescu; S. García</t>
  </si>
  <si>
    <t>McMaster University, Hamilton, ON, Canada; University of Bern, Bern, Switzerland; McMaster University, Hamilton, ON, Canada; Gran Sasso Science Institute (GSSI), L'Aquila, AQ, Italy; University of York, York, U.K.; University of York, York, U.K.; Volvo Cars Corporation, Gothenburg, Sweden</t>
  </si>
  <si>
    <t>18 Apr 2023</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</si>
  <si>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t>
  </si>
  <si>
    <t>1939-3520</t>
  </si>
  <si>
    <t xml:space="preserve">Natural Sciences and Engineering Research Council of Canada(grant numbers:RGPIN-2022-04622,DGECR-2022-0040); UK Research and Innovation(grant numbers:EP/V026747/1); Assuring Autonomy International Programme; Mexican National Council for Science and Technology; Centre of EXcellence on Connected; Geo-Localized and Cybersecure Vehicles; Italian Government; </t>
  </si>
  <si>
    <t>https://ieeexplore.ieee.org/stamp/stamp.jsp?arnumber=10002712</t>
  </si>
  <si>
    <t>Robotics software engineering;robotic missions specification;quantitative properties;domain-specific languages;probabilistic reward computation tree logic</t>
  </si>
  <si>
    <t>Robots;DSL;Software;Behavioral sciences;Software engineering;Probabilistic logic;Task analysis</t>
  </si>
  <si>
    <t>CCBY</t>
  </si>
  <si>
    <t>29 Dec 2022</t>
  </si>
  <si>
    <t>IEEE Journals</t>
  </si>
  <si>
    <t>C. Menghi; C. Tsigkanos; P. Pelliccione; C. Ghezzi; T. Berger</t>
  </si>
  <si>
    <t>University of Luxembourg, Esch-sur-Alzette, Luxembourg; TU Wien, Wien, Austria; Chalmers, Göteborg, Sweden; University of L'Aquila, L'Aquila, AQ, Italy; University of Gothenburg, Gothenburg, Sweden</t>
  </si>
  <si>
    <t>14 Oct 2021</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</si>
  <si>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and—most importantly—a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t>
  </si>
  <si>
    <t xml:space="preserve">European Research Council(grant numbers:731869,694277); Université du Luxembourg(grant numbers:ReACP); </t>
  </si>
  <si>
    <t>https://ieeexplore.ieee.org/stamp/stamp.jsp?arnumber=8859226</t>
  </si>
  <si>
    <t>Mission specification;pattern catalog;robotic mission;model driven engineering</t>
  </si>
  <si>
    <t>Software;Service robots;Natural languages;Software engineering;Tools;Task analysis</t>
  </si>
  <si>
    <t>4 Oct 2019</t>
  </si>
  <si>
    <t>PsALM: Specification of Dependable Robotic Missions</t>
  </si>
  <si>
    <t>C. Menghi; C. Tsigkanos; T. Berger; P. Pelliccione</t>
  </si>
  <si>
    <t>University of Luxembourg, Luxembourg City, Luxembourg; TU Wien, Vienna, Austria; Chalmers &amp; University of Gothenburg, Gothenburg, Sweden; University of L’Aquila, L’Aquila, Italy</t>
  </si>
  <si>
    <t>2019 IEEE/ACM 41st International Conference on Software Engineering: Companion Proceedings (ICSE-Companion)</t>
  </si>
  <si>
    <t>19 Aug 2019</t>
  </si>
  <si>
    <t>Engineering dependable software for mobile robots is becoming increasingly important. A core asset to engineering mobile robots is the mission specification - a description of the mission that mobile robots shall achieve. Mission specifications are used, among others, to synthesize, verify, simulate or guide the engineering of robot software. However, development of precise mission specifications is challenging, as engineers need to translate requirements into specification structures often expressed in a logical language - a laborious and error-prone task. Specification patterns, as solutions for recurrent specification problems have been recognized as a solution for this problem. Each pattern details the usage intent, known uses, relationships to other patterns, and-most importantly-a template mission specification in temporal logic. Patterns constitute reusable building blocks that can be used by engineers to create complex mission specifications while reducing mistakes. To this end, we describe PsALM, a toolchain supporting the development of dependable robotic missions. PsALM supports the description of mission requirements through specification patterns and allows automatic generation of mission specifications. PsALM produces specifications expressed in LTL and CTL temporal logics to be used by planners, simulators and model checkers, supporting systematic mission design. The pattern catalog and PsALM is available on our dedicated website www.roboticpatterns.com.</t>
  </si>
  <si>
    <t>978-1-7281-1764-5</t>
  </si>
  <si>
    <t>https://ieeexplore.ieee.org/stamp/stamp.jsp?arnumber=8802731</t>
  </si>
  <si>
    <t>Specification Patterns;Mobile Robots;Dependable Robotic Missions;Software Engineering</t>
  </si>
  <si>
    <t>Service robots;Software;Mobile robots;Grammar;Software engineering;Systematics</t>
  </si>
  <si>
    <t>Handling Uncertainty in the Specification of Autonomous Multi-Robot Systems Through Mission Adaptation</t>
  </si>
  <si>
    <t>G. Filippone; J. A. P. Garcia; M. Autili; P. Pelliccione</t>
  </si>
  <si>
    <t>University of L'Aquila, L'Aquila, Italy; Gran Sasso Science Institute, L'Aquila, Italy; University of L'Aquila, L'Aquila, Italy; University of L'Aquila, L'Aquila, Italy</t>
  </si>
  <si>
    <t>2024 IEEE/ACM 19th Symposium on Software Engineering for Adaptive and Self-Managing Systems (SEAMS)</t>
  </si>
  <si>
    <t>Multi-robot systems (MRS) have gained interest as a versatile paradigm for complex task execution across various domains such as healthcare, logistics, and maintenance. Often, they are called to operate in variable and dynamic environments, which makes uncertainties arise and affect those systems. Uncertainties require the system to be able to adapt its behavior at runtime, in response to the changing and unpredictable conditions in its operating environment. Moreover, often the behavior of the robots cannot be completely anticipated at design time. Consequently, static mission planning is not always suitable: mission specifications need to take into account the uncertainties and, hence, be dynamic and re-configurable at runtime, when the required knowledge is available. This work focuses on the realization of adaptable multi-robot systems, which are capable of dealing with uncertainties by adapting their mission at runtime. We introduce the concept of “adaptable task” that is used in the global mission specification of the MRS to identify the mission tasks affected by uncertainties. Adaptation alternatives are modeled as sub-missions and associated with the adaptable task. At runtime, ad hoc written “trigger functions” executed by robots sense and evaluate the environment and select the most suitable adaptation alternative to be executed. We have experimented with the approach by simulating a use case to assess its validity. The system was able to adapt its behavior in response to the environmental conditions, thus allowing the fulfillment of the mission goals. We also discuss the applicability of the use case on a set of known single-and multi-robot systems.</t>
  </si>
  <si>
    <t>2157-2321</t>
  </si>
  <si>
    <t>979-8-4007-0585-4</t>
  </si>
  <si>
    <t>https://ieeexplore.ieee.org/stamp/stamp.jsp?arnumber=10556238</t>
  </si>
  <si>
    <t>Robotic software engineering;mission specification;coordinator synthesis</t>
  </si>
  <si>
    <t>Adaptation models;Uncertainty;Runtime;Robot kinematics;Robot sensing systems;Software;Multi-robot systems</t>
  </si>
  <si>
    <t>Exposing Off-Nominal Behaviors in Multi-Robot Coordination</t>
  </si>
  <si>
    <t>K. Madala; H. Do; D. Aceituna</t>
  </si>
  <si>
    <t>Computer Science and Engineering, University of North Texas; Computer Science and Engineering, University of North Texas; DISTek Integration, Inc.</t>
  </si>
  <si>
    <t>2019 IEEE/ACM 2nd International Workshop on Robotics Software Engineering (RoSE)</t>
  </si>
  <si>
    <t>5 Sep 2019</t>
  </si>
  <si>
    <t>978-1-7281-2249-6</t>
  </si>
  <si>
    <t>https://ieeexplore.ieee.org/stamp/stamp.jsp?arnumber=8823705</t>
  </si>
  <si>
    <t>Off Nominal Behaviors;Multi robot Coordination;Collaborative Robots;Functional Safety;Requirements Analysis</t>
  </si>
  <si>
    <t>Robot kinematics;Task analysis;Robot sensing systems;Analytical models;Acoustics</t>
  </si>
  <si>
    <t>COVER: A Cooperative Virtual Force Robot Deployment Technique</t>
  </si>
  <si>
    <t>G. Sallam; U. Baroudi</t>
  </si>
  <si>
    <t>Computer Engineering Department, King Fahd Univ. of Petroleum &amp; Minerals, Dhahran, Saudi Arabia; Computer Engineering Department, King Fahd Univ. of Petroleum &amp; Minerals, Dhahran, Saudi Arabia</t>
  </si>
  <si>
    <t>2015 IEEE International Conference on Computer and Information Technology; Ubiquitous Computing and Communications; Dependable, Autonomic and Secure Computing; Pervasive Intelligence and Computing</t>
  </si>
  <si>
    <t>28 Dec 2015</t>
  </si>
  <si>
    <t>We present a Cooperative Virtual Force Robot Deployment (COVER) technique. Virtual force (VF) technique appears as one of the prominent approaches to perform multi-robot deployment autonomously. However, most of the existing VF based approaches lack purposeful deployment. Our approach modifies the original VF approach to overcome this problem and considers the mission requirements such as the number of required robots in each locality (e.g., landmarks are distributed and each needs a specific number of robots in its vicinity). In addition, COVER expedites the deployment process by establishing a cooperative relation between robots and neighboring landmarks. Extensive simulation experiments have been carried out to assess the performance of COVER along with Hungarian deployment method (a centralized approach), the basic virtual force (BVF) and other recent proposed variations. The simulation results demonstrate the effectiveness of COVER for several performance factors such as total travelled distance, total exchanged messages and total deployment time.</t>
  </si>
  <si>
    <t>978-1-5090-0154-5</t>
  </si>
  <si>
    <t>https://ieeexplore.ieee.org/stamp/stamp.jsp?arnumber=7363238</t>
  </si>
  <si>
    <t>Virtual Force;Robots;Multi-Robot Deployment;Dynamic Coverage;Cooperative Deployment</t>
  </si>
  <si>
    <t>Robot kinematics;Robot sensing systems;Buildings;Gravity</t>
  </si>
  <si>
    <t>A Mixed-Method Approach to Evoke Creative and Holistic Thinking about Robots in a Home Environment</t>
  </si>
  <si>
    <t>P. Caleb-Solly; S. Dogramadzi; D. Ellender; T. Fear; H. v. d. Heuvel</t>
  </si>
  <si>
    <t>Bristol Robotics Laboratory, University of the West of England, UK; Bristol Robotics Laboratory, University of the West of England, UK; Bristol Robotics Laboratory, University of the West of England, UK; Bristol Robotics Laboratory, University of the West of England, UK; Smart Homes, Eindhoven, Netherlands</t>
  </si>
  <si>
    <t>2014 9th ACM/IEEE International Conference on Human-Robot Interaction (HRI)</t>
  </si>
  <si>
    <t>2167-2121</t>
  </si>
  <si>
    <t>978-1-4503-2658-2</t>
  </si>
  <si>
    <t>https://ieeexplore.ieee.org/stamp/stamp.jsp?arnumber=8542590</t>
  </si>
  <si>
    <t>Domestic Robots;Requirements Elicitation</t>
  </si>
  <si>
    <t>Task analysis;Robot sensing systems;Medical services;Conferences;Service robots;Monitoring</t>
  </si>
  <si>
    <t>D. Gujarathi; I. Saha</t>
  </si>
  <si>
    <t>SAP Labs, India; Department of Computer Science and Engineering, IIT, Kanpur, India</t>
  </si>
  <si>
    <t>2022 IEEE/RSJ International Conference on Intelligent Robots and Systems (IROS)</t>
  </si>
  <si>
    <t>26 Dec 2022</t>
  </si>
  <si>
    <t>We address the path planning problem for a team of robots satisfying a complex high-level mission specification given in the form of a Linear Temporal Logic (LTL) formula. The state-of-the-art approach to this problem employs the automata-theoretic model checking technique to solve this problem. This approach involves computation of a product graph of the Büchi automaton generated from the LTL specification and a joint transition system that captures the collective motion of the robots and then computation of the shortest path using Di-jkstra's shortest path algorithm. We propose MT*, an algorithm that reduces the computation burden for generating such plans for multi-robot systems significantly. Our approach generates a reduced version of the product graph without computing the complete joint transition system, which is computationally expensive. It then divides the complete mission specification among the participating robots and generates the trajectories for the individual robots independently. Our approach demonstrates substantial speedup in terms of computation time over the state-of-the-art approach and scales well with both the number of robots and the size of the workspace.</t>
  </si>
  <si>
    <t>2153-0866</t>
  </si>
  <si>
    <t>978-1-6654-7927-1</t>
  </si>
  <si>
    <t>https://ieeexplore.ieee.org/stamp/stamp.jsp?arnumber=9981504</t>
  </si>
  <si>
    <t>Automata;Model checking;Trajectory;Multi-robot systems;Intelligent robots</t>
  </si>
  <si>
    <t>P. Schillinger; M. Bürger; D. V. Dimarogonas</t>
  </si>
  <si>
    <t>Bosch Center for Artificial Intelligence, Renningen, Germany; Bosch Center for Artificial Intelligence, Renningen, Germany; Supported by the H2020 ERC Starting Grant BUCOPHSYS, Knut och Alice Wallenberg Foundation (KAW)</t>
  </si>
  <si>
    <t>978-1-5090-4633-1</t>
  </si>
  <si>
    <t>https://ieeexplore.ieee.org/stamp/stamp.jsp?arnumber=7989094</t>
  </si>
  <si>
    <t>Planning;Automata;Pareto optimization;Search problems;Indexes</t>
  </si>
  <si>
    <t>S. Kalluraya; G. J. Pappas; Y. Kantaros</t>
  </si>
  <si>
    <t>Department of Electrical and Systems Engineering (ESE), Washington University in St. Louis, St. Louis, MO, USA; Department of ESE, University of Pennsylvania, Philadelphia, PA, USA; Department of Electrical and Systems Engineering (ESE), Washington University in St. Louis, St. Louis, MO, USA</t>
  </si>
  <si>
    <t>2023 IEEE International Conference on Robotics and Automation (ICRA)</t>
  </si>
  <si>
    <t>This paper addresses a new semantic multi-robot planning problem in uncertain and dynamic environments. Particularly, the environment is occupied with mobile and uncertain semantic targets. These targets are governed by stochastic dynamics while their current and future positions as well as their semantic labels are uncertain. Our goal is to control mobile sensing robots so that they can accomplish collaborative semantic tasks defined over the uncertain current/future positions and semantic labels of these targets. We express these tasks using Linear Temporal Logic (LTL). We propose a sampling-based approach that explores the robot motion space, the mission specification space, as well as the future configurations of the semantic targets to design optimal paths. These paths are revised online to adapt to uncertain perceptual feedback. To the best of our knowledge, this is the first work that addresses semantic mission planning problems in uncertain and dynamic semantic environments. We provide extensive experiments that demonstrate the efficiency of the proposed method.</t>
  </si>
  <si>
    <t>979-8-3503-2365-8</t>
  </si>
  <si>
    <t xml:space="preserve">ARL(grant numbers:DCIST CRA W911NF-17-2-0181); </t>
  </si>
  <si>
    <t>https://ieeexplore.ieee.org/stamp/stamp.jsp?arnumber=10160344</t>
  </si>
  <si>
    <t>Robot motion;Navigation;Space missions;Heuristic algorithms;Semantics;Aerospace electronics;Robot sensing systems</t>
  </si>
  <si>
    <t>D. Kamale; C. -I. Vasile</t>
  </si>
  <si>
    <t>Mechanical Engineering and Mechanics Department, Lehigh University, Bethlehem, PA; Mechanical Engineering and Mechanics Department, Lehigh University, Bethlehem, PA</t>
  </si>
  <si>
    <t>2024 IEEE International Conference on Robotics and Automation (ICRA)</t>
  </si>
  <si>
    <t>8 Aug 2024</t>
  </si>
  <si>
    <t>In this work, we address the problem of control synthesis for a homogeneous team of robots given a global temporal logic specification and formal user preferences for relaxation in case of infeasibility. The relaxation preferences are represented as a Weighted Finite-state Edit System and are used to compute a relaxed specification automaton that captures all allowable relaxations of the mission specification and their costs. For synthesis, we introduce a Mixed Integer Linear Programming (MILP) formulation that combines the motion of the team of robots with the relaxed specification automaton. Our approach combines automata-based and MILP-based methods and leverages the strengths of both approaches, while avoiding their shortcomings. Specifically, the relaxed specification automaton explicitly accounts for the progress towards satisfaction, and the MILP-based optimization approach avoids the state-space explosion associated with explicit product-automata construction, thereby efficiently solving the problem. The case studies highlight the efficiency of the proposed approach.</t>
  </si>
  <si>
    <t>979-8-3503-8457-4</t>
  </si>
  <si>
    <t>https://ieeexplore.ieee.org/stamp/stamp.jsp?arnumber=10610142</t>
  </si>
  <si>
    <t>Runtime;Costs;Automata;Optimal control;Explosions;Mixed integer linear programming;Planning</t>
  </si>
  <si>
    <t>Fast Decomposition of Temporal Logic Specifications for Heterogeneous Teams</t>
  </si>
  <si>
    <t>K. Leahy; A. Jones; C. -I. Vasile</t>
  </si>
  <si>
    <t>Massachusetts Institute of Technology, Lincoln Laboratory, Lexington, MA, USA; Massachusetts Institute of Technology, Lincoln Laboratory, Lexington, MA, USA; Department of Mechanical Engineering and Mechanics, Lehigh University, Bethlehem, PA, USA</t>
  </si>
  <si>
    <t>IEEE Robotics and Automation Letters</t>
  </si>
  <si>
    <t>We focus on decomposing large multi-agent path planning problems with global temporal logic goals (common to all agents) into smaller sub-problems that can be solved and executed independently. Crucially, the sub-problems’ solutions must jointly satisfy the common global mission specification. The agents’ missions are given as Capability Temporal Logic (CaTL) formulas, a fragment of Signal Temporal Logic (STL) that can express properties over tasks involving multiple agent capabilities (i.e., different combinations of sensors, effectors, and dynamics) under strict timing constraints. We jointly decompose both the temporal logic specification and the team of agents, using a satisfiability modulo theories (SMT) approach and heuristics for handling temporal operators. The output of the SMT is then distributed to subteams and leads to a significant speed up in planning time compared to planning for the entire team and specification. We include computational results to evaluate the efficiency of our solution, as well as the trade-offs introduced by the conservative nature of the SMT encoding and heuristics.</t>
  </si>
  <si>
    <t>2377-3766</t>
  </si>
  <si>
    <t>10.1109/LRA.2022.3143304</t>
  </si>
  <si>
    <t xml:space="preserve">Under Secretary of Defense for Research and Engineering(grant numbers:FA8702-15-D-0001); </t>
  </si>
  <si>
    <t>https://ieeexplore.ieee.org/stamp/stamp.jsp?arnumber=9682556</t>
  </si>
  <si>
    <t>Formal methods in robotics and automation;multi-robot systems</t>
  </si>
  <si>
    <t>Task analysis;Planning;Sensors;Crops;Trajectory;Robot sensing systems;Visualization</t>
  </si>
  <si>
    <t>G. Heppner; D. Oberacker; A. Roennau; R. Dillmann</t>
  </si>
  <si>
    <t>Department of Interactive Diagnosis and Service Systems (IDS), FZI Research Center for Information Technology, Karlsruhe, Germany; Department of Interactive Diagnosis and Service Systems (IDS), FZI Research Center for Information Technology, Karlsruhe, Germany; Department of Interactive Diagnosis and Service Systems (IDS), FZI Research Center for Information Technology, Karlsruhe, Germany; Department of Interactive Diagnosis and Service Systems (IDS), FZI Research Center for Information Technology, Karlsruhe, Germany</t>
  </si>
  <si>
    <t>While individual robots are becoming increasingly capable, the complexity of expected missions increases exponentially in comparison. To cope with this complexity, heterogeneous teams of robots have become a significant research interest in recent years. Making effective use of the robots and their unique skills in a team is challenging. Dynamic runtime conditions often make static task allocations infeasible, requiring a dynamic, capability-aware allocation of tasks to team members. To this end, we propose and implement a system that allows a user to specify missions using Behavior Trees (BTs), which can then, at runtime, be dynamically allocated to the current robot team. The system allows to statically model an individual robot’s capabilities within our ros_bt_py BT framework. It offers a runtime auction system to dynamically allocate tasks to the most capable robot in the current team. The system leverages utility values and pre-conditions to ensure that the allocation improves the overall mission execution quality while preventing faulty assignments. To evaluate the system, we simulated a find-and-decontaminate mission with a team of three heterogeneous robots and analyzed the utilization and overall mission times as metrics. Our results show that our system can improve the overall effectiveness of a team while allowing for intuitive mission specification and flexibility in the team composition.</t>
  </si>
  <si>
    <t xml:space="preserve">Ministry of Education; </t>
  </si>
  <si>
    <t>https://ieeexplore.ieee.org/stamp/stamp.jsp?arnumber=10610515</t>
  </si>
  <si>
    <t>Measurement;Runtime;Dynamic scheduling;Complexity theory;Resource management;Task analysis;Robots</t>
  </si>
  <si>
    <t>R. Valner; V. Vunder; A. Aabloo; M. Pryor; K. Kruusamäe</t>
  </si>
  <si>
    <t>Institute of Technology, University of Tartu, Tartu, Estonia; Institute of Technology, University of Tartu, Tartu, Estonia; Institute of Technology, University of Tartu, Tartu, Estonia; Cockrell School of Engineering, University of Texas at Austin, Austin, TX, USA; Institute of Technology, University of Tartu, Tartu, Estonia</t>
  </si>
  <si>
    <t>19 May 2022</t>
  </si>
  <si>
    <t>For widespread deployment of robots in challenging environments (fire fighting, search and rescue, planetary exploration, etc.), the software of the robot must allow for reliability and adaptability. For many existing systems, an unexpected change in mission specification, component failures, or energy conservation requires downtime for adaption (redesign of mission logic, switching sensor data processing pipeline, etc.). This is because software and hardware components for robotic applications are commonly chosen or designed based on task requirements and integrated either directly in the source code or via system configuration scripts, such as ROS launch files, leading to a fixed monolithic design. As the necessity and extent of adaptive behaviors is not always known prior to deployment, the structure of a robot’s software needs to support it by design. In this paper, we propose TeMoto, a novel architecture for adaptive autonomous robots, and a ROS-based framework of openly available software tools that implement the TeMoto architecture. TeMoto is a developer tool which combines dynamic (run-time) task and resource management, encourages modular and scalable system design and is task and platform agnostic - TeMoto provides the foundation for an adaptive robotic system. The feasibility of the TeMoto framework is qualitatively assessed via experiments on single and multi-robot setups spanning common scenarios (teleoperation, autonomous surveillance, cargo delivery, etc.). TeMoto-based systems exhibit increased fault tolerance and dynamic reconfigurability of software and hardware resources, as well as up to a 47% reduction in power consumption compared to the non TeMoto-enabled reference setup.</t>
  </si>
  <si>
    <t>2169-3536</t>
  </si>
  <si>
    <t xml:space="preserve">Los Alamos National Laboratory; Eesti Teadusagentuur(grant numbers:PSG753); European Social Fund via IT Academy Programme; CHIST-ERA Project InDex; Estonian Centre of Excellence in IT (EXCITE) through the European Regional Development Fund; </t>
  </si>
  <si>
    <t>https://ieeexplore.ieee.org/stamp/stamp.jsp?arnumber=9771244</t>
  </si>
  <si>
    <t>Robot programming;fault tolerant systems;reconfigurable architectures;redundancy;autonomous robots;ROS</t>
  </si>
  <si>
    <t>Task analysis;Robots;Software;Robot sensing systems;Computer architecture;Hardware;Navigation</t>
  </si>
  <si>
    <t>9 May 2022</t>
  </si>
  <si>
    <t>M. Askarpour; C. Menghi; G. Belli; M. M. Bersani; P. Pelliccione</t>
  </si>
  <si>
    <t>Politecnico di Milano, Milan, Italy; University of Luxembourg, Luxembourg, Luxembourg; Alten, Torino, Italy; Politecnico di Milano, Milan, Italy; Chalmers | University of Gothenburg and University of L’Aquila</t>
  </si>
  <si>
    <t>2020 IEEE/ACM 8th International Conference on Formal Methods in Software Engineering (FormaliSE)</t>
  </si>
  <si>
    <t>In the context of robotic software, the selection of an appropriate planner is one of the most crucial software engineering decisions. Robot planners aim at computing plans (i.e., blueprint of actions) to accomplish a complex mission. While many planners have been proposed in the robotics literature, they are usually evaluated on showcase examples, making hard to understand whether they can be effectively (re)used for realising complex missions, with heterogeneous robots, and in real-world scenarios. In this paper we propose ENFORCE, a framework which allows wrapping FM-based planners into comprehensive software engineering tools, and considers complex robotic missions. ENFORCE relies on (i) realistic maps (e.g, fire escape maps) that describe the environment in which the robots are deployed; (ii) temporal logic for mission specification; and (iii) Uppaal model checker to compute plans that satisfy mission specifications. We evaluated ENFORCE by analyzing how it supports computing plans in real case scenarios, and by evaluating the generated plans in simulated and real environments. The results show that while ENFORCE is adequate for handling single-robot applications, the state explosion still represents a major barrier for reusing existing planners in multi-robot applications.</t>
  </si>
  <si>
    <t>2575-5099</t>
  </si>
  <si>
    <t>978-1-4503-7071-4</t>
  </si>
  <si>
    <t xml:space="preserve">European Research Council; </t>
  </si>
  <si>
    <t>https://ieeexplore.ieee.org/stamp/stamp.jsp?arnumber=10186670</t>
  </si>
  <si>
    <t>Planning;Robotics;Formal Methods;Timed Automaton;Temporal Logic;Model Checking;Uppaal</t>
  </si>
  <si>
    <t>Systematics;Frequency modulation;Computational modeling;Software;Real-time systems;Explosions;Planning</t>
  </si>
  <si>
    <t>C. Kilic; B. Martinez R.; C. A. Tatsch; J. Beard; J. Strader; S. Das; D. Ross; Y. Gu; G. A. S. Pereira; J. N. Gross</t>
  </si>
  <si>
    <t>West Virginia University, Morgantown, WV, USA; West Virginia University, Morgantown, WV, USA; West Virginia University, Morgantown, WV, USA; West Virginia University, Morgantown, WV, USA; West Virginia University, Morgantown, WV, USA; West Virginia University, Morgantown, WV, USA; West Virginia University, Morgantown, WV, USA; West Virginia University, Morgantown, WV, USA; West Virginia University, Morgantown, WV, USA; West Virginia University, Morgantown, WV, USA</t>
  </si>
  <si>
    <t>8 Dec 2021</t>
  </si>
  <si>
    <t>Plans for establishing a long-term human presence on the Moon will require substantial increases in robot autonomy and multirobot coordination to support establishing a lunar outpost. To achieve these objectives, algorithm design choices for the software developments need to be tested and validated for expected scenarios such as autonomous in situ resource utilization, localization in challenging environments, and multirobot coordination. However, real-world experiments are extremely challenging and limited for extraterrestrial environment. Also, realistic simulation demonstrations in these environments are still rare and demanded for initial algorithm testing capabilities. To help some of these needs, the NASA Centennial Challenges program established the Space Robotics Challenge Phase 2 (SRC2), which consist of virtual robotic systems in a realistic lunar simulation environment, where a group of mobile robots were tasked with reporting volatile locations within a global map, excavating and transporting these resources, and detecting and localizing a target of interest. The main goal of this article is to share our team's experiences on the design tradeoffs to perform autonomous robotic operations in a virtual lunar environment and to share strategies to complete the mission requirements posed by NASA SRC2 competition during the qualification round. Of the 114 teams that registered for participation in the NASA SRC2, team Mountaineers finished as one of only six teams to receive the top qualification round prize.</t>
  </si>
  <si>
    <t>1557-959X</t>
  </si>
  <si>
    <t xml:space="preserve">West Virginia University; </t>
  </si>
  <si>
    <t>https://ieeexplore.ieee.org/stamp/stamp.jsp?arnumber=9642033</t>
  </si>
  <si>
    <t>NASA;Space vehicles;Robot kinematics;Moon;Software algorithms;Multi-robot systems;Resource management</t>
  </si>
  <si>
    <t>IEEE Magazines</t>
  </si>
  <si>
    <t>B. Arbanas; A. Ivanovic; M. Car; T. Haus; M. Orsag; T. Petrovic; S. Bogdan</t>
  </si>
  <si>
    <t>University of Zagreb, LARICS Laboratory for Robotics and Intelligent Control Systems, Zagreb; University of Zagreb, LARICS Laboratory for Robotics and Intelligent Control Systems, Zagreb; University of Zagreb, LARICS Laboratory for Robotics and Intelligent Control Systems, Zagreb; University of Zagreb, LARICS Laboratory for Robotics and Intelligent Control Systems, Zagreb; University of Zagreb, LARICS Laboratory for Robotics and Intelligent Control Systems, Zagreb; University of Zagreb, LARICS Laboratory for Robotics and Intelligent Control Systems, Zagreb; University of Zagreb, LARICS Laboratory for Robotics and Intelligent Control Systems, Zagreb</t>
  </si>
  <si>
    <t>978-1-4673-8026-3</t>
  </si>
  <si>
    <t>https://ieeexplore.ieee.org/stamp/stamp.jsp?arnumber=7487759</t>
  </si>
  <si>
    <t>Robot kinematics;Trajectory;Schedules;Vehicles;Stability analysis</t>
  </si>
  <si>
    <t>K. Leahy; A. Jones; M. Schwager; C. Belta</t>
  </si>
  <si>
    <t>Boston University, Boston, MA, US; Boston University, Boston, MA, US; Boston University, Boston, MA, US; Boston University, Boston, MA, US</t>
  </si>
  <si>
    <t>2015 54th IEEE Conference on Decision and Control (CDC)</t>
  </si>
  <si>
    <t>11 Feb 2016</t>
  </si>
  <si>
    <t>We present an algorithm for synthesizing distributed control policies for networks of mobile robots such that they gather the maximum amount of information about some a priori unknown feature of the environment, e.g. hydration levels of crops or a lost person adrift at sea. Natural motion and communication constraints such as “Avoid obstacles and periodically communicate with all other agents”, are formulated as temporal logic formulae, a richer set of constraints than has been previously considered for this application. Mission constraints are distributed automatically among sub-groups of the agents. Each sub-group independently executes a receding horizon planner that locally optimizes information gathering and is guaranteed to satisfy the assigned mission specification. This approach allows the agents to disperse beyond inter-agent communication ranges while ensuring global team constraints are met. We evaluate our novel paradigm via simulation.</t>
  </si>
  <si>
    <t>978-1-4799-7886-1</t>
  </si>
  <si>
    <t>https://ieeexplore.ieee.org/stamp/stamp.jsp?arnumber=7403291</t>
  </si>
  <si>
    <t>Automata;Markov processes;Indexes;Agriculture;Mechanical engineering;Systems engineering and theory</t>
  </si>
  <si>
    <t>Publication Type</t>
  </si>
  <si>
    <t>Book Authors</t>
  </si>
  <si>
    <t>Book Editors</t>
  </si>
  <si>
    <t>Book Group Authors</t>
  </si>
  <si>
    <t>Author Full Names</t>
  </si>
  <si>
    <t>Book Author Full Names</t>
  </si>
  <si>
    <t>Group Authors</t>
  </si>
  <si>
    <t>Article Title</t>
  </si>
  <si>
    <t>Source Title</t>
  </si>
  <si>
    <t>Book Series Title</t>
  </si>
  <si>
    <t>Book Series Subtitle</t>
  </si>
  <si>
    <t>Language</t>
  </si>
  <si>
    <t>Conference Title</t>
  </si>
  <si>
    <t>Conference Date</t>
  </si>
  <si>
    <t>Conference Location</t>
  </si>
  <si>
    <t>Conference Sponsor</t>
  </si>
  <si>
    <t>Conference Host</t>
  </si>
  <si>
    <t>Keywords Plus</t>
  </si>
  <si>
    <t>Addresses</t>
  </si>
  <si>
    <t>Affiliations</t>
  </si>
  <si>
    <t>Reprint Addresses</t>
  </si>
  <si>
    <t>Email Addresses</t>
  </si>
  <si>
    <t>Researcher Ids</t>
  </si>
  <si>
    <t>ORCIDs</t>
  </si>
  <si>
    <t>Funding Orgs</t>
  </si>
  <si>
    <t>Funding Name Preferred</t>
  </si>
  <si>
    <t>Funding Text</t>
  </si>
  <si>
    <t>Cited References</t>
  </si>
  <si>
    <t>Cited Reference Count</t>
  </si>
  <si>
    <t>Times Cited, WoS Core</t>
  </si>
  <si>
    <t>Times Cited, All Databases</t>
  </si>
  <si>
    <t>180 Day Usage Count</t>
  </si>
  <si>
    <t>Since 2013 Usage Count</t>
  </si>
  <si>
    <t>Publisher City</t>
  </si>
  <si>
    <t>Publisher Address</t>
  </si>
  <si>
    <t>eISSN</t>
  </si>
  <si>
    <t>Journal Abbreviation</t>
  </si>
  <si>
    <t>Journal ISO Abbreviation</t>
  </si>
  <si>
    <t>Publication Date</t>
  </si>
  <si>
    <t>Part Number</t>
  </si>
  <si>
    <t>Supplement</t>
  </si>
  <si>
    <t>Special Issue</t>
  </si>
  <si>
    <t>Meeting Abstract</t>
  </si>
  <si>
    <t>Article Number</t>
  </si>
  <si>
    <t>DOI Link</t>
  </si>
  <si>
    <t>Book DOI</t>
  </si>
  <si>
    <t>Early Access Date</t>
  </si>
  <si>
    <t>Number of Pages</t>
  </si>
  <si>
    <t>WoS Categories</t>
  </si>
  <si>
    <t>Web of Science Index</t>
  </si>
  <si>
    <t>Research Areas</t>
  </si>
  <si>
    <t>IDS Number</t>
  </si>
  <si>
    <t>Pubmed Id</t>
  </si>
  <si>
    <t>Open Access Designations</t>
  </si>
  <si>
    <t>Highly Cited Status</t>
  </si>
  <si>
    <t>Hot Paper Status</t>
  </si>
  <si>
    <t>Date of Export</t>
  </si>
  <si>
    <t>UT (Unique WOS ID)</t>
  </si>
  <si>
    <t>Web of Science Record</t>
  </si>
  <si>
    <t>J</t>
  </si>
  <si>
    <t>Gil, EB; Rodrigues, GN; Pelliccione, P; Calinescu, R</t>
  </si>
  <si>
    <t/>
  </si>
  <si>
    <t>Gil, Eric Bernd; Rodrigues, Genaina Nunes; Pelliccione, Patrizio; Calinescu, Radu</t>
  </si>
  <si>
    <t>ROBOTICS AND AUTONOMOUS SYSTEMS</t>
  </si>
  <si>
    <t>English</t>
  </si>
  <si>
    <t>Multi -robot systems; Mission specification; Hierarchical planning; Modeling; Mission decomposition</t>
  </si>
  <si>
    <t>ROBOTS</t>
  </si>
  <si>
    <t>Service robots are increasingly being used to perform missions comprising dangerous or tedious tasks previously executed by humans. However, their users-who know the environment and requirements for these missions-have limited or no robotics experience. As such, they often find the process of allocating concrete tasks to each robot within a multi-robot system (MRS) very challenging. Our paper introduces a framework for Multi-Robot mission Specification and decomposition (MutRoSe) that simplifies and automates key activities of this process. To that end, MutRoSe allows an MRS mission designer to define all relevant aspects of a mission and its environment in a high-level specification language that accounts for the variability of real-world scenarios, the dependencies between task instances, and the reusability of task libraries. Additionally, MutRoSe automates the decomposition of MRS missions defined in this language into task instances, which can then be allocated to specific robots for execution-with all task dependencies appropriately taken into account. We illustrate the application of MutRoSe and show its effectiveness for four missions taken from a recently published repository of MRS applications.(c) 2023 The Authors. Published by Elsevier B.V. This is an open access article under the CC BY license (http://creativecommons.org/licenses/by/4.0/).</t>
  </si>
  <si>
    <t>[Gil, Eric Bernd; Rodrigues, Genaina Nunes] Univ Brasilia UnB, Dept Comp Sci CIC, BR-70910000 Brasilia, DF, Brazil; [Pelliccione, Patrizio] Gran Sasso Sci Inst GSSI, I-67100 Laquila, Italy; [Calinescu, Radu] Univ York, Dept Comp Sci, York YO10 5GH, England</t>
  </si>
  <si>
    <t>Universidade de Brasilia; Gran Sasso Science Institute (GSSI); University of York - UK</t>
  </si>
  <si>
    <t>Gil, EB (corresponding author), Univ Brasilia UnB, Dept Comp Sci CIC, BR-70910000 Brasilia, DF, Brazil.;Calinescu, R (corresponding author), Univ York, Dept Comp Sci, York YO10 5GH, England.</t>
  </si>
  <si>
    <t>ericbgil.mutrose@gmail.com; radu.calinescu@york.ac.uk</t>
  </si>
  <si>
    <t>Calinescu, Radu/AAN-1912-2020; Pelliccione, Patrizio/Q-5118-2019; Rodrigues, Genaina/N-4215-2019</t>
  </si>
  <si>
    <t>Calinescu, Radu/0000-0002-2678-9260; Nunes Rodrigues, Genaina/0000-0003-1661-8131</t>
  </si>
  <si>
    <t>Coordenacao de Aperfeicoamento de Pessoal de Nivel Superior - Brasil (CAPES) [001]; FAPDF [03/2018, 04/2021]; CNPq, Brazil [313215/2021-9]; UKRI [EP/V026747/1]; Assuring Autonomy International Programme (AAIP) fellowship; SPF [EP/V00784X/1, EP/V026747/1] Funding Source: UKRI</t>
  </si>
  <si>
    <t>Coordenacao de Aperfeicoamento de Pessoal de Nivel Superior - Brasil (CAPES)(Coordenacao de Aperfeicoamento de Pessoal de Nivel Superior (CAPES)); FAPDF(Fundacao de Apoio a Pesquisa do Distrito Federal (FAPDF)); CNPq, Brazil(Conselho Nacional de Desenvolvimento Cientifico e Tecnologico (CNPQ)); UKRI(UK Research &amp; Innovation (UKRI)); Assuring Autonomy International Programme (AAIP) fellowship; SPF(UK Research &amp; Innovation (UKRI))</t>
  </si>
  <si>
    <t>We would like to express our utmost gratitude to Gabriel S. Rodrigues and Gabriel F. Araujo for performing the simulation of RoboMAX missions in MORSE. This work was financed in part by the Coordenacao de Aperfeicoamento de Pessoal de Nivel Superior - Brasil (CAPES) - Finance Code 001, by FAPDF under Calls 03/2018, 04/2021 and CNPq, Brazil process 313215/2021-9, and by the UKRI project EP/V026747/1 'Trustworthy Autonomous Systems Node in Resilience'. Genaina Rodrigues was also partly funded by an Assuring Autonomy International Programme (AAIP) fellowship.</t>
  </si>
  <si>
    <t>ELSEVIER</t>
  </si>
  <si>
    <t>AMSTERDAM</t>
  </si>
  <si>
    <t>RADARWEG 29, 1043 NX AMSTERDAM, NETHERLANDS</t>
  </si>
  <si>
    <t>1872-793X</t>
  </si>
  <si>
    <t>ROBOT AUTON SYST</t>
  </si>
  <si>
    <t>MAY</t>
  </si>
  <si>
    <t>MAR 2023</t>
  </si>
  <si>
    <t>Automation &amp; Control Systems; Computer Science, Artificial Intelligence; Robotics</t>
  </si>
  <si>
    <t>Science Citation Index Expanded (SCI-EXPANDED)</t>
  </si>
  <si>
    <t>Automation &amp; Control Systems; Computer Science; Robotics</t>
  </si>
  <si>
    <t>A8DI2</t>
  </si>
  <si>
    <t>Green Accepted, hybrid</t>
  </si>
  <si>
    <t>2025-04-17</t>
  </si>
  <si>
    <t>WOS:000957365000001</t>
  </si>
  <si>
    <t>Menghi, C; Tsigkanos, C; Pelliccione, P; Ghezzi, C; Berger, T</t>
  </si>
  <si>
    <t>Menghi, Claudio; Tsigkanos, Christos; Pelliccione, Patrizio; Ghezzi, Carlo; Berger, Thorsten</t>
  </si>
  <si>
    <t>IEEE TRANSACTIONS ON SOFTWARE ENGINEERING</t>
  </si>
  <si>
    <t>Software; Service robots; Natural languages; Software engineering; Tools; Task analysis; Mission specification; pattern catalog; robotic mission; model driven engineering</t>
  </si>
  <si>
    <t>TEMPORAL-LOGIC; LTL; LANGUAGE; POSTER</t>
  </si>
  <si>
    <t>Mobile and general-purpose robots increasingly support everyday life, requiring dependable robotics control software. Creating such software mainly amounts to implementing complex behaviors known as missions. Recognizing this need, a large number of domain-specific specification languages has been proposed. These, in addition to traditional logical languages, allow the use of formally specified missions for synthesis, verification, simulation or guiding implementation. For instance, the logical language LTL is commonly used by experts to specify missions as an input for planners, which synthesize a robot's required behavior. Unfortunately, domain-specific languages are usually tied to specific robot models, while logical languages such as LTL are difficult to use by non-experts. We present a catalog of 22 mission specification patterns for mobile robots, together with tooling for instantiating, composing, and compiling the patterns to create mission specifications. The patterns provide solutions for recurrent specification problems; each pattern details the usage intent, known uses, relationships to other patterns, and-most importantly-a template mission specification in temporal logic. Our tooling produces specifications expressed in the temporal logics LTL and CTL to be used by planners, simulators or model checkers. The patterns originate from 245 mission requirements extracted from the robotics literature, and they are evaluated upon a total of 441 real-world mission requirements and 1251 mission specifications. Five of these reflect scenarios defined with two well-known industrial partners developing human-size robots. We further validate our patterns' correctness with simulators and two different types of real robots.</t>
  </si>
  <si>
    <t>[Menghi, Claudio] Univ Luxembourg, L-4365 Esch Sur Alzette, Luxembourg; [Tsigkanos, Christos] TU Wien, A-1040 Vienna, Austria; [Pelliccione, Patrizio; Berger, Thorsten] Chalmers, S-41296 Gothenburg, Sweden; [Pelliccione, Patrizio; Berger, Thorsten] Univ Gothenburg, S-40530 Gothenburg, Sweden; [Pelliccione, Patrizio] Univ Aquila, I-67100 Laquila, AQ, Italy; [Ghezzi, Carlo] Politecn Milan, I-20133 Milan, MI, Italy</t>
  </si>
  <si>
    <t>University of Luxembourg; Technische Universitat Wien; Chalmers University of Technology; University of Gothenburg; University of L'Aquila; Polytechnic University of Milan</t>
  </si>
  <si>
    <t>Menghi, C (corresponding author), Univ Luxembourg, L-4365 Esch Sur Alzette, Luxembourg.</t>
  </si>
  <si>
    <t>claudio.menghi@uni.lu; christos.tsigkanos@tuwien.ac.at; patrizio.pelliccione@univaq.it; carlo.ghezzi@polimi.it; thorsten.berger@chalmers.se</t>
  </si>
  <si>
    <t>Pelliccione, Patrizio/Q-5118-2019; MENGHI, CLAUDIO/AAC-2265-2022; Ghezzi, Carlo/A-9048-2010</t>
  </si>
  <si>
    <t>MENGHI, CLAUDIO/0000-0001-5303-8481; Tsigkanos, Christos/0000-0002-9493-3404; Pelliccione, Patrizio/0000-0002-5438-2281</t>
  </si>
  <si>
    <t>European Research Council under the European Unions Horizon 2020 research and innovation programme [731869, 694277]; University of Luxembourg</t>
  </si>
  <si>
    <t>European Research Council under the European Unions Horizon 2020 research and innovation programme(European Research Council (ERC)); University of Luxembourg</t>
  </si>
  <si>
    <t>This work has received funding from the European Research Council under the European Unions Horizon 2020 research and innovation programme (grant agreements No 731869 and No 694277) and from the University of Luxem-bourg (grant ReACP). We thank Domenico Bianculli for insightful comments. We are grateful for feedback provided by the anonymous TSE reviewers.</t>
  </si>
  <si>
    <t>IEEE COMPUTER SOC</t>
  </si>
  <si>
    <t>LOS ALAMITOS</t>
  </si>
  <si>
    <t>10662 LOS VAQUEROS CIRCLE, PO BOX 3014, LOS ALAMITOS, CA 90720-1314 USA</t>
  </si>
  <si>
    <t>IEEE T SOFTWARE ENG</t>
  </si>
  <si>
    <t>OCT 1</t>
  </si>
  <si>
    <t>Computer Science, Software Engineering; Engineering, Electrical &amp; Electronic</t>
  </si>
  <si>
    <t>Computer Science; Engineering</t>
  </si>
  <si>
    <t>WH1IX</t>
  </si>
  <si>
    <t>Green Submitted, Green Published</t>
  </si>
  <si>
    <t>WOS:000707441900010</t>
  </si>
  <si>
    <t>García, S; Pelliccione, P; Menghi, C; Berger, T; Bures, T</t>
  </si>
  <si>
    <t>Nierstrasz, O; Gray, J; Oliveira, BCDS</t>
  </si>
  <si>
    <t>Garcia, Sergio; Pelliccione, Patrizio; Menghi, Claudio; Berger, Thorsten; Bures, Tomas</t>
  </si>
  <si>
    <t>High-Level Mission Specification for Multiple Robots</t>
  </si>
  <si>
    <t>PROCEEDINGS OF THE 12TH ACM SIGPLAN INTERNATIONAL CONFERENCE ON SOFTWARE LANGUAGE ENGINEERING (SLE '19)</t>
  </si>
  <si>
    <t>Proceedings Paper</t>
  </si>
  <si>
    <t>12th ACM SIGPLAN International Conference on Software Language Engineering (SLE)</t>
  </si>
  <si>
    <t>OCT 20-22, 2019</t>
  </si>
  <si>
    <t>Athens, GREECE</t>
  </si>
  <si>
    <t>Assoc Comp Machinery,ACM SIGPLAN</t>
  </si>
  <si>
    <t>Multi-robot; domain-specific language; mission specification</t>
  </si>
  <si>
    <t>[Garcia, Sergio; Pelliccione, Patrizio; Berger, Thorsten] Chalmers Univ Gothenburg, Gothenburg, Sweden; [Pelliccione, Patrizio] Univ Aquila, Laquila, Italy; [Menghi, Claudio] Univ Luxembourg, Luxembourg, Luxembourg; [Bures, Tomas] Charles Univ Prague, Prague, Czech Republic</t>
  </si>
  <si>
    <t>Chalmers University of Technology; University of L'Aquila; University of Luxembourg; Charles University Prague</t>
  </si>
  <si>
    <t>García, S (corresponding author), Chalmers Univ Gothenburg, Gothenburg, Sweden.</t>
  </si>
  <si>
    <t>sergio.garcia@gu.se; patrizio.pelliccione@gu.se; claudio.menghi@uni.lu; thorsten.berger@gu.se; bures@d3s.mff.cuni.cze</t>
  </si>
  <si>
    <t>MENGHI, CLAUDIO/AAC-2265-2022; Pelliccione, Patrizio/Q-5118-2019; Bures, Tomas/G-1821-2014</t>
  </si>
  <si>
    <t>Bures, Tomas/0000-0003-3622-9918; MENGHI, CLAUDIO/0000-0001-5303-8481; Pelliccione, Patrizio/0000-0002-5438-2281</t>
  </si>
  <si>
    <t>EU [731869]</t>
  </si>
  <si>
    <t>EU(European Union (EU))</t>
  </si>
  <si>
    <t>Research partly supported by the EU H2020 Research and Innovation Prog. under GA No. 731869 (Co4Robots).</t>
  </si>
  <si>
    <t>ASSOC COMPUTING MACHINERY</t>
  </si>
  <si>
    <t>NEW YORK</t>
  </si>
  <si>
    <t>1601 Broadway, 10th Floor, NEW YORK, NY, UNITED STATES</t>
  </si>
  <si>
    <t>978-1-4503-6981-7</t>
  </si>
  <si>
    <t>Computer Science, Software Engineering; Computer Science, Theory &amp; Methods</t>
  </si>
  <si>
    <t>Conference Proceedings Citation Index - Science (CPCI-S)</t>
  </si>
  <si>
    <t>Computer Science</t>
  </si>
  <si>
    <t>BS4CO</t>
  </si>
  <si>
    <t>WOS:000717264800008</t>
  </si>
  <si>
    <t>Menghi, C; Tsigkanos, C; Askarpour, M; Pelliccione, P; Vázquez, G; Calinescu, R; García, S</t>
  </si>
  <si>
    <t>Menghi, Claudio; Tsigkanos, Christos; Askarpour, Mehrnoosh; Pelliccione, Patrizio; Vazquez, Gricel; Calinescu, Radu; Garcia, Sergio</t>
  </si>
  <si>
    <t>Robots; DSL; Software; Behavioral sciences; Software engineering; Probabilistic logic; Task analysis; Robotics software engineering; robotic missions specification; quantitative properties; domain-specific languages; probabilistic reward computation tree logic</t>
  </si>
  <si>
    <t>TEMPORAL LOGIC; ENVIRONMENTS; QUALITY</t>
  </si>
  <si>
    <t>With many applications across domains as diverse as logistics, healthcare, and agriculture, service robots are in increasingly high demand. Nevertheless, the designers of these robots often struggle with specifying their tasks in a way that is both human-understandable and sufficiently precise to enable automated verification and planning of robotic missions. Recent research has addressed this problem for the functional aspects of robotic missions through the use of mission specification patterns. These patterns support the definition of robotic missions involving, for instance, the patrolling of a perimeter, the avoidance of unsafe locations within an area, or reacting to specific events. Our article introduces a catalog of QUantitAtive RoboTic mission spEcificaTion patterns (QUARTET) that tackles the complementary and equally important challenge of specifying the reliability, performance, resource usage, and other key quantitative properties of robotic missions. Identified using a methodology that included the analysis of 73 research papers published in 17 leading software engineering and robotics venues between 2014-2021, our 22 QUARTET patterns are defined in a tool-supported domain-specific language. As such, QUARTET enables: (i) the precise definition of quantitative robotic-mission requirements and (ii) the translation of these requirements into probabilistic reward computation tree logic (PRCTL), supporting their formal verification and automated planning of robotic missions. We demonstrate the applicability of QUARTET by showing that it supports the specification of over 95% of the quantitative robotic mission requirements from a systematically selected set of recent research papers, of which 75% can be automatically translated into PRCTL for the purposes of verification through model checking and mission planning.</t>
  </si>
  <si>
    <t>[Menghi, Claudio; Askarpour, Mehrnoosh] McMaster Univ, Hamilton, ON L8S 4L8, Canada; [Tsigkanos, Christos] Univ Bern, CH-3012 Bern, Switzerland; [Pelliccione, Patrizio] Gran Sasso Sci Inst GSSI, I-67100 Laquila, AQ, Italy; [Vazquez, Gricel; Calinescu, Radu] Univ York, York YO10 5DD, England; [Garcia, Sergio] Volvo Cars Corp, S-40531 Gothenburg, Sweden</t>
  </si>
  <si>
    <t>McMaster University; University of Bern; Gran Sasso Science Institute (GSSI); University of York - UK; Volvo</t>
  </si>
  <si>
    <t>Menghi, C (corresponding author), McMaster Univ, Hamilton, ON L8S 4L8, Canada.</t>
  </si>
  <si>
    <t>menghic@mcmaster.ca; christos.tsigkanos@inf.unibe.ch; askarpom@mcmaster.ca; patrizio.pelliccione@gssi.it; gricel.vazquez@york.ac.uk; radu.calinescu@york.ac.uk; sergio.garcia@volvocars.com</t>
  </si>
  <si>
    <t>Pelliccione, Patrizio/Q-5118-2019; MENGHI, CLAUDIO/AAC-2265-2022; Calinescu, Radu/AAN-1912-2020</t>
  </si>
  <si>
    <t>Calinescu, Radu/0000-0002-2678-9260; MENGHI, CLAUDIO/0000-0001-5303-8481; Pelliccione, Patrizio/0000-0002-5438-2281</t>
  </si>
  <si>
    <t>Natural Sciences and Engineering Research Council of Canada (NSERC) [RGPIN-2022-04622, DGECR-2022-0040]; UKRI project [EP/V026747/1]; Mexican National Council for Science and Technology (CONACYT); Centre of EXcellence on Connected, Geo-Localized and Cybersecure Vehicles (EX-Emerge) - Italian Government [70/2017]; SPF [EP/V026747/1] Funding Source: UKRI</t>
  </si>
  <si>
    <t>Natural Sciences and Engineering Research Council of Canada (NSERC)(Natural Sciences and Engineering Research Council of Canada (NSERC)); UKRI project(UK Research &amp; Innovation (UKRI)); Mexican National Council for Science and Technology (CONACYT)(Consejo Nacional de Ciencia y Tecnologia (CONACyT)); Centre of EXcellence on Connected, Geo-Localized and Cybersecure Vehicles (EX-Emerge) - Italian Government; SPF(UK Research &amp; Innovation (UKRI))</t>
  </si>
  <si>
    <t>This work was supported in part by the Natural Sciences and Engineering Research Council of Canada (NSERC) under Grants RGPIN-2022-04622 and DGECR-2022-0040. The work of Radu Calinescu was supported in part by UKRI project under Grant EP/V026747/1 Trustworthy Autonomous Systems Node in Resilience' and the Assuring Autonomy International Programme . The work of Gricel Vazquez was supported in part by the Mexican National Council for Science and Technology (CONACYT). The work of Patrizio Pelliccione was supported in part by the Centre of EXcellence on Connected, Geo-Localized and Cybersecure Vehicles (EX-Emerge) , funded by the Italian Government under CIPE resolution n. 70/2017 (Aug. 7, 2017).</t>
  </si>
  <si>
    <t>APR 1</t>
  </si>
  <si>
    <t>E9NM9</t>
  </si>
  <si>
    <t>Green Submitted, hybrid, Green Accepted</t>
  </si>
  <si>
    <t>WOS:000978723600075</t>
  </si>
  <si>
    <t>Menghi, C; Tsigkanos, C; Berger, T; Pelliccione, P; Ghezzi, C</t>
  </si>
  <si>
    <t>Menghi, Claudio; Tsigkanos, Christos; Berger, Thorsten; Pelliccione, Patrizio; Ghezzi, Carlo</t>
  </si>
  <si>
    <t>PROCEEDINGS 2018 IEEE/ACM 40TH INTERNATIONAL CONFERENCE ON SOFTWARE ENGINEERING - COMPANION (ICSE-COMPANION</t>
  </si>
  <si>
    <t>Proceedings of the IEEE-ACM International Conference on Software Engineering Companion</t>
  </si>
  <si>
    <t>40th ACM/IEEE International Conference on Software Engineering (ICSE)</t>
  </si>
  <si>
    <t>MAY 27-JUN 03, 2018</t>
  </si>
  <si>
    <t>Gothenburg, SWEDEN</t>
  </si>
  <si>
    <t>IEEE,Assoc Comp Machinery,IEEE Comp Soc,Microsoft Res</t>
  </si>
  <si>
    <t>Engineering dependable software for mobile robots is becoming increasingly important. A core asset in engineering mobile robots is the mission specification-a formal description of the goals that mobile robots shall achieve. Such mission specifications are used, among others, to synthesize, verify, simulate, or guide the engineering of robot software. Development of precise mission specifications is challenging. Engineers need to translate the mission requirements into specification structures expressed in a logical language-a laborious and error-prone task. To mitigate this problem, we present a catalog of mission specification patterns for mobile robots. Our focus is on robot movement, one of the most prominent and recurrent specification problems for mobile robots. Our catalog maps common mission specification problems to recurrent solutions, which we provide as templates that can be used by engineers. The patterns are the result of analyzing missions extracted from the literature. For each pattern, we describe usage intent, known uses, relationships to other patterns, and-most importantly-a template representing the solution as a logical formula in temporal logic. Our specification patterns constitute reusable building blocks that can be used by engineers to create complex mission specifications while reducing specification mistakes. We believe that our patterns support researchers working on tool support and techniques to synthesize and verify mission specifications, and language designers creating rich domain-specific languages for mobile robots, incorporating our patterns as language concepts.</t>
  </si>
  <si>
    <t>[Menghi, Claudio; Berger, Thorsten; Pelliccione, Patrizio] Chalmers Univ Gothenburg, Gothenburg, Sweden; [Tsigkanos, Christos; Ghezzi, Carlo] Politecn Milan, Milan, Italy</t>
  </si>
  <si>
    <t>Chalmers University of Technology; Polytechnic University of Milan</t>
  </si>
  <si>
    <t>Menghi, C (corresponding author), Chalmers Univ Gothenburg, Gothenburg, Sweden.</t>
  </si>
  <si>
    <t>MENGHI, CLAUDIO/AAC-2265-2022; Pelliccione, Patrizio/Q-5118-2019</t>
  </si>
  <si>
    <t>Research partly supported from the EU H2020 Research and Innovation Programme under GA No. 731869 (Co4Robots).</t>
  </si>
  <si>
    <t>345 E 47TH ST, NEW YORK, NY 10017 USA</t>
  </si>
  <si>
    <t>PROC IEEE ACM INT C</t>
  </si>
  <si>
    <t>Computer Science, Software Engineering</t>
  </si>
  <si>
    <t>BL3YB</t>
  </si>
  <si>
    <t>Green Published</t>
  </si>
  <si>
    <t>WOS:000450109000184</t>
  </si>
  <si>
    <t>Alonso-Mora, J; DeCastro, JA; Raman, V; Rus, D; Kress-Gazit, H</t>
  </si>
  <si>
    <t>Alonso-Mora, Javier; DeCastro, Jonathan A.; Raman, Vasumathi; Rus, Daniela; Kress-Gazit, Hadas</t>
  </si>
  <si>
    <t>AUTONOMOUS ROBOTS</t>
  </si>
  <si>
    <t>Multi-robot systems; Formal methods; Mission specification; Motion planning; Deadlock resolution; Dynamic environments</t>
  </si>
  <si>
    <t>OPTIMALITY</t>
  </si>
  <si>
    <t>[Alonso-Mora, Javier] Delft Univ Technol, Mekelweg 2, NL-2628 CD Delft, Netherlands; [DeCastro, Jonathan A.] Cornell Univ, Mech &amp; Aerosp Engn, Ithaca, NY USA; [Kress-Gazit, Hadas] Cornell Univ, Sibley Sch Mech &amp; Aerosp Engn, Ithaca, NY USA; [Raman, Vasumathi] Zoox Inc, Menlo Pk, CA USA; [Alonso-Mora, Javier; Rus, Daniela] MIT, CSAIL, 77 Massachusetts Ave, Cambridge, MA 02139 USA; [Rus, Daniela] MIT, Elect Engn &amp; Comp Sci, 77 Massachusetts Ave, Cambridge, MA 02139 USA</t>
  </si>
  <si>
    <t>Delft University of Technology; Cornell University; Cornell University; Massachusetts Institute of Technology (MIT); Massachusetts Institute of Technology (MIT)</t>
  </si>
  <si>
    <t>Alonso-Mora, J (corresponding author), Delft Univ Technol, Mekelweg 2, NL-2628 CD Delft, Netherlands.;Alonso-Mora, J (corresponding author), MIT, CSAIL, 77 Massachusetts Ave, Cambridge, MA 02139 USA.</t>
  </si>
  <si>
    <t>j.alonsomora@tudelft.nl; jad455@cornell.edu; vasumathi.raman@gmail.com; rus@csail.mit.edu; hadaskg@cornell.edu</t>
  </si>
  <si>
    <t>Alonso-Mora, Javier/AAO-7590-2020; Kress-Gazit, Hadas/A-4246-2018</t>
  </si>
  <si>
    <t>Alonso-Mora, Javier/0000-0003-0058-570X; Kress-Gazit, Hadas/0000-0002-7754-1011</t>
  </si>
  <si>
    <t>NSF Expeditions in Computer Augmented Program Engineering (ExCAPE); pDOT [ONR N00014-12-1-1000]; SMARTS [N00014-09-1051]; Boeing Company; TerraSwarm, one of six centers of STARnet, a Semiconductor Research Corporation Program - MARCO; TerraSwarm, one of six centers of STARnet, a Semiconductor Research Corporation Program - DARPA; Division of Computing and Communication Foundations; Direct For Computer &amp; Info Scie &amp; Enginr [1139025] Funding Source: National Science Foundation</t>
  </si>
  <si>
    <t>NSF Expeditions in Computer Augmented Program Engineering (ExCAPE); pDOT; SMARTS; Boeing Company; TerraSwarm, one of six centers of STARnet, a Semiconductor Research Corporation Program - MARCO; TerraSwarm, one of six centers of STARnet, a Semiconductor Research Corporation Program - DARPA; Division of Computing and Communication Foundations; Direct For Computer &amp; Info Scie &amp; Enginr(National Science Foundation (NSF)NSF - Directorate for Computer &amp; Information Science &amp; Engineering (CISE))</t>
  </si>
  <si>
    <t>This work was supported in part by NSF Expeditions in Computer Augmented Program Engineering (ExCAPE), pDOT ONR N00014-12-1-1000, SMARTS N00014-09-1051, the Boeing Company and TerraSwarm, one of six centers of STARnet, a Semiconductor Research Corporation Program sponsored by MARCO and DARPA. We thank their support.</t>
  </si>
  <si>
    <t>SPRINGER</t>
  </si>
  <si>
    <t>DORDRECHT</t>
  </si>
  <si>
    <t>VAN GODEWIJCKSTRAAT 30, 3311 GZ DORDRECHT, NETHERLANDS</t>
  </si>
  <si>
    <t>1573-7527</t>
  </si>
  <si>
    <t>AUTON ROBOT</t>
  </si>
  <si>
    <t>Auton. Robot.</t>
  </si>
  <si>
    <t>APR</t>
  </si>
  <si>
    <t>SI</t>
  </si>
  <si>
    <t>Computer Science, Artificial Intelligence; Robotics</t>
  </si>
  <si>
    <t>Computer Science; Robotics</t>
  </si>
  <si>
    <t>FZ2AI</t>
  </si>
  <si>
    <t>hybrid, Green Published</t>
  </si>
  <si>
    <t>WOS:000427378300007</t>
  </si>
  <si>
    <t>Filippone, G; García, JAP; Autili, M; Pelliccione, P</t>
  </si>
  <si>
    <t>Assoc Computing Machinery</t>
  </si>
  <si>
    <t>Filippone, Gianluca; Garcia, Juan Antonio Pinera; Autili, Marco; Pelliccione, Patrizio</t>
  </si>
  <si>
    <t>PROCEEDINGS OF THE 2024 IEEE/ACM 19TH SYMPOSIUM ON SOFTWARE ENGINEERING FOR ADAPTIVE AND SELF-MANAGING SYSTEMS, SEAMS 2024</t>
  </si>
  <si>
    <t>IEEE/ACM 19th Symposium on Software Engineering for Adaptive and Self-Managing Systems (SEAMS)</t>
  </si>
  <si>
    <t>APR 15-16, 2024</t>
  </si>
  <si>
    <t>Lisbon, PORTUGAL</t>
  </si>
  <si>
    <t>IEEE,Assoc Comp Machinery,IEEE Comp Soc</t>
  </si>
  <si>
    <t>Robotic software engineering; mission specification; coordinator synthesis</t>
  </si>
  <si>
    <t>Multi-robot systems (MRS) have gained interest as a versatile paradigm for complex task execution across various domains such as healthcare, logistics, and maintenance. Often, they are called to operate in variable and dynamic environments, which makes uncertainties arise and affect those systems. Uncertainties require the system to be able to adapt its behavior at runtime, in response to the changing and unpredictable conditions in its operating environment. Moreover, often the behavior of the robots cannot be completely anticipated at design time. Consequently, static mission planning is not always suitable: mission specifications need to take into account the uncertainties and, hence, be dynamic and reconfigurable at runtime, when the required knowledge is available. This work focuses on the realization of adaptable multi-robot systems, which are capable of dealing with uncertainties by adapting their mission at runtime. We introduce the concept of adaptable task that is used in the global mission specification of the MRS to identify the mission tasks affected by uncertainties. Adaptation alternatives are modeled as sub-missions and associated with the adaptable task. At runtime, ad hoc written trigger functions executed by robots sense and evaluate the environment and select the most suitable adaptation alternative to be executed. We have experimented with the approach by simulating a use case to assess its validity. The system was able to adapt its behavior in response to the environmental conditions, thus allowing the fulfillment of the mission goals. We also discuss the applicability of the use case on a set of known single- and multi-robot systems.</t>
  </si>
  <si>
    <t>[Filippone, Gianluca; Autili, Marco] Univ Aquila, Laquila, Italy; [Garcia, Juan Antonio Pinera; Pelliccione, Patrizio] Gran Sasso Sci Inst, Laquila, Italy</t>
  </si>
  <si>
    <t>University of L'Aquila; Gran Sasso Science Institute (GSSI)</t>
  </si>
  <si>
    <t>Filippone, G (corresponding author), Univ Aquila, Laquila, Italy.</t>
  </si>
  <si>
    <t>gianluca.filippone@univaq.it; antonio.pinera@gssi.it; marco.autili@univaq.it; patrizio.pelliccione@gssi.it</t>
  </si>
  <si>
    <t>Pelliccione, Patrizio/Q-5118-2019; Filippone, Gianluca/LIG-8183-2024; AUTILI, Marco/AAG-7127-2020</t>
  </si>
  <si>
    <t>Filippone, Gianluca/0000-0001-8908-6960; Pinera Garcia, Juan Antonio/0009-0004-6510-4537; AUTILI, Marco/0000-0001-5951-1567; Pelliccione, Patrizio/0000-0002-5438-2281</t>
  </si>
  <si>
    <t>MUR (Italy) PRIN PNRR 2022 project RoboChor: Robot Choreography [P2022RSW5W]; PNRR MUR (Italy) -Centro Nazionale HPC, Big Data e Quantum Computing, Spoke9 -Digital Society Smart Cities [CN_00000013]; MUR (Italy) Department of Excellence 2023-2027 -PRIN project HALO: etHical-aware AdjustabLe autOnomous systems [2022JKA4SL]; MUR (Italy) -PRIN 2022 project CAVIA: enabling the Cloud-to-Autonomous-Vehicles continuum for future Industrial Applications [2022JAFATE]</t>
  </si>
  <si>
    <t>MUR (Italy) PRIN PNRR 2022 project RoboChor: Robot Choreography(Ministry of Education, Universities and Research (MIUR)); PNRR MUR (Italy) -Centro Nazionale HPC, Big Data e Quantum Computing, Spoke9 -Digital Society Smart Cities(Ministry of Education, Universities and Research (MIUR)); MUR (Italy) Department of Excellence 2023-2027 -PRIN project HALO: etHical-aware AdjustabLe autOnomous systems(Ministry of Education, Universities and Research (MIUR)); MUR (Italy) -PRIN 2022 project CAVIA: enabling the Cloud-to-Autonomous-Vehicles continuum for future Industrial Applications(Ministry of Education, Universities and Research (MIUR))</t>
  </si>
  <si>
    <t>This work has been (partially) funded by (i) the MUR (Italy) PRIN PNRR 2022 project RoboChor: Robot Choreography (grant P2022RSW5W); (ii) the PNRR MUR (Italy) -Centro Nazionale HPC, Big Data e Quantum Computing, Spoke9 -Digital Society &amp; Smart Cities (grant CN_00000013); (iii) the MUR (Italy) Department of Excellence 2023-2027 -PRIN project HALO: etHical-aware AdjustabLe autOnomous systems (grant 2022JKA4SL); (iv) the MUR (Italy) -PRIN 2022 project CAVIA: enabling the Cloud-to-Autonomous-Vehicles continuum for future Industrial Applications (grant 2022JAFATE).</t>
  </si>
  <si>
    <t>Automation &amp; Control Systems; Computer Science, Software Engineering</t>
  </si>
  <si>
    <t>Automation &amp; Control Systems; Computer Science</t>
  </si>
  <si>
    <t>BX1HE</t>
  </si>
  <si>
    <t>hybrid</t>
  </si>
  <si>
    <t>WOS:001244690000003</t>
  </si>
  <si>
    <t>2020 ACM/IEEE 42ND INTERNATIONAL CONFERENCE ON SOFTWARE ENGINEERING: COMPANION PROCEEDINGS (ICSE-COMPANION 2020)</t>
  </si>
  <si>
    <t>International Conference on Software Engineering</t>
  </si>
  <si>
    <t>42nd ACM/IEEE International Conference on Software Engineering - Companion Proceedings (ICSE-Companion) / 42nd ACM/IEEE International Conference on Software Engineering - Software Engineering in Practice (ICSE-SEIP)</t>
  </si>
  <si>
    <t>JUN 27-JUL 19, 2020</t>
  </si>
  <si>
    <t>ELECTR NETWORK</t>
  </si>
  <si>
    <t>Assoc Comp Machinery,IEEE,IEEE Comp Soc,IEEE Comp Soc Tech Comm Software Engn,ACM Special Interest Grp Software Engn,Korean Inst Informat Scientists &amp; Engineers,Natl Sci Fdn,Facebook,N Carolina State Univ,Microsoft,Samsung,LG Elect,KAIST,SK Hynix,NAVER,Suresoft,HITACHI,Google</t>
  </si>
  <si>
    <t>Service robots, a type of robots that perform useful tasks for humans, are foreseen to be broadly used in the near future in both social and industrial scenarios. Those robots will be required to operate in dynamic environments, collaborating among them or with users. Specifying the list of requested tasks to be achieved by a robotic team is far from being trivial. Therefore, mission specification languages and tools need to be expressive enough to allow the specification of complex missions (e.g., detailing recovery actions), while being reachable by domain experts who might not be knowledgeable of programming languages. To support domain experts, we developed PROMISE, a Domain-Specific Language that allows mission specification for multiple robots in a user-friendly, yet rigorous manner. PROMISE is built as an Eclipse plugin that provides a textual and a graphical interface for mission specification. Our tool is in turn integrated into a software framework, which provides functionalities as: (1) automatic generation from specification, (2) sending of missions to the robotic team; and (3) interpretation and management of missions during execution time. PROMISE and its framework implementation have been validated through simulation and real-world experiments with four different robotic models. Video: https://youtu.be/RMtqwY2GOlQ</t>
  </si>
  <si>
    <t>Pelliccione, Patrizio/Q-5118-2019; MENGHI, CLAUDIO/AAC-2265-2022; Bures, Tomas/G-1821-2014</t>
  </si>
  <si>
    <t>Bures, Tomas/0000-0003-3622-9918; Pelliccione, Patrizio/0000-0002-5438-2281; MENGHI, CLAUDIO/0000-0001-5303-8481</t>
  </si>
  <si>
    <t>EU H2020 Research and Innovation Progs [731869, 694277]; Centre of Excellence on Connected, Geo-Localized and Cybersecure Vehicle (EX-Emerge) - Italian Government under CIPE [70/2017]; H2020 - Industrial Leadership [731869] Funding Source: H2020 - Industrial Leadership</t>
  </si>
  <si>
    <t>EU H2020 Research and Innovation Progs; Centre of Excellence on Connected, Geo-Localized and Cybersecure Vehicle (EX-Emerge) - Italian Government under CIPE; H2020 - Industrial Leadership(European Union (EU)H2020 - Industrial Leadership)</t>
  </si>
  <si>
    <t>Research supported by the EU H2020 Research and Innovation Progs. under GA No. 731869 and GA No. 694277 and the Centre of Excellence on Connected, Geo-Localized and Cybersecure Vehicle (EX-Emerge) funded by the Italian Government under CIPE resolution No. 70/2017 (Aug. 7, 2017).</t>
  </si>
  <si>
    <t>0270-5257</t>
  </si>
  <si>
    <t>PROC INT CONF SOFTW</t>
  </si>
  <si>
    <t>BR2CT</t>
  </si>
  <si>
    <t>WOS:000637244600002</t>
  </si>
  <si>
    <t>Menghi, C; Tsigkanos, C; Berger, T; Pelliccione, P</t>
  </si>
  <si>
    <t>Menghi, Claudio; Tsigkanos, Christos; Berger, Thorsten; Pelliccione, Patrizio</t>
  </si>
  <si>
    <t>2019 IEEE/ACM 41ST INTERNATIONAL CONFERENCE ON SOFTWARE ENGINEERING: COMPANION PROCEEDINGS (ICSE-COMPANION 2019)</t>
  </si>
  <si>
    <t>IEEE/ACM 41st International Conference on Software Engineering - Software Engineering in Practice (ICSE-SEIP)</t>
  </si>
  <si>
    <t>MAY 25-31, 2019</t>
  </si>
  <si>
    <t>Montreal, CANADA</t>
  </si>
  <si>
    <t>IEEE,Assoc Comp Machinery,IEEE Comp Soc,Special Interest Grp Software Engn,Tech Council Software Engn</t>
  </si>
  <si>
    <t>Engineering dependable software for mobile robots is becoming increasingly important. A core asset to engineering mobile robots is the mission specification - a description of the mission that mobile robots shall achieve. Mission specifications are used, among others, to synthesize, verify, simulate or guide the engineering of robot software. However, development of precise mission specifications is challenging, as engineers need to translate requirements into specification structures often expressed in a logical language - a laborious and error-prone task. Specification patterns, as solutions for recurrent specification problems have been recognized as a solution for this problem. Each pattern details the usage intent, known uses, relationships to other patterns, and-most importantly-a template mission specification in temporal logic. Patterns constitute reusable building blocks that can be used by engineers to create complex mission specifications while reducing mistakes. To this end, we describe PsALM, a toolchain supporting the development of dependable robotic missions. PsALM supports the description of mission requirements through specification patterns and allows automatic generation of mission specifications. PsALM produces specifications expressed in LTL and CTL temporal logics to be used by planners, simulators and model checkers, supporting systematic mission design.</t>
  </si>
  <si>
    <t>[Menghi, Claudio] Univ Luxembourg, Luxembourg, Luxembourg; [Tsigkanos, Christos] TU Wien, Vienna, Austria; [Berger, Thorsten; Pelliccione, Patrizio] Chalmers &amp; Univ Gothenburg, Gothenburg, Sweden; [Pelliccione, Patrizio] Univ Aquila, Laquila, Italy</t>
  </si>
  <si>
    <t>University of Luxembourg; Technische Universitat Wien; Chalmers University of Technology; University of L'Aquila</t>
  </si>
  <si>
    <t>Menghi, C (corresponding author), Univ Luxembourg, Luxembourg, Luxembourg.</t>
  </si>
  <si>
    <t>Pelliccione, Patrizio/0000-0002-5438-2281; MENGHI, CLAUDIO/0000-0001-5303-8481; Tsigkanos, Christos/0000-0002-9493-3404</t>
  </si>
  <si>
    <t>European Research Council under the Mrs florizon 2020 research and innovation programme [731869, 694277]</t>
  </si>
  <si>
    <t>European Research Council under the Mrs florizon 2020 research and innovation programme</t>
  </si>
  <si>
    <t>This work has received funding from the European Research Council under the Mrs florizon 2020 research and innovation programme (grant agreement No 731869 and No 694277).</t>
  </si>
  <si>
    <t>BO1YR</t>
  </si>
  <si>
    <t>Green Submitted</t>
  </si>
  <si>
    <t>WOS:000503272600029</t>
  </si>
  <si>
    <t>Denguir, M; Touir, A; Gazdar, A; Qasem, S</t>
  </si>
  <si>
    <t>Denguir, Mohsen; Touir, Ameur; Gazdar, Achraf; Qasem, Safwan</t>
  </si>
  <si>
    <t>SENSORS</t>
  </si>
  <si>
    <t>heterogeneous multi-robot systems; UGV; UAV; mission planning; decentralized control; formation control; formation stability; task allocation</t>
  </si>
  <si>
    <t>This paper presents a comprehensive framework for mission planning and execution with a heterogeneous multi-robot system, specifically designed to coordinate unmanned ground vehicles (UGVs) and unmanned aerial vehicles (UAVs) in dynamic and unstructured environments. The proposed architecture evaluates the mission requirements, allocates tasks, and optimizes resource usage based on the capabilities of the available robots. It then executes the mission utilizing a decentralized control strategy that enables the robots to adapt to environmental changes and maintain formation stability in both 2D and 3D spaces. The framework's architecture supports loose coupling between its components, enhancing system scalability and maintainability. Key features include a robust task allocation algorithm, and a dynamic formation control mechanism, using a ROS 2 communication protocol that ensures reliable information exchange among robots. The effectiveness of this framework is demonstrated through a case study involving coordinated exploration and data collection tasks, showcasing its ability to manage missions while optimizing robot collaboration. This work advances the field of heterogeneous robotic systems by providing a scalable and adaptable solution for multi-robot coordination in challenging environments.</t>
  </si>
  <si>
    <t>[Denguir, Mohsen; Gazdar, Achraf] King Saud Univ, Coll Comp &amp; Informat Sci, Dept Software Engn, Riyadh 11543, Saudi Arabia; [Touir, Ameur] King Saud Univ, Coll Comp &amp; Informat Sci, Dept Comp Sci, Riyadh 11543, Saudi Arabia; [Qasem, Safwan] Al Yamamah Univ, Coll Engn, Dept Comp Engn, Riyadh 11512, Saudi Arabia</t>
  </si>
  <si>
    <t>King Saud University; King Saud University; Al-Yamamah University</t>
  </si>
  <si>
    <t>Gazdar, A (corresponding author), King Saud Univ, Coll Comp &amp; Informat Sci, Dept Software Engn, Riyadh 11543, Saudi Arabia.</t>
  </si>
  <si>
    <t>denguir@ksu.edu.sa; touir@ksu.edu.sa; agazdar@ksu.edu.sa; s_qasem@yu.edu.sa</t>
  </si>
  <si>
    <t>Gazdar, Achraf/GYV-3586-2022</t>
  </si>
  <si>
    <t>Gazdar, Achraf/0000-0002-3646-6959; Touir, Ameur/0000-0002-5145-6484</t>
  </si>
  <si>
    <t>National Plan for Science, Technology, and Innovation (MAARIFAH), King Abdulaziz City for Science and Technology, Kingdom of Saudi Arabia; [13-SPA1130-02]</t>
  </si>
  <si>
    <t>National Plan for Science, Technology, and Innovation (MAARIFAH), King Abdulaziz City for Science and Technology, Kingdom of Saudi Arabia(King Abdulaziz City for Science &amp; TechnologyNational Plan for Science &amp; Technology in Saudi Arabia NSTIP);</t>
  </si>
  <si>
    <t>This work was funded by the National Plan for Science, Technology, and Innovation (MAARIFAH), King Abdulaziz City for Science and Technology, Kingdom of Saudi Arabia, Award Number (13-SPA1130-02).</t>
  </si>
  <si>
    <t>MDPI</t>
  </si>
  <si>
    <t>BASEL</t>
  </si>
  <si>
    <t>ST ALBAN-ANLAGE 66, CH-4052 BASEL, SWITZERLAND</t>
  </si>
  <si>
    <t>1424-8220</t>
  </si>
  <si>
    <t>SENSORS-BASEL</t>
  </si>
  <si>
    <t>NOV</t>
  </si>
  <si>
    <t>Chemistry, Analytical; Engineering, Electrical &amp; Electronic; Instruments &amp; Instrumentation</t>
  </si>
  <si>
    <t>Chemistry; Engineering; Instruments &amp; Instrumentation</t>
  </si>
  <si>
    <t>L5I3U</t>
  </si>
  <si>
    <t>gold</t>
  </si>
  <si>
    <t>WOS:001351048600001</t>
  </si>
  <si>
    <t>Dragule, S; Berger, T; Menghi, C; Pelliccione, P</t>
  </si>
  <si>
    <t>Dragule, Swaib; Berger, Thorsten; Menghi, Claudio; Pelliccione, Patrizio</t>
  </si>
  <si>
    <t>SOFTWARE AND SYSTEMS MODELING</t>
  </si>
  <si>
    <t>Specification environments; Language concepts; Visual languages; Robotic missions; Empirical study</t>
  </si>
  <si>
    <t>SPECIFICATION; SYSTEM</t>
  </si>
  <si>
    <t>Mobile robots are becoming increasingly important in society. Fulfilling complex missions in different contexts and environments, robots are promising instruments to support our everyday live. As such, the task of defining the robot's mission is moving from professional developers and roboticists to the end-users. However, with the current state-of-the-art, defining missions is non-trivial and typically requires dedicated programming skills. Since end-users usually lack such skills, many commercial robots are nowadays equipped with environments and domain-specific languages tailored for end-users. As such, the software support for defining missions is becoming an increasingly relevant criterion when buying or choosing robots. Improving these environments and languages for specifying missions toward simplicity and flexibility is crucial. To this end, we need to improve our empirical understanding of the current state-of-the-art of such languages and their environments. In this paper, we contribute in this direction. We present a survey of 30 mission specification environments for mobile robots that come with a visual and end-user-oriented language. We explore the design space of these languages and their environments, identify their concepts, and organize them as features in a feature model. We believe that our results are valuable to practitioners and researchers designing the next generation of mission specification languages in the vibrant domain of mobile robots.</t>
  </si>
  <si>
    <t>[Dragule, Swaib; Berger, Thorsten; Pelliccione, Patrizio] Chalmers Univ Gothenburg, Dept Comp Sci &amp; Engn, Gothenburg, Sweden; [Dragule, Swaib] Makerere Univ, Dept Comp Sci, Kampala, Uganda; [Berger, Thorsten] Ruhr Univ Bochum, Ctr Comp Sci, Bochum, Germany; [Menghi, Claudio] Univ Luxembourg, Interdisciplinary Ctr Secur Reliabil &amp; Trust, Luxembourg, Luxembourg; [Pelliccione, Patrizio] Univ Aquila, DISIM, Laquila, Italy</t>
  </si>
  <si>
    <t>Chalmers University of Technology; Makerere University; Ruhr University Bochum; University of Luxembourg; University of L'Aquila</t>
  </si>
  <si>
    <t>Dragule, S (corresponding author), Chalmers Univ Gothenburg, Dept Comp Sci &amp; Engn, Gothenburg, Sweden.;Dragule, S (corresponding author), Makerere Univ, Dept Comp Sci, Kampala, Uganda.</t>
  </si>
  <si>
    <t>dragule@chalmers.se; thorsten.berger@rub.de; claudio.menghi@uni.lu; patrizio.pelliccione@univaq.it</t>
  </si>
  <si>
    <t>MENGHI, CLAUDIO/0000-0001-5303-8481</t>
  </si>
  <si>
    <t>University of Gothenburg</t>
  </si>
  <si>
    <t>Open Access funding provided by University of Gothenburg</t>
  </si>
  <si>
    <t>SPRINGER HEIDELBERG</t>
  </si>
  <si>
    <t>HEIDELBERG</t>
  </si>
  <si>
    <t>TIERGARTENSTRASSE 17, D-69121 HEIDELBERG, GERMANY</t>
  </si>
  <si>
    <t>1619-1374</t>
  </si>
  <si>
    <t>SOFTW SYST MODEL</t>
  </si>
  <si>
    <t>AUG</t>
  </si>
  <si>
    <t>FEB 2021</t>
  </si>
  <si>
    <t>UL2LY</t>
  </si>
  <si>
    <t>WOS:000620410400001</t>
  </si>
  <si>
    <t>Silva, DC; Abreu, PH; Reis, LP; Oliveira, E</t>
  </si>
  <si>
    <t>Silva, Daniel Castro; Abreu, Pedro Henriques; Reis, Luis Paulo; Oliveira, Eugenio</t>
  </si>
  <si>
    <t>INFORMATION SCIENCES</t>
  </si>
  <si>
    <t>Multi-robot mission; Mission definition; XML dialect</t>
  </si>
  <si>
    <t>SPECIFICATION; SYSTEM; MALLET</t>
  </si>
  <si>
    <t>The work described in this paper is part of the development of a framework to support the joint execution of cooperative missions by a group of robotic vehicles, in a simulated, augmented or real environment. Such framework brings forward the need for formal languages in which to specify the group of vehicles that compose a team; the scenario in which they will operate; and the definition of the mission to be performed (surveillance, pollution detection, search and rescue operations, and so on). This paper presents the Mission Description Language (MDL), a XML dialect that describes the specifics of a mission to be performed by a team of autonomous vehicles. The MDL definition decomposes a mission into a number of possibly dependent phases and uses high-level concepts that facilitate the specification of a mission by both experts and non-experts. The dialect was defined using XML Schema, with all the required information being integrated in the definition. An interface was developed and incorporated into the framework, as to allow for the creation and edition of XML files following the defined schema. Once the information is correctly specified, it can be used in the framework, thus facilitating the process of mission specification and deployment. A survey answered by both practitioners and researchers shows that the degree of satisfaction with MDL is elevated (the overall evaluation of MDL achieved a 3.97 score (out of 5), with 82.05% of the answers being equal to or above 4); also, the usability of the interface was evaluated, having achieved a score of 82.9 in the SUS scale. These results imply that MDL is flexible enough to represent several types of missions, through a user-friendly interface. (C) 2014 Elsevier Inc. All rights reserved.</t>
  </si>
  <si>
    <t>[Silva, Daniel Castro; Oliveira, Eugenio] Univ Porto, Fac Engn, Artificial Intelligence &amp; Comp Sci Lab LIACC, P-4206465 Oporto, Portugal; [Abreu, Pedro Henriques] Univ Coimbra, Ctr Informat &amp; Syst, Dept Informat Engn, P-3030290 Coimbra, Portugal; [Reis, Luis Paulo] Univ Minho, DSI, Sch Engn, Artificial Intelligence &amp; Comp Sci Lab LIACC, P-4800058 Guimarties, Portugal</t>
  </si>
  <si>
    <t>Universidade do Porto; Universidade de Coimbra; Universidade do Minho</t>
  </si>
  <si>
    <t>Silva, DC (corresponding author), Univ Porto, Fac Engn, Artificial Intelligence &amp; Comp Sci Lab LIACC, Rua Dr Roberto Frias S-N, P-4206465 Oporto, Portugal.</t>
  </si>
  <si>
    <t>dcs@fe.up.pt; pha@dei.uc.pt; lpreis@dsi.uminho.pt; eco@fe.up.pt</t>
  </si>
  <si>
    <t>Reis, Luis/C-5751-2008; Abreu, Pedro/ABE-1698-2020; Reis, Luis Paulo/M-3202-2013; Castro Silva, Daniel/O-3205-2013; Oliveira, Eugenio/C-6077-2009</t>
  </si>
  <si>
    <t>Reis, Luis Paulo/0000-0002-4709-1718; Castro Silva, Daniel/0000-0001-9293-0341; Oliveira, Eugenio/0000-0001-9271-610X; Henriques Abreu, Pedro/0000-0002-9278-8194</t>
  </si>
  <si>
    <t>Portuguese Foundation for Science and Technology (FCT) [SFRH/BD/36610/2007]; Fundação para a Ciência e a Tecnologia [SFRH/BD/36610/2007] Funding Source: FCT</t>
  </si>
  <si>
    <t>Portuguese Foundation for Science and Technology (FCT)(Fundacao para a Ciencia e a Tecnologia (FCT)); Fundação para a Ciência e a Tecnologia(Fundacao para a Ciencia e a Tecnologia (FCT))</t>
  </si>
  <si>
    <t>The authors would like to thank LIACC for the excellent laboratory conditions, and to all those who provided feedback about the implementation of DDL. The first author was supported by the Portuguese Foundation for Science and Technology (FCT), under Doctoral Grant SFRH/BD/36610/2007.</t>
  </si>
  <si>
    <t>ELSEVIER SCIENCE INC</t>
  </si>
  <si>
    <t>STE 800, 230 PARK AVE, NEW YORK, NY 10169 USA</t>
  </si>
  <si>
    <t>1872-6291</t>
  </si>
  <si>
    <t>INFORM SCIENCES</t>
  </si>
  <si>
    <t>DEC 20</t>
  </si>
  <si>
    <t>Computer Science, Information Systems</t>
  </si>
  <si>
    <t>AR1LA</t>
  </si>
  <si>
    <t>WOS:000343345500004</t>
  </si>
  <si>
    <t>Shriyam, S; Gupta, SK</t>
  </si>
  <si>
    <t>Shriyam, Shaurya; Gupta, Satyandra K.</t>
  </si>
  <si>
    <t>INTERNATIONAL JOURNAL OF ADVANCED ROBOTIC SYSTEMS</t>
  </si>
  <si>
    <t>Multi-robot systems; model checking; mission planning; contingency resolution</t>
  </si>
  <si>
    <t>FORMAL VERIFICATION; SYSTEMS; TASK</t>
  </si>
  <si>
    <t>This article presents an approach for assessing contingency resolution strategies using temporal logic. We present a framework for nominal mission modeling, then specifying contingency resolution strategies and evaluating their effectiveness for the mission. Our approach focuses on leveraging the use of model checkers to the domain of multi-robot missions to assess the adequacy of contingency resolution strategies that minimize the adverse effects of contingencies on the mission execution. We consider missions with deterministic as well as probabilistic transitions. We demonstrate our approach using two case studies. We consider the escorting of a ship in a port where multiple contingencies may occur concurrently and assess the adequacy of the proposed contingency resolution strategies. We also consider a manufacturing scenario where multiple assembly stations collaborate to create a product. In this case, assembly operations may fail, and human intervention is needed to complete the assembly process. We investigate several different strategies and assess their effectiveness based on mission characteristics.</t>
  </si>
  <si>
    <t>[Shriyam, Shaurya; Gupta, Satyandra K.] Univ Southern Calif, Dept Aerosp &amp; Mech Engn, Los Angeles, CA 90007 USA</t>
  </si>
  <si>
    <t>University of Southern California</t>
  </si>
  <si>
    <t>Gupta, SK (corresponding author), Univ Southern Calif, Ctr Adv Mfg, 2727 S Flower St, Los Angeles, CA 90007 USA.</t>
  </si>
  <si>
    <t>guptask@usc.edu</t>
  </si>
  <si>
    <t>Shriyam, Shaurya/GQQ-1350-2022</t>
  </si>
  <si>
    <t>National Science Foundation [1634433]; Div Of Electrical, Commun &amp; Cyber Sys; Directorate For Engineering [1634433] Funding Source: National Science Foundation</t>
  </si>
  <si>
    <t>National Science Foundation(National Science Foundation (NSF)); Div Of Electrical, Commun &amp; Cyber Sys; Directorate For Engineering(National Science Foundation (NSF)NSF - Directorate for Engineering (ENG)NSF - Division of Electrical, Communications &amp; Cyber Systems (ECCS))</t>
  </si>
  <si>
    <t>The author(s) disclosed receipt of the following financial support for the research, authorship, and/or publication of this article: This work was supported by National Science Foundation Grant no. 1634433. Opinions expressed are those of the authors and do not necessarily reflect the opinions of the sponsors.</t>
  </si>
  <si>
    <t>SAGE PUBLICATIONS INC</t>
  </si>
  <si>
    <t>THOUSAND OAKS</t>
  </si>
  <si>
    <t>2455 TELLER RD, THOUSAND OAKS, CA 91320 USA</t>
  </si>
  <si>
    <t>1729-8814</t>
  </si>
  <si>
    <t>INT J ADV ROBOT SYST</t>
  </si>
  <si>
    <t>Int. J. Adv. Robot. Syst.</t>
  </si>
  <si>
    <t>Robotics</t>
  </si>
  <si>
    <t>JS0MP</t>
  </si>
  <si>
    <t>WOS:000500008900001</t>
  </si>
  <si>
    <t>Vázquez, G; Mavridou, A; Farrell, M; Pressburger, T; Calinescu, R</t>
  </si>
  <si>
    <t>Benz, N; Gopinath, D; Shi, N</t>
  </si>
  <si>
    <t>Vazquez, Gricel; Mavridou, Anastasia; Farrell, Marie; Pressburger, Tom; Calinescu, Radu</t>
  </si>
  <si>
    <t>NASA FORMAL METHODS, NFM 2024</t>
  </si>
  <si>
    <t>Lecture Notes in Computer Science</t>
  </si>
  <si>
    <t>16th International Symposium on NASA Formal Methods (NFM)</t>
  </si>
  <si>
    <t>JUN 04-06, 2024</t>
  </si>
  <si>
    <t>NASA Ames Res Ctr, Moffett Field, CA</t>
  </si>
  <si>
    <t>KBR,NASA</t>
  </si>
  <si>
    <t>NASA Ames Res Ctr</t>
  </si>
  <si>
    <t>TASKS; SPECIFICATION</t>
  </si>
  <si>
    <t>Mobile robots are used to support planetary exploration and safety-critical environments such as nuclear plants. Central to the development of mobile robots is the specification of complex required behaviors known as missions. In this paper, we use NASA's Formal Requirements Elicitation Tool (FRET) to specify functional robotic mission requirements. To examine the applicability of FRET in the mobile robotics domain, we studied robotic mission patterns specified in Linear Temporal Logic (LTL). These patterns were originally derived from a large repository that included patterns from the literature and consultation with industrial experts. We extend this repository with those found during our extensive literature review. Although FRET has been successfully used in the past in case studies within the aerospace domain, mobile robot requirements present new challenges in their specification. To this end, our work provides a methodological basis for using FRET in the specification of robotic mission requirements.</t>
  </si>
  <si>
    <t>[Vazquez, Gricel; Calinescu, Radu] Univ York, Dept Comp Sci, York, N Yorkshire, England; [Mavridou, Anastasia] NASA, KBR Inc, Ames Res Ctr, Moffett Field, CA 94035 USA; [Farrell, Marie] Univ Manchester, Dept Comp Sci, Manchester, Lancs, England; [Pressburger, Tom] NASA, Ames Res Ctr, Moffett Field, CA 94035 USA</t>
  </si>
  <si>
    <t>University of York - UK; National Aeronautics &amp; Space Administration (NASA); NASA Ames Research Center; University of Manchester; National Aeronautics &amp; Space Administration (NASA); NASA Ames Research Center</t>
  </si>
  <si>
    <t>Vázquez, G (corresponding author), Univ York, Dept Comp Sci, York, N Yorkshire, England.</t>
  </si>
  <si>
    <t>gricel.vazquez@york.ac.uk</t>
  </si>
  <si>
    <t>Calinescu, Radu/AAN-1912-2020; Farrell, Marie/GVR-7233-2022</t>
  </si>
  <si>
    <t>Vazquez Flores, Gricel/0000-0003-4886-5567; Farrell, Marie/0000-0001-7708-3877; Calinescu, Radu/0000-0002-2678-9260</t>
  </si>
  <si>
    <t>KBR Wyle Services, LLC [80ARC020D0010]; National Aeronautics and Space Administration</t>
  </si>
  <si>
    <t>KBR Wyle Services, LLC; National Aeronautics and Space Administration(National Aeronautics &amp; Space Administration (NASA))</t>
  </si>
  <si>
    <t>This work was authored by employees of KBR Wyle Services, LLC under Contract No. 80ARC020D0010 with the National Aeronautics and Space Administration. The United States Government retains and the publisher, by accepting the article for publication, acknowledges that the United States Government retains a non-exclusive, paid-up, irrevocable, worldwide license to reproduce, prepare derivative works, distribute copies to the public, and perform publicly and display publicly, or allow others to do so, for United States Government purposes. All other rights are reserved by the copyright owner.</t>
  </si>
  <si>
    <t>SPRINGER INTERNATIONAL PUBLISHING AG</t>
  </si>
  <si>
    <t>CHAM</t>
  </si>
  <si>
    <t>GEWERBESTRASSE 11, CHAM, CH-6330, SWITZERLAND</t>
  </si>
  <si>
    <t>0302-9743</t>
  </si>
  <si>
    <t>1611-3349</t>
  </si>
  <si>
    <t>978-3-031-60697-7; 978-3-031-60698-4</t>
  </si>
  <si>
    <t>LECT NOTES COMPUT SC</t>
  </si>
  <si>
    <t>Automation &amp; Control Systems; Engineering, Aerospace; Computer Science, Interdisciplinary Applications; Computer Science, Theory &amp; Methods</t>
  </si>
  <si>
    <t>Automation &amp; Control Systems; Engineering; Computer Science</t>
  </si>
  <si>
    <t>BX3RX</t>
  </si>
  <si>
    <t>WOS:001284215500022</t>
  </si>
  <si>
    <t>Sallam, G; Baroudi, U</t>
  </si>
  <si>
    <t>Wu, YL; Min, GY; Georgalas, N; Hu, J; Atzori, L; Jin, XL; Jarvis, S; Liu, L; Calvo, RA</t>
  </si>
  <si>
    <t>Sallam, Gamal; Baroudi, Uthman</t>
  </si>
  <si>
    <t>CIT/IUCC/DASC/PICOM 2015 IEEE INTERNATIONAL CONFERENCE ON COMPUTER AND INFORMATION TECHNOLOGY - UBIQUITOUS COMPUTING AND COMMUNICATIONS - DEPENDABLE, AUTONOMIC AND SECURE COMPUTING - PERVASIVE INTELLIGENCE AND COMPUTING</t>
  </si>
  <si>
    <t>IEEE International Conference on Computer and Information</t>
  </si>
  <si>
    <t>OCT 26-28, 2015</t>
  </si>
  <si>
    <t>Liverpool, UNITED KINGDOM</t>
  </si>
  <si>
    <t>IEEE,IEEE Comp Soc,TCSC IEEE,Univ EXETER,Liverpool Hope Univ,Liverpool JOHN MOORES UNIV</t>
  </si>
  <si>
    <t>Virtual Force; Robots; Multi-Robot Deployment; Dynamic Coverage; Cooperative Deployment</t>
  </si>
  <si>
    <t>[Sallam, Gamal; Baroudi, Uthman] King Fahd Univ Petr &amp; Minerals, Dept Comp Engn, Dhahran 31261, Saudi Arabia</t>
  </si>
  <si>
    <t>King Fahd University of Petroleum &amp; Minerals</t>
  </si>
  <si>
    <t>Sallam, G (corresponding author), King Fahd Univ Petr &amp; Minerals, Dept Comp Engn, Dhahran 31261, Saudi Arabia.</t>
  </si>
  <si>
    <t>g201302890@kfupm.edu.sa; ubaroudi@kfupm.edu.sa</t>
  </si>
  <si>
    <t>Baroudi, Uthman/C-8741-2015</t>
  </si>
  <si>
    <t>Computer Science, Hardware &amp; Architecture; Computer Science, Software Engineering; Computer Science, Theory &amp; Methods</t>
  </si>
  <si>
    <t>BF2ZY</t>
  </si>
  <si>
    <t>WOS:000380514500196</t>
  </si>
  <si>
    <t>Gujarathi, D; Saha, I</t>
  </si>
  <si>
    <t>Gujarathi, Dhaval; Saha, Indranil</t>
  </si>
  <si>
    <t>2022 IEEE/RSJ INTERNATIONAL CONFERENCE ON INTELLIGENT ROBOTS AND SYSTEMS (IROS)</t>
  </si>
  <si>
    <t>IEEE/RSJ International Conference on Intelligent Robots and Systems (IROS)</t>
  </si>
  <si>
    <t>OCT 23-27, 2022</t>
  </si>
  <si>
    <t>Kyoto, JAPAN</t>
  </si>
  <si>
    <t>IEEE,Royal Soc Japan,IEEE Robot &amp; Automat Soc,IES,SICE,New Technol Fdn</t>
  </si>
  <si>
    <t>LTL</t>
  </si>
  <si>
    <t>We address the path planning problem for a team of robots satisfying a complex high-level mission specification given in the form of a Linear Temporal Logic (LTL) formula. The state-of-the-art approach to this problem employs the automata-theoretic model checking technique to solve this problem. This approach involves computation of a product graph of the Buchi automaton generated from the LTL specification and a joint transition system that captures the collective motion of the robots and then computation of the shortest path using Dijkstra's shortest path algorithm. We propose MT*, an algorithm that reduces the computation burden for generating such plans for multi-robot systems significantly. Our approach generates a reduced version of the product graph without computing the complete joint transition system, which is computationally expensive. It then divides the complete mission specification among the participating robots and generates the trajectories for the individual robots independently. Our approach demonstrates substantial speedup in terms of computation time over the state-of-the-art approach and scales well with both the number of robots and the size of the workspace.</t>
  </si>
  <si>
    <t>[Gujarathi, Dhaval] SAP Labs, Bangalore, Karnataka, India; [Gujarathi, Dhaval; Saha, Indranil] IIT Kanpur, Dept Comp Sci &amp; Engn, Kanpur, Uttar Pradesh, India</t>
  </si>
  <si>
    <t>Indian Institute of Technology System (IIT System); Indian Institute of Technology (IIT) - Kanpur</t>
  </si>
  <si>
    <t>Gujarathi, D (corresponding author), SAP Labs, Bangalore, Karnataka, India.</t>
  </si>
  <si>
    <t>dhavalsgujarathi@gmail.com; isaha@cse.iitk.ac.in</t>
  </si>
  <si>
    <t>2153-0858</t>
  </si>
  <si>
    <t>IEEE INT C INT ROBOT</t>
  </si>
  <si>
    <t>Automation &amp; Control Systems; Computer Science, Artificial Intelligence; Engineering, Electrical &amp; Electronic; Robotics</t>
  </si>
  <si>
    <t>Automation &amp; Control Systems; Computer Science; Engineering; Robotics</t>
  </si>
  <si>
    <t>BU4YE</t>
  </si>
  <si>
    <t>WOS:000909405304093</t>
  </si>
  <si>
    <t>Kala, R</t>
  </si>
  <si>
    <t>Kala, Rahul</t>
  </si>
  <si>
    <t>INTELLIGENT SERVICE ROBOTICS</t>
  </si>
  <si>
    <t>Mission planning; Robot motion planning; Linear temporal logic; Evolutionary computation; Diversity preservation</t>
  </si>
  <si>
    <t>NAVIGATION</t>
  </si>
  <si>
    <t>[Kala, Rahul] Indian Inst Informat Technol, Ctr Intelligent Robot, Allahabad, Uttar Pradesh, India</t>
  </si>
  <si>
    <t>Indian Institute of Information Technology Allahabad</t>
  </si>
  <si>
    <t>Kala, R (corresponding author), Indian Inst Informat Technol, Ctr Intelligent Robot, Allahabad, Uttar Pradesh, India.</t>
  </si>
  <si>
    <t>rkala001@gmail.com</t>
  </si>
  <si>
    <t>kala, rahul/A-2879-2011</t>
  </si>
  <si>
    <t>Science and Engineering Research Board, Department of Science and Technology [ECR/2015/000406]; Indian Institute of Information Technology, Allahabad</t>
  </si>
  <si>
    <t>Science and Engineering Research Board, Department of Science and Technology; Indian Institute of Information Technology, Allahabad</t>
  </si>
  <si>
    <t>This work is sponsored by the Science and Engineering Research Board, Department of Science and Technology through the Project Grant ECR/2015/000406 and the Indian Institute of Information Technology, Allahabad.</t>
  </si>
  <si>
    <t>1861-2784</t>
  </si>
  <si>
    <t>INTEL SERV ROBOT</t>
  </si>
  <si>
    <t>NOV 2021</t>
  </si>
  <si>
    <t>XI4OK</t>
  </si>
  <si>
    <t>WOS:000719761700001</t>
  </si>
  <si>
    <t>Caleb-Solly, P; Dogramadzi, S; Ellender, D; Fear, T; van den Heuvel, H</t>
  </si>
  <si>
    <t>ACM/IEEE</t>
  </si>
  <si>
    <t>Caleb-Solly, Praminda; Dogramadzi, Sanja; Ellender, David; Fear, Tina; van den Heuvel, Herjan</t>
  </si>
  <si>
    <t>HRI'14: PROCEEDINGS OF THE 2014 ACM/IEEE INTERNATIONAL CONFERENCE ON HUMAN-ROBOT INTERACTION</t>
  </si>
  <si>
    <t>ACM IEEE International Conference on Human-Robot Interaction</t>
  </si>
  <si>
    <t>9th ACM/IEEE International Conference on Human-Robot Interaction (HRI)</t>
  </si>
  <si>
    <t>MAR 03-06, 2014</t>
  </si>
  <si>
    <t>Bielefeld, GERMANY</t>
  </si>
  <si>
    <t>ACM SIGCHI,ACM SIGAI,IEEE Robotics &amp; Automation,HFES,AAAI,ACM,IEEE</t>
  </si>
  <si>
    <t>Domestic Robots; Requirements Elicitation</t>
  </si>
  <si>
    <t>[Caleb-Solly, Praminda; Dogramadzi, Sanja; Ellender, David; Fear, Tina] Univ West England, Bristol Robot Lab, Bristol, Avon, England; [van den Heuvel, Herjan] Smart Homes, Eindhoven, Netherlands</t>
  </si>
  <si>
    <t>University of Bristol; University of West England</t>
  </si>
  <si>
    <t>Caleb-Solly, P (corresponding author), Univ West England, Bristol Robot Lab, Bristol, Avon, England.</t>
  </si>
  <si>
    <t>Praminda.caleb-solly@uwe.ac.uk; h.vdheuvel@smart-homes.nl</t>
  </si>
  <si>
    <t>Dogramadzi, Sanja/AAE-4706-2020</t>
  </si>
  <si>
    <t>Caleb-Solly, Praminda/0000-0001-8821-0464</t>
  </si>
  <si>
    <t>European Commission [FP7-248434]</t>
  </si>
  <si>
    <t>European Commission(European Union (EU)European Commission Joint Research Centre)</t>
  </si>
  <si>
    <t>This work was developed within the MOBISERV project partially funded by the European Commission under the 7th Framework Programme (FP7-248434). The authors wish to thank the all project members, particularly J.P. Vargheese for his work on the Embodiment Workshops, and the participants for their support.</t>
  </si>
  <si>
    <t>2167-2148</t>
  </si>
  <si>
    <t>ACMIEEE INT CONF HUM</t>
  </si>
  <si>
    <t>Computer Science, Artificial Intelligence; Engineering, Electrical &amp; Electronic; Robotics</t>
  </si>
  <si>
    <t>Computer Science; Engineering; Robotics</t>
  </si>
  <si>
    <t>BL7NI</t>
  </si>
  <si>
    <t>WOS:000455229400148</t>
  </si>
  <si>
    <t>Schillinger, P; Bürger, M; Dimarogonas, DV</t>
  </si>
  <si>
    <t>KressGazit, H; Srinivasa, S; Howard, T; Atanasov, N</t>
  </si>
  <si>
    <t>Schillinger, Philipp; Buerger, Mathias; Dimarogonas, Dimos, V</t>
  </si>
  <si>
    <t>ROBOTICS: SCIENCE AND SYSTEMS XIV</t>
  </si>
  <si>
    <t>14th Conference on Robotics - Science and Systems</t>
  </si>
  <si>
    <t>JUN 26-30, 2018</t>
  </si>
  <si>
    <t>Carnegie Mellon Univ, Pittsburgh, PA</t>
  </si>
  <si>
    <t>Carnegie Mellon Univ</t>
  </si>
  <si>
    <t>MARKOV DECISION-PROCESSES; DECENTRALIZED CONTROL; MULTIAGENT; COORDINATION</t>
  </si>
  <si>
    <t>Planning efficient and coordinated policies for a team of robots is a computationally demanding problem, especially when the system faces uncertainty in the outcome or duration of actions. In practice, approximation methods are usually employed to plan reasonable team policies in an acceptable time. At the same time, many typical robotic tasks include a repetitive pattern. On the one hand, this multiplies the increased cost of inefficient solutions. But on the other hand, it also provides the potential for improving an initial, inefficient solution over time. In this paper, we consider the case that a single mission specification is given to a multi-robot system, describing repetitive tasks which allow the robots to parallelize work. We propose here a decentralized coordination scheme which enables the robots to decompose the full specification, execute distributed tasks, and improve their strategy over time.</t>
  </si>
  <si>
    <t>[Schillinger, Philipp; Buerger, Mathias] Bosch Ctr Artificial Intelligence, Renningen, Germany; [Schillinger, Philipp; Dimarogonas, Dimos, V] KTH Royal Inst Technol, KTH Ctr Autonomous Syst, Stockholm, Sweden; [Schillinger, Philipp; Dimarogonas, Dimos, V] KTH Royal Inst Technol, ACCESS Linnaeus Ctr EECS, Stockholm, Sweden</t>
  </si>
  <si>
    <t>Royal Institute of Technology; Royal Institute of Technology</t>
  </si>
  <si>
    <t>Schillinger, P (corresponding author), Bosch Ctr Artificial Intelligence, Renningen, Germany.;Schillinger, P (corresponding author), KTH Royal Inst Technol, KTH Ctr Autonomous Syst, Stockholm, Sweden.;Schillinger, P (corresponding author), KTH Royal Inst Technol, ACCESS Linnaeus Ctr EECS, Stockholm, Sweden.</t>
  </si>
  <si>
    <t>philipp.schillinger@de.bosch.com; mathias.buerger@de.bosch.com; dimos@kth.se</t>
  </si>
  <si>
    <t>EU H2020 Research and Innovation Programme [731869]; H2020 ERC Starting Grant BUCOPHSYS; Swedish Research Council (VR); Swedish Foundation for Strategic Research (SSF); Knut och Alice Wallenberg Foundation (KAW)</t>
  </si>
  <si>
    <t>EU H2020 Research and Innovation Programme(Horizon 2020); H2020 ERC Starting Grant BUCOPHSYS(Horizon 2020European Research Council (ERC)); Swedish Research Council (VR)(Swedish Research Council); Swedish Foundation for Strategic Research (SSF)(Swedish Foundation for Strategic Research); Knut och Alice Wallenberg Foundation (KAW)(Knut &amp; Alice Wallenberg Foundation)</t>
  </si>
  <si>
    <t>This work was supported by the EU H2020 Research and Innovation Programme under GA No. 731869 (Co4Robots). The third author is supported by the H2020 ERC Starting Grant BUCOPHSYS, the Swedish Research Council (VR), the Swedish Foundation for Strategic Research (SSF), and the Knut och Alice Wallenberg Foundation (KAW).</t>
  </si>
  <si>
    <t>MIT PRESS</t>
  </si>
  <si>
    <t>CAMBRIDGE</t>
  </si>
  <si>
    <t>ONE ROGERS ST, CAMBRIDGE, MA 02142 USA</t>
  </si>
  <si>
    <t>978-0-9923747-4-7</t>
  </si>
  <si>
    <t>BP9YH</t>
  </si>
  <si>
    <t>WOS:000570976700031</t>
  </si>
  <si>
    <t>Kalluraya, S; Pappas, GJ; Kantaros, Y</t>
  </si>
  <si>
    <t>Kalluraya, Samarth; Pappas, George J.; Kantaros, Yiannis</t>
  </si>
  <si>
    <t>2023 IEEE INTERNATIONAL CONFERENCE ON ROBOTICS AND AUTOMATION, ICRA</t>
  </si>
  <si>
    <t>IEEE International Conference on Robotics and Automation ICRA</t>
  </si>
  <si>
    <t>IEEE International Conference on Robotics and Automation (ICRA)</t>
  </si>
  <si>
    <t>MAY 29-JUN 02, 2023</t>
  </si>
  <si>
    <t>London, ENGLAND</t>
  </si>
  <si>
    <t>IEEE,IEEE Robot &amp; Automat Soc</t>
  </si>
  <si>
    <t>TEMPORAL LOGIC CONTROL; MOTION</t>
  </si>
  <si>
    <t>[Kalluraya, Samarth; Kantaros, Yiannis] Washington Univ, Dept Elect &amp; Syst Engn ESE, St Louis, MO 63130 USA; [Pappas, George J.] Univ Penn, Dept ESE, Philadelphia, PA 19104 USA</t>
  </si>
  <si>
    <t>Washington University (WUSTL); University of Pennsylvania</t>
  </si>
  <si>
    <t>Kalluraya, S (corresponding author), Washington Univ, Dept Elect &amp; Syst Engn ESE, St Louis, MO 63130 USA.</t>
  </si>
  <si>
    <t>k.samarth@wustl.edu; pappasg@seas.upenn.edu; ioannisk@wustl.edu</t>
  </si>
  <si>
    <t>Kalluraya, Samarth/MCK-0593-2025; Pappas, George/J-5774-2016</t>
  </si>
  <si>
    <t>Pappas, George/0000-0001-9081-0637</t>
  </si>
  <si>
    <t>1050-4729</t>
  </si>
  <si>
    <t>2577-087X</t>
  </si>
  <si>
    <t>IEEE INT CONF ROBOT</t>
  </si>
  <si>
    <t>BV4NP</t>
  </si>
  <si>
    <t>WOS:001036713001064</t>
  </si>
  <si>
    <t>Roldán, JJ; del Cerro, J; Barrientos, A</t>
  </si>
  <si>
    <t>Martinez, JL; Munoz, V; Quevedo, J; Morales, J</t>
  </si>
  <si>
    <t>Jesus Roldan, Juan; del Cerro, Jaime; Barrientos, Antonio</t>
  </si>
  <si>
    <t>2015 23RD MEDITERRANEAN CONFERENCE ON CONTROL AND AUTOMATION (MED)</t>
  </si>
  <si>
    <t>Mediterranean Conference on Control and Automation</t>
  </si>
  <si>
    <t>23rd Mediterranean Conference on Control and Automation (MED)</t>
  </si>
  <si>
    <t>JUN 16-19, 2015</t>
  </si>
  <si>
    <t>Torremolinos, SPAIN</t>
  </si>
  <si>
    <t>Mediterranean Control Assoc,Univ Malaga,Inst Elect &amp; Elect Engineers,IEEE Control Syst Soc,IEEE Robot &amp; Automat Soc,IFAC, Comite Espanol Automatica,Departmento Ingn Sistemas &amp; Automatica</t>
  </si>
  <si>
    <t>Multi-UAV; Multi-robot; Mission Modeling; Petri Net; Hidden Markov Model</t>
  </si>
  <si>
    <t>SYSTEM</t>
  </si>
  <si>
    <t>[Jesus Roldan, Juan; del Cerro, Jaime; Barrientos, Antonio] Ctr Automat &amp; Robot UPM CSIC, Madrid 28006, Spain</t>
  </si>
  <si>
    <t>Consejo Superior de Investigaciones Cientificas (CSIC); Universidad Politecnica de Madrid; CSIC-UPM - Centro de Automatica y Robotica</t>
  </si>
  <si>
    <t>Roldán, JJ (corresponding author), Ctr Automat &amp; Robot UPM CSIC, Madrid 28006, Spain.</t>
  </si>
  <si>
    <t>jj.roldan@upm.es; j.cerro@upm.es; antonio.barrientos@upm.es</t>
  </si>
  <si>
    <t>Roldán-Gómez, Juan Jesús/ABG-8875-2021; Del Cerro, Jaime/AAA-3608-2019; Barrientos, Antonio/B-4053-2013</t>
  </si>
  <si>
    <t>Del Cerro, Jaime/0000-0003-4893-2571; ROLDAN GOMEZ, JUAN JESUS/0000-0001-8863-4419; Barrientos, Antonio/0000-0003-1691-3907</t>
  </si>
  <si>
    <t>2325-369X</t>
  </si>
  <si>
    <t>MED C CONTR AUTOMAT</t>
  </si>
  <si>
    <t>Automation &amp; Control Systems; Robotics</t>
  </si>
  <si>
    <t>BE7CH</t>
  </si>
  <si>
    <t>WOS:000375056800001</t>
  </si>
  <si>
    <t>TRANSPORTATION RESEARCH PART A-POLICY AND PRACTICE</t>
  </si>
  <si>
    <t>Multi-robot deployment; Dynamic coverage; Cooperative deployment; Cyber physical systems; Intelligent transportation</t>
  </si>
  <si>
    <t>SENSOR; ALGORITHM; VEHICLES</t>
  </si>
  <si>
    <t>Consider a set of landmarks that are distributed in an emergency scene and each needs a specific number of robots in its vicinity. This paper presents a two-stage framework for deploying robots autonomously for such scenarios. In the first stage, a Two-hop Cooperative Virtual Force Robot Deployment (Two-hop COVER) technique is employed. It expedites the deployment process by establishing a cooperative relationship between robots and neighboring landmarks. Two-hop communication is utilized as well to reduce the deployment time and traveled distance by robots to satisfy the mission requirements and optimize the deployment process. However, in certain scenarios, Two-hop COVER may not achieve full demand satisfaction. Therefore, the second stage, called Trace Fingerprint is invoked to guarantee full satisfaction. Finally, a fairness-aware version of Two-hop COVER is presented to consider scenarios in which the mission requirements are greater than the available resources (i.e. robots) and hence, the fairness-aware approach dispatches robots in proportion to each landmark's need. Extensive simulation experiments have been carried out to assess the performance of the proposed framework. The simulation results demonstrate the effectiveness of the proposed approaches considering several performance factors, such as total travelled distance, total exchanged messages, total deployment time, and Jain's fairness index.</t>
  </si>
  <si>
    <t>[Sallam, Gamal] Temple Univ, Philadelphia, PA 19122 USA; [Baroudi, Uthman] KFUPM, Comp Engn Dept, Dhahran, Saudi Arabia</t>
  </si>
  <si>
    <t>Pennsylvania Commonwealth System of Higher Education (PCSHE); Temple University; King Fahd University of Petroleum &amp; Minerals</t>
  </si>
  <si>
    <t>Baroudi, U (corresponding author), KFUPM, Comp Engn Dept, Dhahran, Saudi Arabia.</t>
  </si>
  <si>
    <t>ubaroudi@kfupm.edu.sa</t>
  </si>
  <si>
    <t>Baroudi, Uthman/0000-0002-1507-5713</t>
  </si>
  <si>
    <t>King Abdulaziz City for Science and Technology through the Science &amp; Technology Unit at KFUPM, KSA [11-ELE2147-4]</t>
  </si>
  <si>
    <t>King Abdulaziz City for Science and Technology through the Science &amp; Technology Unit at KFUPM, KSA</t>
  </si>
  <si>
    <t>This work is supported by King Abdulaziz City for Science and Technology through the Science &amp; Technology Unit at KFUPM, KSA, award project No. 11-ELE2147-4.</t>
  </si>
  <si>
    <t>PERGAMON-ELSEVIER SCIENCE LTD</t>
  </si>
  <si>
    <t>OXFORD</t>
  </si>
  <si>
    <t>THE BOULEVARD, LANGFORD LANE, KIDLINGTON, OXFORD OX5 1GB, ENGLAND</t>
  </si>
  <si>
    <t>0965-8564</t>
  </si>
  <si>
    <t>1879-2375</t>
  </si>
  <si>
    <t>TRANSPORT RES A-POL</t>
  </si>
  <si>
    <t>Transp. Res. Pt. A-Policy Pract.</t>
  </si>
  <si>
    <t>Economics; Transportation; Transportation Science &amp; Technology</t>
  </si>
  <si>
    <t>Science Citation Index Expanded (SCI-EXPANDED); Social Science Citation Index (SSCI)</t>
  </si>
  <si>
    <t>Business &amp; Economics; Transportation</t>
  </si>
  <si>
    <t>OP0ZT</t>
  </si>
  <si>
    <t>WOS:000587811600003</t>
  </si>
  <si>
    <t>van der Schoor, MJ; Göhlich, D</t>
  </si>
  <si>
    <t>van der Schoor, Michel Joop; Goehlich, Dietmar</t>
  </si>
  <si>
    <t>FRONTIERS IN ROBOTICS AND AI</t>
  </si>
  <si>
    <t>sustainability; product development; urban service robot; social sustainability; sustainable design; service robot</t>
  </si>
  <si>
    <t>The concept of sustainability and sustainable development has been well discussed and was subject to many conferences of the EU and UN resulting in agendas, goals, and resolutions. Yet, literature shows that the three dimensions of sustainability (ecological, social, and economic) are unevenly accounted for in the design of mechatronic products. The stated reasons range from a lack or inapplicability of tools for integration into the design process, models for simulation, and impact analyses to necessary changes in policy and social behavior. The influence designers have on the sustainability of a product lies mostly in the early design phases of the development process, such as requirements engineering and concept evaluation. Currently, these concepts emerge mostly from performance-based requirements rather than sustainability impact-based requirements, which are also true for service robots in urban environments. So far, the main focus of research in this innovative and growing product branch lies in performance in perception, navigation, and interaction. This paper sets its focus on integrating all three dimensions of sustainability into the design process. Therefore, we describe the development of an urban service robot supporting municipal waste management in the city of Berlin. It is the set goal for the robot to increase the service and support the employees while reducing emissions. For that, we make use of a product development process (PDP) and its adaptable nature to build a specific development process suited to include the three dimensions of sustainability during the requirements engineering and evaluation activities. Herein, we show how established design methods like the life cycle assessment or life cycle costing can be applied to the development of urban service robots and which aspects are underrepresented. Especially, the social dimension required us to look beyond standardized methods in the field of mechanical engineering. Based on our findings, we introduce a new activity to the development process that we call preliminary social assessment in order to incorporate social aspects in the early design phase.</t>
  </si>
  <si>
    <t>[van der Schoor, Michel Joop; Goehlich, Dietmar] Tech Univ Berlin, Methods Prod Dev &amp; Mechatron, Berlin, Germany</t>
  </si>
  <si>
    <t>Technical University of Berlin</t>
  </si>
  <si>
    <t>van der Schoor, MJ (corresponding author), Tech Univ Berlin, Methods Prod Dev &amp; Mechatron, Berlin, Germany.</t>
  </si>
  <si>
    <t>micheljoop@gmail.com</t>
  </si>
  <si>
    <t>van der Schoor, Michel Joop/0000-0002-1467-4546</t>
  </si>
  <si>
    <t>The project MARBLE/MURMEL (04/2019 to 08/2023) is funded by the Berlin Program for Sustainable Development (BENE) sponsored by the European Regional Development Fund and the Senate of Berlin (#1247-B5-O). We also acknowledge support by the German Research [04/2019, 08/2023]; Berlin Program for Sustainable Development; European Regional Development Fund [1247-B5-O]; Senate of Berlin; German Research Foundation; Open Access Publication Fund of TU Berlin</t>
  </si>
  <si>
    <t>The project MARBLE/MURMEL (04/2019 to 08/2023) is funded by the Berlin Program for Sustainable Development (BENE) sponsored by the European Regional Development Fund and the Senate of Berlin (#1247-B5-O). We also acknowledge support by the German Research; Berlin Program for Sustainable Development; European Regional Development Fund(European Union (EU)); Senate of Berlin; German Research Foundation(German Research Foundation (DFG)); Open Access Publication Fund of TU Berlin</t>
  </si>
  <si>
    <t>We appreciate the contributions of students Braun, von Lojewski, Parashar, Preuss, and Sadowski in the evaluation process of the prototype.r The project MARBLE/MURMEL (04/2019 to 08/2023) is funded by the Berlin Program for Sustainable Development (BENE) sponsored by the European Regional Development Fund and the Senate of Berlin (#1247-B5-O). We also acknowledge support by the German Research Foundation and the Open Access Publication Fund of TU Berlin.</t>
  </si>
  <si>
    <t>FRONTIERS MEDIA SA</t>
  </si>
  <si>
    <t>LAUSANNE</t>
  </si>
  <si>
    <t>AVENUE DU TRIBUNAL FEDERAL 34, LAUSANNE, CH-1015, SWITZERLAND</t>
  </si>
  <si>
    <t>2296-9144</t>
  </si>
  <si>
    <t>FRONT ROBOT AI</t>
  </si>
  <si>
    <t>Front. Robot. AI</t>
  </si>
  <si>
    <t>SEP 27</t>
  </si>
  <si>
    <t>Emerging Sources Citation Index (ESCI)</t>
  </si>
  <si>
    <t>U1MO7</t>
  </si>
  <si>
    <t>gold, Green Published</t>
  </si>
  <si>
    <t>WOS:001082515900001</t>
  </si>
  <si>
    <t>Molina, M; Carrera, A; Camporredondo, A; Bavle, H; Rodriguez-Ramos, A; Campoy, P</t>
  </si>
  <si>
    <t>Molina, Martin; Carrera, Abraham; Camporredondo, Alberto; Bavle, Hriday; Rodriguez-Ramos, Alejandro; Campoy, Pascual</t>
  </si>
  <si>
    <t>Executive system; aerial robotics; control architecture; open-source framework; software engineering with Robot Operating System (ROS); Robotics Software Design and Engineering (IJARS-ROSENG)</t>
  </si>
  <si>
    <t>ARCHITECTURE</t>
  </si>
  <si>
    <t>A variety of open-source software tools are currently available to help building autonomous mobile robots. These tools have proven their effectiveness in developing different types of robotic systems, but there are still needs related to safety and efficiency that are not sufficiently covered. This article describes recent advances in the Aerostack software framework to address part of these needs, which may become critical in the case of aerial robots. The article describes a software tool that helps to develop the executive system, an important component of the control architecture whose characteristics significantly affect the quality of the final autonomous robotic system. The presented tool uses an original solution for execution control that aims at simplifying mission specification and protecting against errors, considering also the efficiency needs of aerial robots. The effectiveness of the tool was evaluated by building an experimental autonomous robot. The results of the evaluation show that it provides significant benefits about usability and reliability with acceptable development effort and computational cost. The tool is based on Robot Operating System and it is publicly available as part of the last release of the Aerostack software framework (version 3.0).</t>
  </si>
  <si>
    <t>[Molina, Martin; Carrera, Abraham; Camporredondo, Alberto] Univ Politecn Madrid, Dept Artificial Intelligence, Campus Montegancedo S-N, Madrid 28660, Spain; [Bavle, Hriday; Rodriguez-Ramos, Alejandro; Campoy, Pascual] Univ Politecn Madrid, Ctr Automat &amp; Robot UPM CSIC, Madrid, Spain</t>
  </si>
  <si>
    <t>Universidad Politecnica de Madrid; Consejo Superior de Investigaciones Cientificas (CSIC); Universidad Politecnica de Madrid; CSIC-UPM - Centro de Automatica y Robotica</t>
  </si>
  <si>
    <t>Molina, M (corresponding author), Univ Politecn Madrid, Dept Artificial Intelligence, Campus Montegancedo S-N, Madrid 28660, Spain.</t>
  </si>
  <si>
    <t>martin.molina@upm.es</t>
  </si>
  <si>
    <t>Campoy, Pascual/H-6268-2011; Molina, Martin/L-9517-2014</t>
  </si>
  <si>
    <t>Campoy, Pascual/0000-0002-9894-2009; Bavle, Hriday/0000-0002-1732-0647; Molina, Martin/0000-0001-7145-1974</t>
  </si>
  <si>
    <t>European Union [732287]; Spanish Ministry of Science, Innovation and Universities [RTI2018-100847-B-C21]</t>
  </si>
  <si>
    <t>European Union(European Union (EU)); Spanish Ministry of Science, Innovation and Universities(Spanish Government)</t>
  </si>
  <si>
    <t>The author(s) disclosed receipt of the following financial support for the research, authorship, and/or publication of this article: Part of the work presented in this article has been developed as a project supported by the European Union's Horizon 2020 Research and Innovation Program under the Project ROSIN (no. 732287). This work has also received funding from the Spanish Ministry of Science, Innovation and Universities through the project RTI2018-100847-B-C21.</t>
  </si>
  <si>
    <t>MB0ZC</t>
  </si>
  <si>
    <t>Green Published, gold</t>
  </si>
  <si>
    <t>WOS:000542336100001</t>
  </si>
  <si>
    <t>Madala, K; Do, H; Aceituna, D</t>
  </si>
  <si>
    <t>Assoc Comp Machinery</t>
  </si>
  <si>
    <t>Madala, Kaushik; Do, Hyunsook; Aceituna, Daniel</t>
  </si>
  <si>
    <t>2019 IEEE/ACM 2ND INTERNATIONAL WORKSHOP ON ROBOTICS SOFTWARE ENGINEERING (ROSE 2019)</t>
  </si>
  <si>
    <t>2nd IEEE/ACM International Workshop on Robotics Software Engineering (RoSE)</t>
  </si>
  <si>
    <t>MAY 27, 2019</t>
  </si>
  <si>
    <t>SYSTEMS</t>
  </si>
  <si>
    <t>[Madala, Kaushik; Do, Hyunsook] Univ North Texas, Comp Sci &amp; Engn, Denton, TX 76203 USA; [Aceituna, Daniel] DISTek Integrat Inc, Carthage, IL USA</t>
  </si>
  <si>
    <t>University of North Texas System; University of North Texas Denton</t>
  </si>
  <si>
    <t>Madala, K (corresponding author), Univ North Texas, Comp Sci &amp; Engn, Denton, TX 76203 USA.</t>
  </si>
  <si>
    <t>kaushik.madala@my.unt.edu; hyunsook.do@unt.edu; Daniel.Aceituna@distek.com</t>
  </si>
  <si>
    <t>Madala, Kaushik/HPB-9105-2023</t>
  </si>
  <si>
    <t>NSF CAREER Award [CCF-1564238]</t>
  </si>
  <si>
    <t>NSF CAREER Award(National Science Foundation (NSF)NSF - Office of the Director (OD))</t>
  </si>
  <si>
    <t>This work was supported, in part, by NSF CAREER Award CCF-1564238 to University of North Texas.</t>
  </si>
  <si>
    <t>1515 BROADWAY, NEW YORK, NY 10036-9998 USA</t>
  </si>
  <si>
    <t>Computer Science, Software Engineering; Robotics</t>
  </si>
  <si>
    <t>BO2NX</t>
  </si>
  <si>
    <t>WOS:000506313600004</t>
  </si>
  <si>
    <t>Leahy, K; Jones, A; Schwager, M; Belta, C</t>
  </si>
  <si>
    <t>Leahy, Kevin; Jones, Austin; Schwager, Mac; Belta, Calin</t>
  </si>
  <si>
    <t>Distributed Information Gathering Policies under Temporal Logic Constraints</t>
  </si>
  <si>
    <t>2015 54TH IEEE CONFERENCE ON DECISION AND CONTROL (CDC)</t>
  </si>
  <si>
    <t>IEEE Conference on Decision and Control</t>
  </si>
  <si>
    <t>54th IEEE Conference on Decision and Control (CDC)</t>
  </si>
  <si>
    <t>DEC 15-18, 2015</t>
  </si>
  <si>
    <t>Osaka, JAPAN</t>
  </si>
  <si>
    <t>Kozo Keikaku Engn,MathWorks,Springer,CYBERNET Syst,Mitsubishi Elect,Soc Ind &amp; Appl Math,Altair,Int Journal Automat &amp; Comp,IEEE CAA Journal Automatica Sinica,Cogent Engn,Now,IHI,IEEE</t>
  </si>
  <si>
    <t>We present an algorithm for synthesizing distributed control policies for networks of mobile robots such that they gather the maximum amount of information about some a priori unknown feature of the environment, e.g. hydration levels of crops or a lost person adrift at sea. Natural motion and communication constraints such as Avoid obstacles and periodically communicate with all other agents, are formulated as temporal logic formulae, a richer set of constraints than has been previously considered for this application. Mission constraints are distributed automatically among sub-groups of the agents. Each sub-group independently executes a receding horizon planner that locally optimizes information gathering and is guaranteed to satisfy the assigned mission specification. This approach allows the agents to disperse beyond inter-agent communication ranges while ensuring global team constraints are met. We evaluate our novel paradigm via simulation.</t>
  </si>
  <si>
    <t>[Leahy, Kevin; Schwager, Mac; Belta, Calin] Boston Univ, Dept Mech Engn, Boston, MA 02215 USA; [Jones, Austin; Schwager, Mac; Belta, Calin] Boston Univ, Div Syst Engn, Boston, MA 02215 USA</t>
  </si>
  <si>
    <t>Boston University; Boston University</t>
  </si>
  <si>
    <t>Leahy, K (corresponding author), Boston Univ, Dept Mech Engn, Boston, MA 02215 USA.</t>
  </si>
  <si>
    <t>kjleahy@bu.edu; austinmj@bu.edu; schwager@bu.edu; cbelta@bu.edu</t>
  </si>
  <si>
    <t>Schwager, Mac/D-9327-2011; Leahy, Kevin/MEO-3059-2025</t>
  </si>
  <si>
    <t>Belta, Calin/0000-0002-7141-2657</t>
  </si>
  <si>
    <t>0743-1546</t>
  </si>
  <si>
    <t>IEEE DECIS CONTR P</t>
  </si>
  <si>
    <t>Automation &amp; Control Systems; Engineering, Electrical &amp; Electronic</t>
  </si>
  <si>
    <t>Automation &amp; Control Systems; Engineering</t>
  </si>
  <si>
    <t>BF4PY</t>
  </si>
  <si>
    <t>WOS:000381554507001</t>
  </si>
  <si>
    <t>Arbanas, B; Ivanovic, A; Car, M; Haus, T; Orsag, M; Petrovic, T; Bogdan, S</t>
  </si>
  <si>
    <t>Okamura, A; Menciassi, A; Ude, A; Burschka, D; Lee, D; Arrichiello, F; Liu, H; Moon, H; Neira, J; Sycara, K; Yokoi, K; Martinet, P; Oh, P; Valdastri, P; Krovi, V</t>
  </si>
  <si>
    <t>Arbanas, Barbara; Ivanovic, Antun; Car, Marko; Haus, Tomislav; Orsag, Matko; Petrovic, Tamara; Bogdan, Stjepan</t>
  </si>
  <si>
    <t>Aerial-ground Robotic System for Autonomous Delivery Tasks</t>
  </si>
  <si>
    <t>2016 IEEE INTERNATIONAL CONFERENCE ON ROBOTICS AND AUTOMATION (ICRA)</t>
  </si>
  <si>
    <t>MAY 16-21, 2016</t>
  </si>
  <si>
    <t>Royal Inst Technol, Ctr Autonomous Syst, Stockholm, SWEDEN</t>
  </si>
  <si>
    <t>IEEE,IEEE Robot &amp; Automat Soc,ABB,DJI,KUKA,Husqvarna,iRobot,Khalifa Univ,Kinova Univ,MOOG,PAL Robot,UBER,Amazon</t>
  </si>
  <si>
    <t>Royal Inst Technol, Ctr Autonomous Syst</t>
  </si>
  <si>
    <t>COORDINATION</t>
  </si>
  <si>
    <t>In this paper we present a study of a robotic system that consists of an unmanned aerial vehicle equipped with a pair of manipulator arms (MMUAV), and unmanned ground vehicles (UGVs). The envisioned application scenario includes autonomous packet transportation, where MMUAV is used for picking/placing packets, while both MMUAV and UGV can be used for packet transportation, with different energy consumption profiles. We propose a reactive method for decentralized task planning and coordination of robots using hierarchical task decomposition based on TAEMS framework. Our approach takes into account low-level motion-planning aspects of the system as well as high-level mission specification, making this a multi-layered system. For low-level planning we use sampling-based planner combined with obstacle-free trajectory generation. Methods are verified in simulations and on an experimental testbed, using 3D Robotics quadcopter and Pioneer 3DX mobile robots with the results showing stability and robustness of the presented methods.</t>
  </si>
  <si>
    <t>[Arbanas, Barbara; Ivanovic, Antun; Car, Marko; Haus, Tomislav; Orsag, Matko; Petrovic, Tamara; Bogdan, Stjepan] Univ Zagreb, Fac Elect Engn &amp; Comp, LARICS Lab Robot &amp; Intelligent Control Syst, Unska 3, Zagreb 10000, Croatia</t>
  </si>
  <si>
    <t>University of Zagreb</t>
  </si>
  <si>
    <t>Petrovic, T (corresponding author), Univ Zagreb, Fac Elect Engn &amp; Comp, LARICS Lab Robot &amp; Intelligent Control Syst, Unska 3, Zagreb 10000, Croatia.</t>
  </si>
  <si>
    <t>tmara.petrovic@fer.hr</t>
  </si>
  <si>
    <t>Arbanas Ferreira, Barbara/AAI-3557-2021</t>
  </si>
  <si>
    <t>Arbanas Ferreira, Barbara/0000-0001-7746-3052; Ivanovic, Antun/0000-0001-7353-2671; Petrovic, Tamara/0000-0003-4279-303X; Bogdan, Stjepan/0000-0003-2636-3216</t>
  </si>
  <si>
    <t>BG5KH</t>
  </si>
  <si>
    <t>WOS:000389516204095</t>
  </si>
  <si>
    <t>Kilic, C; Martinez, RB; Tatsch, CA; Beard, J; Strader, J; Das, S; Ross, D; Gu, Y; Pereira, GAS; Gross, JN</t>
  </si>
  <si>
    <t>Kilic, Cagri; Martinez, Bernardo R., Jr.; Tatsch, Christopher A.; Beard, Jared; Strader, Jared; Das, Shounak; Ross, Derek; Gu, Yu; Pereira, Guilherme A. S.; Gross, Jason N.</t>
  </si>
  <si>
    <t>IEEE AEROSPACE AND ELECTRONIC SYSTEMS MAGAZINE</t>
  </si>
  <si>
    <t>NASA; Space vehicles; Robot kinematics; Moon; Software algorithms; Multi-robot systems; Resource management</t>
  </si>
  <si>
    <t>[Kilic, Cagri; Martinez, Bernardo R., Jr.; Tatsch, Christopher A.; Beard, Jared; Strader, Jared; Das, Shounak; Ross, Derek; Gu, Yu; Pereira, Guilherme A. S.; Gross, Jason N.] West Virginia Univ, Dept Mech &amp; Aerosp Engn, Morgantown, WV 26506 USA</t>
  </si>
  <si>
    <t>West Virginia University</t>
  </si>
  <si>
    <t>Gross, JN (corresponding author), West Virginia Univ, Dept Mech &amp; Aerosp Engn, Morgantown, WV 26506 USA.</t>
  </si>
  <si>
    <t>Jason.Gross@mail.wvu.edu</t>
  </si>
  <si>
    <t>Pereira, Guilherme/E-5773-2010; Gu, Yu/C-4424-2013; Kilic, Cagri/AAP-3537-2020</t>
  </si>
  <si>
    <t>Gu, Yu/0000-0003-3165-3269; Arend Tatsch, Christopher/0000-0002-9817-1128; Martinez Rocamora Junior, Bernardo/0000-0001-8048-0523; Pereira, Guilherme/0000-0003-0739-9934; Gross, Jason/0000-0002-7771-2757; Das, Shounak/0000-0002-5481-3969; Kilic, Cagri/0000-0002-8117-3602; Beard, Jared/0000-0002-4184-1178</t>
  </si>
  <si>
    <t>B. M. Statler College of Engineering and Mineral Resources at West Virginia University; Statler College of Engineering of West Virginia University; Mineral Resources of West Virginia University</t>
  </si>
  <si>
    <t>The authors would like to thank N. Ohi, C. Yang, M. de Petrillo, R. Lima, and T. Smith for their contributions on the qualification round of the competition, and A. Baheri for helping review this article. Team Mountaineers would like to thank B. M. Statler College of Engineering and Mineral Resources at West Virginia University for sponsoring our team in the Space Robotics Challenge Phase 2. This work was supported in part by the Statler College of Engineering and in part by the Mineral Resources of West Virginia University.</t>
  </si>
  <si>
    <t>IEEE-INST ELECTRICAL ELECTRONICS ENGINEERS INC</t>
  </si>
  <si>
    <t>PISCATAWAY</t>
  </si>
  <si>
    <t>445 HOES LANE, PISCATAWAY, NJ 08855-4141 USA</t>
  </si>
  <si>
    <t>0885-8985</t>
  </si>
  <si>
    <t>IEEE AERO EL SYS MAG</t>
  </si>
  <si>
    <t>IEEE Aerosp. Electron. Syst. Mag.</t>
  </si>
  <si>
    <t>DEC</t>
  </si>
  <si>
    <t>Engineering, Aerospace; Engineering, Electrical &amp; Electronic</t>
  </si>
  <si>
    <t>Engineering</t>
  </si>
  <si>
    <t>XL4UB</t>
  </si>
  <si>
    <t>WOS:000728139000013</t>
  </si>
  <si>
    <t>Schillinger, Philipp; Buerger, Mathias; Dimarogonas, Dimos V.</t>
  </si>
  <si>
    <t>INTERNATIONAL JOURNAL OF ROBOTICS RESEARCH</t>
  </si>
  <si>
    <t>Linear temporal logic; robotics; behavior synthesis; constrained planning; multi-agent planning; task allocation</t>
  </si>
  <si>
    <t>LOCAL LTL SPECIFICATIONS; TAXONOMY</t>
  </si>
  <si>
    <t>[Schillinger, Philipp; Buerger, Mathias] Bosch Ctr Artificial Intelligence, Robert Bosch Campus 1, DE-71272 Renningen, Germany; [Schillinger, Philipp; Dimarogonas, Dimos V.] KTH Royal Inst Technol, KTH Ctr Autonomous Syst, Stockholm, Sweden; [Schillinger, Philipp; Dimarogonas, Dimos V.] KTH Royal Inst Technol, ACCESS Linnaeus Ctr, EECS, Stockholm, Sweden</t>
  </si>
  <si>
    <t>Schillinger, P (corresponding author), Bosch Ctr Artificial Intelligence, Robert Bosch Campus 1, DE-71272 Renningen, Germany.</t>
  </si>
  <si>
    <t>philipp.schillinger@de.bosch.com</t>
  </si>
  <si>
    <t>SAGE PUBLICATIONS LTD</t>
  </si>
  <si>
    <t>LONDON</t>
  </si>
  <si>
    <t>1 OLIVERS YARD, 55 CITY ROAD, LONDON EC1Y 1SP, ENGLAND</t>
  </si>
  <si>
    <t>1741-3176</t>
  </si>
  <si>
    <t>INT J ROBOT RES</t>
  </si>
  <si>
    <t>Int. J. Robot. Res.</t>
  </si>
  <si>
    <t>JUN</t>
  </si>
  <si>
    <t>GN0BC</t>
  </si>
  <si>
    <t>WOS:000438621900006</t>
  </si>
  <si>
    <t>Leahy, K; Jones, A; Vasile, CI</t>
  </si>
  <si>
    <t>Leahy, Kevin; Jones, Austin; Vasile, Cristian-Ioan</t>
  </si>
  <si>
    <t>IEEE ROBOTICS AND AUTOMATION LETTERS</t>
  </si>
  <si>
    <t>Formal methods in robotics and automation; multi-robot systems</t>
  </si>
  <si>
    <t>We focus on decomposing large multi-agent path planning problems with global temporal logic goals (common to all agents) into smaller sub-problems that can be solved and executed independently. Crucially, the sub-problems' solutions must jointly satisfy the common global mission specification. The agents' missions are given as Capability Temporal Logic (CaTL) formulas, a fragment of Signal Temporal Logic (STL) that can express properties over tasks involving multiple agent capabilities (i.e., different combinations of sensors, effectors, and dynamics) under strict timing constraints. We jointly decompose both the temporal logic specification and the team of agents, using a satisfiability modulo theories (SMT) approach and heuristics for handling temporal operators. The output of the SMT is then distributed to subteams and leads to a significant speed up in planning time compared to planning for the entire team and specification. We include computational results to evaluate the efficiency of our solution, as well as the trade-offs introduced by the conservative nature of the SMT encoding and heuristics.</t>
  </si>
  <si>
    <t>[Leahy, Kevin; Jones, Austin] MIT, Lincoln Lab, Lexington, MA 02421 USA; [Vasile, Cristian-Ioan] Lehigh Univ, Dept Mech Engn &amp; Mech, Bethlehem, PA 18015 USA</t>
  </si>
  <si>
    <t>Lincoln Laboratory; Massachusetts Institute of Technology (MIT); Lehigh University</t>
  </si>
  <si>
    <t>Leahy, K (corresponding author), MIT, Lincoln Lab, Lexington, MA 02421 USA.</t>
  </si>
  <si>
    <t>kevin.leahy@ll.mit.edu; austin.jones@ll.mit.edu; cvasile@lehigh.edu</t>
  </si>
  <si>
    <t>Leahy, Kevin/MEO-3059-2025; Vasile, Cristian-Ioan/GZL-8666-2022</t>
  </si>
  <si>
    <t>Vasile, Cristian-Ioan/0000-0002-1132-1462; Leahy, Kevin/0000-0001-5894-7190</t>
  </si>
  <si>
    <t>Under Secretary of Defense for Research and Engineering under Air Force [FA8702-15-D-0001]</t>
  </si>
  <si>
    <t>Under Secretary of Defense for Research and Engineering under Air Force</t>
  </si>
  <si>
    <t>This work was supported by the Under Secretary of Defense for Research and Engineering under Air Force Contract FA8702-15-D-0001. This letter was recommended for publication by Associate Editor Y. Zhao and Editor L. Pallottino upon evaluation of the reviewers' comments.</t>
  </si>
  <si>
    <t>IEEE ROBOT AUTOM LET</t>
  </si>
  <si>
    <t>IEEE Robot. Autom. Lett.</t>
  </si>
  <si>
    <t>YP3YM</t>
  </si>
  <si>
    <t>WOS:000748560800048</t>
  </si>
  <si>
    <t>Peng, HJ; Bao, JQ; Huang, GK; Li, ZR; Wang, XW</t>
  </si>
  <si>
    <t>Peng, Haijun; Bao, Jinqiu; Huang, Guoke; Li, Zirun; Wang, Xinwei</t>
  </si>
  <si>
    <t>Chance-constrained sneaking trajectory planning for reconnaissance robots</t>
  </si>
  <si>
    <t>APPLIED MATHEMATICAL MODELLING</t>
  </si>
  <si>
    <t>Trajectory planning; Uncertainty; Chance -constrained optimal control; Convex bounding method; Numerical integration</t>
  </si>
  <si>
    <t>TIME-OPTIMAL TRAJECTORIES; PATH; ALGORITHM; OPTIMIZATION; GENERATION; NAVIGATION</t>
  </si>
  <si>
    <t>Mobile robots have been widely used in various military applications, where an efficient and robust trajectory planner is of vital importance. In this paper, we focus on the sneak-ing trajectory planning of reconnaissance robots with consideration of uncertainty in the geometric parameters of the watchtower's searchlight. By analyzing the motion equations and the mission requirements, the trajectory planning problem is formulated as a chance -constrained optimal control problem. The convex bounding method, as a kind of sampling technique, is one of the most effective ways to address this optimization problem. How-ever, it suffers from low computational efficiency since a great number of samples are required to chance constraints into determined ones. Calculating the constraint violation rate by numerical integration instead of sampling, a numerical integration assisted con-vex bounding method is developed. The improved method outperforms computational ef-ficiency since the times of evaluating each constraint becomes less. The developed method is validated by two scenarios with different complexities. Numerical results demonstrate that, compared with the traditional method, the improved method can achieve satisfac-tory constraint violation rate of similar level but with higher computational efficiency. An animation of the simulation results is available at www.bilibili.com/video/BV1Bg41117xi/ .(c) 2022 Elsevier Inc. All rights reserved.</t>
  </si>
  <si>
    <t>[Peng, Haijun; Bao, Jinqiu; Wang, Xinwei] Dalian Univ Technol, Dept Engn Mech, State Key Lab Struct Anal Ind Equipment, Dalian 116024, Liaoning, Peoples R China; [Huang, Guoke] China Helicopter Res &amp; Dev Inst, Jingdezhen 333001, Jiangxi, Peoples R China; [Li, Zirun] Wuhan Univ Technol, Sch Naval Architecture, Ocean &amp; Energy Power Engn, Wuhan 430063, Hubei, Peoples R China</t>
  </si>
  <si>
    <t>Dalian University of Technology; Wuhan University of Technology</t>
  </si>
  <si>
    <t>Wang, XW (corresponding author), Dalian Univ Technol, Dept Engn Mech, State Key Lab Struct Anal Ind Equipment, Dalian 116024, Liaoning, Peoples R China.</t>
  </si>
  <si>
    <t>wangxinwei@dlut.edu.cn</t>
  </si>
  <si>
    <t>peng, haijun/D-6615-2013; Wang, Xinwei/U-1246-2019</t>
  </si>
  <si>
    <t>Wang, Xinwei/0000-0003-2791-0170</t>
  </si>
  <si>
    <t>National Natural Science Foundation of China [12102077, 11922203]; Fundamental Research Funds for the Central Universities [DUT22ZD211, DUT22RC (3) 010, DUT20YG125]</t>
  </si>
  <si>
    <t>National Natural Science Foundation of China(National Natural Science Foundation of China (NSFC)); Fundamental Research Funds for the Central Universities(Fundamental Research Funds for the Central Universities)</t>
  </si>
  <si>
    <t>Acknowledgements The authors are grateful for the National Natural Science Foundation of China (12102077 , 11922203) ; the Fundamental Research Funds for the Central Universities (DUT22ZD211 , DUT22RC (3) 010 , DUT20YG125) .</t>
  </si>
  <si>
    <t>0307-904X</t>
  </si>
  <si>
    <t>1872-8480</t>
  </si>
  <si>
    <t>APPL MATH MODEL</t>
  </si>
  <si>
    <t>Appl. Math. Model.</t>
  </si>
  <si>
    <t>10.1016/j.apm.2022.08.009</t>
  </si>
  <si>
    <t>AUG 2022</t>
  </si>
  <si>
    <t>Engineering, Multidisciplinary; Mathematics, Interdisciplinary Applications; Mechanics</t>
  </si>
  <si>
    <t>Engineering; Mathematics; Mechanics</t>
  </si>
  <si>
    <t>5A4EE</t>
  </si>
  <si>
    <t>WOS:000862840600005</t>
  </si>
  <si>
    <t>Kamale, D; Vasile, CI</t>
  </si>
  <si>
    <t>Kamale, Disha; Vasile, Cristian-Ioan</t>
  </si>
  <si>
    <t>2024 IEEE INTERNATIONAL CONFERENCE ON ROBOTICS AND AUTOMATION, ICRA 2024</t>
  </si>
  <si>
    <t>MAY 13-17, 2024</t>
  </si>
  <si>
    <t>Yokohama, JAPAN</t>
  </si>
  <si>
    <t>MULTIAGENT SYSTEMS</t>
  </si>
  <si>
    <t>[Kamale, Disha; Vasile, Cristian-Ioan] Lehigh Univ, Mech Engn &amp; Mech Dept, Bethlehem, PA 18015 USA</t>
  </si>
  <si>
    <t>Lehigh University</t>
  </si>
  <si>
    <t>Kamale, D (corresponding author), Lehigh Univ, Mech Engn &amp; Mech Dept, Bethlehem, PA 18015 USA.</t>
  </si>
  <si>
    <t>ddk320@lehigh.edu; cvasile@lehigh.edu</t>
  </si>
  <si>
    <t>Vasile, Cristian-Ioan/GZL-8666-2022; Kamale, Disha/ABC-6470-2021</t>
  </si>
  <si>
    <t>Vasile, Cristian-Ioan/0000-0002-1132-1462</t>
  </si>
  <si>
    <t>979-8-3503-8458-1; 979-8-3503-8457-4</t>
  </si>
  <si>
    <t>BX4UK</t>
  </si>
  <si>
    <t>WOS:001294576200025</t>
  </si>
  <si>
    <t>Askarpour, M; Menghi, C; Belli, G; Bersani, MM; Pelliccione, P</t>
  </si>
  <si>
    <t>ACM</t>
  </si>
  <si>
    <t>Askarpour, Mehrnoosh; Menghi, Claudio; Belli, Gabriele; Bersani, Marcello M.; Pelliccione, Patrizio</t>
  </si>
  <si>
    <t>2020 IEEE/ACM 8TH INTERNATIONAL CONFERENCE ON FORMAL METHODS IN SOFTWARE ENGINEERING, FORMALISE</t>
  </si>
  <si>
    <t>FME Workshop on Formal Methods in Software Engineering</t>
  </si>
  <si>
    <t>IEEE/ACM 8th International Conference on Formal Methods in Software Engineering (FormaliSE)</t>
  </si>
  <si>
    <t>JUL 13, 2020</t>
  </si>
  <si>
    <t>Seoul, SOUTH KOREA</t>
  </si>
  <si>
    <t>IEEE,Assoc Comp Machinery,IEEE Comp Soc,Formal Methods Europe</t>
  </si>
  <si>
    <t>Planning; Robotics; Formal Methods; Timed Automaton; Temporal Logic; Model Checking; Uppaal</t>
  </si>
  <si>
    <t>MOTION; SPECIFICATIONS</t>
  </si>
  <si>
    <t>[Askarpour, Mehrnoosh; Bersani, Marcello M.] Politecn Milan, Milan, Italy; [Menghi, Claudio] Univ Luxembourg, Luxembourg, Luxembourg; [Belli, Gabriele] Alten, Turin, Italy; [Pelliccione, Patrizio] Chalmers Univ Gothenburg, Gothenburg, Sweden; [Pelliccione, Patrizio] Univ Aquila, Laquila, Italy</t>
  </si>
  <si>
    <t>Polytechnic University of Milan; University of Luxembourg; Chalmers University of Technology; University of L'Aquila</t>
  </si>
  <si>
    <t>Askarpour, M (corresponding author), Politecn Milan, Milan, Italy.</t>
  </si>
  <si>
    <t>mehrnoosh.askarpour@polimi.it; claudio.menghi@uni.lu; gabriele.belli@alten.it; marcellomaria.bersani@polimi.it; patrizio.pelliccione@univaq.it</t>
  </si>
  <si>
    <t>Pelliccione, Patrizio/Q-5118-2019; MENGHI, CLAUDIO/AAC-2265-2022</t>
  </si>
  <si>
    <t>ASKARPOUR, MEHRNOOSH/0000-0001-6526-2544; MENGHI, CLAUDIO/0000-0001-5303-8481; Pelliccione, Patrizio/0000-0002-5438-2281</t>
  </si>
  <si>
    <t>European Research Council under the European Union [694277, 731869]; Italian Government under CIPE resolution [70/2017]</t>
  </si>
  <si>
    <t>European Research Council under the European Union(European Research Council (ERC)); Italian Government under CIPE resolution</t>
  </si>
  <si>
    <t>This work has received funding from the European Research Council under the European Union's Horizon 2020 research and innovation programme (grant No 694277 and No 731869). We also acknowledge financial support from Centre of EXcellence on Connected, Geo-Localized and Cybersecure Vehicle (EX-Emerge), funded by Italian Government under CIPE resolution n. 70/2017 (Aug. 7, 2017).</t>
  </si>
  <si>
    <t>2380-873X</t>
  </si>
  <si>
    <t>FME WORKS FORM</t>
  </si>
  <si>
    <t>BV4UF</t>
  </si>
  <si>
    <t>WOS:001041745500006</t>
  </si>
  <si>
    <t>Valner, R; Vunder, V; Aabloo, A; Pryor, M; Kruusamae, K</t>
  </si>
  <si>
    <t>Valner, Robert; Vunder, Veiko; Aabloo, Alvo; Pryor, Mitch; Kruusamae, Karl</t>
  </si>
  <si>
    <t>IEEE ACCESS</t>
  </si>
  <si>
    <t>Task analysis; Robots; Software; Robot sensing systems; Computer architecture; Hardware; Navigation; Robot programming; fault tolerant systems; reconfigurable architectures; redundancy; autonomous robots; ROS</t>
  </si>
  <si>
    <t>For widespread deployment of robots in challenging environments (fire fighting, search and rescue, planetary exploration, etc.), the software of the robot must allow for reliability and adaptability. For many existing systems, an unexpected change in mission specification, component failures, or energy conservation requires downtime for adaption (redesign of mission logic, switching sensor data processing pipeline, etc.). This is because software and hardware components for robotic applications are commonly chosen or designed based on task requirements and integrated either directly in the source code or via system configuration scripts, such as ROS launch files, leading to a fixed monolithic design. As the necessity and extent of adaptive behaviors is not always known prior to deployment, the structure of a robot's software needs to support it by design. In this paper, we propose TeMoto, a novel architecture for adaptive autonomous robots, and a ROS-based framework of openly available software tools that implement the TeMoto architecture. TeMoto is a developer tool which combines dynamic (run-time) task and resource management, encourages modular and scalable system design and is task and platform agnostic - TeMoto provides the foundation for an adaptive robotic system. The feasibility of the TeMoto framework is qualitatively assessed via experiments on single and multi-robot setups spanning common scenarios (teleoperation, autonomous surveillance, cargo delivery, etc.). TeMoto-based systems exhibit increased fault tolerance and dynamic reconfigurability of software and hardware resources, as well as up to a 47% reduction in power consumption compared to the non TeMoto-enabled reference setup.</t>
  </si>
  <si>
    <t>[Valner, Robert; Vunder, Veiko; Aabloo, Alvo; Kruusamae, Karl] Univ Tartu, Inst Technol, EE-50090 Tartu, Estonia; [Pryor, Mitch] Univ Texas Austin, Cockrell Sch Engn, Austin, TX 78712 USA</t>
  </si>
  <si>
    <t>University of Tartu; University of Texas System; University of Texas Austin</t>
  </si>
  <si>
    <t>Valner, R (corresponding author), Univ Tartu, Inst Technol, EE-50090 Tartu, Estonia.</t>
  </si>
  <si>
    <t>robert.valner@ut.ee</t>
  </si>
  <si>
    <t>Aabloo, Alvo/C-5639-2011</t>
  </si>
  <si>
    <t>Pryor, Mitch/0000-0001-5089-9964; Kruusamae, Karl/0000-0002-1720-1509</t>
  </si>
  <si>
    <t>Los Alamos National Laboratory, through the Estonian Research Council; European Social Fund via IT Academy Programme, CHIST-ERA Project InDex [PSG753]; Estonian Centre of Excellence in IT (EXCITE) through the European Regional Development Fund</t>
  </si>
  <si>
    <t>Los Alamos National Laboratory, through the Estonian Research Council; European Social Fund via IT Academy Programme, CHIST-ERA Project InDex; Estonian Centre of Excellence in IT (EXCITE) through the European Regional Development Fund</t>
  </si>
  <si>
    <t>This work was supported in part by the Los Alamos National Laboratory, through the Estonian Research Council, European Social Fund via IT Academy Programme, CHIST-ERA Project InDex, under Grant PSG753; and in part by the Estonian Centre of Excellence in IT (EXCITE) through the European Regional Development Fund.</t>
  </si>
  <si>
    <t>Computer Science, Information Systems; Engineering, Electrical &amp; Electronic; Telecommunications</t>
  </si>
  <si>
    <t>Computer Science; Engineering; Telecommunications</t>
  </si>
  <si>
    <t>1K2QE</t>
  </si>
  <si>
    <t>WOS:000798451200001</t>
  </si>
  <si>
    <t>Hibbard, M; Savas, Y; Xu, Z; Topcu, U</t>
  </si>
  <si>
    <t>Hibbard, Michael; Savas, Yagiz; Xu, Zhe; Topcu, Ufuk</t>
  </si>
  <si>
    <t>IFAC PAPERSONLINE</t>
  </si>
  <si>
    <t>21st IFAC World Congress on Automatic Control - Meeting Societal Challenges</t>
  </si>
  <si>
    <t>JUL 11-17, 2020</t>
  </si>
  <si>
    <t>Int Federat Automat Control,Siemens,Bayer,ABB,MathWorks,Phoenix Contact,Ifak Technol,Berlin Heart,Elsevier,De Gruyter,Tele Medi GmbH</t>
  </si>
  <si>
    <t>Mission planning and decision making; Trajectory and Path Planning; Autonomous Mobile Robots</t>
  </si>
  <si>
    <t>We consider a scenario in which an autonomous agent carries out a mission in a stochastic environment while passively observed by an adversary. For the agent, minimizing the information leaked to the adversary regarding its high-level specification is critical in creating an informational advantage. We express the specification of the agent as a parametric linear temporal logic formula, measure the information leakage by the adversary's confidence in the agent's mission specification, and propose algorithms to synthesize a policy for the agent which minimizes the information leakage to the adversary. In the scenario considered, the adversary aims to infer the specification of the agent from a set of candidate specifications, each of which has an associated likelihood probability. The agent's objective is to synthesize a policy that maximizes the entropy of the adversary's likelihood distribution while satisfying its specification. We propose two approaches to solve the resulting synthesis problem. The first approach computes the exact satisfaction probabilities for each candidate specification, whereas the second approach utilizes the Frechet inequalities to approximate them. For each approach, we formulate a mixed-integer program with a quasiconcave objective function. We solve the problem using a bisection algorithm. Finally, we compare the performance of both approaches on numerical simulations. Copyright (C) 2020 The Authors.</t>
  </si>
  <si>
    <t>[Hibbard, Michael; Savas, Yagiz; Topcu, Ufuk] Univ Texas Austin, Dept Aerosp Engn, Austin, TX 78712 USA; [Xu, Zhe] Univ Texas Austin, Oden Inst Computat Engn &amp; Sci, Austin, TX 78712 USA</t>
  </si>
  <si>
    <t>University of Texas System; University of Texas Austin; University of Texas System; University of Texas Austin</t>
  </si>
  <si>
    <t>Hibbard, M (corresponding author), Univ Texas Austin, Dept Aerosp Engn, Austin, TX 78712 USA.</t>
  </si>
  <si>
    <t>mwhibbard@utexas.edu; yagiz.savas@utexas.edu; zhexu@utexas.edu; utopcu@utexas.edu</t>
  </si>
  <si>
    <t>Savas, Yagiz/CAH-5556-2022; Xu, Zhe/HME-1698-2023</t>
  </si>
  <si>
    <t>DARPA [D19AP00004]; AFRL [FA9550-19-1-0169]</t>
  </si>
  <si>
    <t>DARPA(United States Department of DefenseDefense Advanced Research Projects Agency (DARPA)); AFRL(United States Department of DefenseUS Air Force Research Laboratory)</t>
  </si>
  <si>
    <t>This work was funded in part by the grants DARPA D19AP00004 and AFRL FA9550-19-1-0169.</t>
  </si>
  <si>
    <t>2405-8963</t>
  </si>
  <si>
    <t>Automation &amp; Control Systems</t>
  </si>
  <si>
    <t>SF2LV</t>
  </si>
  <si>
    <t>Green Submitted, gold</t>
  </si>
  <si>
    <t>WOS:000652593600348</t>
  </si>
  <si>
    <t>Ulusoy, A; Smith, SL; Belta, C</t>
  </si>
  <si>
    <t>Hsieh, MA; Chirikjian, G</t>
  </si>
  <si>
    <t>Ulusoy, Alphan; Smith, Stephen L.; Belta, Calin</t>
  </si>
  <si>
    <t>Optimal Multi-Robot Path Planning with LTL Constraints: Guaranteeing Correctness through Synchronization</t>
  </si>
  <si>
    <t>DISTRIBUTED AUTONOMOUS ROBOTIC SYSTEMS</t>
  </si>
  <si>
    <t>11th International Symposium on Distributed Autonomous Robotic Systems (DARS)</t>
  </si>
  <si>
    <t>NOV, 2012</t>
  </si>
  <si>
    <t>Johns Hopkins Univ, Baltimore, MD</t>
  </si>
  <si>
    <t>Johns Hopkins Univ</t>
  </si>
  <si>
    <t>In this paper, we consider the automated planning of optimal paths for a robotic team satisfying a high level mission specification. Each robot in the team is modeled as a weighted transition system where the weights have associated deviation values that capture the non-determinism in the traveling times of the robot during its deployment. The mission is given as a Linear Temporal Logic (LTL) formula over a set of propositions satisfied at the regions of the environment. Additionally, we have an optimizing proposition capturing some particular task that must be repeatedly completed by the team. The goal is to minimize the maximum time between successive satisfying instances of the optimizing proposition while guaranteeing that the mission is satisfied even under non-deterministic traveling times. After computing a set of optimal satisfying paths for the members of the team, we also compute a set of synchronization sequences for each robot to ensure that the LTL formula is never violated during deployment. We implement and experimentally evaluate our method considering a persistent monitoring task in a road network environment.</t>
  </si>
  <si>
    <t>[Ulusoy, Alphan; Belta, Calin] Boston Univ, Boston, MA 02215 USA; [Smith, Stephen L.] Univ Waterloo, Waterloo, ON N2L 3G1, Canada</t>
  </si>
  <si>
    <t>Boston University; University of Waterloo</t>
  </si>
  <si>
    <t>Ulusoy, A (corresponding author), Boston Univ, Boston, MA 02215 USA.</t>
  </si>
  <si>
    <t>alphan@bu.edu; stephen.smith@uwaterloo.ca; cbelta@bu.edu</t>
  </si>
  <si>
    <t>Smith, Stephen/JDC-8309-2023</t>
  </si>
  <si>
    <t>Belta, Calin/0000-0002-7141-2657; Smith, Stephen/0000-0002-8636-407X</t>
  </si>
  <si>
    <t>SPRINGER-VERLAG BERLIN</t>
  </si>
  <si>
    <t>BERLIN</t>
  </si>
  <si>
    <t>HEIDELBERGER PLATZ 3, D-14197 BERLIN, GERMANY</t>
  </si>
  <si>
    <t>1610-7438</t>
  </si>
  <si>
    <t>978-3-642-55146-8; 978-3-642-55145-1</t>
  </si>
  <si>
    <t>SPRINGER TRAC ADV RO</t>
  </si>
  <si>
    <t>BE7SX</t>
  </si>
  <si>
    <t>WOS:000375850800024</t>
  </si>
  <si>
    <t>Heppner, G; Oberacker, D; Roennau, A; Dillmann, R</t>
  </si>
  <si>
    <t>Heppner, Georg; Oberacker, David; Roennau, Arne; Dillmann, Rudiger</t>
  </si>
  <si>
    <t>FRAMEWORK</t>
  </si>
  <si>
    <t>While individual robots are becoming increasingly capable, the complexity of expected missions increases exponentially in comparison. To cope with this complexity, heterogeneous teams of robots have become a significant research interest in recent years. Making effective use of the robots and their unique skills in a team is challenging. Dynamic runtime conditions often make static task allocations infeasible, requiring a dynamic, capability-aware allocation of tasks to team members. To this end, we propose and implement a system that allows a user to specify missions using Behavior Trees (BTs), which can then, at runtime, be dynamically allocated to the current robot team. The system allows to statically model an individual robot's capabilities within our ros_bt_py BT framework. It offers a runtime auction system to dynamically allocate tasks to the most capable robot in the current team. The system leverages utility values and pre-conditions to ensure that the allocation improves the overall mission execution quality while preventing faulty assignments. To evaluate the system, we simulated a find-and-decontaminate mission with a team of three heterogeneous robots and analyzed the utilization and overall mission times as metrics. Our results show that our system can improve the overall effectiveness of a team while allowing for intuitive mission specification and flexibility in the team composition.</t>
  </si>
  <si>
    <t>[Heppner, Georg; Oberacker, David; Roennau, Arne; Dillmann, Rudiger] FZI Res Ctr Informat Technol, Dept Interact Diag &amp; Serv Syst IDS, Haid &amp; Neu Str 10-14, D-76131 Karlsruhe, Germany</t>
  </si>
  <si>
    <t>Heppner, G (corresponding author), FZI Res Ctr Informat Technol, Dept Interact Diag &amp; Serv Syst IDS, Haid &amp; Neu Str 10-14, D-76131 Karlsruhe, Germany.</t>
  </si>
  <si>
    <t>German Federal Ministry of Education and Research (BMBF) [13N16540]</t>
  </si>
  <si>
    <t>German Federal Ministry of Education and Research (BMBF)(Federal Ministry of Education &amp; Research (BMBF))</t>
  </si>
  <si>
    <t>The research leading to these results has received funding in the ROBDEKON II project under the grant agreement No. 13N16540 by the German Federal Ministry of Education and Research (BMBF).</t>
  </si>
  <si>
    <t>WOS:001294576203107</t>
  </si>
  <si>
    <t>Key words</t>
  </si>
  <si>
    <t>Scientific database</t>
  </si>
  <si>
    <t>ACM DL</t>
  </si>
  <si>
    <t>IEEE Xplore</t>
  </si>
  <si>
    <t>WoS</t>
  </si>
  <si>
    <t>Selected?</t>
  </si>
  <si>
    <t>Yes</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</si>
</sst>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
    <numFmt numFmtId="165" formatCode="yyyy-m"/>
    <numFmt numFmtId="166" formatCode="d mmm yyyy"/>
  </numFmts>
  <fonts count="5">
    <font>
      <sz val="10.0"/>
      <color rgb="FF000000"/>
      <name val="Arial"/>
      <scheme val="minor"/>
    </font>
    <font>
      <color theme="1"/>
      <name val="Arial"/>
    </font>
    <font>
      <u/>
      <color rgb="FF1155CC"/>
      <name val="Arial"/>
    </font>
    <font>
      <u/>
      <color rgb="FF0000FF"/>
      <name val="Arial"/>
    </font>
    <font>
      <color theme="1"/>
      <name val="Arial"/>
      <scheme val="minor"/>
    </font>
  </fonts>
  <fills count="4">
    <fill>
      <patternFill patternType="none"/>
    </fill>
    <fill>
      <patternFill patternType="lightGray"/>
    </fill>
    <fill>
      <patternFill patternType="solid">
        <fgColor rgb="FFCFE2F3"/>
        <bgColor rgb="FFCFE2F3"/>
      </patternFill>
    </fill>
    <fill>
      <patternFill patternType="solid">
        <fgColor rgb="FF93C47D"/>
        <bgColor rgb="FF93C47D"/>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horizontal="right" vertical="bottom"/>
    </xf>
    <xf borderId="0" fillId="0" fontId="2" numFmtId="0" xfId="0" applyAlignment="1" applyFont="1">
      <alignment vertical="bottom"/>
    </xf>
    <xf borderId="0" fillId="0" fontId="1" numFmtId="164" xfId="0" applyAlignment="1" applyFont="1" applyNumberFormat="1">
      <alignment horizontal="right" vertical="bottom"/>
    </xf>
    <xf borderId="0" fillId="0" fontId="1" numFmtId="165" xfId="0" applyAlignment="1" applyFont="1" applyNumberFormat="1">
      <alignment horizontal="right" vertical="bottom"/>
    </xf>
    <xf borderId="0" fillId="0" fontId="1" numFmtId="166" xfId="0" applyAlignment="1" applyFont="1" applyNumberFormat="1">
      <alignment horizontal="right" vertical="bottom"/>
    </xf>
    <xf borderId="0" fillId="0" fontId="3" numFmtId="0" xfId="0" applyAlignment="1" applyFont="1">
      <alignment vertical="bottom"/>
    </xf>
    <xf borderId="0" fillId="2" fontId="1" numFmtId="0" xfId="0" applyAlignment="1" applyFill="1" applyFont="1">
      <alignment vertical="bottom"/>
    </xf>
    <xf borderId="0" fillId="2" fontId="1" numFmtId="0" xfId="0" applyAlignment="1" applyFont="1">
      <alignment horizontal="center" vertical="bottom"/>
    </xf>
    <xf borderId="0" fillId="2" fontId="4" numFmtId="0" xfId="0" applyAlignment="1" applyFont="1">
      <alignment horizontal="center" readingOrder="0"/>
    </xf>
    <xf borderId="0" fillId="0" fontId="1" numFmtId="0" xfId="0" applyAlignment="1" applyFont="1">
      <alignment horizontal="center" vertical="bottom"/>
    </xf>
    <xf borderId="0" fillId="0" fontId="4" numFmtId="0" xfId="0" applyAlignment="1" applyFont="1">
      <alignment horizontal="center" readingOrder="0"/>
    </xf>
    <xf borderId="0" fillId="0" fontId="1" numFmtId="0" xfId="0" applyAlignment="1" applyFont="1">
      <alignment vertical="bottom"/>
    </xf>
    <xf borderId="0" fillId="0" fontId="4" numFmtId="0" xfId="0" applyAlignment="1" applyFont="1">
      <alignment horizontal="center"/>
    </xf>
    <xf borderId="0" fillId="3" fontId="4" numFmtId="0" xfId="0" applyAlignment="1" applyFill="1" applyFont="1">
      <alignment horizontal="center" readingOrder="0"/>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scopus.com/inward/record.uri?eid=2-s2.0-85027993404&amp;doi=10.1109%2fICRA.2017.7989094&amp;partnerID=40&amp;md5=d15138ff2e52a1cb9e5c0841684990c8" TargetMode="External"/><Relationship Id="rId42" Type="http://schemas.openxmlformats.org/officeDocument/2006/relationships/hyperlink" Target="https://www.scopus.com/inward/record.uri?eid=2-s2.0-85141867062&amp;doi=10.1007%2f978-3-030-66494-7_12&amp;partnerID=40&amp;md5=cc665db77b534d17f13887e568e4870a" TargetMode="External"/><Relationship Id="rId41" Type="http://schemas.openxmlformats.org/officeDocument/2006/relationships/hyperlink" Target="https://www.scopus.com/inward/record.uri?eid=2-s2.0-85202432082&amp;doi=10.1109%2fICRA57147.2024.10610142&amp;partnerID=40&amp;md5=6707273178a8679b376a30aacba259e4" TargetMode="External"/><Relationship Id="rId44" Type="http://schemas.openxmlformats.org/officeDocument/2006/relationships/hyperlink" Target="https://www.scopus.com/inward/record.uri?eid=2-s2.0-85161112380&amp;doi=10.1109%2fICRA48891.2023.10160344&amp;partnerID=40&amp;md5=773e7fa05fed3a2d72d01aee7ef75496" TargetMode="External"/><Relationship Id="rId43" Type="http://schemas.openxmlformats.org/officeDocument/2006/relationships/hyperlink" Target="https://www.scopus.com/inward/record.uri?eid=2-s2.0-85092730403&amp;doi=10.15607%2fRSS.2018.XIV.031&amp;partnerID=40&amp;md5=44250d76180f885b4c151f2cb3e10466" TargetMode="External"/><Relationship Id="rId46" Type="http://schemas.openxmlformats.org/officeDocument/2006/relationships/hyperlink" Target="https://www.scopus.com/inward/record.uri?eid=2-s2.0-85062361103&amp;doi=10.1109%2fICSE-Companion.2019.00048&amp;partnerID=40&amp;md5=f3597c4c3f6560441021aedef4db8c5c" TargetMode="External"/><Relationship Id="rId45" Type="http://schemas.openxmlformats.org/officeDocument/2006/relationships/hyperlink" Target="https://www.scopus.com/inward/record.uri?eid=2-s2.0-85073148269&amp;doi=10.1109%2fRoSE.2019.00006&amp;partnerID=40&amp;md5=5b9d507e2c2643e595f53710636ee4ae" TargetMode="External"/><Relationship Id="rId1" Type="http://schemas.openxmlformats.org/officeDocument/2006/relationships/hyperlink" Target="https://www.scopus.com/inward/record.uri?eid=2-s2.0-85121697598&amp;partnerID=40&amp;md5=ab80e5d74aa4bd4f94fb42dcd35b605c" TargetMode="External"/><Relationship Id="rId2" Type="http://schemas.openxmlformats.org/officeDocument/2006/relationships/hyperlink" Target="https://www.scopus.com/inward/record.uri?eid=2-s2.0-85182560956&amp;partnerID=40&amp;md5=267dd3afc8ac3703450d9fe643010f61" TargetMode="External"/><Relationship Id="rId3" Type="http://schemas.openxmlformats.org/officeDocument/2006/relationships/hyperlink" Target="https://www.scopus.com/inward/record.uri?eid=2-s2.0-84964257942&amp;doi=10.1109%2fCIT%2fIUCC%2fDASC%2fPICOM.2015.194&amp;partnerID=40&amp;md5=3f231895972ddb5260687b22bcd7c314" TargetMode="External"/><Relationship Id="rId4" Type="http://schemas.openxmlformats.org/officeDocument/2006/relationships/hyperlink" Target="https://www.scopus.com/inward/record.uri?eid=2-s2.0-85119610665&amp;doi=10.1016%2fj.ifacol.2020.12.2359&amp;partnerID=40&amp;md5=bc0fd5e95d7dbfb7e4204377754b72e1" TargetMode="External"/><Relationship Id="rId9" Type="http://schemas.openxmlformats.org/officeDocument/2006/relationships/hyperlink" Target="https://www.scopus.com/inward/record.uri?eid=2-s2.0-84977591908&amp;doi=10.1109%2fICRA.2016.7487759&amp;partnerID=40&amp;md5=996d5d3e7dd619df04c3efc9ada5da82" TargetMode="External"/><Relationship Id="rId48" Type="http://schemas.openxmlformats.org/officeDocument/2006/relationships/hyperlink" Target="https://www.scopus.com/inward/record.uri?eid=2-s2.0-84926010562&amp;doi=10.1016%2fj.ins.2014.07.047&amp;partnerID=40&amp;md5=7a2448f2606a6fe90fea8b865bb6e88b" TargetMode="External"/><Relationship Id="rId47" Type="http://schemas.openxmlformats.org/officeDocument/2006/relationships/hyperlink" Target="https://www.scopus.com/inward/record.uri?eid=2-s2.0-85150067700&amp;doi=10.1016%2fj.robot.2023.104386&amp;partnerID=40&amp;md5=b4d8095640e019bcea04f62e50db4ea0" TargetMode="External"/><Relationship Id="rId49" Type="http://schemas.openxmlformats.org/officeDocument/2006/relationships/hyperlink" Target="https://www.scopus.com/inward/record.uri?eid=2-s2.0-85202449588&amp;doi=10.3390%2fs24165166&amp;partnerID=40&amp;md5=678150943c0102fdf7e2af4d74358eb5" TargetMode="External"/><Relationship Id="rId5" Type="http://schemas.openxmlformats.org/officeDocument/2006/relationships/hyperlink" Target="https://www.scopus.com/inward/record.uri?eid=2-s2.0-85119202698&amp;doi=10.1007%2fs11370-021-00389-0&amp;partnerID=40&amp;md5=4ad0b023297e8f8e09c09ac6a20c1d0a" TargetMode="External"/><Relationship Id="rId6" Type="http://schemas.openxmlformats.org/officeDocument/2006/relationships/hyperlink" Target="https://www.scopus.com/inward/record.uri?eid=2-s2.0-85105349732&amp;doi=10.1109%2fTSE.2019.2945329&amp;partnerID=40&amp;md5=1a7532cd4de87a554dbfda6c0b6d264d" TargetMode="External"/><Relationship Id="rId7" Type="http://schemas.openxmlformats.org/officeDocument/2006/relationships/hyperlink" Target="https://www.scopus.com/inward/record.uri?eid=2-s2.0-85029500347&amp;partnerID=40&amp;md5=31d50d254e3f21c089dda1394141a8f7" TargetMode="External"/><Relationship Id="rId8" Type="http://schemas.openxmlformats.org/officeDocument/2006/relationships/hyperlink" Target="https://www.scopus.com/inward/record.uri?eid=2-s2.0-85098535496&amp;doi=10.1145%2f3377812.3382143&amp;partnerID=40&amp;md5=033bb7a70cf79453942f099966f98ed4" TargetMode="External"/><Relationship Id="rId31" Type="http://schemas.openxmlformats.org/officeDocument/2006/relationships/hyperlink" Target="https://www.scopus.com/inward/record.uri?eid=2-s2.0-85121272978&amp;doi=10.2514%2f6.2021-4094&amp;partnerID=40&amp;md5=4692fc1fa6b419a5eb8c08485a29cf7a" TargetMode="External"/><Relationship Id="rId30" Type="http://schemas.openxmlformats.org/officeDocument/2006/relationships/hyperlink" Target="https://www.scopus.com/inward/record.uri?eid=2-s2.0-85215675171&amp;partnerID=40&amp;md5=3fa59b0342c68f1465a1acd3efe7ce8d" TargetMode="External"/><Relationship Id="rId33" Type="http://schemas.openxmlformats.org/officeDocument/2006/relationships/hyperlink" Target="https://www.scopus.com/inward/record.uri?eid=2-s2.0-85208646444&amp;doi=10.3390%2fs24216881&amp;partnerID=40&amp;md5=5080222d3d1119e9b51d146a4a0b2d47" TargetMode="External"/><Relationship Id="rId32" Type="http://schemas.openxmlformats.org/officeDocument/2006/relationships/hyperlink" Target="https://www.scopus.com/inward/record.uri?eid=2-s2.0-85102048290&amp;doi=10.1007%2fs10270-020-00854-x&amp;partnerID=40&amp;md5=4160d255b5b4f490d870714fc1127b56" TargetMode="External"/><Relationship Id="rId35" Type="http://schemas.openxmlformats.org/officeDocument/2006/relationships/hyperlink" Target="https://www.scopus.com/inward/record.uri?eid=2-s2.0-85027359209&amp;doi=10.1007%2fs10514-017-9665-6&amp;partnerID=40&amp;md5=042a794275c101d99138ba1a2f659a45" TargetMode="External"/><Relationship Id="rId34" Type="http://schemas.openxmlformats.org/officeDocument/2006/relationships/hyperlink" Target="https://www.scopus.com/inward/record.uri?eid=2-s2.0-85215787441&amp;partnerID=40&amp;md5=0dc0ed544d1f58fa65ebe08afd58bfea" TargetMode="External"/><Relationship Id="rId37" Type="http://schemas.openxmlformats.org/officeDocument/2006/relationships/hyperlink" Target="https://www.scopus.com/inward/record.uri?eid=2-s2.0-85182767385&amp;partnerID=40&amp;md5=d7e2aa622c620dd61a82516d10632f2f" TargetMode="External"/><Relationship Id="rId36" Type="http://schemas.openxmlformats.org/officeDocument/2006/relationships/hyperlink" Target="https://www.scopus.com/inward/record.uri?eid=2-s2.0-84945939399&amp;doi=10.1109%2fMED.2015.7158721&amp;partnerID=40&amp;md5=2fd96107a2cbef55c62f45775fa0689b" TargetMode="External"/><Relationship Id="rId39" Type="http://schemas.openxmlformats.org/officeDocument/2006/relationships/hyperlink" Target="https://www.scopus.com/inward/record.uri?eid=2-s2.0-85018542192&amp;doi=10.4018%2f978-1-5225-1759-7.ch044&amp;partnerID=40&amp;md5=e9d9c994bda64e9380602af891814fa0" TargetMode="External"/><Relationship Id="rId38" Type="http://schemas.openxmlformats.org/officeDocument/2006/relationships/hyperlink" Target="https://www.scopus.com/inward/record.uri?eid=2-s2.0-84962004150&amp;doi=10.1109%2fCDC.2015.7403291&amp;partnerID=40&amp;md5=083c0fbe991c302deb7d18b4df972bd5" TargetMode="External"/><Relationship Id="rId62" Type="http://schemas.openxmlformats.org/officeDocument/2006/relationships/drawing" Target="../drawings/drawing1.xml"/><Relationship Id="rId61" Type="http://schemas.openxmlformats.org/officeDocument/2006/relationships/hyperlink" Target="https://www.scopus.com/inward/record.uri?eid=2-s2.0-85123429770&amp;doi=10.1109%2fMODELS50736.2021.00040&amp;partnerID=40&amp;md5=03ed56605aaa289c621e210426135bda" TargetMode="External"/><Relationship Id="rId20" Type="http://schemas.openxmlformats.org/officeDocument/2006/relationships/hyperlink" Target="https://www.scopus.com/inward/record.uri?eid=2-s2.0-85075761267&amp;doi=10.1007%2f978-3-030-32079-9_21&amp;partnerID=40&amp;md5=bf605ce6386716f5ff644b34fa43a6c2" TargetMode="External"/><Relationship Id="rId22" Type="http://schemas.openxmlformats.org/officeDocument/2006/relationships/hyperlink" Target="https://www.scopus.com/inward/record.uri?eid=2-s2.0-85119349080&amp;doi=10.1007%2f978-3-030-89177-0_36&amp;partnerID=40&amp;md5=d0c69f5b0f9ed3c8354dde40bd92583c" TargetMode="External"/><Relationship Id="rId21" Type="http://schemas.openxmlformats.org/officeDocument/2006/relationships/hyperlink" Target="https://www.scopus.com/inward/record.uri?eid=2-s2.0-85055099832&amp;doi=10.1080%2f02533839.2018.1498022&amp;partnerID=40&amp;md5=2316fc3724ae654871a4eac09cff2c05" TargetMode="External"/><Relationship Id="rId24" Type="http://schemas.openxmlformats.org/officeDocument/2006/relationships/hyperlink" Target="https://www.scopus.com/inward/record.uri?eid=2-s2.0-85076254745&amp;doi=10.1177%2f1729881419885697&amp;partnerID=40&amp;md5=26a5b556ddb7b4df1c253610b67e653d" TargetMode="External"/><Relationship Id="rId23" Type="http://schemas.openxmlformats.org/officeDocument/2006/relationships/hyperlink" Target="https://www.scopus.com/inward/record.uri?eid=2-s2.0-85085468876&amp;partnerID=40&amp;md5=91678137ff1bfe198c9a317cb6998815" TargetMode="External"/><Relationship Id="rId60" Type="http://schemas.openxmlformats.org/officeDocument/2006/relationships/hyperlink" Target="https://www.scopus.com/inward/record.uri?eid=2-s2.0-85091575902&amp;doi=10.1145%2f3372020.3391561&amp;partnerID=40&amp;md5=eb4d0601aa1aaabc2e12b3ac688da6c8" TargetMode="External"/><Relationship Id="rId26" Type="http://schemas.openxmlformats.org/officeDocument/2006/relationships/hyperlink" Target="https://www.scopus.com/inward/record.uri?eid=2-s2.0-85139629568&amp;doi=10.1007%2fs10270-022-01041-w&amp;partnerID=40&amp;md5=b2b11e9aff48dce4dc004015a937e05a" TargetMode="External"/><Relationship Id="rId25" Type="http://schemas.openxmlformats.org/officeDocument/2006/relationships/hyperlink" Target="https://www.scopus.com/inward/record.uri?eid=2-s2.0-85173702310&amp;doi=10.3389%2ffrobt.2023.1250697&amp;partnerID=40&amp;md5=3b242adfa89caa89ee03eda7bdeed227" TargetMode="External"/><Relationship Id="rId28" Type="http://schemas.openxmlformats.org/officeDocument/2006/relationships/hyperlink" Target="https://www.scopus.com/inward/record.uri?eid=2-s2.0-85201403107&amp;doi=10.3389%2ffrobt.2024.1363281&amp;partnerID=40&amp;md5=eea27d1432d2f38bae25741a92310d0b" TargetMode="External"/><Relationship Id="rId27" Type="http://schemas.openxmlformats.org/officeDocument/2006/relationships/hyperlink" Target="https://www.scopus.com/inward/record.uri?eid=2-s2.0-85047401610&amp;doi=10.1177%2f0278364918774135&amp;partnerID=40&amp;md5=db4d9d508e63dff803e9f62d07271469" TargetMode="External"/><Relationship Id="rId29" Type="http://schemas.openxmlformats.org/officeDocument/2006/relationships/hyperlink" Target="https://www.scopus.com/inward/record.uri?eid=2-s2.0-85049674812&amp;doi=10.1145%2f3183440.3195044&amp;partnerID=40&amp;md5=ba5709f88555d037ad21af7b6343fbc1" TargetMode="External"/><Relationship Id="rId51" Type="http://schemas.openxmlformats.org/officeDocument/2006/relationships/hyperlink" Target="https://www.scopus.com/inward/record.uri?eid=2-s2.0-85122644224&amp;doi=10.1007%2f978-3-030-66494-7&amp;partnerID=40&amp;md5=6ab7e9d0df88759e7221d8ab34609caf" TargetMode="External"/><Relationship Id="rId50" Type="http://schemas.openxmlformats.org/officeDocument/2006/relationships/hyperlink" Target="https://www.scopus.com/inward/record.uri?eid=2-s2.0-85180815916&amp;partnerID=40&amp;md5=4a2e3b7d0906bd058d556c536c61c316" TargetMode="External"/><Relationship Id="rId53" Type="http://schemas.openxmlformats.org/officeDocument/2006/relationships/hyperlink" Target="https://www.scopus.com/inward/record.uri?eid=2-s2.0-85091230641&amp;doi=10.1016%2fj.tra.2020.08.009&amp;partnerID=40&amp;md5=132be09e35b50c5ca885e9f8f2d6ee55" TargetMode="External"/><Relationship Id="rId52" Type="http://schemas.openxmlformats.org/officeDocument/2006/relationships/hyperlink" Target="https://www.scopus.com/inward/record.uri?eid=2-s2.0-84896947241&amp;doi=10.1145%2f2559636.2559681&amp;partnerID=40&amp;md5=b52b4dba2eeaf5149ec059b01ec57021" TargetMode="External"/><Relationship Id="rId11" Type="http://schemas.openxmlformats.org/officeDocument/2006/relationships/hyperlink" Target="https://www.scopus.com/inward/record.uri?eid=2-s2.0-84927649377&amp;doi=10.1007%2f978-3-642-55146-8_24&amp;partnerID=40&amp;md5=46ec1c209f99ce7f6cb10397841b0e49" TargetMode="External"/><Relationship Id="rId55" Type="http://schemas.openxmlformats.org/officeDocument/2006/relationships/hyperlink" Target="https://www.scopus.com/inward/record.uri?eid=2-s2.0-85142802183&amp;partnerID=40&amp;md5=323b792ec7cdeb0bc12c805f7201ae1b" TargetMode="External"/><Relationship Id="rId10" Type="http://schemas.openxmlformats.org/officeDocument/2006/relationships/hyperlink" Target="https://www.scopus.com/inward/record.uri?eid=2-s2.0-84942579360&amp;partnerID=40&amp;md5=2b3e73d33b1a0d22cb176e75a35ebf65" TargetMode="External"/><Relationship Id="rId54" Type="http://schemas.openxmlformats.org/officeDocument/2006/relationships/hyperlink" Target="https://www.scopus.com/inward/record.uri?eid=2-s2.0-85196425365&amp;doi=10.1145%2f3643915.3644099&amp;partnerID=40&amp;md5=7fd150fe5991d8d6360914bc7fec150a" TargetMode="External"/><Relationship Id="rId13" Type="http://schemas.openxmlformats.org/officeDocument/2006/relationships/hyperlink" Target="https://www.scopus.com/inward/record.uri?eid=2-s2.0-85076790408&amp;doi=10.1145%2f3357766.3359535&amp;partnerID=40&amp;md5=f15f3c01cee6580bc2327244eb3cba8e" TargetMode="External"/><Relationship Id="rId57" Type="http://schemas.openxmlformats.org/officeDocument/2006/relationships/hyperlink" Target="https://www.scopus.com/inward/record.uri?eid=2-s2.0-85120785818&amp;doi=10.1007%2fs11768-021-00069-5&amp;partnerID=40&amp;md5=e2ea7e1f25cecd9a043334c5e8c75ad7" TargetMode="External"/><Relationship Id="rId12" Type="http://schemas.openxmlformats.org/officeDocument/2006/relationships/hyperlink" Target="https://www.scopus.com/inward/record.uri?eid=2-s2.0-85195465519&amp;doi=10.1007%2f978-3-031-60698-4_22&amp;partnerID=40&amp;md5=eda593d8415af8f699b852ba0bca26ad" TargetMode="External"/><Relationship Id="rId56" Type="http://schemas.openxmlformats.org/officeDocument/2006/relationships/hyperlink" Target="https://www.scopus.com/inward/record.uri?eid=2-s2.0-85121699864&amp;partnerID=40&amp;md5=5e978e24ec8203335d838fd014a69143" TargetMode="External"/><Relationship Id="rId15" Type="http://schemas.openxmlformats.org/officeDocument/2006/relationships/hyperlink" Target="https://www.scopus.com/inward/record.uri?eid=2-s2.0-85131276548&amp;doi=10.1109%2fACCESS.2022.3173647&amp;partnerID=40&amp;md5=db1ebd65f48162d67c344e6603d9f07e" TargetMode="External"/><Relationship Id="rId59" Type="http://schemas.openxmlformats.org/officeDocument/2006/relationships/hyperlink" Target="https://www.scopus.com/inward/record.uri?eid=2-s2.0-85121688791&amp;doi=10.1109%2fMAES.2021.3115897&amp;partnerID=40&amp;md5=f4a394752b31788a8ee19abee0e148e1" TargetMode="External"/><Relationship Id="rId14" Type="http://schemas.openxmlformats.org/officeDocument/2006/relationships/hyperlink" Target="https://www.scopus.com/inward/record.uri?eid=2-s2.0-85086306051&amp;doi=10.1177%2f1729881420925000&amp;partnerID=40&amp;md5=a7ee6d748ccaaf92e95eb338674b0afd" TargetMode="External"/><Relationship Id="rId58" Type="http://schemas.openxmlformats.org/officeDocument/2006/relationships/hyperlink" Target="https://www.scopus.com/inward/record.uri?eid=2-s2.0-85146522799&amp;doi=10.1109%2fTSE.2022.3230059&amp;partnerID=40&amp;md5=2179dea5256755a4205b59aa63b26340" TargetMode="External"/><Relationship Id="rId17" Type="http://schemas.openxmlformats.org/officeDocument/2006/relationships/hyperlink" Target="https://www.scopus.com/inward/record.uri?eid=2-s2.0-84962449942&amp;partnerID=40&amp;md5=25563c9a8715202909ee3f6563510e9b" TargetMode="External"/><Relationship Id="rId16" Type="http://schemas.openxmlformats.org/officeDocument/2006/relationships/hyperlink" Target="https://www.scopus.com/inward/record.uri?eid=2-s2.0-85094111876&amp;doi=10.1145%2f3377812.3382143&amp;partnerID=40&amp;md5=5acab12c0988d3e901e0bde6df5c937a" TargetMode="External"/><Relationship Id="rId19" Type="http://schemas.openxmlformats.org/officeDocument/2006/relationships/hyperlink" Target="https://www.scopus.com/inward/record.uri?eid=2-s2.0-85202444292&amp;doi=10.1109%2fICRA57147.2024.10610515&amp;partnerID=40&amp;md5=ebc12705ef5b25e98992ba25c6a53471" TargetMode="External"/><Relationship Id="rId18" Type="http://schemas.openxmlformats.org/officeDocument/2006/relationships/hyperlink" Target="https://www.scopus.com/inward/record.uri?eid=2-s2.0-85146324601&amp;doi=10.1109%2fIROS47612.2022.9981504&amp;partnerID=40&amp;md5=fa2d06c414cc286bd8fccbaaa34d30e9"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i.org/10.1016/j.robot.2023.104386;http://dx.doi.org/10.1016/j.robot.2023.104386" TargetMode="External"/><Relationship Id="rId2" Type="http://schemas.openxmlformats.org/officeDocument/2006/relationships/hyperlink" Target="https://doi.org/10.1109/TSE.2022.3230059;http://dx.doi.org/10.1109/TSE.2022.3230059" TargetMode="External"/><Relationship Id="rId3" Type="http://schemas.openxmlformats.org/officeDocument/2006/relationships/hyperlink" Target="https://doi.org/10.1145/3357766.3359535;http://dx.doi.org/10.1145/3357766.3359535" TargetMode="External"/><Relationship Id="rId4" Type="http://schemas.openxmlformats.org/officeDocument/2006/relationships/hyperlink" Target="https://doi.org/10.1145/3643915.3644099;http://dx.doi.org/10.1145/3643915.3644099" TargetMode="External"/><Relationship Id="rId9" Type="http://schemas.openxmlformats.org/officeDocument/2006/relationships/hyperlink" Target="https://doi.org/10.1109/RoSE.2019.00006;http://dx.doi.org/10.1109/RoSE.2019.00006" TargetMode="External"/><Relationship Id="rId5" Type="http://schemas.openxmlformats.org/officeDocument/2006/relationships/hyperlink" Target="https://doi.org/10.1016/j.robot.2022.104322;http://dx.doi.org/10.1016/j.robot.2022.104322" TargetMode="External"/><Relationship Id="rId6" Type="http://schemas.openxmlformats.org/officeDocument/2006/relationships/hyperlink" Target="https://doi.org/10.1007/978-3-030-89177-0_36;http://dx.doi.org/10.1007/978-3-030-89177-0_36" TargetMode="External"/><Relationship Id="rId7" Type="http://schemas.openxmlformats.org/officeDocument/2006/relationships/hyperlink" Target="https://doi.org/10.1145/3377812.3382143;http://dx.doi.org/10.1145/3377812.3382143" TargetMode="External"/><Relationship Id="rId8" Type="http://schemas.openxmlformats.org/officeDocument/2006/relationships/hyperlink" Target="https://doi.org/10.1007/s11370-021-00389-0;http://dx.doi.org/10.1007/s11370-021-00389-0" TargetMode="External"/><Relationship Id="rId20" Type="http://schemas.openxmlformats.org/officeDocument/2006/relationships/hyperlink" Target="https://doi.org/10.1109/ICRA.2016.7487759;http://dx.doi.org/10.1109/ICRA.2016.7487759" TargetMode="External"/><Relationship Id="rId21" Type="http://schemas.openxmlformats.org/officeDocument/2006/relationships/drawing" Target="../drawings/drawing2.xml"/><Relationship Id="rId11" Type="http://schemas.openxmlformats.org/officeDocument/2006/relationships/hyperlink" Target="https://doi.org/10.1109/ICRA.2017.7989094;http://dx.doi.org/10.1109/ICRA.2017.7989094" TargetMode="External"/><Relationship Id="rId10" Type="http://schemas.openxmlformats.org/officeDocument/2006/relationships/hyperlink" Target="https://doi.org/10.1007/978-3-031-60698-4_22;http://dx.doi.org/10.1007/978-3-031-60698-4_22" TargetMode="External"/><Relationship Id="rId13" Type="http://schemas.openxmlformats.org/officeDocument/2006/relationships/hyperlink" Target="https://doi.org/10.1016/j.ins.2014.07.047;http://dx.doi.org/10.1016/j.ins.2014.07.047" TargetMode="External"/><Relationship Id="rId12" Type="http://schemas.openxmlformats.org/officeDocument/2006/relationships/hyperlink" Target="https://doi.org/10.1177/0278364918774135;http://dx.doi.org/10.1177/0278364918774135" TargetMode="External"/><Relationship Id="rId15" Type="http://schemas.openxmlformats.org/officeDocument/2006/relationships/hyperlink" Target="https://doi.org/10.1007/s10514-017-9665-6;http://dx.doi.org/10.1007/s10514-017-9665-6" TargetMode="External"/><Relationship Id="rId14" Type="http://schemas.openxmlformats.org/officeDocument/2006/relationships/hyperlink" Target="https://doi.org/10.1145/3183440.3195044;http://dx.doi.org/10.1145/3183440.3195044" TargetMode="External"/><Relationship Id="rId17" Type="http://schemas.openxmlformats.org/officeDocument/2006/relationships/hyperlink" Target="https://doi.org/10.1109/ICSE-Companion.2019.00048;http://dx.doi.org/10.1109/ICSE-Companion.2019.00048" TargetMode="External"/><Relationship Id="rId16" Type="http://schemas.openxmlformats.org/officeDocument/2006/relationships/hyperlink" Target="https://doi.org/10.1007/s10270-020-00854-x;http://dx.doi.org/10.1007/s10270-020-00854-x" TargetMode="External"/><Relationship Id="rId19" Type="http://schemas.openxmlformats.org/officeDocument/2006/relationships/hyperlink" Target="https://doi.org/10.1145/3372020.3391561;http://dx.doi.org/10.1145/3372020.3391561" TargetMode="External"/><Relationship Id="rId18" Type="http://schemas.openxmlformats.org/officeDocument/2006/relationships/hyperlink" Target="https://doi.org/10.1145/2559636.2559681;http://dx.doi.org/10.1145/2559636.255968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ieeexplore.ieee.org/stamp/stamp.jsp?arnumber=9270329" TargetMode="External"/><Relationship Id="rId2" Type="http://schemas.openxmlformats.org/officeDocument/2006/relationships/hyperlink" Target="https://ieeexplore.ieee.org/stamp/stamp.jsp?arnumber=8449613" TargetMode="External"/><Relationship Id="rId3" Type="http://schemas.openxmlformats.org/officeDocument/2006/relationships/hyperlink" Target="https://ieeexplore.ieee.org/stamp/stamp.jsp?arnumber=7158721" TargetMode="External"/><Relationship Id="rId4" Type="http://schemas.openxmlformats.org/officeDocument/2006/relationships/hyperlink" Target="https://ieeexplore.ieee.org/stamp/stamp.jsp?arnumber=10002712" TargetMode="External"/><Relationship Id="rId9" Type="http://schemas.openxmlformats.org/officeDocument/2006/relationships/hyperlink" Target="https://ieeexplore.ieee.org/stamp/stamp.jsp?arnumber=7363238" TargetMode="External"/><Relationship Id="rId5" Type="http://schemas.openxmlformats.org/officeDocument/2006/relationships/hyperlink" Target="https://ieeexplore.ieee.org/stamp/stamp.jsp?arnumber=8859226" TargetMode="External"/><Relationship Id="rId6" Type="http://schemas.openxmlformats.org/officeDocument/2006/relationships/hyperlink" Target="https://ieeexplore.ieee.org/stamp/stamp.jsp?arnumber=8802731" TargetMode="External"/><Relationship Id="rId7" Type="http://schemas.openxmlformats.org/officeDocument/2006/relationships/hyperlink" Target="https://ieeexplore.ieee.org/stamp/stamp.jsp?arnumber=10556238" TargetMode="External"/><Relationship Id="rId8" Type="http://schemas.openxmlformats.org/officeDocument/2006/relationships/hyperlink" Target="https://ieeexplore.ieee.org/stamp/stamp.jsp?arnumber=8823705" TargetMode="External"/><Relationship Id="rId20" Type="http://schemas.openxmlformats.org/officeDocument/2006/relationships/hyperlink" Target="https://ieeexplore.ieee.org/stamp/stamp.jsp?arnumber=7487759" TargetMode="External"/><Relationship Id="rId22" Type="http://schemas.openxmlformats.org/officeDocument/2006/relationships/drawing" Target="../drawings/drawing3.xml"/><Relationship Id="rId21" Type="http://schemas.openxmlformats.org/officeDocument/2006/relationships/hyperlink" Target="https://ieeexplore.ieee.org/stamp/stamp.jsp?arnumber=7403291" TargetMode="External"/><Relationship Id="rId11" Type="http://schemas.openxmlformats.org/officeDocument/2006/relationships/hyperlink" Target="https://ieeexplore.ieee.org/stamp/stamp.jsp?arnumber=9981504" TargetMode="External"/><Relationship Id="rId10" Type="http://schemas.openxmlformats.org/officeDocument/2006/relationships/hyperlink" Target="https://ieeexplore.ieee.org/stamp/stamp.jsp?arnumber=8542590" TargetMode="External"/><Relationship Id="rId13" Type="http://schemas.openxmlformats.org/officeDocument/2006/relationships/hyperlink" Target="https://ieeexplore.ieee.org/stamp/stamp.jsp?arnumber=10160344" TargetMode="External"/><Relationship Id="rId12" Type="http://schemas.openxmlformats.org/officeDocument/2006/relationships/hyperlink" Target="https://ieeexplore.ieee.org/stamp/stamp.jsp?arnumber=7989094" TargetMode="External"/><Relationship Id="rId15" Type="http://schemas.openxmlformats.org/officeDocument/2006/relationships/hyperlink" Target="https://ieeexplore.ieee.org/stamp/stamp.jsp?arnumber=9682556" TargetMode="External"/><Relationship Id="rId14" Type="http://schemas.openxmlformats.org/officeDocument/2006/relationships/hyperlink" Target="https://ieeexplore.ieee.org/stamp/stamp.jsp?arnumber=10610142" TargetMode="External"/><Relationship Id="rId17" Type="http://schemas.openxmlformats.org/officeDocument/2006/relationships/hyperlink" Target="https://ieeexplore.ieee.org/stamp/stamp.jsp?arnumber=9771244" TargetMode="External"/><Relationship Id="rId16" Type="http://schemas.openxmlformats.org/officeDocument/2006/relationships/hyperlink" Target="https://ieeexplore.ieee.org/stamp/stamp.jsp?arnumber=10610515" TargetMode="External"/><Relationship Id="rId19" Type="http://schemas.openxmlformats.org/officeDocument/2006/relationships/hyperlink" Target="https://ieeexplore.ieee.org/stamp/stamp.jsp?arnumber=9642033" TargetMode="External"/><Relationship Id="rId18" Type="http://schemas.openxmlformats.org/officeDocument/2006/relationships/hyperlink" Target="https://ieeexplore.ieee.org/stamp/stamp.jsp?arnumber=10186670"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c r="A2" s="1" t="s">
        <v>22</v>
      </c>
      <c r="B2" s="1" t="s">
        <v>23</v>
      </c>
      <c r="C2" s="1" t="s">
        <v>24</v>
      </c>
      <c r="D2" s="1" t="s">
        <v>25</v>
      </c>
      <c r="E2" s="2">
        <v>2021.0</v>
      </c>
      <c r="F2" s="1" t="s">
        <v>26</v>
      </c>
      <c r="G2" s="2">
        <v>3045.0</v>
      </c>
      <c r="H2" s="1"/>
      <c r="I2" s="1"/>
      <c r="J2" s="2">
        <v>1.0</v>
      </c>
      <c r="K2" s="2">
        <v>10.0</v>
      </c>
      <c r="L2" s="2">
        <v>9.0</v>
      </c>
      <c r="M2" s="2">
        <v>11.0</v>
      </c>
      <c r="N2" s="1"/>
      <c r="O2" s="3" t="s">
        <v>27</v>
      </c>
      <c r="P2" s="1" t="s">
        <v>28</v>
      </c>
      <c r="Q2" s="1" t="s">
        <v>29</v>
      </c>
      <c r="R2" s="1" t="s">
        <v>30</v>
      </c>
      <c r="S2" s="1" t="s">
        <v>31</v>
      </c>
      <c r="T2" s="1"/>
      <c r="U2" s="1" t="s">
        <v>32</v>
      </c>
      <c r="V2" s="1" t="s">
        <v>33</v>
      </c>
    </row>
    <row r="3">
      <c r="A3" s="1"/>
      <c r="B3" s="1"/>
      <c r="C3" s="1"/>
      <c r="D3" s="1" t="s">
        <v>34</v>
      </c>
      <c r="E3" s="2">
        <v>2022.0</v>
      </c>
      <c r="F3" s="1" t="s">
        <v>35</v>
      </c>
      <c r="G3" s="2">
        <v>2.0</v>
      </c>
      <c r="H3" s="1"/>
      <c r="I3" s="1"/>
      <c r="J3" s="1"/>
      <c r="K3" s="1"/>
      <c r="L3" s="2">
        <v>2168.0</v>
      </c>
      <c r="M3" s="2">
        <v>0.0</v>
      </c>
      <c r="N3" s="1"/>
      <c r="O3" s="3" t="s">
        <v>36</v>
      </c>
      <c r="P3" s="1" t="s">
        <v>37</v>
      </c>
      <c r="Q3" s="1"/>
      <c r="R3" s="1" t="s">
        <v>38</v>
      </c>
      <c r="S3" s="1" t="s">
        <v>31</v>
      </c>
      <c r="T3" s="1"/>
      <c r="U3" s="1" t="s">
        <v>32</v>
      </c>
      <c r="V3" s="1" t="s">
        <v>39</v>
      </c>
    </row>
    <row r="4">
      <c r="A4" s="1" t="s">
        <v>40</v>
      </c>
      <c r="B4" s="1" t="s">
        <v>41</v>
      </c>
      <c r="C4" s="1" t="s">
        <v>42</v>
      </c>
      <c r="D4" s="1" t="s">
        <v>43</v>
      </c>
      <c r="E4" s="2">
        <v>2015.0</v>
      </c>
      <c r="F4" s="1" t="s">
        <v>44</v>
      </c>
      <c r="G4" s="1"/>
      <c r="H4" s="1"/>
      <c r="I4" s="2">
        <v>7363238.0</v>
      </c>
      <c r="J4" s="2">
        <v>1308.0</v>
      </c>
      <c r="K4" s="2">
        <v>1315.0</v>
      </c>
      <c r="L4" s="2">
        <v>7.0</v>
      </c>
      <c r="M4" s="2">
        <v>6.0</v>
      </c>
      <c r="N4" s="1" t="s">
        <v>45</v>
      </c>
      <c r="O4" s="3" t="s">
        <v>46</v>
      </c>
      <c r="P4" s="1" t="s">
        <v>47</v>
      </c>
      <c r="Q4" s="1" t="s">
        <v>48</v>
      </c>
      <c r="R4" s="1" t="s">
        <v>30</v>
      </c>
      <c r="S4" s="1" t="s">
        <v>31</v>
      </c>
      <c r="T4" s="1"/>
      <c r="U4" s="1" t="s">
        <v>32</v>
      </c>
      <c r="V4" s="1" t="s">
        <v>49</v>
      </c>
    </row>
    <row r="5">
      <c r="A5" s="1" t="s">
        <v>50</v>
      </c>
      <c r="B5" s="1" t="s">
        <v>51</v>
      </c>
      <c r="C5" s="1" t="s">
        <v>52</v>
      </c>
      <c r="D5" s="1" t="s">
        <v>53</v>
      </c>
      <c r="E5" s="2">
        <v>2020.0</v>
      </c>
      <c r="F5" s="1" t="s">
        <v>54</v>
      </c>
      <c r="G5" s="2">
        <v>53.0</v>
      </c>
      <c r="H5" s="2">
        <v>2.0</v>
      </c>
      <c r="I5" s="1"/>
      <c r="J5" s="2">
        <v>15388.0</v>
      </c>
      <c r="K5" s="2">
        <v>15395.0</v>
      </c>
      <c r="L5" s="2">
        <v>7.0</v>
      </c>
      <c r="M5" s="2">
        <v>1.0</v>
      </c>
      <c r="N5" s="1" t="s">
        <v>55</v>
      </c>
      <c r="O5" s="3" t="s">
        <v>56</v>
      </c>
      <c r="P5" s="1" t="s">
        <v>57</v>
      </c>
      <c r="Q5" s="1" t="s">
        <v>58</v>
      </c>
      <c r="R5" s="1" t="s">
        <v>30</v>
      </c>
      <c r="S5" s="1" t="s">
        <v>31</v>
      </c>
      <c r="T5" s="1" t="s">
        <v>59</v>
      </c>
      <c r="U5" s="1" t="s">
        <v>32</v>
      </c>
      <c r="V5" s="1" t="s">
        <v>60</v>
      </c>
    </row>
    <row r="6">
      <c r="A6" s="1" t="s">
        <v>61</v>
      </c>
      <c r="B6" s="1" t="s">
        <v>62</v>
      </c>
      <c r="C6" s="2">
        <v>2.66393691E10</v>
      </c>
      <c r="D6" s="1" t="s">
        <v>63</v>
      </c>
      <c r="E6" s="2">
        <v>2021.0</v>
      </c>
      <c r="F6" s="1" t="s">
        <v>64</v>
      </c>
      <c r="G6" s="2">
        <v>14.0</v>
      </c>
      <c r="H6" s="2">
        <v>5.0</v>
      </c>
      <c r="I6" s="1"/>
      <c r="J6" s="2">
        <v>741.0</v>
      </c>
      <c r="K6" s="2">
        <v>771.0</v>
      </c>
      <c r="L6" s="2">
        <v>30.0</v>
      </c>
      <c r="M6" s="2">
        <v>4.0</v>
      </c>
      <c r="N6" s="1" t="s">
        <v>65</v>
      </c>
      <c r="O6" s="3" t="s">
        <v>66</v>
      </c>
      <c r="P6" s="1" t="s">
        <v>67</v>
      </c>
      <c r="Q6" s="1" t="s">
        <v>68</v>
      </c>
      <c r="R6" s="1" t="s">
        <v>69</v>
      </c>
      <c r="S6" s="1" t="s">
        <v>31</v>
      </c>
      <c r="T6" s="1"/>
      <c r="U6" s="1" t="s">
        <v>32</v>
      </c>
      <c r="V6" s="1" t="s">
        <v>70</v>
      </c>
    </row>
    <row r="7">
      <c r="A7" s="1" t="s">
        <v>71</v>
      </c>
      <c r="B7" s="1" t="s">
        <v>72</v>
      </c>
      <c r="C7" s="1" t="s">
        <v>73</v>
      </c>
      <c r="D7" s="1" t="s">
        <v>74</v>
      </c>
      <c r="E7" s="2">
        <v>2021.0</v>
      </c>
      <c r="F7" s="1" t="s">
        <v>75</v>
      </c>
      <c r="G7" s="2">
        <v>47.0</v>
      </c>
      <c r="H7" s="2">
        <v>10.0</v>
      </c>
      <c r="I7" s="1"/>
      <c r="J7" s="2">
        <v>2208.0</v>
      </c>
      <c r="K7" s="2">
        <v>2224.0</v>
      </c>
      <c r="L7" s="2">
        <v>16.0</v>
      </c>
      <c r="M7" s="2">
        <v>46.0</v>
      </c>
      <c r="N7" s="1" t="s">
        <v>76</v>
      </c>
      <c r="O7" s="3" t="s">
        <v>77</v>
      </c>
      <c r="P7" s="1" t="s">
        <v>78</v>
      </c>
      <c r="Q7" s="1" t="s">
        <v>79</v>
      </c>
      <c r="R7" s="1" t="s">
        <v>69</v>
      </c>
      <c r="S7" s="1" t="s">
        <v>31</v>
      </c>
      <c r="T7" s="1" t="s">
        <v>80</v>
      </c>
      <c r="U7" s="1" t="s">
        <v>32</v>
      </c>
      <c r="V7" s="1" t="s">
        <v>81</v>
      </c>
    </row>
    <row r="8">
      <c r="A8" s="1"/>
      <c r="B8" s="1"/>
      <c r="C8" s="1"/>
      <c r="D8" s="1" t="s">
        <v>82</v>
      </c>
      <c r="E8" s="2">
        <v>2018.0</v>
      </c>
      <c r="F8" s="1" t="s">
        <v>83</v>
      </c>
      <c r="G8" s="2">
        <v>639.0</v>
      </c>
      <c r="H8" s="1"/>
      <c r="I8" s="1"/>
      <c r="J8" s="2">
        <v>1.0</v>
      </c>
      <c r="K8" s="2">
        <v>914.0</v>
      </c>
      <c r="L8" s="2">
        <v>913.0</v>
      </c>
      <c r="M8" s="2">
        <v>0.0</v>
      </c>
      <c r="N8" s="1"/>
      <c r="O8" s="3" t="s">
        <v>84</v>
      </c>
      <c r="P8" s="1" t="s">
        <v>85</v>
      </c>
      <c r="Q8" s="1"/>
      <c r="R8" s="1" t="s">
        <v>38</v>
      </c>
      <c r="S8" s="1" t="s">
        <v>31</v>
      </c>
      <c r="T8" s="1"/>
      <c r="U8" s="1" t="s">
        <v>32</v>
      </c>
      <c r="V8" s="1" t="s">
        <v>86</v>
      </c>
    </row>
    <row r="9">
      <c r="A9" s="1" t="s">
        <v>87</v>
      </c>
      <c r="B9" s="1" t="s">
        <v>88</v>
      </c>
      <c r="C9" s="1" t="s">
        <v>89</v>
      </c>
      <c r="D9" s="1" t="s">
        <v>90</v>
      </c>
      <c r="E9" s="2">
        <v>2020.0</v>
      </c>
      <c r="F9" s="1" t="s">
        <v>91</v>
      </c>
      <c r="G9" s="1"/>
      <c r="H9" s="1"/>
      <c r="I9" s="2">
        <v>9270329.0</v>
      </c>
      <c r="J9" s="2">
        <v>85.0</v>
      </c>
      <c r="K9" s="2">
        <v>88.0</v>
      </c>
      <c r="L9" s="2">
        <v>3.0</v>
      </c>
      <c r="M9" s="2">
        <v>10.0</v>
      </c>
      <c r="N9" s="1" t="s">
        <v>92</v>
      </c>
      <c r="O9" s="3" t="s">
        <v>93</v>
      </c>
      <c r="P9" s="1" t="s">
        <v>94</v>
      </c>
      <c r="Q9" s="1" t="s">
        <v>95</v>
      </c>
      <c r="R9" s="1" t="s">
        <v>30</v>
      </c>
      <c r="S9" s="1" t="s">
        <v>31</v>
      </c>
      <c r="T9" s="1" t="s">
        <v>80</v>
      </c>
      <c r="U9" s="1" t="s">
        <v>32</v>
      </c>
      <c r="V9" s="1" t="s">
        <v>96</v>
      </c>
    </row>
    <row r="10">
      <c r="A10" s="1" t="s">
        <v>97</v>
      </c>
      <c r="B10" s="1" t="s">
        <v>98</v>
      </c>
      <c r="C10" s="1" t="s">
        <v>99</v>
      </c>
      <c r="D10" s="1" t="s">
        <v>100</v>
      </c>
      <c r="E10" s="2">
        <v>2016.0</v>
      </c>
      <c r="F10" s="1" t="s">
        <v>101</v>
      </c>
      <c r="G10" s="1" t="s">
        <v>102</v>
      </c>
      <c r="H10" s="1"/>
      <c r="I10" s="2">
        <v>7487759.0</v>
      </c>
      <c r="J10" s="2">
        <v>5463.0</v>
      </c>
      <c r="K10" s="2">
        <v>5468.0</v>
      </c>
      <c r="L10" s="2">
        <v>5.0</v>
      </c>
      <c r="M10" s="2">
        <v>47.0</v>
      </c>
      <c r="N10" s="1" t="s">
        <v>103</v>
      </c>
      <c r="O10" s="3" t="s">
        <v>104</v>
      </c>
      <c r="P10" s="1" t="s">
        <v>105</v>
      </c>
      <c r="Q10" s="1"/>
      <c r="R10" s="1" t="s">
        <v>30</v>
      </c>
      <c r="S10" s="1" t="s">
        <v>31</v>
      </c>
      <c r="T10" s="1"/>
      <c r="U10" s="1" t="s">
        <v>32</v>
      </c>
      <c r="V10" s="1" t="s">
        <v>106</v>
      </c>
    </row>
    <row r="11">
      <c r="A11" s="1"/>
      <c r="B11" s="1"/>
      <c r="C11" s="1"/>
      <c r="D11" s="1" t="s">
        <v>107</v>
      </c>
      <c r="E11" s="2">
        <v>2015.0</v>
      </c>
      <c r="F11" s="1" t="s">
        <v>108</v>
      </c>
      <c r="G11" s="2">
        <v>513.0</v>
      </c>
      <c r="H11" s="1"/>
      <c r="I11" s="1"/>
      <c r="J11" s="2">
        <v>1.0</v>
      </c>
      <c r="K11" s="2">
        <v>405.0</v>
      </c>
      <c r="L11" s="2">
        <v>404.0</v>
      </c>
      <c r="M11" s="2">
        <v>0.0</v>
      </c>
      <c r="N11" s="1"/>
      <c r="O11" s="3" t="s">
        <v>109</v>
      </c>
      <c r="P11" s="1" t="s">
        <v>110</v>
      </c>
      <c r="Q11" s="1"/>
      <c r="R11" s="1" t="s">
        <v>38</v>
      </c>
      <c r="S11" s="1" t="s">
        <v>31</v>
      </c>
      <c r="T11" s="1"/>
      <c r="U11" s="1" t="s">
        <v>32</v>
      </c>
      <c r="V11" s="1" t="s">
        <v>111</v>
      </c>
    </row>
    <row r="12">
      <c r="A12" s="1" t="s">
        <v>112</v>
      </c>
      <c r="B12" s="1" t="s">
        <v>113</v>
      </c>
      <c r="C12" s="1" t="s">
        <v>114</v>
      </c>
      <c r="D12" s="1" t="s">
        <v>115</v>
      </c>
      <c r="E12" s="2">
        <v>2014.0</v>
      </c>
      <c r="F12" s="1" t="s">
        <v>116</v>
      </c>
      <c r="G12" s="2">
        <v>104.0</v>
      </c>
      <c r="H12" s="1"/>
      <c r="I12" s="1"/>
      <c r="J12" s="2">
        <v>337.0</v>
      </c>
      <c r="K12" s="2">
        <v>351.0</v>
      </c>
      <c r="L12" s="2">
        <v>14.0</v>
      </c>
      <c r="M12" s="2">
        <v>22.0</v>
      </c>
      <c r="N12" s="1" t="s">
        <v>117</v>
      </c>
      <c r="O12" s="3" t="s">
        <v>118</v>
      </c>
      <c r="P12" s="1" t="s">
        <v>119</v>
      </c>
      <c r="Q12" s="1"/>
      <c r="R12" s="1" t="s">
        <v>30</v>
      </c>
      <c r="S12" s="1" t="s">
        <v>31</v>
      </c>
      <c r="T12" s="1"/>
      <c r="U12" s="1" t="s">
        <v>32</v>
      </c>
      <c r="V12" s="1" t="s">
        <v>120</v>
      </c>
    </row>
    <row r="13">
      <c r="A13" s="1" t="s">
        <v>121</v>
      </c>
      <c r="B13" s="1" t="s">
        <v>122</v>
      </c>
      <c r="C13" s="1" t="s">
        <v>123</v>
      </c>
      <c r="D13" s="1" t="s">
        <v>124</v>
      </c>
      <c r="E13" s="2">
        <v>2024.0</v>
      </c>
      <c r="F13" s="1" t="s">
        <v>125</v>
      </c>
      <c r="G13" s="1" t="s">
        <v>126</v>
      </c>
      <c r="H13" s="1"/>
      <c r="I13" s="1"/>
      <c r="J13" s="2">
        <v>359.0</v>
      </c>
      <c r="K13" s="2">
        <v>376.0</v>
      </c>
      <c r="L13" s="2">
        <v>17.0</v>
      </c>
      <c r="M13" s="2">
        <v>0.0</v>
      </c>
      <c r="N13" s="1" t="s">
        <v>127</v>
      </c>
      <c r="O13" s="3" t="s">
        <v>128</v>
      </c>
      <c r="P13" s="1" t="s">
        <v>129</v>
      </c>
      <c r="Q13" s="1"/>
      <c r="R13" s="1" t="s">
        <v>30</v>
      </c>
      <c r="S13" s="1" t="s">
        <v>31</v>
      </c>
      <c r="T13" s="1"/>
      <c r="U13" s="1" t="s">
        <v>32</v>
      </c>
      <c r="V13" s="1" t="s">
        <v>130</v>
      </c>
    </row>
    <row r="14">
      <c r="A14" s="1" t="s">
        <v>131</v>
      </c>
      <c r="B14" s="1" t="s">
        <v>132</v>
      </c>
      <c r="C14" s="1" t="s">
        <v>89</v>
      </c>
      <c r="D14" s="1" t="s">
        <v>133</v>
      </c>
      <c r="E14" s="2">
        <v>2019.0</v>
      </c>
      <c r="F14" s="1" t="s">
        <v>134</v>
      </c>
      <c r="G14" s="1"/>
      <c r="H14" s="1"/>
      <c r="I14" s="1"/>
      <c r="J14" s="2">
        <v>127.0</v>
      </c>
      <c r="K14" s="2">
        <v>140.0</v>
      </c>
      <c r="L14" s="2">
        <v>13.0</v>
      </c>
      <c r="M14" s="2">
        <v>31.0</v>
      </c>
      <c r="N14" s="1" t="s">
        <v>135</v>
      </c>
      <c r="O14" s="3" t="s">
        <v>136</v>
      </c>
      <c r="P14" s="1" t="s">
        <v>137</v>
      </c>
      <c r="Q14" s="1" t="s">
        <v>138</v>
      </c>
      <c r="R14" s="1" t="s">
        <v>30</v>
      </c>
      <c r="S14" s="1" t="s">
        <v>31</v>
      </c>
      <c r="T14" s="1"/>
      <c r="U14" s="1" t="s">
        <v>32</v>
      </c>
      <c r="V14" s="1" t="s">
        <v>139</v>
      </c>
    </row>
    <row r="15">
      <c r="A15" s="1" t="s">
        <v>140</v>
      </c>
      <c r="B15" s="1" t="s">
        <v>141</v>
      </c>
      <c r="C15" s="1" t="s">
        <v>142</v>
      </c>
      <c r="D15" s="1" t="s">
        <v>143</v>
      </c>
      <c r="E15" s="2">
        <v>2020.0</v>
      </c>
      <c r="F15" s="1" t="s">
        <v>144</v>
      </c>
      <c r="G15" s="2">
        <v>17.0</v>
      </c>
      <c r="H15" s="2">
        <v>3.0</v>
      </c>
      <c r="I15" s="1"/>
      <c r="J15" s="1"/>
      <c r="K15" s="1"/>
      <c r="L15" s="1"/>
      <c r="M15" s="2">
        <v>5.0</v>
      </c>
      <c r="N15" s="1" t="s">
        <v>145</v>
      </c>
      <c r="O15" s="3" t="s">
        <v>146</v>
      </c>
      <c r="P15" s="1" t="s">
        <v>147</v>
      </c>
      <c r="Q15" s="1" t="s">
        <v>148</v>
      </c>
      <c r="R15" s="1" t="s">
        <v>69</v>
      </c>
      <c r="S15" s="1" t="s">
        <v>31</v>
      </c>
      <c r="T15" s="1" t="s">
        <v>59</v>
      </c>
      <c r="U15" s="1" t="s">
        <v>32</v>
      </c>
      <c r="V15" s="1" t="s">
        <v>149</v>
      </c>
    </row>
    <row r="16">
      <c r="A16" s="1" t="s">
        <v>150</v>
      </c>
      <c r="B16" s="1" t="s">
        <v>151</v>
      </c>
      <c r="C16" s="1" t="s">
        <v>152</v>
      </c>
      <c r="D16" s="1" t="s">
        <v>153</v>
      </c>
      <c r="E16" s="2">
        <v>2022.0</v>
      </c>
      <c r="F16" s="1" t="s">
        <v>154</v>
      </c>
      <c r="G16" s="2">
        <v>10.0</v>
      </c>
      <c r="H16" s="1"/>
      <c r="I16" s="1"/>
      <c r="J16" s="2">
        <v>51889.0</v>
      </c>
      <c r="K16" s="2">
        <v>51907.0</v>
      </c>
      <c r="L16" s="2">
        <v>18.0</v>
      </c>
      <c r="M16" s="2">
        <v>5.0</v>
      </c>
      <c r="N16" s="1" t="s">
        <v>155</v>
      </c>
      <c r="O16" s="3" t="s">
        <v>156</v>
      </c>
      <c r="P16" s="1" t="s">
        <v>157</v>
      </c>
      <c r="Q16" s="1" t="s">
        <v>158</v>
      </c>
      <c r="R16" s="1" t="s">
        <v>69</v>
      </c>
      <c r="S16" s="1" t="s">
        <v>31</v>
      </c>
      <c r="T16" s="1" t="s">
        <v>159</v>
      </c>
      <c r="U16" s="1" t="s">
        <v>32</v>
      </c>
      <c r="V16" s="1" t="s">
        <v>160</v>
      </c>
    </row>
    <row r="17">
      <c r="A17" s="1" t="s">
        <v>161</v>
      </c>
      <c r="B17" s="1" t="s">
        <v>162</v>
      </c>
      <c r="C17" s="1" t="s">
        <v>89</v>
      </c>
      <c r="D17" s="1" t="s">
        <v>163</v>
      </c>
      <c r="E17" s="2">
        <v>2020.0</v>
      </c>
      <c r="F17" s="1" t="s">
        <v>164</v>
      </c>
      <c r="G17" s="1"/>
      <c r="H17" s="1"/>
      <c r="I17" s="2">
        <v>3382143.0</v>
      </c>
      <c r="J17" s="2">
        <v>85.0</v>
      </c>
      <c r="K17" s="2">
        <v>88.0</v>
      </c>
      <c r="L17" s="2">
        <v>3.0</v>
      </c>
      <c r="M17" s="2">
        <v>5.0</v>
      </c>
      <c r="N17" s="1" t="s">
        <v>92</v>
      </c>
      <c r="O17" s="3" t="s">
        <v>165</v>
      </c>
      <c r="P17" s="1" t="s">
        <v>166</v>
      </c>
      <c r="Q17" s="1"/>
      <c r="R17" s="1" t="s">
        <v>30</v>
      </c>
      <c r="S17" s="1" t="s">
        <v>31</v>
      </c>
      <c r="T17" s="1" t="s">
        <v>80</v>
      </c>
      <c r="U17" s="1" t="s">
        <v>32</v>
      </c>
      <c r="V17" s="1" t="s">
        <v>167</v>
      </c>
    </row>
    <row r="18">
      <c r="A18" s="1"/>
      <c r="B18" s="1"/>
      <c r="C18" s="1"/>
      <c r="D18" s="1" t="s">
        <v>168</v>
      </c>
      <c r="E18" s="2">
        <v>2015.0</v>
      </c>
      <c r="F18" s="1" t="s">
        <v>168</v>
      </c>
      <c r="G18" s="1"/>
      <c r="H18" s="1"/>
      <c r="I18" s="1"/>
      <c r="J18" s="1"/>
      <c r="K18" s="1"/>
      <c r="L18" s="2">
        <v>281.0</v>
      </c>
      <c r="M18" s="2">
        <v>0.0</v>
      </c>
      <c r="N18" s="1"/>
      <c r="O18" s="3" t="s">
        <v>169</v>
      </c>
      <c r="P18" s="1" t="s">
        <v>170</v>
      </c>
      <c r="Q18" s="1"/>
      <c r="R18" s="1" t="s">
        <v>38</v>
      </c>
      <c r="S18" s="1" t="s">
        <v>31</v>
      </c>
      <c r="T18" s="1"/>
      <c r="U18" s="1" t="s">
        <v>32</v>
      </c>
      <c r="V18" s="1" t="s">
        <v>171</v>
      </c>
    </row>
    <row r="19">
      <c r="A19" s="1" t="s">
        <v>172</v>
      </c>
      <c r="B19" s="1" t="s">
        <v>173</v>
      </c>
      <c r="C19" s="1" t="s">
        <v>174</v>
      </c>
      <c r="D19" s="1" t="s">
        <v>175</v>
      </c>
      <c r="E19" s="2">
        <v>2022.0</v>
      </c>
      <c r="F19" s="1" t="s">
        <v>176</v>
      </c>
      <c r="G19" s="1" t="s">
        <v>177</v>
      </c>
      <c r="H19" s="1"/>
      <c r="I19" s="1"/>
      <c r="J19" s="2">
        <v>13692.0</v>
      </c>
      <c r="K19" s="2">
        <v>13699.0</v>
      </c>
      <c r="L19" s="2">
        <v>7.0</v>
      </c>
      <c r="M19" s="2">
        <v>10.0</v>
      </c>
      <c r="N19" s="1" t="s">
        <v>178</v>
      </c>
      <c r="O19" s="3" t="s">
        <v>179</v>
      </c>
      <c r="P19" s="1" t="s">
        <v>180</v>
      </c>
      <c r="Q19" s="1"/>
      <c r="R19" s="1" t="s">
        <v>30</v>
      </c>
      <c r="S19" s="1" t="s">
        <v>31</v>
      </c>
      <c r="T19" s="1" t="s">
        <v>80</v>
      </c>
      <c r="U19" s="1" t="s">
        <v>32</v>
      </c>
      <c r="V19" s="1" t="s">
        <v>181</v>
      </c>
    </row>
    <row r="20">
      <c r="A20" s="1" t="s">
        <v>182</v>
      </c>
      <c r="B20" s="1" t="s">
        <v>183</v>
      </c>
      <c r="C20" s="1" t="s">
        <v>184</v>
      </c>
      <c r="D20" s="1" t="s">
        <v>185</v>
      </c>
      <c r="E20" s="2">
        <v>2024.0</v>
      </c>
      <c r="F20" s="1" t="s">
        <v>101</v>
      </c>
      <c r="G20" s="1"/>
      <c r="H20" s="1"/>
      <c r="I20" s="1"/>
      <c r="J20" s="2">
        <v>4826.0</v>
      </c>
      <c r="K20" s="2">
        <v>4833.0</v>
      </c>
      <c r="L20" s="2">
        <v>7.0</v>
      </c>
      <c r="M20" s="2">
        <v>0.0</v>
      </c>
      <c r="N20" s="1" t="s">
        <v>186</v>
      </c>
      <c r="O20" s="3" t="s">
        <v>187</v>
      </c>
      <c r="P20" s="1" t="s">
        <v>188</v>
      </c>
      <c r="Q20" s="1"/>
      <c r="R20" s="1" t="s">
        <v>30</v>
      </c>
      <c r="S20" s="1" t="s">
        <v>31</v>
      </c>
      <c r="T20" s="1" t="s">
        <v>80</v>
      </c>
      <c r="U20" s="1" t="s">
        <v>32</v>
      </c>
      <c r="V20" s="1" t="s">
        <v>189</v>
      </c>
    </row>
    <row r="21">
      <c r="A21" s="1" t="s">
        <v>190</v>
      </c>
      <c r="B21" s="1" t="s">
        <v>191</v>
      </c>
      <c r="C21" s="1" t="s">
        <v>192</v>
      </c>
      <c r="D21" s="1" t="s">
        <v>193</v>
      </c>
      <c r="E21" s="2">
        <v>2019.0</v>
      </c>
      <c r="F21" s="1" t="s">
        <v>125</v>
      </c>
      <c r="G21" s="1" t="s">
        <v>194</v>
      </c>
      <c r="H21" s="1"/>
      <c r="I21" s="1"/>
      <c r="J21" s="2">
        <v>368.0</v>
      </c>
      <c r="K21" s="2">
        <v>374.0</v>
      </c>
      <c r="L21" s="2">
        <v>6.0</v>
      </c>
      <c r="M21" s="2">
        <v>4.0</v>
      </c>
      <c r="N21" s="1" t="s">
        <v>195</v>
      </c>
      <c r="O21" s="3" t="s">
        <v>196</v>
      </c>
      <c r="P21" s="1" t="s">
        <v>197</v>
      </c>
      <c r="Q21" s="1"/>
      <c r="R21" s="1" t="s">
        <v>30</v>
      </c>
      <c r="S21" s="1" t="s">
        <v>31</v>
      </c>
      <c r="T21" s="1"/>
      <c r="U21" s="1" t="s">
        <v>32</v>
      </c>
      <c r="V21" s="1" t="s">
        <v>198</v>
      </c>
    </row>
    <row r="22">
      <c r="A22" s="1" t="s">
        <v>199</v>
      </c>
      <c r="B22" s="1" t="s">
        <v>200</v>
      </c>
      <c r="C22" s="1" t="s">
        <v>201</v>
      </c>
      <c r="D22" s="1" t="s">
        <v>202</v>
      </c>
      <c r="E22" s="2">
        <v>2018.0</v>
      </c>
      <c r="F22" s="1" t="s">
        <v>203</v>
      </c>
      <c r="G22" s="2">
        <v>41.0</v>
      </c>
      <c r="H22" s="2">
        <v>6.0</v>
      </c>
      <c r="I22" s="1"/>
      <c r="J22" s="2">
        <v>474.0</v>
      </c>
      <c r="K22" s="2">
        <v>483.0</v>
      </c>
      <c r="L22" s="2">
        <v>9.0</v>
      </c>
      <c r="M22" s="2">
        <v>5.0</v>
      </c>
      <c r="N22" s="1" t="s">
        <v>204</v>
      </c>
      <c r="O22" s="3" t="s">
        <v>205</v>
      </c>
      <c r="P22" s="1" t="s">
        <v>206</v>
      </c>
      <c r="Q22" s="1" t="s">
        <v>207</v>
      </c>
      <c r="R22" s="1" t="s">
        <v>69</v>
      </c>
      <c r="S22" s="1" t="s">
        <v>31</v>
      </c>
      <c r="T22" s="1"/>
      <c r="U22" s="1" t="s">
        <v>32</v>
      </c>
      <c r="V22" s="1" t="s">
        <v>208</v>
      </c>
    </row>
    <row r="23">
      <c r="A23" s="1" t="s">
        <v>209</v>
      </c>
      <c r="B23" s="1" t="s">
        <v>210</v>
      </c>
      <c r="C23" s="1" t="s">
        <v>211</v>
      </c>
      <c r="D23" s="1" t="s">
        <v>212</v>
      </c>
      <c r="E23" s="2">
        <v>2021.0</v>
      </c>
      <c r="F23" s="1" t="s">
        <v>125</v>
      </c>
      <c r="G23" s="1" t="s">
        <v>213</v>
      </c>
      <c r="H23" s="1"/>
      <c r="I23" s="1"/>
      <c r="J23" s="2">
        <v>354.0</v>
      </c>
      <c r="K23" s="2">
        <v>359.0</v>
      </c>
      <c r="L23" s="2">
        <v>5.0</v>
      </c>
      <c r="M23" s="2">
        <v>4.0</v>
      </c>
      <c r="N23" s="1" t="s">
        <v>214</v>
      </c>
      <c r="O23" s="3" t="s">
        <v>215</v>
      </c>
      <c r="P23" s="1" t="s">
        <v>216</v>
      </c>
      <c r="Q23" s="1" t="s">
        <v>217</v>
      </c>
      <c r="R23" s="1" t="s">
        <v>30</v>
      </c>
      <c r="S23" s="1" t="s">
        <v>31</v>
      </c>
      <c r="T23" s="1"/>
      <c r="U23" s="1" t="s">
        <v>32</v>
      </c>
      <c r="V23" s="1" t="s">
        <v>218</v>
      </c>
    </row>
    <row r="24">
      <c r="A24" s="1"/>
      <c r="B24" s="1"/>
      <c r="C24" s="1"/>
      <c r="D24" s="1" t="s">
        <v>219</v>
      </c>
      <c r="E24" s="2">
        <v>2020.0</v>
      </c>
      <c r="F24" s="1" t="s">
        <v>108</v>
      </c>
      <c r="G24" s="1" t="s">
        <v>220</v>
      </c>
      <c r="H24" s="1"/>
      <c r="I24" s="1"/>
      <c r="J24" s="1"/>
      <c r="K24" s="1"/>
      <c r="L24" s="2">
        <v>431.0</v>
      </c>
      <c r="M24" s="2">
        <v>0.0</v>
      </c>
      <c r="N24" s="1"/>
      <c r="O24" s="3" t="s">
        <v>221</v>
      </c>
      <c r="P24" s="1" t="s">
        <v>222</v>
      </c>
      <c r="Q24" s="1"/>
      <c r="R24" s="1" t="s">
        <v>38</v>
      </c>
      <c r="S24" s="1" t="s">
        <v>31</v>
      </c>
      <c r="T24" s="1"/>
      <c r="U24" s="1" t="s">
        <v>32</v>
      </c>
      <c r="V24" s="1" t="s">
        <v>223</v>
      </c>
    </row>
    <row r="25">
      <c r="A25" s="1" t="s">
        <v>224</v>
      </c>
      <c r="B25" s="1" t="s">
        <v>225</v>
      </c>
      <c r="C25" s="1" t="s">
        <v>226</v>
      </c>
      <c r="D25" s="1" t="s">
        <v>227</v>
      </c>
      <c r="E25" s="2">
        <v>2019.0</v>
      </c>
      <c r="F25" s="1" t="s">
        <v>144</v>
      </c>
      <c r="G25" s="2">
        <v>16.0</v>
      </c>
      <c r="H25" s="2">
        <v>6.0</v>
      </c>
      <c r="I25" s="1"/>
      <c r="J25" s="1"/>
      <c r="K25" s="1"/>
      <c r="L25" s="1"/>
      <c r="M25" s="2">
        <v>1.0</v>
      </c>
      <c r="N25" s="1" t="s">
        <v>228</v>
      </c>
      <c r="O25" s="3" t="s">
        <v>229</v>
      </c>
      <c r="P25" s="1" t="s">
        <v>230</v>
      </c>
      <c r="Q25" s="1" t="s">
        <v>231</v>
      </c>
      <c r="R25" s="1" t="s">
        <v>69</v>
      </c>
      <c r="S25" s="1" t="s">
        <v>31</v>
      </c>
      <c r="T25" s="1" t="s">
        <v>159</v>
      </c>
      <c r="U25" s="1" t="s">
        <v>32</v>
      </c>
      <c r="V25" s="1" t="s">
        <v>232</v>
      </c>
    </row>
    <row r="26">
      <c r="A26" s="1" t="s">
        <v>233</v>
      </c>
      <c r="B26" s="1" t="s">
        <v>234</v>
      </c>
      <c r="C26" s="1" t="s">
        <v>235</v>
      </c>
      <c r="D26" s="1" t="s">
        <v>236</v>
      </c>
      <c r="E26" s="2">
        <v>2023.0</v>
      </c>
      <c r="F26" s="1" t="s">
        <v>237</v>
      </c>
      <c r="G26" s="2">
        <v>10.0</v>
      </c>
      <c r="H26" s="1"/>
      <c r="I26" s="2">
        <v>1250697.0</v>
      </c>
      <c r="J26" s="1"/>
      <c r="K26" s="1"/>
      <c r="L26" s="1"/>
      <c r="M26" s="2">
        <v>5.0</v>
      </c>
      <c r="N26" s="1" t="s">
        <v>238</v>
      </c>
      <c r="O26" s="3" t="s">
        <v>239</v>
      </c>
      <c r="P26" s="1" t="s">
        <v>240</v>
      </c>
      <c r="Q26" s="1" t="s">
        <v>241</v>
      </c>
      <c r="R26" s="1" t="s">
        <v>69</v>
      </c>
      <c r="S26" s="1" t="s">
        <v>31</v>
      </c>
      <c r="T26" s="1" t="s">
        <v>59</v>
      </c>
      <c r="U26" s="1" t="s">
        <v>32</v>
      </c>
      <c r="V26" s="1" t="s">
        <v>242</v>
      </c>
    </row>
    <row r="27">
      <c r="A27" s="1" t="s">
        <v>243</v>
      </c>
      <c r="B27" s="1" t="s">
        <v>244</v>
      </c>
      <c r="C27" s="1" t="s">
        <v>245</v>
      </c>
      <c r="D27" s="1" t="s">
        <v>246</v>
      </c>
      <c r="E27" s="2">
        <v>2023.0</v>
      </c>
      <c r="F27" s="1" t="s">
        <v>247</v>
      </c>
      <c r="G27" s="2">
        <v>22.0</v>
      </c>
      <c r="H27" s="2">
        <v>5.0</v>
      </c>
      <c r="I27" s="1"/>
      <c r="J27" s="2">
        <v>1665.0</v>
      </c>
      <c r="K27" s="2">
        <v>1688.0</v>
      </c>
      <c r="L27" s="2">
        <v>23.0</v>
      </c>
      <c r="M27" s="2">
        <v>4.0</v>
      </c>
      <c r="N27" s="1" t="s">
        <v>248</v>
      </c>
      <c r="O27" s="3" t="s">
        <v>249</v>
      </c>
      <c r="P27" s="1" t="s">
        <v>250</v>
      </c>
      <c r="Q27" s="1" t="s">
        <v>251</v>
      </c>
      <c r="R27" s="1" t="s">
        <v>69</v>
      </c>
      <c r="S27" s="1" t="s">
        <v>31</v>
      </c>
      <c r="T27" s="1" t="s">
        <v>252</v>
      </c>
      <c r="U27" s="1" t="s">
        <v>32</v>
      </c>
      <c r="V27" s="1" t="s">
        <v>253</v>
      </c>
    </row>
    <row r="28">
      <c r="A28" s="1" t="s">
        <v>254</v>
      </c>
      <c r="B28" s="1" t="s">
        <v>255</v>
      </c>
      <c r="C28" s="1" t="s">
        <v>256</v>
      </c>
      <c r="D28" s="1" t="s">
        <v>257</v>
      </c>
      <c r="E28" s="2">
        <v>2018.0</v>
      </c>
      <c r="F28" s="1" t="s">
        <v>258</v>
      </c>
      <c r="G28" s="2">
        <v>37.0</v>
      </c>
      <c r="H28" s="2">
        <v>7.0</v>
      </c>
      <c r="I28" s="1"/>
      <c r="J28" s="2">
        <v>818.0</v>
      </c>
      <c r="K28" s="2">
        <v>838.0</v>
      </c>
      <c r="L28" s="2">
        <v>20.0</v>
      </c>
      <c r="M28" s="2">
        <v>117.0</v>
      </c>
      <c r="N28" s="1" t="s">
        <v>259</v>
      </c>
      <c r="O28" s="3" t="s">
        <v>260</v>
      </c>
      <c r="P28" s="1" t="s">
        <v>261</v>
      </c>
      <c r="Q28" s="1" t="s">
        <v>262</v>
      </c>
      <c r="R28" s="1" t="s">
        <v>69</v>
      </c>
      <c r="S28" s="1" t="s">
        <v>31</v>
      </c>
      <c r="T28" s="1" t="s">
        <v>80</v>
      </c>
      <c r="U28" s="1" t="s">
        <v>32</v>
      </c>
      <c r="V28" s="1" t="s">
        <v>263</v>
      </c>
    </row>
    <row r="29">
      <c r="A29" s="1" t="s">
        <v>264</v>
      </c>
      <c r="B29" s="1" t="s">
        <v>265</v>
      </c>
      <c r="C29" s="1" t="s">
        <v>266</v>
      </c>
      <c r="D29" s="1" t="s">
        <v>267</v>
      </c>
      <c r="E29" s="2">
        <v>2024.0</v>
      </c>
      <c r="F29" s="1" t="s">
        <v>237</v>
      </c>
      <c r="G29" s="2">
        <v>11.0</v>
      </c>
      <c r="H29" s="1"/>
      <c r="I29" s="2">
        <v>1363281.0</v>
      </c>
      <c r="J29" s="1"/>
      <c r="K29" s="1"/>
      <c r="L29" s="1"/>
      <c r="M29" s="2">
        <v>1.0</v>
      </c>
      <c r="N29" s="1" t="s">
        <v>268</v>
      </c>
      <c r="O29" s="3" t="s">
        <v>269</v>
      </c>
      <c r="P29" s="1" t="s">
        <v>270</v>
      </c>
      <c r="Q29" s="1" t="s">
        <v>271</v>
      </c>
      <c r="R29" s="1" t="s">
        <v>69</v>
      </c>
      <c r="S29" s="1" t="s">
        <v>31</v>
      </c>
      <c r="T29" s="1" t="s">
        <v>59</v>
      </c>
      <c r="U29" s="1" t="s">
        <v>32</v>
      </c>
      <c r="V29" s="1" t="s">
        <v>272</v>
      </c>
    </row>
    <row r="30">
      <c r="A30" s="1" t="s">
        <v>273</v>
      </c>
      <c r="B30" s="1" t="s">
        <v>274</v>
      </c>
      <c r="C30" s="1" t="s">
        <v>275</v>
      </c>
      <c r="D30" s="1" t="s">
        <v>276</v>
      </c>
      <c r="E30" s="2">
        <v>2018.0</v>
      </c>
      <c r="F30" s="1" t="s">
        <v>164</v>
      </c>
      <c r="G30" s="1"/>
      <c r="H30" s="1"/>
      <c r="I30" s="1"/>
      <c r="J30" s="2">
        <v>434.0</v>
      </c>
      <c r="K30" s="2">
        <v>435.0</v>
      </c>
      <c r="L30" s="2">
        <v>1.0</v>
      </c>
      <c r="M30" s="2">
        <v>12.0</v>
      </c>
      <c r="N30" s="1" t="s">
        <v>277</v>
      </c>
      <c r="O30" s="3" t="s">
        <v>278</v>
      </c>
      <c r="P30" s="1" t="s">
        <v>279</v>
      </c>
      <c r="Q30" s="1"/>
      <c r="R30" s="1" t="s">
        <v>30</v>
      </c>
      <c r="S30" s="1" t="s">
        <v>31</v>
      </c>
      <c r="T30" s="1" t="s">
        <v>80</v>
      </c>
      <c r="U30" s="1" t="s">
        <v>32</v>
      </c>
      <c r="V30" s="1" t="s">
        <v>280</v>
      </c>
    </row>
    <row r="31">
      <c r="A31" s="1"/>
      <c r="B31" s="1"/>
      <c r="C31" s="1"/>
      <c r="D31" s="1" t="s">
        <v>281</v>
      </c>
      <c r="E31" s="2">
        <v>2025.0</v>
      </c>
      <c r="F31" s="1" t="s">
        <v>282</v>
      </c>
      <c r="G31" s="1" t="s">
        <v>283</v>
      </c>
      <c r="H31" s="1"/>
      <c r="I31" s="1"/>
      <c r="J31" s="1"/>
      <c r="K31" s="1"/>
      <c r="L31" s="2">
        <v>789.0</v>
      </c>
      <c r="M31" s="2">
        <v>0.0</v>
      </c>
      <c r="N31" s="1"/>
      <c r="O31" s="3" t="s">
        <v>284</v>
      </c>
      <c r="P31" s="1" t="s">
        <v>285</v>
      </c>
      <c r="Q31" s="1"/>
      <c r="R31" s="1" t="s">
        <v>38</v>
      </c>
      <c r="S31" s="1" t="s">
        <v>31</v>
      </c>
      <c r="T31" s="1"/>
      <c r="U31" s="1" t="s">
        <v>32</v>
      </c>
      <c r="V31" s="1" t="s">
        <v>286</v>
      </c>
    </row>
    <row r="32">
      <c r="A32" s="1" t="s">
        <v>287</v>
      </c>
      <c r="B32" s="1" t="s">
        <v>288</v>
      </c>
      <c r="C32" s="1" t="s">
        <v>289</v>
      </c>
      <c r="D32" s="1" t="s">
        <v>290</v>
      </c>
      <c r="E32" s="2">
        <v>2021.0</v>
      </c>
      <c r="F32" s="1" t="s">
        <v>291</v>
      </c>
      <c r="G32" s="1"/>
      <c r="H32" s="1"/>
      <c r="I32" s="1" t="s">
        <v>292</v>
      </c>
      <c r="J32" s="1"/>
      <c r="K32" s="1"/>
      <c r="L32" s="1"/>
      <c r="M32" s="2">
        <v>0.0</v>
      </c>
      <c r="N32" s="1" t="s">
        <v>293</v>
      </c>
      <c r="O32" s="3" t="s">
        <v>294</v>
      </c>
      <c r="P32" s="1" t="s">
        <v>295</v>
      </c>
      <c r="Q32" s="1"/>
      <c r="R32" s="1" t="s">
        <v>30</v>
      </c>
      <c r="S32" s="1" t="s">
        <v>31</v>
      </c>
      <c r="T32" s="1"/>
      <c r="U32" s="1" t="s">
        <v>32</v>
      </c>
      <c r="V32" s="1" t="s">
        <v>296</v>
      </c>
    </row>
    <row r="33">
      <c r="A33" s="1" t="s">
        <v>297</v>
      </c>
      <c r="B33" s="1" t="s">
        <v>298</v>
      </c>
      <c r="C33" s="1" t="s">
        <v>299</v>
      </c>
      <c r="D33" s="1" t="s">
        <v>300</v>
      </c>
      <c r="E33" s="2">
        <v>2021.0</v>
      </c>
      <c r="F33" s="1" t="s">
        <v>247</v>
      </c>
      <c r="G33" s="2">
        <v>20.0</v>
      </c>
      <c r="H33" s="2">
        <v>4.0</v>
      </c>
      <c r="I33" s="1"/>
      <c r="J33" s="2">
        <v>1123.0</v>
      </c>
      <c r="K33" s="2">
        <v>1158.0</v>
      </c>
      <c r="L33" s="2">
        <v>35.0</v>
      </c>
      <c r="M33" s="2">
        <v>11.0</v>
      </c>
      <c r="N33" s="1" t="s">
        <v>301</v>
      </c>
      <c r="O33" s="3" t="s">
        <v>302</v>
      </c>
      <c r="P33" s="1" t="s">
        <v>303</v>
      </c>
      <c r="Q33" s="1" t="s">
        <v>304</v>
      </c>
      <c r="R33" s="1" t="s">
        <v>69</v>
      </c>
      <c r="S33" s="1" t="s">
        <v>31</v>
      </c>
      <c r="T33" s="1" t="s">
        <v>305</v>
      </c>
      <c r="U33" s="1" t="s">
        <v>32</v>
      </c>
      <c r="V33" s="1" t="s">
        <v>306</v>
      </c>
    </row>
    <row r="34">
      <c r="A34" s="1" t="s">
        <v>307</v>
      </c>
      <c r="B34" s="1" t="s">
        <v>308</v>
      </c>
      <c r="C34" s="1" t="s">
        <v>309</v>
      </c>
      <c r="D34" s="1" t="s">
        <v>310</v>
      </c>
      <c r="E34" s="2">
        <v>2024.0</v>
      </c>
      <c r="F34" s="1" t="s">
        <v>311</v>
      </c>
      <c r="G34" s="2">
        <v>24.0</v>
      </c>
      <c r="H34" s="2">
        <v>21.0</v>
      </c>
      <c r="I34" s="2">
        <v>6881.0</v>
      </c>
      <c r="J34" s="1"/>
      <c r="K34" s="1"/>
      <c r="L34" s="1"/>
      <c r="M34" s="2">
        <v>0.0</v>
      </c>
      <c r="N34" s="1" t="s">
        <v>312</v>
      </c>
      <c r="O34" s="3" t="s">
        <v>313</v>
      </c>
      <c r="P34" s="1" t="s">
        <v>314</v>
      </c>
      <c r="Q34" s="1" t="s">
        <v>315</v>
      </c>
      <c r="R34" s="1" t="s">
        <v>69</v>
      </c>
      <c r="S34" s="1" t="s">
        <v>31</v>
      </c>
      <c r="T34" s="1" t="s">
        <v>159</v>
      </c>
      <c r="U34" s="1" t="s">
        <v>32</v>
      </c>
      <c r="V34" s="1" t="s">
        <v>316</v>
      </c>
    </row>
    <row r="35">
      <c r="A35" s="1"/>
      <c r="B35" s="1"/>
      <c r="C35" s="1"/>
      <c r="D35" s="1" t="s">
        <v>281</v>
      </c>
      <c r="E35" s="2">
        <v>2025.0</v>
      </c>
      <c r="F35" s="1" t="s">
        <v>282</v>
      </c>
      <c r="G35" s="1" t="s">
        <v>317</v>
      </c>
      <c r="H35" s="1"/>
      <c r="I35" s="1"/>
      <c r="J35" s="1"/>
      <c r="K35" s="1"/>
      <c r="L35" s="2">
        <v>789.0</v>
      </c>
      <c r="M35" s="2">
        <v>0.0</v>
      </c>
      <c r="N35" s="1"/>
      <c r="O35" s="3" t="s">
        <v>318</v>
      </c>
      <c r="P35" s="1" t="s">
        <v>285</v>
      </c>
      <c r="Q35" s="1"/>
      <c r="R35" s="1" t="s">
        <v>38</v>
      </c>
      <c r="S35" s="1" t="s">
        <v>31</v>
      </c>
      <c r="T35" s="1"/>
      <c r="U35" s="1" t="s">
        <v>32</v>
      </c>
      <c r="V35" s="1" t="s">
        <v>319</v>
      </c>
    </row>
    <row r="36">
      <c r="A36" s="1" t="s">
        <v>320</v>
      </c>
      <c r="B36" s="1" t="s">
        <v>321</v>
      </c>
      <c r="C36" s="1" t="s">
        <v>322</v>
      </c>
      <c r="D36" s="1" t="s">
        <v>323</v>
      </c>
      <c r="E36" s="2">
        <v>2018.0</v>
      </c>
      <c r="F36" s="1" t="s">
        <v>324</v>
      </c>
      <c r="G36" s="2">
        <v>42.0</v>
      </c>
      <c r="H36" s="2">
        <v>4.0</v>
      </c>
      <c r="I36" s="1"/>
      <c r="J36" s="2">
        <v>801.0</v>
      </c>
      <c r="K36" s="2">
        <v>824.0</v>
      </c>
      <c r="L36" s="2">
        <v>23.0</v>
      </c>
      <c r="M36" s="2">
        <v>52.0</v>
      </c>
      <c r="N36" s="1" t="s">
        <v>325</v>
      </c>
      <c r="O36" s="3" t="s">
        <v>326</v>
      </c>
      <c r="P36" s="1" t="s">
        <v>327</v>
      </c>
      <c r="Q36" s="1" t="s">
        <v>328</v>
      </c>
      <c r="R36" s="1" t="s">
        <v>69</v>
      </c>
      <c r="S36" s="1" t="s">
        <v>31</v>
      </c>
      <c r="T36" s="1" t="s">
        <v>305</v>
      </c>
      <c r="U36" s="1" t="s">
        <v>32</v>
      </c>
      <c r="V36" s="1" t="s">
        <v>329</v>
      </c>
    </row>
    <row r="37">
      <c r="A37" s="1" t="s">
        <v>330</v>
      </c>
      <c r="B37" s="1" t="s">
        <v>331</v>
      </c>
      <c r="C37" s="1" t="s">
        <v>332</v>
      </c>
      <c r="D37" s="1" t="s">
        <v>333</v>
      </c>
      <c r="E37" s="2">
        <v>2015.0</v>
      </c>
      <c r="F37" s="1" t="s">
        <v>334</v>
      </c>
      <c r="G37" s="1"/>
      <c r="H37" s="1"/>
      <c r="I37" s="2">
        <v>7158721.0</v>
      </c>
      <c r="J37" s="2">
        <v>1.0</v>
      </c>
      <c r="K37" s="2">
        <v>7.0</v>
      </c>
      <c r="L37" s="2">
        <v>6.0</v>
      </c>
      <c r="M37" s="2">
        <v>25.0</v>
      </c>
      <c r="N37" s="1" t="s">
        <v>335</v>
      </c>
      <c r="O37" s="3" t="s">
        <v>336</v>
      </c>
      <c r="P37" s="1" t="s">
        <v>337</v>
      </c>
      <c r="Q37" s="1" t="s">
        <v>338</v>
      </c>
      <c r="R37" s="1" t="s">
        <v>30</v>
      </c>
      <c r="S37" s="1" t="s">
        <v>31</v>
      </c>
      <c r="T37" s="1"/>
      <c r="U37" s="1" t="s">
        <v>32</v>
      </c>
      <c r="V37" s="1" t="s">
        <v>339</v>
      </c>
    </row>
    <row r="38">
      <c r="A38" s="1"/>
      <c r="B38" s="1"/>
      <c r="C38" s="1"/>
      <c r="D38" s="1" t="s">
        <v>34</v>
      </c>
      <c r="E38" s="2">
        <v>2022.0</v>
      </c>
      <c r="F38" s="1" t="s">
        <v>35</v>
      </c>
      <c r="G38" s="2">
        <v>3.0</v>
      </c>
      <c r="H38" s="1"/>
      <c r="I38" s="1"/>
      <c r="J38" s="1"/>
      <c r="K38" s="1"/>
      <c r="L38" s="2">
        <v>2168.0</v>
      </c>
      <c r="M38" s="2">
        <v>0.0</v>
      </c>
      <c r="N38" s="1"/>
      <c r="O38" s="3" t="s">
        <v>340</v>
      </c>
      <c r="P38" s="1" t="s">
        <v>37</v>
      </c>
      <c r="Q38" s="1"/>
      <c r="R38" s="1" t="s">
        <v>38</v>
      </c>
      <c r="S38" s="1" t="s">
        <v>31</v>
      </c>
      <c r="T38" s="1"/>
      <c r="U38" s="1" t="s">
        <v>32</v>
      </c>
      <c r="V38" s="1" t="s">
        <v>341</v>
      </c>
    </row>
    <row r="39">
      <c r="A39" s="1" t="s">
        <v>342</v>
      </c>
      <c r="B39" s="1" t="s">
        <v>343</v>
      </c>
      <c r="C39" s="1" t="s">
        <v>344</v>
      </c>
      <c r="D39" s="1" t="s">
        <v>345</v>
      </c>
      <c r="E39" s="2">
        <v>2015.0</v>
      </c>
      <c r="F39" s="1" t="s">
        <v>346</v>
      </c>
      <c r="G39" s="1"/>
      <c r="H39" s="1"/>
      <c r="I39" s="2">
        <v>7403291.0</v>
      </c>
      <c r="J39" s="2">
        <v>6803.0</v>
      </c>
      <c r="K39" s="2">
        <v>6808.0</v>
      </c>
      <c r="L39" s="2">
        <v>5.0</v>
      </c>
      <c r="M39" s="2">
        <v>15.0</v>
      </c>
      <c r="N39" s="1" t="s">
        <v>347</v>
      </c>
      <c r="O39" s="3" t="s">
        <v>348</v>
      </c>
      <c r="P39" s="1" t="s">
        <v>349</v>
      </c>
      <c r="Q39" s="1" t="s">
        <v>350</v>
      </c>
      <c r="R39" s="1" t="s">
        <v>30</v>
      </c>
      <c r="S39" s="1" t="s">
        <v>31</v>
      </c>
      <c r="T39" s="1"/>
      <c r="U39" s="1" t="s">
        <v>32</v>
      </c>
      <c r="V39" s="1" t="s">
        <v>351</v>
      </c>
    </row>
    <row r="40">
      <c r="A40" s="1" t="s">
        <v>352</v>
      </c>
      <c r="B40" s="1" t="s">
        <v>353</v>
      </c>
      <c r="C40" s="1" t="s">
        <v>354</v>
      </c>
      <c r="D40" s="1" t="s">
        <v>355</v>
      </c>
      <c r="E40" s="2">
        <v>2016.0</v>
      </c>
      <c r="F40" s="1" t="s">
        <v>356</v>
      </c>
      <c r="G40" s="2">
        <v>2.0</v>
      </c>
      <c r="H40" s="1"/>
      <c r="I40" s="1"/>
      <c r="J40" s="2">
        <v>1092.0</v>
      </c>
      <c r="K40" s="2">
        <v>1140.0</v>
      </c>
      <c r="L40" s="2">
        <v>48.0</v>
      </c>
      <c r="M40" s="2">
        <v>1.0</v>
      </c>
      <c r="N40" s="1" t="s">
        <v>357</v>
      </c>
      <c r="O40" s="3" t="s">
        <v>358</v>
      </c>
      <c r="P40" s="1" t="s">
        <v>359</v>
      </c>
      <c r="Q40" s="1"/>
      <c r="R40" s="1" t="s">
        <v>360</v>
      </c>
      <c r="S40" s="1" t="s">
        <v>31</v>
      </c>
      <c r="T40" s="1"/>
      <c r="U40" s="1" t="s">
        <v>32</v>
      </c>
      <c r="V40" s="1" t="s">
        <v>361</v>
      </c>
    </row>
    <row r="41">
      <c r="A41" s="1" t="s">
        <v>362</v>
      </c>
      <c r="B41" s="1" t="s">
        <v>363</v>
      </c>
      <c r="C41" s="1" t="s">
        <v>256</v>
      </c>
      <c r="D41" s="1" t="s">
        <v>364</v>
      </c>
      <c r="E41" s="2">
        <v>2017.0</v>
      </c>
      <c r="F41" s="1" t="s">
        <v>101</v>
      </c>
      <c r="G41" s="1"/>
      <c r="H41" s="1"/>
      <c r="I41" s="2">
        <v>7989094.0</v>
      </c>
      <c r="J41" s="2">
        <v>768.0</v>
      </c>
      <c r="K41" s="2">
        <v>774.0</v>
      </c>
      <c r="L41" s="2">
        <v>6.0</v>
      </c>
      <c r="M41" s="2">
        <v>14.0</v>
      </c>
      <c r="N41" s="1" t="s">
        <v>365</v>
      </c>
      <c r="O41" s="3" t="s">
        <v>366</v>
      </c>
      <c r="P41" s="1" t="s">
        <v>367</v>
      </c>
      <c r="Q41" s="1"/>
      <c r="R41" s="1" t="s">
        <v>30</v>
      </c>
      <c r="S41" s="1" t="s">
        <v>31</v>
      </c>
      <c r="T41" s="1" t="s">
        <v>80</v>
      </c>
      <c r="U41" s="1" t="s">
        <v>32</v>
      </c>
      <c r="V41" s="1" t="s">
        <v>368</v>
      </c>
    </row>
    <row r="42">
      <c r="A42" s="1" t="s">
        <v>369</v>
      </c>
      <c r="B42" s="1" t="s">
        <v>370</v>
      </c>
      <c r="C42" s="1" t="s">
        <v>371</v>
      </c>
      <c r="D42" s="1" t="s">
        <v>372</v>
      </c>
      <c r="E42" s="2">
        <v>2024.0</v>
      </c>
      <c r="F42" s="1" t="s">
        <v>101</v>
      </c>
      <c r="G42" s="1"/>
      <c r="H42" s="1"/>
      <c r="I42" s="1"/>
      <c r="J42" s="2">
        <v>250.0</v>
      </c>
      <c r="K42" s="2">
        <v>256.0</v>
      </c>
      <c r="L42" s="2">
        <v>6.0</v>
      </c>
      <c r="M42" s="2">
        <v>0.0</v>
      </c>
      <c r="N42" s="1" t="s">
        <v>373</v>
      </c>
      <c r="O42" s="3" t="s">
        <v>374</v>
      </c>
      <c r="P42" s="1" t="s">
        <v>375</v>
      </c>
      <c r="Q42" s="1"/>
      <c r="R42" s="1" t="s">
        <v>30</v>
      </c>
      <c r="S42" s="1" t="s">
        <v>31</v>
      </c>
      <c r="T42" s="1" t="s">
        <v>80</v>
      </c>
      <c r="U42" s="1" t="s">
        <v>32</v>
      </c>
      <c r="V42" s="1" t="s">
        <v>376</v>
      </c>
    </row>
    <row r="43">
      <c r="A43" s="1" t="s">
        <v>377</v>
      </c>
      <c r="B43" s="1" t="s">
        <v>378</v>
      </c>
      <c r="C43" s="1" t="s">
        <v>379</v>
      </c>
      <c r="D43" s="1" t="s">
        <v>380</v>
      </c>
      <c r="E43" s="2">
        <v>2021.0</v>
      </c>
      <c r="F43" s="1" t="s">
        <v>381</v>
      </c>
      <c r="G43" s="1"/>
      <c r="H43" s="1"/>
      <c r="I43" s="1"/>
      <c r="J43" s="2">
        <v>377.0</v>
      </c>
      <c r="K43" s="2">
        <v>411.0</v>
      </c>
      <c r="L43" s="2">
        <v>34.0</v>
      </c>
      <c r="M43" s="2">
        <v>18.0</v>
      </c>
      <c r="N43" s="1" t="s">
        <v>382</v>
      </c>
      <c r="O43" s="3" t="s">
        <v>383</v>
      </c>
      <c r="P43" s="1" t="s">
        <v>384</v>
      </c>
      <c r="Q43" s="1"/>
      <c r="R43" s="1" t="s">
        <v>360</v>
      </c>
      <c r="S43" s="1" t="s">
        <v>31</v>
      </c>
      <c r="T43" s="1"/>
      <c r="U43" s="1" t="s">
        <v>32</v>
      </c>
      <c r="V43" s="1" t="s">
        <v>385</v>
      </c>
    </row>
    <row r="44">
      <c r="A44" s="1" t="s">
        <v>254</v>
      </c>
      <c r="B44" s="1" t="s">
        <v>255</v>
      </c>
      <c r="C44" s="1" t="s">
        <v>256</v>
      </c>
      <c r="D44" s="1" t="s">
        <v>386</v>
      </c>
      <c r="E44" s="2">
        <v>2018.0</v>
      </c>
      <c r="F44" s="1" t="s">
        <v>387</v>
      </c>
      <c r="G44" s="1"/>
      <c r="H44" s="1"/>
      <c r="I44" s="1"/>
      <c r="J44" s="1"/>
      <c r="K44" s="1"/>
      <c r="L44" s="2">
        <v>10.0</v>
      </c>
      <c r="M44" s="2">
        <v>8.0</v>
      </c>
      <c r="N44" s="1" t="s">
        <v>388</v>
      </c>
      <c r="O44" s="3" t="s">
        <v>389</v>
      </c>
      <c r="P44" s="1" t="s">
        <v>390</v>
      </c>
      <c r="Q44" s="1"/>
      <c r="R44" s="1" t="s">
        <v>30</v>
      </c>
      <c r="S44" s="1" t="s">
        <v>31</v>
      </c>
      <c r="T44" s="1" t="s">
        <v>391</v>
      </c>
      <c r="U44" s="1" t="s">
        <v>32</v>
      </c>
      <c r="V44" s="1" t="s">
        <v>392</v>
      </c>
    </row>
    <row r="45">
      <c r="A45" s="1" t="s">
        <v>393</v>
      </c>
      <c r="B45" s="1" t="s">
        <v>394</v>
      </c>
      <c r="C45" s="1" t="s">
        <v>395</v>
      </c>
      <c r="D45" s="1" t="s">
        <v>396</v>
      </c>
      <c r="E45" s="2">
        <v>2023.0</v>
      </c>
      <c r="F45" s="1" t="s">
        <v>101</v>
      </c>
      <c r="G45" s="1" t="s">
        <v>397</v>
      </c>
      <c r="H45" s="1"/>
      <c r="I45" s="1"/>
      <c r="J45" s="2">
        <v>1630.0</v>
      </c>
      <c r="K45" s="2">
        <v>1637.0</v>
      </c>
      <c r="L45" s="2">
        <v>7.0</v>
      </c>
      <c r="M45" s="2">
        <v>10.0</v>
      </c>
      <c r="N45" s="1" t="s">
        <v>398</v>
      </c>
      <c r="O45" s="3" t="s">
        <v>399</v>
      </c>
      <c r="P45" s="1" t="s">
        <v>400</v>
      </c>
      <c r="Q45" s="1"/>
      <c r="R45" s="1" t="s">
        <v>30</v>
      </c>
      <c r="S45" s="1" t="s">
        <v>31</v>
      </c>
      <c r="T45" s="1" t="s">
        <v>80</v>
      </c>
      <c r="U45" s="1" t="s">
        <v>32</v>
      </c>
      <c r="V45" s="1" t="s">
        <v>401</v>
      </c>
    </row>
    <row r="46">
      <c r="A46" s="1" t="s">
        <v>402</v>
      </c>
      <c r="B46" s="1" t="s">
        <v>403</v>
      </c>
      <c r="C46" s="1" t="s">
        <v>404</v>
      </c>
      <c r="D46" s="1" t="s">
        <v>405</v>
      </c>
      <c r="E46" s="2">
        <v>2019.0</v>
      </c>
      <c r="F46" s="1" t="s">
        <v>406</v>
      </c>
      <c r="G46" s="1"/>
      <c r="H46" s="1"/>
      <c r="I46" s="2">
        <v>8823705.0</v>
      </c>
      <c r="J46" s="2">
        <v>17.0</v>
      </c>
      <c r="K46" s="2">
        <v>24.0</v>
      </c>
      <c r="L46" s="2">
        <v>7.0</v>
      </c>
      <c r="M46" s="2">
        <v>0.0</v>
      </c>
      <c r="N46" s="1" t="s">
        <v>407</v>
      </c>
      <c r="O46" s="3" t="s">
        <v>408</v>
      </c>
      <c r="P46" s="1" t="s">
        <v>409</v>
      </c>
      <c r="Q46" s="1" t="s">
        <v>410</v>
      </c>
      <c r="R46" s="1" t="s">
        <v>30</v>
      </c>
      <c r="S46" s="1" t="s">
        <v>31</v>
      </c>
      <c r="T46" s="1"/>
      <c r="U46" s="1" t="s">
        <v>32</v>
      </c>
      <c r="V46" s="1" t="s">
        <v>411</v>
      </c>
    </row>
    <row r="47">
      <c r="A47" s="1" t="s">
        <v>412</v>
      </c>
      <c r="B47" s="1" t="s">
        <v>413</v>
      </c>
      <c r="C47" s="1" t="s">
        <v>414</v>
      </c>
      <c r="D47" s="1" t="s">
        <v>415</v>
      </c>
      <c r="E47" s="2">
        <v>2019.0</v>
      </c>
      <c r="F47" s="1" t="s">
        <v>416</v>
      </c>
      <c r="G47" s="1"/>
      <c r="H47" s="1"/>
      <c r="I47" s="2">
        <v>8802731.0</v>
      </c>
      <c r="J47" s="2">
        <v>99.0</v>
      </c>
      <c r="K47" s="2">
        <v>102.0</v>
      </c>
      <c r="L47" s="2">
        <v>3.0</v>
      </c>
      <c r="M47" s="2">
        <v>19.0</v>
      </c>
      <c r="N47" s="1" t="s">
        <v>417</v>
      </c>
      <c r="O47" s="3" t="s">
        <v>418</v>
      </c>
      <c r="P47" s="1" t="s">
        <v>419</v>
      </c>
      <c r="Q47" s="1" t="s">
        <v>420</v>
      </c>
      <c r="R47" s="1" t="s">
        <v>30</v>
      </c>
      <c r="S47" s="1" t="s">
        <v>31</v>
      </c>
      <c r="T47" s="1" t="s">
        <v>80</v>
      </c>
      <c r="U47" s="1" t="s">
        <v>32</v>
      </c>
      <c r="V47" s="1" t="s">
        <v>421</v>
      </c>
    </row>
    <row r="48">
      <c r="A48" s="1" t="s">
        <v>422</v>
      </c>
      <c r="B48" s="1" t="s">
        <v>423</v>
      </c>
      <c r="C48" s="1" t="s">
        <v>424</v>
      </c>
      <c r="D48" s="1" t="s">
        <v>425</v>
      </c>
      <c r="E48" s="2">
        <v>2023.0</v>
      </c>
      <c r="F48" s="1" t="s">
        <v>426</v>
      </c>
      <c r="G48" s="2">
        <v>163.0</v>
      </c>
      <c r="H48" s="1"/>
      <c r="I48" s="2">
        <v>104386.0</v>
      </c>
      <c r="J48" s="1"/>
      <c r="K48" s="1"/>
      <c r="L48" s="1"/>
      <c r="M48" s="2">
        <v>7.0</v>
      </c>
      <c r="N48" s="1" t="s">
        <v>427</v>
      </c>
      <c r="O48" s="3" t="s">
        <v>428</v>
      </c>
      <c r="P48" s="1" t="s">
        <v>429</v>
      </c>
      <c r="Q48" s="1" t="s">
        <v>430</v>
      </c>
      <c r="R48" s="1" t="s">
        <v>69</v>
      </c>
      <c r="S48" s="1" t="s">
        <v>31</v>
      </c>
      <c r="T48" s="1" t="s">
        <v>305</v>
      </c>
      <c r="U48" s="1" t="s">
        <v>32</v>
      </c>
      <c r="V48" s="1" t="s">
        <v>431</v>
      </c>
    </row>
    <row r="49">
      <c r="A49" s="1" t="s">
        <v>432</v>
      </c>
      <c r="B49" s="1" t="s">
        <v>433</v>
      </c>
      <c r="C49" s="1" t="s">
        <v>434</v>
      </c>
      <c r="D49" s="1" t="s">
        <v>435</v>
      </c>
      <c r="E49" s="2">
        <v>2014.0</v>
      </c>
      <c r="F49" s="1" t="s">
        <v>436</v>
      </c>
      <c r="G49" s="2">
        <v>288.0</v>
      </c>
      <c r="H49" s="2">
        <v>1.0</v>
      </c>
      <c r="I49" s="1"/>
      <c r="J49" s="2">
        <v>27.0</v>
      </c>
      <c r="K49" s="2">
        <v>44.0</v>
      </c>
      <c r="L49" s="2">
        <v>17.0</v>
      </c>
      <c r="M49" s="2">
        <v>18.0</v>
      </c>
      <c r="N49" s="1" t="s">
        <v>437</v>
      </c>
      <c r="O49" s="3" t="s">
        <v>438</v>
      </c>
      <c r="P49" s="1" t="s">
        <v>439</v>
      </c>
      <c r="Q49" s="1" t="s">
        <v>440</v>
      </c>
      <c r="R49" s="1" t="s">
        <v>69</v>
      </c>
      <c r="S49" s="1" t="s">
        <v>31</v>
      </c>
      <c r="T49" s="1"/>
      <c r="U49" s="1" t="s">
        <v>32</v>
      </c>
      <c r="V49" s="1" t="s">
        <v>441</v>
      </c>
    </row>
    <row r="50">
      <c r="A50" s="1" t="s">
        <v>442</v>
      </c>
      <c r="B50" s="1" t="s">
        <v>443</v>
      </c>
      <c r="C50" s="1" t="s">
        <v>444</v>
      </c>
      <c r="D50" s="1" t="s">
        <v>445</v>
      </c>
      <c r="E50" s="2">
        <v>2024.0</v>
      </c>
      <c r="F50" s="1" t="s">
        <v>311</v>
      </c>
      <c r="G50" s="2">
        <v>24.0</v>
      </c>
      <c r="H50" s="2">
        <v>16.0</v>
      </c>
      <c r="I50" s="2">
        <v>5166.0</v>
      </c>
      <c r="J50" s="1"/>
      <c r="K50" s="1"/>
      <c r="L50" s="1"/>
      <c r="M50" s="2">
        <v>0.0</v>
      </c>
      <c r="N50" s="1" t="s">
        <v>446</v>
      </c>
      <c r="O50" s="3" t="s">
        <v>447</v>
      </c>
      <c r="P50" s="1" t="s">
        <v>448</v>
      </c>
      <c r="Q50" s="1" t="s">
        <v>449</v>
      </c>
      <c r="R50" s="1" t="s">
        <v>69</v>
      </c>
      <c r="S50" s="1" t="s">
        <v>31</v>
      </c>
      <c r="T50" s="1" t="s">
        <v>59</v>
      </c>
      <c r="U50" s="1" t="s">
        <v>32</v>
      </c>
      <c r="V50" s="1" t="s">
        <v>450</v>
      </c>
    </row>
    <row r="51">
      <c r="A51" s="1"/>
      <c r="B51" s="1"/>
      <c r="C51" s="1"/>
      <c r="D51" s="1" t="s">
        <v>34</v>
      </c>
      <c r="E51" s="2">
        <v>2022.0</v>
      </c>
      <c r="F51" s="1" t="s">
        <v>35</v>
      </c>
      <c r="G51" s="2">
        <v>1.0</v>
      </c>
      <c r="H51" s="1"/>
      <c r="I51" s="1"/>
      <c r="J51" s="1"/>
      <c r="K51" s="1"/>
      <c r="L51" s="2">
        <v>2168.0</v>
      </c>
      <c r="M51" s="2">
        <v>0.0</v>
      </c>
      <c r="N51" s="1"/>
      <c r="O51" s="3" t="s">
        <v>451</v>
      </c>
      <c r="P51" s="1" t="s">
        <v>37</v>
      </c>
      <c r="Q51" s="1"/>
      <c r="R51" s="1" t="s">
        <v>38</v>
      </c>
      <c r="S51" s="1" t="s">
        <v>31</v>
      </c>
      <c r="T51" s="1"/>
      <c r="U51" s="1" t="s">
        <v>32</v>
      </c>
      <c r="V51" s="1" t="s">
        <v>452</v>
      </c>
    </row>
    <row r="52">
      <c r="A52" s="1" t="s">
        <v>453</v>
      </c>
      <c r="B52" s="1" t="s">
        <v>454</v>
      </c>
      <c r="C52" s="1" t="s">
        <v>455</v>
      </c>
      <c r="D52" s="1" t="s">
        <v>456</v>
      </c>
      <c r="E52" s="2">
        <v>2021.0</v>
      </c>
      <c r="F52" s="1" t="s">
        <v>381</v>
      </c>
      <c r="G52" s="1"/>
      <c r="H52" s="1"/>
      <c r="I52" s="1"/>
      <c r="J52" s="2">
        <v>1.0</v>
      </c>
      <c r="K52" s="2">
        <v>483.0</v>
      </c>
      <c r="L52" s="2">
        <v>482.0</v>
      </c>
      <c r="M52" s="2">
        <v>15.0</v>
      </c>
      <c r="N52" s="1" t="s">
        <v>457</v>
      </c>
      <c r="O52" s="3" t="s">
        <v>458</v>
      </c>
      <c r="P52" s="1" t="s">
        <v>459</v>
      </c>
      <c r="Q52" s="1"/>
      <c r="R52" s="1" t="s">
        <v>460</v>
      </c>
      <c r="S52" s="1" t="s">
        <v>31</v>
      </c>
      <c r="T52" s="1"/>
      <c r="U52" s="1" t="s">
        <v>32</v>
      </c>
      <c r="V52" s="1" t="s">
        <v>461</v>
      </c>
    </row>
    <row r="53">
      <c r="A53" s="1" t="s">
        <v>462</v>
      </c>
      <c r="B53" s="1" t="s">
        <v>463</v>
      </c>
      <c r="C53" s="1" t="s">
        <v>464</v>
      </c>
      <c r="D53" s="1" t="s">
        <v>465</v>
      </c>
      <c r="E53" s="2">
        <v>2014.0</v>
      </c>
      <c r="F53" s="1" t="s">
        <v>466</v>
      </c>
      <c r="G53" s="1"/>
      <c r="H53" s="1"/>
      <c r="I53" s="1"/>
      <c r="J53" s="2">
        <v>374.0</v>
      </c>
      <c r="K53" s="2">
        <v>381.0</v>
      </c>
      <c r="L53" s="2">
        <v>7.0</v>
      </c>
      <c r="M53" s="2">
        <v>31.0</v>
      </c>
      <c r="N53" s="1" t="s">
        <v>467</v>
      </c>
      <c r="O53" s="3" t="s">
        <v>468</v>
      </c>
      <c r="P53" s="1" t="s">
        <v>469</v>
      </c>
      <c r="Q53" s="1" t="s">
        <v>470</v>
      </c>
      <c r="R53" s="1" t="s">
        <v>30</v>
      </c>
      <c r="S53" s="1" t="s">
        <v>31</v>
      </c>
      <c r="T53" s="1"/>
      <c r="U53" s="1" t="s">
        <v>32</v>
      </c>
      <c r="V53" s="1" t="s">
        <v>471</v>
      </c>
    </row>
    <row r="54">
      <c r="A54" s="1" t="s">
        <v>40</v>
      </c>
      <c r="B54" s="1" t="s">
        <v>41</v>
      </c>
      <c r="C54" s="1" t="s">
        <v>42</v>
      </c>
      <c r="D54" s="1" t="s">
        <v>472</v>
      </c>
      <c r="E54" s="2">
        <v>2020.0</v>
      </c>
      <c r="F54" s="1" t="s">
        <v>473</v>
      </c>
      <c r="G54" s="2">
        <v>141.0</v>
      </c>
      <c r="H54" s="1"/>
      <c r="I54" s="1"/>
      <c r="J54" s="2">
        <v>35.0</v>
      </c>
      <c r="K54" s="2">
        <v>50.0</v>
      </c>
      <c r="L54" s="2">
        <v>15.0</v>
      </c>
      <c r="M54" s="2">
        <v>3.0</v>
      </c>
      <c r="N54" s="1" t="s">
        <v>474</v>
      </c>
      <c r="O54" s="3" t="s">
        <v>475</v>
      </c>
      <c r="P54" s="1" t="s">
        <v>476</v>
      </c>
      <c r="Q54" s="1" t="s">
        <v>477</v>
      </c>
      <c r="R54" s="1" t="s">
        <v>69</v>
      </c>
      <c r="S54" s="1" t="s">
        <v>31</v>
      </c>
      <c r="T54" s="1"/>
      <c r="U54" s="1" t="s">
        <v>32</v>
      </c>
      <c r="V54" s="1" t="s">
        <v>478</v>
      </c>
    </row>
    <row r="55">
      <c r="A55" s="1" t="s">
        <v>479</v>
      </c>
      <c r="B55" s="1" t="s">
        <v>480</v>
      </c>
      <c r="C55" s="1" t="s">
        <v>481</v>
      </c>
      <c r="D55" s="1" t="s">
        <v>482</v>
      </c>
      <c r="E55" s="2">
        <v>2024.0</v>
      </c>
      <c r="F55" s="1" t="s">
        <v>483</v>
      </c>
      <c r="G55" s="1"/>
      <c r="H55" s="1"/>
      <c r="I55" s="1"/>
      <c r="J55" s="2">
        <v>25.0</v>
      </c>
      <c r="K55" s="2">
        <v>36.0</v>
      </c>
      <c r="L55" s="2">
        <v>11.0</v>
      </c>
      <c r="M55" s="2">
        <v>1.0</v>
      </c>
      <c r="N55" s="1" t="s">
        <v>484</v>
      </c>
      <c r="O55" s="3" t="s">
        <v>485</v>
      </c>
      <c r="P55" s="1" t="s">
        <v>486</v>
      </c>
      <c r="Q55" s="1" t="s">
        <v>487</v>
      </c>
      <c r="R55" s="1" t="s">
        <v>30</v>
      </c>
      <c r="S55" s="1" t="s">
        <v>31</v>
      </c>
      <c r="T55" s="1" t="s">
        <v>252</v>
      </c>
      <c r="U55" s="1" t="s">
        <v>32</v>
      </c>
      <c r="V55" s="1" t="s">
        <v>488</v>
      </c>
    </row>
    <row r="56">
      <c r="A56" s="1"/>
      <c r="B56" s="1"/>
      <c r="C56" s="1"/>
      <c r="D56" s="1" t="s">
        <v>489</v>
      </c>
      <c r="E56" s="2">
        <v>2022.0</v>
      </c>
      <c r="F56" s="1" t="s">
        <v>489</v>
      </c>
      <c r="G56" s="1"/>
      <c r="H56" s="1"/>
      <c r="I56" s="1"/>
      <c r="J56" s="1"/>
      <c r="K56" s="1"/>
      <c r="L56" s="2">
        <v>136.0</v>
      </c>
      <c r="M56" s="2">
        <v>0.0</v>
      </c>
      <c r="N56" s="1"/>
      <c r="O56" s="3" t="s">
        <v>490</v>
      </c>
      <c r="P56" s="1" t="s">
        <v>491</v>
      </c>
      <c r="Q56" s="1"/>
      <c r="R56" s="1" t="s">
        <v>38</v>
      </c>
      <c r="S56" s="1" t="s">
        <v>31</v>
      </c>
      <c r="T56" s="1"/>
      <c r="U56" s="1" t="s">
        <v>32</v>
      </c>
      <c r="V56" s="1" t="s">
        <v>492</v>
      </c>
    </row>
    <row r="57">
      <c r="A57" s="1"/>
      <c r="B57" s="1"/>
      <c r="C57" s="1"/>
      <c r="D57" s="1" t="s">
        <v>493</v>
      </c>
      <c r="E57" s="2">
        <v>2021.0</v>
      </c>
      <c r="F57" s="1" t="s">
        <v>26</v>
      </c>
      <c r="G57" s="2">
        <v>3045.0</v>
      </c>
      <c r="H57" s="1"/>
      <c r="I57" s="1"/>
      <c r="J57" s="1"/>
      <c r="K57" s="1"/>
      <c r="L57" s="2">
        <v>89.0</v>
      </c>
      <c r="M57" s="2">
        <v>0.0</v>
      </c>
      <c r="N57" s="1"/>
      <c r="O57" s="3" t="s">
        <v>494</v>
      </c>
      <c r="P57" s="1" t="s">
        <v>495</v>
      </c>
      <c r="Q57" s="1"/>
      <c r="R57" s="1" t="s">
        <v>38</v>
      </c>
      <c r="S57" s="1" t="s">
        <v>31</v>
      </c>
      <c r="T57" s="1"/>
      <c r="U57" s="1" t="s">
        <v>32</v>
      </c>
      <c r="V57" s="1" t="s">
        <v>496</v>
      </c>
    </row>
    <row r="58">
      <c r="A58" s="1" t="s">
        <v>497</v>
      </c>
      <c r="B58" s="1" t="s">
        <v>498</v>
      </c>
      <c r="C58" s="1" t="s">
        <v>499</v>
      </c>
      <c r="D58" s="1" t="s">
        <v>500</v>
      </c>
      <c r="E58" s="2">
        <v>2021.0</v>
      </c>
      <c r="F58" s="1" t="s">
        <v>501</v>
      </c>
      <c r="G58" s="2">
        <v>19.0</v>
      </c>
      <c r="H58" s="2">
        <v>4.0</v>
      </c>
      <c r="I58" s="1"/>
      <c r="J58" s="2">
        <v>529.0</v>
      </c>
      <c r="K58" s="2">
        <v>537.0</v>
      </c>
      <c r="L58" s="2">
        <v>8.0</v>
      </c>
      <c r="M58" s="2">
        <v>1.0</v>
      </c>
      <c r="N58" s="1" t="s">
        <v>502</v>
      </c>
      <c r="O58" s="3" t="s">
        <v>503</v>
      </c>
      <c r="P58" s="1" t="s">
        <v>504</v>
      </c>
      <c r="Q58" s="1" t="s">
        <v>505</v>
      </c>
      <c r="R58" s="1" t="s">
        <v>69</v>
      </c>
      <c r="S58" s="1" t="s">
        <v>31</v>
      </c>
      <c r="T58" s="1" t="s">
        <v>252</v>
      </c>
      <c r="U58" s="1" t="s">
        <v>32</v>
      </c>
      <c r="V58" s="1" t="s">
        <v>506</v>
      </c>
    </row>
    <row r="59">
      <c r="A59" s="1" t="s">
        <v>507</v>
      </c>
      <c r="B59" s="1" t="s">
        <v>508</v>
      </c>
      <c r="C59" s="1" t="s">
        <v>509</v>
      </c>
      <c r="D59" s="1" t="s">
        <v>510</v>
      </c>
      <c r="E59" s="2">
        <v>2023.0</v>
      </c>
      <c r="F59" s="1" t="s">
        <v>75</v>
      </c>
      <c r="G59" s="2">
        <v>49.0</v>
      </c>
      <c r="H59" s="2">
        <v>4.0</v>
      </c>
      <c r="I59" s="1"/>
      <c r="J59" s="2">
        <v>2741.0</v>
      </c>
      <c r="K59" s="2">
        <v>2760.0</v>
      </c>
      <c r="L59" s="2">
        <v>19.0</v>
      </c>
      <c r="M59" s="2">
        <v>6.0</v>
      </c>
      <c r="N59" s="1" t="s">
        <v>511</v>
      </c>
      <c r="O59" s="3" t="s">
        <v>512</v>
      </c>
      <c r="P59" s="1" t="s">
        <v>513</v>
      </c>
      <c r="Q59" s="1" t="s">
        <v>514</v>
      </c>
      <c r="R59" s="1" t="s">
        <v>69</v>
      </c>
      <c r="S59" s="1" t="s">
        <v>31</v>
      </c>
      <c r="T59" s="1" t="s">
        <v>305</v>
      </c>
      <c r="U59" s="1" t="s">
        <v>32</v>
      </c>
      <c r="V59" s="1" t="s">
        <v>515</v>
      </c>
    </row>
    <row r="60">
      <c r="A60" s="1" t="s">
        <v>516</v>
      </c>
      <c r="B60" s="1" t="s">
        <v>517</v>
      </c>
      <c r="C60" s="1" t="s">
        <v>518</v>
      </c>
      <c r="D60" s="1" t="s">
        <v>519</v>
      </c>
      <c r="E60" s="2">
        <v>2021.0</v>
      </c>
      <c r="F60" s="1" t="s">
        <v>520</v>
      </c>
      <c r="G60" s="2">
        <v>36.0</v>
      </c>
      <c r="H60" s="2">
        <v>12.0</v>
      </c>
      <c r="I60" s="1"/>
      <c r="J60" s="2">
        <v>24.0</v>
      </c>
      <c r="K60" s="2">
        <v>41.0</v>
      </c>
      <c r="L60" s="2">
        <v>17.0</v>
      </c>
      <c r="M60" s="2">
        <v>7.0</v>
      </c>
      <c r="N60" s="1" t="s">
        <v>521</v>
      </c>
      <c r="O60" s="3" t="s">
        <v>522</v>
      </c>
      <c r="P60" s="1" t="s">
        <v>523</v>
      </c>
      <c r="Q60" s="1"/>
      <c r="R60" s="1" t="s">
        <v>69</v>
      </c>
      <c r="S60" s="1" t="s">
        <v>31</v>
      </c>
      <c r="T60" s="1" t="s">
        <v>80</v>
      </c>
      <c r="U60" s="1" t="s">
        <v>32</v>
      </c>
      <c r="V60" s="1" t="s">
        <v>524</v>
      </c>
    </row>
    <row r="61">
      <c r="A61" s="1" t="s">
        <v>525</v>
      </c>
      <c r="B61" s="1" t="s">
        <v>526</v>
      </c>
      <c r="C61" s="1" t="s">
        <v>527</v>
      </c>
      <c r="D61" s="1" t="s">
        <v>528</v>
      </c>
      <c r="E61" s="2">
        <v>2020.0</v>
      </c>
      <c r="F61" s="1" t="s">
        <v>529</v>
      </c>
      <c r="G61" s="1"/>
      <c r="H61" s="1"/>
      <c r="I61" s="2">
        <v>3391561.0</v>
      </c>
      <c r="J61" s="2">
        <v>55.0</v>
      </c>
      <c r="K61" s="2">
        <v>65.0</v>
      </c>
      <c r="L61" s="2">
        <v>10.0</v>
      </c>
      <c r="M61" s="2">
        <v>4.0</v>
      </c>
      <c r="N61" s="1" t="s">
        <v>530</v>
      </c>
      <c r="O61" s="3" t="s">
        <v>531</v>
      </c>
      <c r="P61" s="1" t="s">
        <v>532</v>
      </c>
      <c r="Q61" s="1" t="s">
        <v>533</v>
      </c>
      <c r="R61" s="1" t="s">
        <v>30</v>
      </c>
      <c r="S61" s="1" t="s">
        <v>31</v>
      </c>
      <c r="T61" s="1" t="s">
        <v>80</v>
      </c>
      <c r="U61" s="1" t="s">
        <v>32</v>
      </c>
      <c r="V61" s="1" t="s">
        <v>534</v>
      </c>
    </row>
    <row r="62">
      <c r="A62" s="1" t="s">
        <v>535</v>
      </c>
      <c r="B62" s="1" t="s">
        <v>536</v>
      </c>
      <c r="C62" s="1" t="s">
        <v>537</v>
      </c>
      <c r="D62" s="1" t="s">
        <v>538</v>
      </c>
      <c r="E62" s="2">
        <v>2021.0</v>
      </c>
      <c r="F62" s="1" t="s">
        <v>539</v>
      </c>
      <c r="G62" s="1"/>
      <c r="H62" s="1"/>
      <c r="I62" s="1"/>
      <c r="J62" s="2">
        <v>331.0</v>
      </c>
      <c r="K62" s="2">
        <v>341.0</v>
      </c>
      <c r="L62" s="2">
        <v>10.0</v>
      </c>
      <c r="M62" s="2">
        <v>13.0</v>
      </c>
      <c r="N62" s="1" t="s">
        <v>540</v>
      </c>
      <c r="O62" s="3" t="s">
        <v>541</v>
      </c>
      <c r="P62" s="1" t="s">
        <v>542</v>
      </c>
      <c r="Q62" s="1" t="s">
        <v>543</v>
      </c>
      <c r="R62" s="1" t="s">
        <v>30</v>
      </c>
      <c r="S62" s="1" t="s">
        <v>31</v>
      </c>
      <c r="T62" s="1" t="s">
        <v>80</v>
      </c>
      <c r="U62" s="1" t="s">
        <v>32</v>
      </c>
      <c r="V62" s="1" t="s">
        <v>544</v>
      </c>
    </row>
  </sheetData>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s>
  <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545</v>
      </c>
      <c r="B1" s="1" t="s">
        <v>0</v>
      </c>
      <c r="C1" s="1" t="s">
        <v>3</v>
      </c>
      <c r="D1" s="1" t="s">
        <v>546</v>
      </c>
      <c r="E1" s="1" t="s">
        <v>547</v>
      </c>
      <c r="F1" s="1" t="s">
        <v>6</v>
      </c>
      <c r="G1" s="1" t="s">
        <v>7</v>
      </c>
      <c r="H1" s="1" t="s">
        <v>548</v>
      </c>
      <c r="I1" s="1" t="s">
        <v>549</v>
      </c>
      <c r="J1" s="1" t="s">
        <v>550</v>
      </c>
      <c r="K1" s="1" t="s">
        <v>551</v>
      </c>
      <c r="L1" s="1" t="s">
        <v>552</v>
      </c>
      <c r="M1" s="1" t="s">
        <v>553</v>
      </c>
      <c r="N1" s="1" t="s">
        <v>554</v>
      </c>
      <c r="O1" s="1" t="s">
        <v>555</v>
      </c>
      <c r="P1" s="1" t="s">
        <v>556</v>
      </c>
      <c r="Q1" s="1" t="s">
        <v>13</v>
      </c>
      <c r="R1" s="1" t="s">
        <v>15</v>
      </c>
      <c r="S1" s="1" t="s">
        <v>557</v>
      </c>
      <c r="T1" s="1" t="s">
        <v>558</v>
      </c>
      <c r="U1" s="1" t="s">
        <v>559</v>
      </c>
      <c r="V1" s="1" t="s">
        <v>560</v>
      </c>
    </row>
    <row r="2">
      <c r="A2" s="1" t="s">
        <v>561</v>
      </c>
      <c r="B2" s="1" t="s">
        <v>562</v>
      </c>
      <c r="C2" s="1" t="s">
        <v>425</v>
      </c>
      <c r="D2" s="1" t="s">
        <v>563</v>
      </c>
      <c r="E2" s="2">
        <v>2023.0</v>
      </c>
      <c r="F2" s="2">
        <v>163.0</v>
      </c>
      <c r="G2" s="1" t="s">
        <v>564</v>
      </c>
      <c r="H2" s="1"/>
      <c r="I2" s="1" t="s">
        <v>565</v>
      </c>
      <c r="J2" s="1" t="s">
        <v>566</v>
      </c>
      <c r="K2" s="1"/>
      <c r="L2" s="1"/>
      <c r="M2" s="4">
        <v>45047.0</v>
      </c>
      <c r="N2" s="1"/>
      <c r="O2" s="1" t="s">
        <v>567</v>
      </c>
      <c r="P2" s="3" t="s">
        <v>568</v>
      </c>
      <c r="Q2" s="1" t="s">
        <v>427</v>
      </c>
      <c r="R2" s="1"/>
      <c r="S2" s="1" t="s">
        <v>569</v>
      </c>
      <c r="T2" s="1"/>
      <c r="U2" s="1"/>
      <c r="V2" s="1"/>
    </row>
    <row r="3">
      <c r="A3" s="1" t="s">
        <v>561</v>
      </c>
      <c r="B3" s="1" t="s">
        <v>570</v>
      </c>
      <c r="C3" s="1" t="s">
        <v>510</v>
      </c>
      <c r="D3" s="1" t="s">
        <v>571</v>
      </c>
      <c r="E3" s="2">
        <v>2023.0</v>
      </c>
      <c r="F3" s="2">
        <v>49.0</v>
      </c>
      <c r="G3" s="2">
        <v>4.0</v>
      </c>
      <c r="H3" s="1" t="s">
        <v>572</v>
      </c>
      <c r="I3" s="1" t="s">
        <v>573</v>
      </c>
      <c r="J3" s="1"/>
      <c r="K3" s="1"/>
      <c r="L3" s="1"/>
      <c r="M3" s="4">
        <v>45017.0</v>
      </c>
      <c r="N3" s="1"/>
      <c r="O3" s="1" t="s">
        <v>574</v>
      </c>
      <c r="P3" s="3" t="s">
        <v>575</v>
      </c>
      <c r="Q3" s="1" t="s">
        <v>511</v>
      </c>
      <c r="R3" s="1" t="s">
        <v>576</v>
      </c>
      <c r="S3" s="1"/>
      <c r="T3" s="1"/>
      <c r="U3" s="1"/>
      <c r="V3" s="1"/>
    </row>
    <row r="4">
      <c r="A4" s="1" t="s">
        <v>577</v>
      </c>
      <c r="B4" s="1" t="s">
        <v>578</v>
      </c>
      <c r="C4" s="1" t="s">
        <v>133</v>
      </c>
      <c r="D4" s="1"/>
      <c r="E4" s="2">
        <v>2019.0</v>
      </c>
      <c r="F4" s="1"/>
      <c r="G4" s="1"/>
      <c r="H4" s="1" t="s">
        <v>579</v>
      </c>
      <c r="I4" s="1" t="s">
        <v>580</v>
      </c>
      <c r="J4" s="1" t="s">
        <v>581</v>
      </c>
      <c r="K4" s="1" t="s">
        <v>582</v>
      </c>
      <c r="L4" s="1" t="s">
        <v>583</v>
      </c>
      <c r="M4" s="2">
        <v>2019.0</v>
      </c>
      <c r="N4" s="2">
        <v>9.781450369817E12</v>
      </c>
      <c r="O4" s="1"/>
      <c r="P4" s="3" t="s">
        <v>584</v>
      </c>
      <c r="Q4" s="1" t="s">
        <v>135</v>
      </c>
      <c r="R4" s="1" t="s">
        <v>585</v>
      </c>
      <c r="S4" s="1" t="s">
        <v>586</v>
      </c>
      <c r="T4" s="1"/>
      <c r="U4" s="1"/>
      <c r="V4" s="1" t="s">
        <v>587</v>
      </c>
    </row>
    <row r="5">
      <c r="A5" s="1" t="s">
        <v>577</v>
      </c>
      <c r="B5" s="1" t="s">
        <v>588</v>
      </c>
      <c r="C5" s="1" t="s">
        <v>482</v>
      </c>
      <c r="D5" s="1"/>
      <c r="E5" s="2">
        <v>2024.0</v>
      </c>
      <c r="F5" s="1"/>
      <c r="G5" s="1"/>
      <c r="H5" s="1" t="s">
        <v>589</v>
      </c>
      <c r="I5" s="1" t="s">
        <v>580</v>
      </c>
      <c r="J5" s="1" t="s">
        <v>581</v>
      </c>
      <c r="K5" s="1" t="s">
        <v>590</v>
      </c>
      <c r="L5" s="1" t="s">
        <v>591</v>
      </c>
      <c r="M5" s="2">
        <v>2024.0</v>
      </c>
      <c r="N5" s="1"/>
      <c r="O5" s="1"/>
      <c r="P5" s="3" t="s">
        <v>592</v>
      </c>
      <c r="Q5" s="1" t="s">
        <v>484</v>
      </c>
      <c r="R5" s="1" t="s">
        <v>593</v>
      </c>
      <c r="S5" s="1" t="s">
        <v>594</v>
      </c>
      <c r="T5" s="1"/>
      <c r="U5" s="1"/>
      <c r="V5" s="1" t="s">
        <v>595</v>
      </c>
    </row>
    <row r="6">
      <c r="A6" s="1" t="s">
        <v>561</v>
      </c>
      <c r="B6" s="1" t="s">
        <v>596</v>
      </c>
      <c r="C6" s="1" t="s">
        <v>597</v>
      </c>
      <c r="D6" s="1" t="s">
        <v>563</v>
      </c>
      <c r="E6" s="2">
        <v>2023.0</v>
      </c>
      <c r="F6" s="2">
        <v>160.0</v>
      </c>
      <c r="G6" s="1" t="s">
        <v>564</v>
      </c>
      <c r="H6" s="1"/>
      <c r="I6" s="1" t="s">
        <v>565</v>
      </c>
      <c r="J6" s="1" t="s">
        <v>566</v>
      </c>
      <c r="K6" s="1"/>
      <c r="L6" s="1"/>
      <c r="M6" s="4">
        <v>44958.0</v>
      </c>
      <c r="N6" s="1"/>
      <c r="O6" s="1" t="s">
        <v>567</v>
      </c>
      <c r="P6" s="3" t="s">
        <v>598</v>
      </c>
      <c r="Q6" s="1" t="s">
        <v>599</v>
      </c>
      <c r="R6" s="1"/>
      <c r="S6" s="1" t="s">
        <v>600</v>
      </c>
      <c r="T6" s="1"/>
      <c r="U6" s="1"/>
      <c r="V6" s="1"/>
    </row>
    <row r="7">
      <c r="A7" s="1" t="s">
        <v>577</v>
      </c>
      <c r="B7" s="1" t="s">
        <v>601</v>
      </c>
      <c r="C7" s="1" t="s">
        <v>212</v>
      </c>
      <c r="D7" s="1"/>
      <c r="E7" s="2">
        <v>2021.0</v>
      </c>
      <c r="F7" s="1"/>
      <c r="G7" s="1"/>
      <c r="H7" s="1" t="s">
        <v>602</v>
      </c>
      <c r="I7" s="1" t="s">
        <v>603</v>
      </c>
      <c r="J7" s="1" t="s">
        <v>604</v>
      </c>
      <c r="K7" s="1" t="s">
        <v>605</v>
      </c>
      <c r="L7" s="1" t="s">
        <v>606</v>
      </c>
      <c r="M7" s="2">
        <v>2021.0</v>
      </c>
      <c r="N7" s="2">
        <v>9.783030891763E12</v>
      </c>
      <c r="O7" s="1"/>
      <c r="P7" s="3" t="s">
        <v>607</v>
      </c>
      <c r="Q7" s="1" t="s">
        <v>214</v>
      </c>
      <c r="R7" s="1" t="s">
        <v>608</v>
      </c>
      <c r="S7" s="1" t="s">
        <v>609</v>
      </c>
      <c r="T7" s="1"/>
      <c r="U7" s="1"/>
      <c r="V7" s="1"/>
    </row>
    <row r="8">
      <c r="A8" s="1" t="s">
        <v>577</v>
      </c>
      <c r="B8" s="1" t="s">
        <v>578</v>
      </c>
      <c r="C8" s="1" t="s">
        <v>610</v>
      </c>
      <c r="D8" s="1"/>
      <c r="E8" s="2">
        <v>2020.0</v>
      </c>
      <c r="F8" s="1"/>
      <c r="G8" s="1"/>
      <c r="H8" s="1" t="s">
        <v>611</v>
      </c>
      <c r="I8" s="1" t="s">
        <v>580</v>
      </c>
      <c r="J8" s="1" t="s">
        <v>581</v>
      </c>
      <c r="K8" s="1" t="s">
        <v>612</v>
      </c>
      <c r="L8" s="1" t="s">
        <v>613</v>
      </c>
      <c r="M8" s="2">
        <v>2020.0</v>
      </c>
      <c r="N8" s="2">
        <v>9.781450371223E12</v>
      </c>
      <c r="O8" s="1"/>
      <c r="P8" s="3" t="s">
        <v>614</v>
      </c>
      <c r="Q8" s="1" t="s">
        <v>92</v>
      </c>
      <c r="R8" s="1" t="s">
        <v>615</v>
      </c>
      <c r="S8" s="1"/>
      <c r="T8" s="1"/>
      <c r="U8" s="1"/>
      <c r="V8" s="1" t="s">
        <v>616</v>
      </c>
    </row>
    <row r="9">
      <c r="A9" s="1" t="s">
        <v>561</v>
      </c>
      <c r="B9" s="1" t="s">
        <v>617</v>
      </c>
      <c r="C9" s="1" t="s">
        <v>63</v>
      </c>
      <c r="D9" s="1" t="s">
        <v>618</v>
      </c>
      <c r="E9" s="2">
        <v>2021.0</v>
      </c>
      <c r="F9" s="2">
        <v>14.0</v>
      </c>
      <c r="G9" s="2">
        <v>5.0</v>
      </c>
      <c r="H9" s="1" t="s">
        <v>619</v>
      </c>
      <c r="I9" s="1" t="s">
        <v>603</v>
      </c>
      <c r="J9" s="1" t="s">
        <v>604</v>
      </c>
      <c r="K9" s="1"/>
      <c r="L9" s="1"/>
      <c r="M9" s="5">
        <v>44501.0</v>
      </c>
      <c r="N9" s="1"/>
      <c r="O9" s="1" t="s">
        <v>620</v>
      </c>
      <c r="P9" s="3" t="s">
        <v>621</v>
      </c>
      <c r="Q9" s="1" t="s">
        <v>65</v>
      </c>
      <c r="R9" s="1" t="s">
        <v>622</v>
      </c>
      <c r="S9" s="1" t="s">
        <v>623</v>
      </c>
      <c r="T9" s="1"/>
      <c r="U9" s="1"/>
      <c r="V9" s="1"/>
    </row>
    <row r="10">
      <c r="A10" s="1" t="s">
        <v>577</v>
      </c>
      <c r="B10" s="1" t="s">
        <v>624</v>
      </c>
      <c r="C10" s="1" t="s">
        <v>405</v>
      </c>
      <c r="D10" s="1"/>
      <c r="E10" s="2">
        <v>2019.0</v>
      </c>
      <c r="F10" s="1"/>
      <c r="G10" s="1"/>
      <c r="H10" s="1" t="s">
        <v>625</v>
      </c>
      <c r="I10" s="1" t="s">
        <v>573</v>
      </c>
      <c r="J10" s="1" t="s">
        <v>626</v>
      </c>
      <c r="K10" s="1" t="s">
        <v>627</v>
      </c>
      <c r="L10" s="1"/>
      <c r="M10" s="2">
        <v>2019.0</v>
      </c>
      <c r="N10" s="1"/>
      <c r="O10" s="1"/>
      <c r="P10" s="3" t="s">
        <v>628</v>
      </c>
      <c r="Q10" s="1" t="s">
        <v>407</v>
      </c>
      <c r="R10" s="1" t="s">
        <v>629</v>
      </c>
      <c r="S10" s="1"/>
      <c r="T10" s="1"/>
      <c r="U10" s="1"/>
      <c r="V10" s="1" t="s">
        <v>630</v>
      </c>
    </row>
    <row r="11">
      <c r="A11" s="1" t="s">
        <v>577</v>
      </c>
      <c r="B11" s="1" t="s">
        <v>631</v>
      </c>
      <c r="C11" s="1" t="s">
        <v>632</v>
      </c>
      <c r="D11" s="1"/>
      <c r="E11" s="2">
        <v>2024.0</v>
      </c>
      <c r="F11" s="1"/>
      <c r="G11" s="1"/>
      <c r="H11" s="1" t="s">
        <v>633</v>
      </c>
      <c r="I11" s="1" t="s">
        <v>603</v>
      </c>
      <c r="J11" s="1" t="s">
        <v>604</v>
      </c>
      <c r="K11" s="1" t="s">
        <v>634</v>
      </c>
      <c r="L11" s="1" t="s">
        <v>635</v>
      </c>
      <c r="M11" s="2">
        <v>2024.0</v>
      </c>
      <c r="N11" s="2">
        <v>9.783031606977E12</v>
      </c>
      <c r="O11" s="1"/>
      <c r="P11" s="3" t="s">
        <v>636</v>
      </c>
      <c r="Q11" s="1" t="s">
        <v>127</v>
      </c>
      <c r="R11" s="1" t="s">
        <v>637</v>
      </c>
      <c r="S11" s="1"/>
      <c r="T11" s="1"/>
      <c r="U11" s="1"/>
      <c r="V11" s="1"/>
    </row>
    <row r="12">
      <c r="A12" s="1" t="s">
        <v>577</v>
      </c>
      <c r="B12" s="1" t="s">
        <v>638</v>
      </c>
      <c r="C12" s="1" t="s">
        <v>364</v>
      </c>
      <c r="D12" s="1"/>
      <c r="E12" s="2">
        <v>2017.0</v>
      </c>
      <c r="F12" s="1"/>
      <c r="G12" s="1"/>
      <c r="H12" s="1" t="s">
        <v>639</v>
      </c>
      <c r="I12" s="1" t="s">
        <v>573</v>
      </c>
      <c r="J12" s="1" t="s">
        <v>640</v>
      </c>
      <c r="K12" s="1" t="s">
        <v>641</v>
      </c>
      <c r="L12" s="1"/>
      <c r="M12" s="2">
        <v>2017.0</v>
      </c>
      <c r="N12" s="1"/>
      <c r="O12" s="1"/>
      <c r="P12" s="3" t="s">
        <v>642</v>
      </c>
      <c r="Q12" s="1" t="s">
        <v>365</v>
      </c>
      <c r="R12" s="1" t="s">
        <v>643</v>
      </c>
      <c r="S12" s="1"/>
      <c r="T12" s="1"/>
      <c r="U12" s="1"/>
      <c r="V12" s="1"/>
    </row>
    <row r="13">
      <c r="A13" s="1" t="s">
        <v>561</v>
      </c>
      <c r="B13" s="1" t="s">
        <v>638</v>
      </c>
      <c r="C13" s="1" t="s">
        <v>257</v>
      </c>
      <c r="D13" s="1" t="s">
        <v>644</v>
      </c>
      <c r="E13" s="2">
        <v>2018.0</v>
      </c>
      <c r="F13" s="2">
        <v>37.0</v>
      </c>
      <c r="G13" s="2">
        <v>7.0</v>
      </c>
      <c r="H13" s="1" t="s">
        <v>645</v>
      </c>
      <c r="I13" s="1" t="s">
        <v>646</v>
      </c>
      <c r="J13" s="1" t="s">
        <v>647</v>
      </c>
      <c r="K13" s="1"/>
      <c r="L13" s="1"/>
      <c r="M13" s="4">
        <v>43252.0</v>
      </c>
      <c r="N13" s="1"/>
      <c r="O13" s="1" t="s">
        <v>648</v>
      </c>
      <c r="P13" s="3" t="s">
        <v>649</v>
      </c>
      <c r="Q13" s="1" t="s">
        <v>259</v>
      </c>
      <c r="R13" s="1" t="s">
        <v>650</v>
      </c>
      <c r="S13" s="1" t="s">
        <v>651</v>
      </c>
      <c r="T13" s="1"/>
      <c r="U13" s="1"/>
      <c r="V13" s="1"/>
    </row>
    <row r="14">
      <c r="A14" s="1" t="s">
        <v>561</v>
      </c>
      <c r="B14" s="1" t="s">
        <v>652</v>
      </c>
      <c r="C14" s="1" t="s">
        <v>435</v>
      </c>
      <c r="D14" s="1" t="s">
        <v>653</v>
      </c>
      <c r="E14" s="2">
        <v>2014.0</v>
      </c>
      <c r="F14" s="2">
        <v>288.0</v>
      </c>
      <c r="G14" s="1" t="s">
        <v>564</v>
      </c>
      <c r="H14" s="1" t="s">
        <v>654</v>
      </c>
      <c r="I14" s="1" t="s">
        <v>655</v>
      </c>
      <c r="J14" s="1" t="s">
        <v>647</v>
      </c>
      <c r="K14" s="1"/>
      <c r="L14" s="1"/>
      <c r="M14" s="5">
        <v>41974.0</v>
      </c>
      <c r="N14" s="1"/>
      <c r="O14" s="1" t="s">
        <v>656</v>
      </c>
      <c r="P14" s="3" t="s">
        <v>657</v>
      </c>
      <c r="Q14" s="1" t="s">
        <v>437</v>
      </c>
      <c r="R14" s="1" t="s">
        <v>658</v>
      </c>
      <c r="S14" s="1" t="s">
        <v>659</v>
      </c>
      <c r="T14" s="1"/>
      <c r="U14" s="1"/>
      <c r="V14" s="1"/>
    </row>
    <row r="15">
      <c r="A15" s="1" t="s">
        <v>577</v>
      </c>
      <c r="B15" s="1" t="s">
        <v>660</v>
      </c>
      <c r="C15" s="1" t="s">
        <v>661</v>
      </c>
      <c r="D15" s="1"/>
      <c r="E15" s="2">
        <v>2018.0</v>
      </c>
      <c r="F15" s="1"/>
      <c r="G15" s="1"/>
      <c r="H15" s="1" t="s">
        <v>662</v>
      </c>
      <c r="I15" s="1" t="s">
        <v>580</v>
      </c>
      <c r="J15" s="1" t="s">
        <v>581</v>
      </c>
      <c r="K15" s="1" t="s">
        <v>663</v>
      </c>
      <c r="L15" s="1" t="s">
        <v>664</v>
      </c>
      <c r="M15" s="2">
        <v>2018.0</v>
      </c>
      <c r="N15" s="2">
        <v>9.781450356633E12</v>
      </c>
      <c r="O15" s="1"/>
      <c r="P15" s="3" t="s">
        <v>665</v>
      </c>
      <c r="Q15" s="1" t="s">
        <v>277</v>
      </c>
      <c r="R15" s="1" t="s">
        <v>666</v>
      </c>
      <c r="S15" s="1"/>
      <c r="T15" s="1"/>
      <c r="U15" s="1"/>
      <c r="V15" s="1" t="s">
        <v>667</v>
      </c>
    </row>
    <row r="16">
      <c r="A16" s="1" t="s">
        <v>561</v>
      </c>
      <c r="B16" s="1" t="s">
        <v>668</v>
      </c>
      <c r="C16" s="1" t="s">
        <v>323</v>
      </c>
      <c r="D16" s="1" t="s">
        <v>669</v>
      </c>
      <c r="E16" s="2">
        <v>2018.0</v>
      </c>
      <c r="F16" s="2">
        <v>42.0</v>
      </c>
      <c r="G16" s="2">
        <v>4.0</v>
      </c>
      <c r="H16" s="1" t="s">
        <v>670</v>
      </c>
      <c r="I16" s="1" t="s">
        <v>671</v>
      </c>
      <c r="J16" s="1" t="s">
        <v>647</v>
      </c>
      <c r="K16" s="1"/>
      <c r="L16" s="1"/>
      <c r="M16" s="4">
        <v>43191.0</v>
      </c>
      <c r="N16" s="1"/>
      <c r="O16" s="1" t="s">
        <v>672</v>
      </c>
      <c r="P16" s="3" t="s">
        <v>673</v>
      </c>
      <c r="Q16" s="1" t="s">
        <v>325</v>
      </c>
      <c r="R16" s="1" t="s">
        <v>674</v>
      </c>
      <c r="S16" s="1" t="s">
        <v>675</v>
      </c>
      <c r="T16" s="1"/>
      <c r="U16" s="1"/>
      <c r="V16" s="1"/>
    </row>
    <row r="17">
      <c r="A17" s="1" t="s">
        <v>561</v>
      </c>
      <c r="B17" s="1" t="s">
        <v>676</v>
      </c>
      <c r="C17" s="1" t="s">
        <v>300</v>
      </c>
      <c r="D17" s="1" t="s">
        <v>677</v>
      </c>
      <c r="E17" s="2">
        <v>2021.0</v>
      </c>
      <c r="F17" s="2">
        <v>20.0</v>
      </c>
      <c r="G17" s="2">
        <v>4.0</v>
      </c>
      <c r="H17" s="1" t="s">
        <v>678</v>
      </c>
      <c r="I17" s="1" t="s">
        <v>603</v>
      </c>
      <c r="J17" s="1" t="s">
        <v>604</v>
      </c>
      <c r="K17" s="1"/>
      <c r="L17" s="1"/>
      <c r="M17" s="4">
        <v>44409.0</v>
      </c>
      <c r="N17" s="1"/>
      <c r="O17" s="1" t="s">
        <v>679</v>
      </c>
      <c r="P17" s="3" t="s">
        <v>680</v>
      </c>
      <c r="Q17" s="1" t="s">
        <v>301</v>
      </c>
      <c r="R17" s="1" t="s">
        <v>681</v>
      </c>
      <c r="S17" s="1" t="s">
        <v>682</v>
      </c>
      <c r="T17" s="1"/>
      <c r="U17" s="1"/>
      <c r="V17" s="1"/>
    </row>
    <row r="18">
      <c r="A18" s="1" t="s">
        <v>577</v>
      </c>
      <c r="B18" s="1" t="s">
        <v>683</v>
      </c>
      <c r="C18" s="1" t="s">
        <v>684</v>
      </c>
      <c r="D18" s="1"/>
      <c r="E18" s="2">
        <v>2019.0</v>
      </c>
      <c r="F18" s="1"/>
      <c r="G18" s="1"/>
      <c r="H18" s="1" t="s">
        <v>685</v>
      </c>
      <c r="I18" s="1" t="s">
        <v>573</v>
      </c>
      <c r="J18" s="1" t="s">
        <v>626</v>
      </c>
      <c r="K18" s="1" t="s">
        <v>686</v>
      </c>
      <c r="L18" s="1"/>
      <c r="M18" s="2">
        <v>2019.0</v>
      </c>
      <c r="N18" s="1"/>
      <c r="O18" s="1"/>
      <c r="P18" s="3" t="s">
        <v>687</v>
      </c>
      <c r="Q18" s="1" t="s">
        <v>417</v>
      </c>
      <c r="R18" s="1" t="s">
        <v>688</v>
      </c>
      <c r="S18" s="1"/>
      <c r="T18" s="1"/>
      <c r="U18" s="1"/>
      <c r="V18" s="1" t="s">
        <v>689</v>
      </c>
    </row>
    <row r="19">
      <c r="A19" s="1" t="s">
        <v>690</v>
      </c>
      <c r="B19" s="1" t="s">
        <v>691</v>
      </c>
      <c r="C19" s="1" t="s">
        <v>692</v>
      </c>
      <c r="D19" s="1"/>
      <c r="E19" s="2">
        <v>2021.0</v>
      </c>
      <c r="F19" s="1"/>
      <c r="G19" s="1"/>
      <c r="H19" s="1"/>
      <c r="I19" s="1" t="s">
        <v>693</v>
      </c>
      <c r="J19" s="1" t="s">
        <v>647</v>
      </c>
      <c r="K19" s="1"/>
      <c r="L19" s="1"/>
      <c r="M19" s="2">
        <v>2021.0</v>
      </c>
      <c r="N19" s="1"/>
      <c r="O19" s="1"/>
      <c r="P19" s="1"/>
      <c r="Q19" s="1"/>
      <c r="R19" s="1" t="s">
        <v>694</v>
      </c>
      <c r="S19" s="1"/>
      <c r="T19" s="1" t="s">
        <v>695</v>
      </c>
      <c r="U19" s="1" t="s">
        <v>690</v>
      </c>
      <c r="V19" s="1"/>
    </row>
    <row r="20">
      <c r="A20" s="1" t="s">
        <v>577</v>
      </c>
      <c r="B20" s="1" t="s">
        <v>696</v>
      </c>
      <c r="C20" s="1" t="s">
        <v>465</v>
      </c>
      <c r="D20" s="1"/>
      <c r="E20" s="2">
        <v>2014.0</v>
      </c>
      <c r="F20" s="1"/>
      <c r="G20" s="1"/>
      <c r="H20" s="1" t="s">
        <v>697</v>
      </c>
      <c r="I20" s="1" t="s">
        <v>580</v>
      </c>
      <c r="J20" s="1" t="s">
        <v>581</v>
      </c>
      <c r="K20" s="1" t="s">
        <v>698</v>
      </c>
      <c r="L20" s="1" t="s">
        <v>699</v>
      </c>
      <c r="M20" s="2">
        <v>2014.0</v>
      </c>
      <c r="N20" s="2">
        <v>9.781450326582E12</v>
      </c>
      <c r="O20" s="1"/>
      <c r="P20" s="3" t="s">
        <v>700</v>
      </c>
      <c r="Q20" s="1" t="s">
        <v>467</v>
      </c>
      <c r="R20" s="1" t="s">
        <v>469</v>
      </c>
      <c r="S20" s="1" t="s">
        <v>701</v>
      </c>
      <c r="T20" s="1"/>
      <c r="U20" s="1"/>
      <c r="V20" s="1" t="s">
        <v>702</v>
      </c>
    </row>
    <row r="21">
      <c r="A21" s="1" t="s">
        <v>577</v>
      </c>
      <c r="B21" s="1" t="s">
        <v>703</v>
      </c>
      <c r="C21" s="1" t="s">
        <v>704</v>
      </c>
      <c r="D21" s="1"/>
      <c r="E21" s="2">
        <v>2020.0</v>
      </c>
      <c r="F21" s="1"/>
      <c r="G21" s="1"/>
      <c r="H21" s="1" t="s">
        <v>705</v>
      </c>
      <c r="I21" s="1" t="s">
        <v>580</v>
      </c>
      <c r="J21" s="1" t="s">
        <v>581</v>
      </c>
      <c r="K21" s="1" t="s">
        <v>706</v>
      </c>
      <c r="L21" s="1" t="s">
        <v>707</v>
      </c>
      <c r="M21" s="2">
        <v>2020.0</v>
      </c>
      <c r="N21" s="2">
        <v>9.781450370714E12</v>
      </c>
      <c r="O21" s="1"/>
      <c r="P21" s="3" t="s">
        <v>708</v>
      </c>
      <c r="Q21" s="1" t="s">
        <v>530</v>
      </c>
      <c r="R21" s="1" t="s">
        <v>709</v>
      </c>
      <c r="S21" s="1" t="s">
        <v>710</v>
      </c>
      <c r="T21" s="1"/>
      <c r="U21" s="1"/>
      <c r="V21" s="1" t="s">
        <v>711</v>
      </c>
    </row>
    <row r="22">
      <c r="A22" s="1" t="s">
        <v>577</v>
      </c>
      <c r="B22" s="1" t="s">
        <v>712</v>
      </c>
      <c r="C22" s="1" t="s">
        <v>100</v>
      </c>
      <c r="D22" s="1"/>
      <c r="E22" s="2">
        <v>2016.0</v>
      </c>
      <c r="F22" s="1"/>
      <c r="G22" s="1"/>
      <c r="H22" s="1" t="s">
        <v>713</v>
      </c>
      <c r="I22" s="1" t="s">
        <v>573</v>
      </c>
      <c r="J22" s="1" t="s">
        <v>714</v>
      </c>
      <c r="K22" s="1" t="s">
        <v>715</v>
      </c>
      <c r="L22" s="1"/>
      <c r="M22" s="2">
        <v>2016.0</v>
      </c>
      <c r="N22" s="1"/>
      <c r="O22" s="1"/>
      <c r="P22" s="3" t="s">
        <v>716</v>
      </c>
      <c r="Q22" s="1" t="s">
        <v>103</v>
      </c>
      <c r="R22" s="1" t="s">
        <v>717</v>
      </c>
      <c r="S22" s="1"/>
      <c r="T22" s="1"/>
      <c r="U22" s="1"/>
      <c r="V22" s="1"/>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20"/>
    <hyperlink r:id="rId19" ref="P21"/>
    <hyperlink r:id="rId20" ref="P22"/>
  </hyperlinks>
  <drawing r:id="rId2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718</v>
      </c>
      <c r="B1" s="1" t="s">
        <v>0</v>
      </c>
      <c r="C1" s="1" t="s">
        <v>719</v>
      </c>
      <c r="D1" s="1" t="s">
        <v>720</v>
      </c>
      <c r="E1" s="1" t="s">
        <v>721</v>
      </c>
      <c r="F1" s="1" t="s">
        <v>722</v>
      </c>
      <c r="G1" s="1" t="s">
        <v>6</v>
      </c>
      <c r="H1" s="1" t="s">
        <v>7</v>
      </c>
      <c r="I1" s="1" t="s">
        <v>723</v>
      </c>
      <c r="J1" s="1" t="s">
        <v>724</v>
      </c>
      <c r="K1" s="1" t="s">
        <v>15</v>
      </c>
      <c r="L1" s="1" t="s">
        <v>555</v>
      </c>
      <c r="M1" s="1" t="s">
        <v>725</v>
      </c>
      <c r="N1" s="1" t="s">
        <v>13</v>
      </c>
      <c r="O1" s="1" t="s">
        <v>726</v>
      </c>
      <c r="P1" s="1" t="s">
        <v>727</v>
      </c>
      <c r="Q1" s="1" t="s">
        <v>16</v>
      </c>
      <c r="R1" s="1" t="s">
        <v>728</v>
      </c>
      <c r="S1" s="1" t="s">
        <v>729</v>
      </c>
      <c r="T1" s="1" t="s">
        <v>730</v>
      </c>
      <c r="U1" s="1" t="s">
        <v>731</v>
      </c>
      <c r="V1" s="1" t="s">
        <v>732</v>
      </c>
      <c r="W1" s="1" t="s">
        <v>733</v>
      </c>
      <c r="X1" s="1" t="s">
        <v>734</v>
      </c>
      <c r="Y1" s="1" t="s">
        <v>735</v>
      </c>
      <c r="Z1" s="1" t="s">
        <v>736</v>
      </c>
      <c r="AA1" s="1" t="s">
        <v>549</v>
      </c>
      <c r="AB1" s="1" t="s">
        <v>737</v>
      </c>
    </row>
    <row r="2">
      <c r="A2" s="1" t="s">
        <v>90</v>
      </c>
      <c r="B2" s="1" t="s">
        <v>738</v>
      </c>
      <c r="C2" s="1" t="s">
        <v>739</v>
      </c>
      <c r="D2" s="1" t="s">
        <v>740</v>
      </c>
      <c r="E2" s="1" t="s">
        <v>741</v>
      </c>
      <c r="F2" s="2">
        <v>2020.0</v>
      </c>
      <c r="G2" s="1"/>
      <c r="H2" s="1"/>
      <c r="I2" s="2">
        <v>5.0</v>
      </c>
      <c r="J2" s="2">
        <v>8.0</v>
      </c>
      <c r="K2" s="1" t="s">
        <v>742</v>
      </c>
      <c r="L2" s="1" t="s">
        <v>743</v>
      </c>
      <c r="M2" s="1" t="s">
        <v>744</v>
      </c>
      <c r="N2" s="1"/>
      <c r="O2" s="1"/>
      <c r="P2" s="3" t="s">
        <v>745</v>
      </c>
      <c r="Q2" s="1" t="s">
        <v>95</v>
      </c>
      <c r="R2" s="1" t="s">
        <v>746</v>
      </c>
      <c r="S2" s="1"/>
      <c r="T2" s="2">
        <v>4.0</v>
      </c>
      <c r="U2" s="1"/>
      <c r="V2" s="2">
        <v>13.0</v>
      </c>
      <c r="W2" s="1"/>
      <c r="X2" s="1" t="s">
        <v>741</v>
      </c>
      <c r="Y2" s="1"/>
      <c r="Z2" s="1"/>
      <c r="AA2" s="1" t="s">
        <v>747</v>
      </c>
      <c r="AB2" s="1" t="s">
        <v>748</v>
      </c>
    </row>
    <row r="3">
      <c r="A3" s="1" t="s">
        <v>749</v>
      </c>
      <c r="B3" s="1" t="s">
        <v>750</v>
      </c>
      <c r="C3" s="1" t="s">
        <v>751</v>
      </c>
      <c r="D3" s="1" t="s">
        <v>752</v>
      </c>
      <c r="E3" s="1" t="s">
        <v>753</v>
      </c>
      <c r="F3" s="2">
        <v>2018.0</v>
      </c>
      <c r="G3" s="1"/>
      <c r="H3" s="1"/>
      <c r="I3" s="2">
        <v>434.0</v>
      </c>
      <c r="J3" s="2">
        <v>435.0</v>
      </c>
      <c r="K3" s="1" t="s">
        <v>754</v>
      </c>
      <c r="L3" s="1" t="s">
        <v>755</v>
      </c>
      <c r="M3" s="1" t="s">
        <v>756</v>
      </c>
      <c r="N3" s="1"/>
      <c r="O3" s="1"/>
      <c r="P3" s="3" t="s">
        <v>757</v>
      </c>
      <c r="Q3" s="1" t="s">
        <v>758</v>
      </c>
      <c r="R3" s="1" t="s">
        <v>759</v>
      </c>
      <c r="S3" s="1"/>
      <c r="T3" s="2">
        <v>1.0</v>
      </c>
      <c r="U3" s="1"/>
      <c r="V3" s="1"/>
      <c r="W3" s="1"/>
      <c r="X3" s="1" t="s">
        <v>753</v>
      </c>
      <c r="Y3" s="1"/>
      <c r="Z3" s="1"/>
      <c r="AA3" s="1" t="s">
        <v>747</v>
      </c>
      <c r="AB3" s="1" t="s">
        <v>748</v>
      </c>
    </row>
    <row r="4">
      <c r="A4" s="1" t="s">
        <v>333</v>
      </c>
      <c r="B4" s="1" t="s">
        <v>760</v>
      </c>
      <c r="C4" s="1" t="s">
        <v>761</v>
      </c>
      <c r="D4" s="1" t="s">
        <v>762</v>
      </c>
      <c r="E4" s="6">
        <v>42201.0</v>
      </c>
      <c r="F4" s="2">
        <v>2015.0</v>
      </c>
      <c r="G4" s="1"/>
      <c r="H4" s="1"/>
      <c r="I4" s="2">
        <v>1.0</v>
      </c>
      <c r="J4" s="2">
        <v>7.0</v>
      </c>
      <c r="K4" s="1" t="s">
        <v>763</v>
      </c>
      <c r="L4" s="1"/>
      <c r="M4" s="1" t="s">
        <v>764</v>
      </c>
      <c r="N4" s="1" t="s">
        <v>335</v>
      </c>
      <c r="O4" s="1"/>
      <c r="P4" s="3" t="s">
        <v>765</v>
      </c>
      <c r="Q4" s="1" t="s">
        <v>766</v>
      </c>
      <c r="R4" s="1" t="s">
        <v>767</v>
      </c>
      <c r="S4" s="1"/>
      <c r="T4" s="2">
        <v>22.0</v>
      </c>
      <c r="U4" s="1"/>
      <c r="V4" s="2">
        <v>31.0</v>
      </c>
      <c r="W4" s="1" t="s">
        <v>747</v>
      </c>
      <c r="X4" s="6">
        <v>42201.0</v>
      </c>
      <c r="Y4" s="1"/>
      <c r="Z4" s="1"/>
      <c r="AA4" s="1" t="s">
        <v>747</v>
      </c>
      <c r="AB4" s="1" t="s">
        <v>748</v>
      </c>
    </row>
    <row r="5">
      <c r="A5" s="1" t="s">
        <v>510</v>
      </c>
      <c r="B5" s="1" t="s">
        <v>768</v>
      </c>
      <c r="C5" s="1" t="s">
        <v>769</v>
      </c>
      <c r="D5" s="1" t="s">
        <v>75</v>
      </c>
      <c r="E5" s="1" t="s">
        <v>770</v>
      </c>
      <c r="F5" s="2">
        <v>2023.0</v>
      </c>
      <c r="G5" s="2">
        <v>49.0</v>
      </c>
      <c r="H5" s="2">
        <v>4.0</v>
      </c>
      <c r="I5" s="2">
        <v>2741.0</v>
      </c>
      <c r="J5" s="2">
        <v>2760.0</v>
      </c>
      <c r="K5" s="1" t="s">
        <v>771</v>
      </c>
      <c r="L5" s="1" t="s">
        <v>772</v>
      </c>
      <c r="M5" s="1"/>
      <c r="N5" s="1" t="s">
        <v>511</v>
      </c>
      <c r="O5" s="1" t="s">
        <v>773</v>
      </c>
      <c r="P5" s="3" t="s">
        <v>774</v>
      </c>
      <c r="Q5" s="1" t="s">
        <v>775</v>
      </c>
      <c r="R5" s="1" t="s">
        <v>776</v>
      </c>
      <c r="S5" s="1"/>
      <c r="T5" s="2">
        <v>6.0</v>
      </c>
      <c r="U5" s="1"/>
      <c r="V5" s="2">
        <v>119.0</v>
      </c>
      <c r="W5" s="1" t="s">
        <v>777</v>
      </c>
      <c r="X5" s="1" t="s">
        <v>778</v>
      </c>
      <c r="Y5" s="1"/>
      <c r="Z5" s="1"/>
      <c r="AA5" s="1" t="s">
        <v>747</v>
      </c>
      <c r="AB5" s="1" t="s">
        <v>779</v>
      </c>
    </row>
    <row r="6">
      <c r="A6" s="1" t="s">
        <v>74</v>
      </c>
      <c r="B6" s="1" t="s">
        <v>780</v>
      </c>
      <c r="C6" s="1" t="s">
        <v>781</v>
      </c>
      <c r="D6" s="1" t="s">
        <v>75</v>
      </c>
      <c r="E6" s="1" t="s">
        <v>782</v>
      </c>
      <c r="F6" s="2">
        <v>2021.0</v>
      </c>
      <c r="G6" s="2">
        <v>47.0</v>
      </c>
      <c r="H6" s="2">
        <v>10.0</v>
      </c>
      <c r="I6" s="2">
        <v>2208.0</v>
      </c>
      <c r="J6" s="2">
        <v>2224.0</v>
      </c>
      <c r="K6" s="1" t="s">
        <v>783</v>
      </c>
      <c r="L6" s="1" t="s">
        <v>772</v>
      </c>
      <c r="M6" s="1"/>
      <c r="N6" s="1" t="s">
        <v>76</v>
      </c>
      <c r="O6" s="1" t="s">
        <v>784</v>
      </c>
      <c r="P6" s="3" t="s">
        <v>785</v>
      </c>
      <c r="Q6" s="1" t="s">
        <v>786</v>
      </c>
      <c r="R6" s="1" t="s">
        <v>787</v>
      </c>
      <c r="S6" s="1"/>
      <c r="T6" s="2">
        <v>53.0</v>
      </c>
      <c r="U6" s="1"/>
      <c r="V6" s="2">
        <v>118.0</v>
      </c>
      <c r="W6" s="1" t="s">
        <v>747</v>
      </c>
      <c r="X6" s="1" t="s">
        <v>788</v>
      </c>
      <c r="Y6" s="1"/>
      <c r="Z6" s="1"/>
      <c r="AA6" s="1" t="s">
        <v>747</v>
      </c>
      <c r="AB6" s="1" t="s">
        <v>779</v>
      </c>
    </row>
    <row r="7">
      <c r="A7" s="1" t="s">
        <v>789</v>
      </c>
      <c r="B7" s="1" t="s">
        <v>790</v>
      </c>
      <c r="C7" s="1" t="s">
        <v>791</v>
      </c>
      <c r="D7" s="1" t="s">
        <v>792</v>
      </c>
      <c r="E7" s="1" t="s">
        <v>793</v>
      </c>
      <c r="F7" s="2">
        <v>2019.0</v>
      </c>
      <c r="G7" s="1"/>
      <c r="H7" s="1"/>
      <c r="I7" s="2">
        <v>99.0</v>
      </c>
      <c r="J7" s="2">
        <v>102.0</v>
      </c>
      <c r="K7" s="1" t="s">
        <v>794</v>
      </c>
      <c r="L7" s="1" t="s">
        <v>755</v>
      </c>
      <c r="M7" s="1" t="s">
        <v>795</v>
      </c>
      <c r="N7" s="1" t="s">
        <v>417</v>
      </c>
      <c r="O7" s="1"/>
      <c r="P7" s="3" t="s">
        <v>796</v>
      </c>
      <c r="Q7" s="1" t="s">
        <v>797</v>
      </c>
      <c r="R7" s="1" t="s">
        <v>798</v>
      </c>
      <c r="S7" s="1"/>
      <c r="T7" s="2">
        <v>18.0</v>
      </c>
      <c r="U7" s="1"/>
      <c r="V7" s="2">
        <v>35.0</v>
      </c>
      <c r="W7" s="1" t="s">
        <v>747</v>
      </c>
      <c r="X7" s="1" t="s">
        <v>793</v>
      </c>
      <c r="Y7" s="1"/>
      <c r="Z7" s="1"/>
      <c r="AA7" s="1" t="s">
        <v>747</v>
      </c>
      <c r="AB7" s="1" t="s">
        <v>748</v>
      </c>
    </row>
    <row r="8">
      <c r="A8" s="1" t="s">
        <v>799</v>
      </c>
      <c r="B8" s="1" t="s">
        <v>800</v>
      </c>
      <c r="C8" s="1" t="s">
        <v>801</v>
      </c>
      <c r="D8" s="1" t="s">
        <v>802</v>
      </c>
      <c r="E8" s="6">
        <v>45462.0</v>
      </c>
      <c r="F8" s="2">
        <v>2024.0</v>
      </c>
      <c r="G8" s="1"/>
      <c r="H8" s="1"/>
      <c r="I8" s="2">
        <v>25.0</v>
      </c>
      <c r="J8" s="2">
        <v>36.0</v>
      </c>
      <c r="K8" s="1" t="s">
        <v>803</v>
      </c>
      <c r="L8" s="1" t="s">
        <v>804</v>
      </c>
      <c r="M8" s="1" t="s">
        <v>805</v>
      </c>
      <c r="N8" s="1" t="s">
        <v>484</v>
      </c>
      <c r="O8" s="1"/>
      <c r="P8" s="3" t="s">
        <v>806</v>
      </c>
      <c r="Q8" s="1" t="s">
        <v>807</v>
      </c>
      <c r="R8" s="1" t="s">
        <v>808</v>
      </c>
      <c r="S8" s="1"/>
      <c r="T8" s="2">
        <v>2.0</v>
      </c>
      <c r="U8" s="1"/>
      <c r="V8" s="2">
        <v>38.0</v>
      </c>
      <c r="W8" s="1" t="s">
        <v>777</v>
      </c>
      <c r="X8" s="6">
        <v>45462.0</v>
      </c>
      <c r="Y8" s="1"/>
      <c r="Z8" s="1"/>
      <c r="AA8" s="1" t="s">
        <v>747</v>
      </c>
      <c r="AB8" s="1" t="s">
        <v>748</v>
      </c>
    </row>
    <row r="9">
      <c r="A9" s="1" t="s">
        <v>809</v>
      </c>
      <c r="B9" s="1" t="s">
        <v>810</v>
      </c>
      <c r="C9" s="1" t="s">
        <v>811</v>
      </c>
      <c r="D9" s="1" t="s">
        <v>812</v>
      </c>
      <c r="E9" s="1" t="s">
        <v>813</v>
      </c>
      <c r="F9" s="2">
        <v>2019.0</v>
      </c>
      <c r="G9" s="1"/>
      <c r="H9" s="1"/>
      <c r="I9" s="2">
        <v>17.0</v>
      </c>
      <c r="J9" s="2">
        <v>24.0</v>
      </c>
      <c r="K9" s="1" t="s">
        <v>629</v>
      </c>
      <c r="L9" s="1"/>
      <c r="M9" s="1" t="s">
        <v>814</v>
      </c>
      <c r="N9" s="1" t="s">
        <v>407</v>
      </c>
      <c r="O9" s="1"/>
      <c r="P9" s="3" t="s">
        <v>815</v>
      </c>
      <c r="Q9" s="1" t="s">
        <v>816</v>
      </c>
      <c r="R9" s="1" t="s">
        <v>817</v>
      </c>
      <c r="S9" s="1"/>
      <c r="T9" s="1"/>
      <c r="U9" s="1"/>
      <c r="V9" s="2">
        <v>20.0</v>
      </c>
      <c r="W9" s="1" t="s">
        <v>747</v>
      </c>
      <c r="X9" s="1" t="s">
        <v>813</v>
      </c>
      <c r="Y9" s="1"/>
      <c r="Z9" s="1"/>
      <c r="AA9" s="1" t="s">
        <v>747</v>
      </c>
      <c r="AB9" s="1" t="s">
        <v>748</v>
      </c>
    </row>
    <row r="10">
      <c r="A10" s="1" t="s">
        <v>818</v>
      </c>
      <c r="B10" s="1" t="s">
        <v>819</v>
      </c>
      <c r="C10" s="1" t="s">
        <v>820</v>
      </c>
      <c r="D10" s="1" t="s">
        <v>821</v>
      </c>
      <c r="E10" s="1" t="s">
        <v>822</v>
      </c>
      <c r="F10" s="2">
        <v>2015.0</v>
      </c>
      <c r="G10" s="1"/>
      <c r="H10" s="1"/>
      <c r="I10" s="2">
        <v>1308.0</v>
      </c>
      <c r="J10" s="2">
        <v>1315.0</v>
      </c>
      <c r="K10" s="1" t="s">
        <v>823</v>
      </c>
      <c r="L10" s="1"/>
      <c r="M10" s="1" t="s">
        <v>824</v>
      </c>
      <c r="N10" s="1" t="s">
        <v>45</v>
      </c>
      <c r="O10" s="1"/>
      <c r="P10" s="3" t="s">
        <v>825</v>
      </c>
      <c r="Q10" s="1" t="s">
        <v>826</v>
      </c>
      <c r="R10" s="1" t="s">
        <v>827</v>
      </c>
      <c r="S10" s="1"/>
      <c r="T10" s="2">
        <v>2.0</v>
      </c>
      <c r="U10" s="2">
        <v>1.0</v>
      </c>
      <c r="V10" s="2">
        <v>17.0</v>
      </c>
      <c r="W10" s="1" t="s">
        <v>747</v>
      </c>
      <c r="X10" s="1" t="s">
        <v>822</v>
      </c>
      <c r="Y10" s="1"/>
      <c r="Z10" s="1"/>
      <c r="AA10" s="1" t="s">
        <v>747</v>
      </c>
      <c r="AB10" s="1" t="s">
        <v>748</v>
      </c>
    </row>
    <row r="11">
      <c r="A11" s="1" t="s">
        <v>828</v>
      </c>
      <c r="B11" s="1" t="s">
        <v>829</v>
      </c>
      <c r="C11" s="1" t="s">
        <v>830</v>
      </c>
      <c r="D11" s="1" t="s">
        <v>831</v>
      </c>
      <c r="E11" s="6">
        <v>43426.0</v>
      </c>
      <c r="F11" s="2">
        <v>2014.0</v>
      </c>
      <c r="G11" s="1"/>
      <c r="H11" s="1"/>
      <c r="I11" s="2">
        <v>374.0</v>
      </c>
      <c r="J11" s="2">
        <v>381.0</v>
      </c>
      <c r="K11" s="1" t="s">
        <v>469</v>
      </c>
      <c r="L11" s="1" t="s">
        <v>832</v>
      </c>
      <c r="M11" s="1" t="s">
        <v>833</v>
      </c>
      <c r="N11" s="1"/>
      <c r="O11" s="1"/>
      <c r="P11" s="3" t="s">
        <v>834</v>
      </c>
      <c r="Q11" s="1" t="s">
        <v>835</v>
      </c>
      <c r="R11" s="1" t="s">
        <v>836</v>
      </c>
      <c r="S11" s="1"/>
      <c r="T11" s="1"/>
      <c r="U11" s="1"/>
      <c r="V11" s="2">
        <v>31.0</v>
      </c>
      <c r="W11" s="1"/>
      <c r="X11" s="6">
        <v>43426.0</v>
      </c>
      <c r="Y11" s="1"/>
      <c r="Z11" s="1"/>
      <c r="AA11" s="1" t="s">
        <v>747</v>
      </c>
      <c r="AB11" s="1" t="s">
        <v>748</v>
      </c>
    </row>
    <row r="12">
      <c r="A12" s="1" t="s">
        <v>175</v>
      </c>
      <c r="B12" s="1" t="s">
        <v>837</v>
      </c>
      <c r="C12" s="1" t="s">
        <v>838</v>
      </c>
      <c r="D12" s="1" t="s">
        <v>839</v>
      </c>
      <c r="E12" s="1" t="s">
        <v>840</v>
      </c>
      <c r="F12" s="2">
        <v>2022.0</v>
      </c>
      <c r="G12" s="1"/>
      <c r="H12" s="1"/>
      <c r="I12" s="2">
        <v>13692.0</v>
      </c>
      <c r="J12" s="2">
        <v>13699.0</v>
      </c>
      <c r="K12" s="1" t="s">
        <v>841</v>
      </c>
      <c r="L12" s="1" t="s">
        <v>842</v>
      </c>
      <c r="M12" s="1" t="s">
        <v>843</v>
      </c>
      <c r="N12" s="1" t="s">
        <v>178</v>
      </c>
      <c r="O12" s="1"/>
      <c r="P12" s="3" t="s">
        <v>844</v>
      </c>
      <c r="Q12" s="1"/>
      <c r="R12" s="1" t="s">
        <v>845</v>
      </c>
      <c r="S12" s="1"/>
      <c r="T12" s="2">
        <v>11.0</v>
      </c>
      <c r="U12" s="1"/>
      <c r="V12" s="2">
        <v>43.0</v>
      </c>
      <c r="W12" s="1" t="s">
        <v>747</v>
      </c>
      <c r="X12" s="1" t="s">
        <v>840</v>
      </c>
      <c r="Y12" s="1"/>
      <c r="Z12" s="1"/>
      <c r="AA12" s="1" t="s">
        <v>747</v>
      </c>
      <c r="AB12" s="1" t="s">
        <v>748</v>
      </c>
    </row>
    <row r="13">
      <c r="A13" s="1" t="s">
        <v>364</v>
      </c>
      <c r="B13" s="1" t="s">
        <v>846</v>
      </c>
      <c r="C13" s="1" t="s">
        <v>847</v>
      </c>
      <c r="D13" s="1" t="s">
        <v>641</v>
      </c>
      <c r="E13" s="6">
        <v>42940.0</v>
      </c>
      <c r="F13" s="2">
        <v>2017.0</v>
      </c>
      <c r="G13" s="1"/>
      <c r="H13" s="1"/>
      <c r="I13" s="2">
        <v>768.0</v>
      </c>
      <c r="J13" s="2">
        <v>774.0</v>
      </c>
      <c r="K13" s="1" t="s">
        <v>643</v>
      </c>
      <c r="L13" s="1"/>
      <c r="M13" s="1" t="s">
        <v>848</v>
      </c>
      <c r="N13" s="1" t="s">
        <v>365</v>
      </c>
      <c r="O13" s="1"/>
      <c r="P13" s="3" t="s">
        <v>849</v>
      </c>
      <c r="Q13" s="1"/>
      <c r="R13" s="1" t="s">
        <v>850</v>
      </c>
      <c r="S13" s="1"/>
      <c r="T13" s="2">
        <v>11.0</v>
      </c>
      <c r="U13" s="2">
        <v>1.0</v>
      </c>
      <c r="V13" s="2">
        <v>22.0</v>
      </c>
      <c r="W13" s="1" t="s">
        <v>747</v>
      </c>
      <c r="X13" s="6">
        <v>42940.0</v>
      </c>
      <c r="Y13" s="1"/>
      <c r="Z13" s="1"/>
      <c r="AA13" s="1" t="s">
        <v>747</v>
      </c>
      <c r="AB13" s="1" t="s">
        <v>748</v>
      </c>
    </row>
    <row r="14">
      <c r="A14" s="1" t="s">
        <v>396</v>
      </c>
      <c r="B14" s="1" t="s">
        <v>851</v>
      </c>
      <c r="C14" s="1" t="s">
        <v>852</v>
      </c>
      <c r="D14" s="1" t="s">
        <v>853</v>
      </c>
      <c r="E14" s="6">
        <v>45111.0</v>
      </c>
      <c r="F14" s="2">
        <v>2023.0</v>
      </c>
      <c r="G14" s="1"/>
      <c r="H14" s="1"/>
      <c r="I14" s="2">
        <v>1630.0</v>
      </c>
      <c r="J14" s="2">
        <v>1637.0</v>
      </c>
      <c r="K14" s="1" t="s">
        <v>854</v>
      </c>
      <c r="L14" s="1"/>
      <c r="M14" s="1" t="s">
        <v>855</v>
      </c>
      <c r="N14" s="1" t="s">
        <v>398</v>
      </c>
      <c r="O14" s="1" t="s">
        <v>856</v>
      </c>
      <c r="P14" s="3" t="s">
        <v>857</v>
      </c>
      <c r="Q14" s="1"/>
      <c r="R14" s="1" t="s">
        <v>858</v>
      </c>
      <c r="S14" s="1"/>
      <c r="T14" s="2">
        <v>10.0</v>
      </c>
      <c r="U14" s="1"/>
      <c r="V14" s="2">
        <v>65.0</v>
      </c>
      <c r="W14" s="1" t="s">
        <v>747</v>
      </c>
      <c r="X14" s="6">
        <v>45111.0</v>
      </c>
      <c r="Y14" s="1"/>
      <c r="Z14" s="1"/>
      <c r="AA14" s="1" t="s">
        <v>747</v>
      </c>
      <c r="AB14" s="1" t="s">
        <v>748</v>
      </c>
    </row>
    <row r="15">
      <c r="A15" s="1" t="s">
        <v>372</v>
      </c>
      <c r="B15" s="1" t="s">
        <v>859</v>
      </c>
      <c r="C15" s="1" t="s">
        <v>860</v>
      </c>
      <c r="D15" s="1" t="s">
        <v>861</v>
      </c>
      <c r="E15" s="1" t="s">
        <v>862</v>
      </c>
      <c r="F15" s="2">
        <v>2024.0</v>
      </c>
      <c r="G15" s="1"/>
      <c r="H15" s="1"/>
      <c r="I15" s="2">
        <v>250.0</v>
      </c>
      <c r="J15" s="2">
        <v>256.0</v>
      </c>
      <c r="K15" s="1" t="s">
        <v>863</v>
      </c>
      <c r="L15" s="1"/>
      <c r="M15" s="1" t="s">
        <v>864</v>
      </c>
      <c r="N15" s="1" t="s">
        <v>373</v>
      </c>
      <c r="O15" s="1"/>
      <c r="P15" s="3" t="s">
        <v>865</v>
      </c>
      <c r="Q15" s="1"/>
      <c r="R15" s="1" t="s">
        <v>866</v>
      </c>
      <c r="S15" s="1"/>
      <c r="T15" s="1"/>
      <c r="U15" s="1"/>
      <c r="V15" s="2">
        <v>29.0</v>
      </c>
      <c r="W15" s="1" t="s">
        <v>747</v>
      </c>
      <c r="X15" s="1" t="s">
        <v>862</v>
      </c>
      <c r="Y15" s="1"/>
      <c r="Z15" s="1"/>
      <c r="AA15" s="1" t="s">
        <v>747</v>
      </c>
      <c r="AB15" s="1" t="s">
        <v>748</v>
      </c>
    </row>
    <row r="16">
      <c r="A16" s="1" t="s">
        <v>867</v>
      </c>
      <c r="B16" s="1" t="s">
        <v>868</v>
      </c>
      <c r="C16" s="1" t="s">
        <v>869</v>
      </c>
      <c r="D16" s="1" t="s">
        <v>870</v>
      </c>
      <c r="E16" s="6">
        <v>44587.0</v>
      </c>
      <c r="F16" s="2">
        <v>2022.0</v>
      </c>
      <c r="G16" s="2">
        <v>7.0</v>
      </c>
      <c r="H16" s="2">
        <v>2.0</v>
      </c>
      <c r="I16" s="2">
        <v>2297.0</v>
      </c>
      <c r="J16" s="2">
        <v>2304.0</v>
      </c>
      <c r="K16" s="1" t="s">
        <v>871</v>
      </c>
      <c r="L16" s="1" t="s">
        <v>872</v>
      </c>
      <c r="M16" s="1"/>
      <c r="N16" s="1" t="s">
        <v>873</v>
      </c>
      <c r="O16" s="1" t="s">
        <v>874</v>
      </c>
      <c r="P16" s="3" t="s">
        <v>875</v>
      </c>
      <c r="Q16" s="1" t="s">
        <v>876</v>
      </c>
      <c r="R16" s="1" t="s">
        <v>877</v>
      </c>
      <c r="S16" s="1"/>
      <c r="T16" s="2">
        <v>15.0</v>
      </c>
      <c r="U16" s="1"/>
      <c r="V16" s="2">
        <v>22.0</v>
      </c>
      <c r="W16" s="1" t="s">
        <v>747</v>
      </c>
      <c r="X16" s="6">
        <v>44575.0</v>
      </c>
      <c r="Y16" s="1"/>
      <c r="Z16" s="1"/>
      <c r="AA16" s="1" t="s">
        <v>747</v>
      </c>
      <c r="AB16" s="1" t="s">
        <v>779</v>
      </c>
    </row>
    <row r="17">
      <c r="A17" s="1" t="s">
        <v>185</v>
      </c>
      <c r="B17" s="1" t="s">
        <v>878</v>
      </c>
      <c r="C17" s="1" t="s">
        <v>879</v>
      </c>
      <c r="D17" s="1" t="s">
        <v>861</v>
      </c>
      <c r="E17" s="1" t="s">
        <v>862</v>
      </c>
      <c r="F17" s="2">
        <v>2024.0</v>
      </c>
      <c r="G17" s="1"/>
      <c r="H17" s="1"/>
      <c r="I17" s="2">
        <v>4826.0</v>
      </c>
      <c r="J17" s="2">
        <v>4833.0</v>
      </c>
      <c r="K17" s="1" t="s">
        <v>880</v>
      </c>
      <c r="L17" s="1"/>
      <c r="M17" s="1" t="s">
        <v>864</v>
      </c>
      <c r="N17" s="1" t="s">
        <v>186</v>
      </c>
      <c r="O17" s="1" t="s">
        <v>881</v>
      </c>
      <c r="P17" s="3" t="s">
        <v>882</v>
      </c>
      <c r="Q17" s="1"/>
      <c r="R17" s="1" t="s">
        <v>883</v>
      </c>
      <c r="S17" s="1"/>
      <c r="T17" s="1"/>
      <c r="U17" s="1"/>
      <c r="V17" s="2">
        <v>27.0</v>
      </c>
      <c r="W17" s="1" t="s">
        <v>747</v>
      </c>
      <c r="X17" s="1" t="s">
        <v>862</v>
      </c>
      <c r="Y17" s="1"/>
      <c r="Z17" s="1"/>
      <c r="AA17" s="1" t="s">
        <v>747</v>
      </c>
      <c r="AB17" s="1" t="s">
        <v>748</v>
      </c>
    </row>
    <row r="18">
      <c r="A18" s="1" t="s">
        <v>153</v>
      </c>
      <c r="B18" s="1" t="s">
        <v>884</v>
      </c>
      <c r="C18" s="1" t="s">
        <v>885</v>
      </c>
      <c r="D18" s="1" t="s">
        <v>154</v>
      </c>
      <c r="E18" s="1" t="s">
        <v>886</v>
      </c>
      <c r="F18" s="2">
        <v>2022.0</v>
      </c>
      <c r="G18" s="2">
        <v>10.0</v>
      </c>
      <c r="H18" s="1"/>
      <c r="I18" s="2">
        <v>51889.0</v>
      </c>
      <c r="J18" s="2">
        <v>51907.0</v>
      </c>
      <c r="K18" s="1" t="s">
        <v>887</v>
      </c>
      <c r="L18" s="1" t="s">
        <v>888</v>
      </c>
      <c r="M18" s="1"/>
      <c r="N18" s="1" t="s">
        <v>155</v>
      </c>
      <c r="O18" s="1" t="s">
        <v>889</v>
      </c>
      <c r="P18" s="3" t="s">
        <v>890</v>
      </c>
      <c r="Q18" s="1" t="s">
        <v>891</v>
      </c>
      <c r="R18" s="1" t="s">
        <v>892</v>
      </c>
      <c r="S18" s="1"/>
      <c r="T18" s="2">
        <v>2.0</v>
      </c>
      <c r="U18" s="1"/>
      <c r="V18" s="2">
        <v>43.0</v>
      </c>
      <c r="W18" s="1" t="s">
        <v>777</v>
      </c>
      <c r="X18" s="1" t="s">
        <v>893</v>
      </c>
      <c r="Y18" s="1"/>
      <c r="Z18" s="1"/>
      <c r="AA18" s="1" t="s">
        <v>747</v>
      </c>
      <c r="AB18" s="1" t="s">
        <v>779</v>
      </c>
    </row>
    <row r="19">
      <c r="A19" s="1" t="s">
        <v>704</v>
      </c>
      <c r="B19" s="1" t="s">
        <v>894</v>
      </c>
      <c r="C19" s="1" t="s">
        <v>895</v>
      </c>
      <c r="D19" s="1" t="s">
        <v>896</v>
      </c>
      <c r="E19" s="6">
        <v>45132.0</v>
      </c>
      <c r="F19" s="2">
        <v>2020.0</v>
      </c>
      <c r="G19" s="1"/>
      <c r="H19" s="1"/>
      <c r="I19" s="2">
        <v>55.0</v>
      </c>
      <c r="J19" s="2">
        <v>65.0</v>
      </c>
      <c r="K19" s="1" t="s">
        <v>897</v>
      </c>
      <c r="L19" s="1" t="s">
        <v>898</v>
      </c>
      <c r="M19" s="1" t="s">
        <v>899</v>
      </c>
      <c r="N19" s="1"/>
      <c r="O19" s="1" t="s">
        <v>900</v>
      </c>
      <c r="P19" s="3" t="s">
        <v>901</v>
      </c>
      <c r="Q19" s="1" t="s">
        <v>902</v>
      </c>
      <c r="R19" s="1" t="s">
        <v>903</v>
      </c>
      <c r="S19" s="1"/>
      <c r="T19" s="1"/>
      <c r="U19" s="1"/>
      <c r="V19" s="2">
        <v>52.0</v>
      </c>
      <c r="W19" s="1"/>
      <c r="X19" s="6">
        <v>45132.0</v>
      </c>
      <c r="Y19" s="1"/>
      <c r="Z19" s="1"/>
      <c r="AA19" s="1" t="s">
        <v>747</v>
      </c>
      <c r="AB19" s="1" t="s">
        <v>748</v>
      </c>
    </row>
    <row r="20">
      <c r="A20" s="1" t="s">
        <v>519</v>
      </c>
      <c r="B20" s="1" t="s">
        <v>904</v>
      </c>
      <c r="C20" s="1" t="s">
        <v>905</v>
      </c>
      <c r="D20" s="1" t="s">
        <v>520</v>
      </c>
      <c r="E20" s="1" t="s">
        <v>906</v>
      </c>
      <c r="F20" s="2">
        <v>2021.0</v>
      </c>
      <c r="G20" s="2">
        <v>36.0</v>
      </c>
      <c r="H20" s="2">
        <v>12.0</v>
      </c>
      <c r="I20" s="2">
        <v>24.0</v>
      </c>
      <c r="J20" s="2">
        <v>41.0</v>
      </c>
      <c r="K20" s="1" t="s">
        <v>907</v>
      </c>
      <c r="L20" s="1" t="s">
        <v>908</v>
      </c>
      <c r="M20" s="1"/>
      <c r="N20" s="1" t="s">
        <v>521</v>
      </c>
      <c r="O20" s="1" t="s">
        <v>909</v>
      </c>
      <c r="P20" s="3" t="s">
        <v>910</v>
      </c>
      <c r="Q20" s="1"/>
      <c r="R20" s="1" t="s">
        <v>911</v>
      </c>
      <c r="S20" s="1"/>
      <c r="T20" s="2">
        <v>6.0</v>
      </c>
      <c r="U20" s="1"/>
      <c r="V20" s="2">
        <v>28.0</v>
      </c>
      <c r="W20" s="1" t="s">
        <v>747</v>
      </c>
      <c r="X20" s="1" t="s">
        <v>906</v>
      </c>
      <c r="Y20" s="1"/>
      <c r="Z20" s="1"/>
      <c r="AA20" s="1" t="s">
        <v>747</v>
      </c>
      <c r="AB20" s="1" t="s">
        <v>912</v>
      </c>
    </row>
    <row r="21">
      <c r="A21" s="1" t="s">
        <v>100</v>
      </c>
      <c r="B21" s="1" t="s">
        <v>913</v>
      </c>
      <c r="C21" s="1" t="s">
        <v>914</v>
      </c>
      <c r="D21" s="1" t="s">
        <v>715</v>
      </c>
      <c r="E21" s="6">
        <v>42530.0</v>
      </c>
      <c r="F21" s="2">
        <v>2016.0</v>
      </c>
      <c r="G21" s="1"/>
      <c r="H21" s="1"/>
      <c r="I21" s="2">
        <v>5463.0</v>
      </c>
      <c r="J21" s="2">
        <v>5468.0</v>
      </c>
      <c r="K21" s="1" t="s">
        <v>717</v>
      </c>
      <c r="L21" s="1"/>
      <c r="M21" s="1" t="s">
        <v>915</v>
      </c>
      <c r="N21" s="1" t="s">
        <v>103</v>
      </c>
      <c r="O21" s="1"/>
      <c r="P21" s="3" t="s">
        <v>916</v>
      </c>
      <c r="Q21" s="1"/>
      <c r="R21" s="1" t="s">
        <v>917</v>
      </c>
      <c r="S21" s="1"/>
      <c r="T21" s="2">
        <v>33.0</v>
      </c>
      <c r="U21" s="1"/>
      <c r="V21" s="2">
        <v>21.0</v>
      </c>
      <c r="W21" s="1" t="s">
        <v>747</v>
      </c>
      <c r="X21" s="6">
        <v>42530.0</v>
      </c>
      <c r="Y21" s="1"/>
      <c r="Z21" s="1"/>
      <c r="AA21" s="1" t="s">
        <v>747</v>
      </c>
      <c r="AB21" s="1" t="s">
        <v>748</v>
      </c>
    </row>
    <row r="22">
      <c r="A22" s="1" t="s">
        <v>345</v>
      </c>
      <c r="B22" s="1" t="s">
        <v>918</v>
      </c>
      <c r="C22" s="1" t="s">
        <v>919</v>
      </c>
      <c r="D22" s="1" t="s">
        <v>920</v>
      </c>
      <c r="E22" s="1" t="s">
        <v>921</v>
      </c>
      <c r="F22" s="2">
        <v>2015.0</v>
      </c>
      <c r="G22" s="1"/>
      <c r="H22" s="1"/>
      <c r="I22" s="2">
        <v>6803.0</v>
      </c>
      <c r="J22" s="2">
        <v>6808.0</v>
      </c>
      <c r="K22" s="1" t="s">
        <v>922</v>
      </c>
      <c r="L22" s="1"/>
      <c r="M22" s="1" t="s">
        <v>923</v>
      </c>
      <c r="N22" s="1" t="s">
        <v>347</v>
      </c>
      <c r="O22" s="1"/>
      <c r="P22" s="3" t="s">
        <v>924</v>
      </c>
      <c r="Q22" s="1"/>
      <c r="R22" s="1" t="s">
        <v>925</v>
      </c>
      <c r="S22" s="1"/>
      <c r="T22" s="2">
        <v>12.0</v>
      </c>
      <c r="U22" s="1"/>
      <c r="V22" s="1"/>
      <c r="W22" s="1" t="s">
        <v>747</v>
      </c>
      <c r="X22" s="1" t="s">
        <v>921</v>
      </c>
      <c r="Y22" s="1"/>
      <c r="Z22" s="1"/>
      <c r="AA22" s="1" t="s">
        <v>747</v>
      </c>
      <c r="AB22" s="1" t="s">
        <v>748</v>
      </c>
    </row>
  </sheetData>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s>
  <drawing r:id="rId2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926</v>
      </c>
      <c r="B1" s="1" t="s">
        <v>0</v>
      </c>
      <c r="C1" s="1" t="s">
        <v>927</v>
      </c>
      <c r="D1" s="1" t="s">
        <v>928</v>
      </c>
      <c r="E1" s="1" t="s">
        <v>929</v>
      </c>
      <c r="F1" s="1" t="s">
        <v>930</v>
      </c>
      <c r="G1" s="1" t="s">
        <v>931</v>
      </c>
      <c r="H1" s="1" t="s">
        <v>932</v>
      </c>
      <c r="I1" s="1" t="s">
        <v>933</v>
      </c>
      <c r="J1" s="1" t="s">
        <v>934</v>
      </c>
      <c r="K1" s="1" t="s">
        <v>935</v>
      </c>
      <c r="L1" s="1" t="s">
        <v>936</v>
      </c>
      <c r="M1" s="1" t="s">
        <v>937</v>
      </c>
      <c r="N1" s="1" t="s">
        <v>17</v>
      </c>
      <c r="O1" s="1" t="s">
        <v>938</v>
      </c>
      <c r="P1" s="1" t="s">
        <v>939</v>
      </c>
      <c r="Q1" s="1" t="s">
        <v>940</v>
      </c>
      <c r="R1" s="1" t="s">
        <v>941</v>
      </c>
      <c r="S1" s="1" t="s">
        <v>942</v>
      </c>
      <c r="T1" s="1" t="s">
        <v>16</v>
      </c>
      <c r="U1" s="1" t="s">
        <v>943</v>
      </c>
      <c r="V1" s="1" t="s">
        <v>15</v>
      </c>
      <c r="W1" s="1" t="s">
        <v>944</v>
      </c>
      <c r="X1" s="1" t="s">
        <v>945</v>
      </c>
      <c r="Y1" s="1" t="s">
        <v>946</v>
      </c>
      <c r="Z1" s="1" t="s">
        <v>947</v>
      </c>
      <c r="AA1" s="1" t="s">
        <v>948</v>
      </c>
      <c r="AB1" s="1" t="s">
        <v>949</v>
      </c>
      <c r="AC1" s="1" t="s">
        <v>950</v>
      </c>
      <c r="AD1" s="1" t="s">
        <v>951</v>
      </c>
      <c r="AE1" s="1" t="s">
        <v>952</v>
      </c>
      <c r="AF1" s="1" t="s">
        <v>953</v>
      </c>
      <c r="AG1" s="1" t="s">
        <v>954</v>
      </c>
      <c r="AH1" s="1" t="s">
        <v>955</v>
      </c>
      <c r="AI1" s="1" t="s">
        <v>956</v>
      </c>
      <c r="AJ1" s="1" t="s">
        <v>957</v>
      </c>
      <c r="AK1" s="1" t="s">
        <v>958</v>
      </c>
      <c r="AL1" s="1" t="s">
        <v>549</v>
      </c>
      <c r="AM1" s="1" t="s">
        <v>959</v>
      </c>
      <c r="AN1" s="1" t="s">
        <v>960</v>
      </c>
      <c r="AO1" s="1" t="s">
        <v>555</v>
      </c>
      <c r="AP1" s="1" t="s">
        <v>961</v>
      </c>
      <c r="AQ1" s="1" t="s">
        <v>554</v>
      </c>
      <c r="AR1" s="1" t="s">
        <v>962</v>
      </c>
      <c r="AS1" s="1" t="s">
        <v>963</v>
      </c>
      <c r="AT1" s="1" t="s">
        <v>964</v>
      </c>
      <c r="AU1" s="1" t="s">
        <v>722</v>
      </c>
      <c r="AV1" s="1" t="s">
        <v>6</v>
      </c>
      <c r="AW1" s="1" t="s">
        <v>7</v>
      </c>
      <c r="AX1" s="1" t="s">
        <v>965</v>
      </c>
      <c r="AY1" s="1" t="s">
        <v>966</v>
      </c>
      <c r="AZ1" s="1" t="s">
        <v>967</v>
      </c>
      <c r="BA1" s="1" t="s">
        <v>968</v>
      </c>
      <c r="BB1" s="1" t="s">
        <v>723</v>
      </c>
      <c r="BC1" s="1" t="s">
        <v>724</v>
      </c>
      <c r="BD1" s="1" t="s">
        <v>969</v>
      </c>
      <c r="BE1" s="1" t="s">
        <v>13</v>
      </c>
      <c r="BF1" s="1" t="s">
        <v>970</v>
      </c>
      <c r="BG1" s="1" t="s">
        <v>971</v>
      </c>
      <c r="BH1" s="1" t="s">
        <v>972</v>
      </c>
      <c r="BI1" s="1" t="s">
        <v>973</v>
      </c>
      <c r="BJ1" s="1" t="s">
        <v>974</v>
      </c>
      <c r="BK1" s="1" t="s">
        <v>975</v>
      </c>
      <c r="BL1" s="1" t="s">
        <v>976</v>
      </c>
      <c r="BM1" s="1" t="s">
        <v>977</v>
      </c>
      <c r="BN1" s="1" t="s">
        <v>978</v>
      </c>
      <c r="BO1" s="1" t="s">
        <v>979</v>
      </c>
      <c r="BP1" s="1" t="s">
        <v>980</v>
      </c>
      <c r="BQ1" s="1" t="s">
        <v>981</v>
      </c>
      <c r="BR1" s="1" t="s">
        <v>982</v>
      </c>
      <c r="BS1" s="1" t="s">
        <v>983</v>
      </c>
      <c r="BT1" s="1" t="s">
        <v>984</v>
      </c>
    </row>
    <row r="2">
      <c r="A2" s="1" t="s">
        <v>985</v>
      </c>
      <c r="B2" s="1" t="s">
        <v>986</v>
      </c>
      <c r="C2" s="1" t="s">
        <v>987</v>
      </c>
      <c r="D2" s="1" t="s">
        <v>987</v>
      </c>
      <c r="E2" s="1" t="s">
        <v>987</v>
      </c>
      <c r="F2" s="1" t="s">
        <v>988</v>
      </c>
      <c r="G2" s="1" t="s">
        <v>987</v>
      </c>
      <c r="H2" s="1" t="s">
        <v>987</v>
      </c>
      <c r="I2" s="1" t="s">
        <v>425</v>
      </c>
      <c r="J2" s="1" t="s">
        <v>989</v>
      </c>
      <c r="K2" s="1" t="s">
        <v>987</v>
      </c>
      <c r="L2" s="1" t="s">
        <v>987</v>
      </c>
      <c r="M2" s="1" t="s">
        <v>990</v>
      </c>
      <c r="N2" s="1" t="s">
        <v>69</v>
      </c>
      <c r="O2" s="1" t="s">
        <v>987</v>
      </c>
      <c r="P2" s="1" t="s">
        <v>987</v>
      </c>
      <c r="Q2" s="1" t="s">
        <v>987</v>
      </c>
      <c r="R2" s="1" t="s">
        <v>987</v>
      </c>
      <c r="S2" s="1" t="s">
        <v>987</v>
      </c>
      <c r="T2" s="1" t="s">
        <v>991</v>
      </c>
      <c r="U2" s="1" t="s">
        <v>992</v>
      </c>
      <c r="V2" s="1" t="s">
        <v>993</v>
      </c>
      <c r="W2" s="1" t="s">
        <v>994</v>
      </c>
      <c r="X2" s="1" t="s">
        <v>995</v>
      </c>
      <c r="Y2" s="1" t="s">
        <v>996</v>
      </c>
      <c r="Z2" s="1" t="s">
        <v>997</v>
      </c>
      <c r="AA2" s="1" t="s">
        <v>998</v>
      </c>
      <c r="AB2" s="1" t="s">
        <v>999</v>
      </c>
      <c r="AC2" s="1" t="s">
        <v>1000</v>
      </c>
      <c r="AD2" s="1" t="s">
        <v>1001</v>
      </c>
      <c r="AE2" s="1" t="s">
        <v>1002</v>
      </c>
      <c r="AF2" s="1" t="s">
        <v>987</v>
      </c>
      <c r="AG2" s="2">
        <v>40.0</v>
      </c>
      <c r="AH2" s="2">
        <v>5.0</v>
      </c>
      <c r="AI2" s="2">
        <v>5.0</v>
      </c>
      <c r="AJ2" s="2">
        <v>4.0</v>
      </c>
      <c r="AK2" s="2">
        <v>12.0</v>
      </c>
      <c r="AL2" s="1" t="s">
        <v>1003</v>
      </c>
      <c r="AM2" s="1" t="s">
        <v>1004</v>
      </c>
      <c r="AN2" s="1" t="s">
        <v>1005</v>
      </c>
      <c r="AO2" s="1" t="s">
        <v>567</v>
      </c>
      <c r="AP2" s="1" t="s">
        <v>1006</v>
      </c>
      <c r="AQ2" s="1" t="s">
        <v>987</v>
      </c>
      <c r="AR2" s="1" t="s">
        <v>1007</v>
      </c>
      <c r="AS2" s="1" t="s">
        <v>563</v>
      </c>
      <c r="AT2" s="1" t="s">
        <v>1008</v>
      </c>
      <c r="AU2" s="2">
        <v>2023.0</v>
      </c>
      <c r="AV2" s="2">
        <v>163.0</v>
      </c>
      <c r="AW2" s="1" t="s">
        <v>987</v>
      </c>
      <c r="AX2" s="1" t="s">
        <v>987</v>
      </c>
      <c r="AY2" s="1" t="s">
        <v>987</v>
      </c>
      <c r="AZ2" s="1" t="s">
        <v>987</v>
      </c>
      <c r="BA2" s="1" t="s">
        <v>987</v>
      </c>
      <c r="BB2" s="1" t="s">
        <v>987</v>
      </c>
      <c r="BC2" s="1" t="s">
        <v>987</v>
      </c>
      <c r="BD2" s="2">
        <v>104386.0</v>
      </c>
      <c r="BE2" s="1" t="s">
        <v>427</v>
      </c>
      <c r="BF2" s="7" t="str">
        <f>HYPERLINK("http://dx.doi.org/10.1016/j.robot.2023.104386","http://dx.doi.org/10.1016/j.robot.2023.104386")</f>
        <v>http://dx.doi.org/10.1016/j.robot.2023.104386</v>
      </c>
      <c r="BG2" s="1" t="s">
        <v>987</v>
      </c>
      <c r="BH2" s="1" t="s">
        <v>1009</v>
      </c>
      <c r="BI2" s="2">
        <v>18.0</v>
      </c>
      <c r="BJ2" s="1" t="s">
        <v>1010</v>
      </c>
      <c r="BK2" s="1" t="s">
        <v>1011</v>
      </c>
      <c r="BL2" s="1" t="s">
        <v>1012</v>
      </c>
      <c r="BM2" s="1" t="s">
        <v>1013</v>
      </c>
      <c r="BN2" s="1" t="s">
        <v>987</v>
      </c>
      <c r="BO2" s="1" t="s">
        <v>1014</v>
      </c>
      <c r="BP2" s="1" t="s">
        <v>987</v>
      </c>
      <c r="BQ2" s="1" t="s">
        <v>987</v>
      </c>
      <c r="BR2" s="1" t="s">
        <v>1015</v>
      </c>
      <c r="BS2" s="1" t="s">
        <v>1016</v>
      </c>
      <c r="BT2" s="1" t="str">
        <f>HYPERLINK("https%3A%2F%2Fwww.webofscience.com%2Fwos%2Fwoscc%2Ffull-record%2FWOS:000957365000001","View Full Record in Web of Science")</f>
        <v>View Full Record in Web of Science</v>
      </c>
    </row>
    <row r="3">
      <c r="A3" s="1" t="s">
        <v>985</v>
      </c>
      <c r="B3" s="1" t="s">
        <v>1017</v>
      </c>
      <c r="C3" s="1" t="s">
        <v>987</v>
      </c>
      <c r="D3" s="1" t="s">
        <v>987</v>
      </c>
      <c r="E3" s="1" t="s">
        <v>987</v>
      </c>
      <c r="F3" s="1" t="s">
        <v>1018</v>
      </c>
      <c r="G3" s="1" t="s">
        <v>987</v>
      </c>
      <c r="H3" s="1" t="s">
        <v>987</v>
      </c>
      <c r="I3" s="1" t="s">
        <v>74</v>
      </c>
      <c r="J3" s="1" t="s">
        <v>1019</v>
      </c>
      <c r="K3" s="1" t="s">
        <v>987</v>
      </c>
      <c r="L3" s="1" t="s">
        <v>987</v>
      </c>
      <c r="M3" s="1" t="s">
        <v>990</v>
      </c>
      <c r="N3" s="1" t="s">
        <v>69</v>
      </c>
      <c r="O3" s="1" t="s">
        <v>987</v>
      </c>
      <c r="P3" s="1" t="s">
        <v>987</v>
      </c>
      <c r="Q3" s="1" t="s">
        <v>987</v>
      </c>
      <c r="R3" s="1" t="s">
        <v>987</v>
      </c>
      <c r="S3" s="1" t="s">
        <v>987</v>
      </c>
      <c r="T3" s="1" t="s">
        <v>1020</v>
      </c>
      <c r="U3" s="1" t="s">
        <v>1021</v>
      </c>
      <c r="V3" s="1" t="s">
        <v>1022</v>
      </c>
      <c r="W3" s="1" t="s">
        <v>1023</v>
      </c>
      <c r="X3" s="1" t="s">
        <v>1024</v>
      </c>
      <c r="Y3" s="1" t="s">
        <v>1025</v>
      </c>
      <c r="Z3" s="1" t="s">
        <v>1026</v>
      </c>
      <c r="AA3" s="1" t="s">
        <v>1027</v>
      </c>
      <c r="AB3" s="1" t="s">
        <v>1028</v>
      </c>
      <c r="AC3" s="1" t="s">
        <v>1029</v>
      </c>
      <c r="AD3" s="1" t="s">
        <v>1030</v>
      </c>
      <c r="AE3" s="1" t="s">
        <v>1031</v>
      </c>
      <c r="AF3" s="1" t="s">
        <v>987</v>
      </c>
      <c r="AG3" s="2">
        <v>107.0</v>
      </c>
      <c r="AH3" s="2">
        <v>56.0</v>
      </c>
      <c r="AI3" s="2">
        <v>58.0</v>
      </c>
      <c r="AJ3" s="2">
        <v>0.0</v>
      </c>
      <c r="AK3" s="2">
        <v>7.0</v>
      </c>
      <c r="AL3" s="1" t="s">
        <v>1032</v>
      </c>
      <c r="AM3" s="1" t="s">
        <v>1033</v>
      </c>
      <c r="AN3" s="1" t="s">
        <v>1034</v>
      </c>
      <c r="AO3" s="1" t="s">
        <v>574</v>
      </c>
      <c r="AP3" s="1" t="s">
        <v>772</v>
      </c>
      <c r="AQ3" s="1" t="s">
        <v>987</v>
      </c>
      <c r="AR3" s="1" t="s">
        <v>1035</v>
      </c>
      <c r="AS3" s="1" t="s">
        <v>571</v>
      </c>
      <c r="AT3" s="1" t="s">
        <v>1036</v>
      </c>
      <c r="AU3" s="2">
        <v>2021.0</v>
      </c>
      <c r="AV3" s="2">
        <v>47.0</v>
      </c>
      <c r="AW3" s="2">
        <v>10.0</v>
      </c>
      <c r="AX3" s="1" t="s">
        <v>987</v>
      </c>
      <c r="AY3" s="1" t="s">
        <v>987</v>
      </c>
      <c r="AZ3" s="1" t="s">
        <v>987</v>
      </c>
      <c r="BA3" s="1" t="s">
        <v>987</v>
      </c>
      <c r="BB3" s="2">
        <v>2208.0</v>
      </c>
      <c r="BC3" s="2">
        <v>2224.0</v>
      </c>
      <c r="BD3" s="1" t="s">
        <v>987</v>
      </c>
      <c r="BE3" s="1" t="s">
        <v>76</v>
      </c>
      <c r="BF3" s="7" t="str">
        <f>HYPERLINK("http://dx.doi.org/10.1109/TSE.2019.2945329","http://dx.doi.org/10.1109/TSE.2019.2945329")</f>
        <v>http://dx.doi.org/10.1109/TSE.2019.2945329</v>
      </c>
      <c r="BG3" s="1" t="s">
        <v>987</v>
      </c>
      <c r="BH3" s="1" t="s">
        <v>987</v>
      </c>
      <c r="BI3" s="2">
        <v>17.0</v>
      </c>
      <c r="BJ3" s="1" t="s">
        <v>1037</v>
      </c>
      <c r="BK3" s="1" t="s">
        <v>1011</v>
      </c>
      <c r="BL3" s="1" t="s">
        <v>1038</v>
      </c>
      <c r="BM3" s="1" t="s">
        <v>1039</v>
      </c>
      <c r="BN3" s="1" t="s">
        <v>987</v>
      </c>
      <c r="BO3" s="1" t="s">
        <v>1040</v>
      </c>
      <c r="BP3" s="1" t="s">
        <v>987</v>
      </c>
      <c r="BQ3" s="1" t="s">
        <v>987</v>
      </c>
      <c r="BR3" s="1" t="s">
        <v>1015</v>
      </c>
      <c r="BS3" s="1" t="s">
        <v>1041</v>
      </c>
      <c r="BT3" s="1" t="str">
        <f>HYPERLINK("https%3A%2F%2Fwww.webofscience.com%2Fwos%2Fwoscc%2Ffull-record%2FWOS:000707441900010","View Full Record in Web of Science")</f>
        <v>View Full Record in Web of Science</v>
      </c>
    </row>
    <row r="4">
      <c r="A4" s="1" t="s">
        <v>564</v>
      </c>
      <c r="B4" s="1" t="s">
        <v>1042</v>
      </c>
      <c r="C4" s="1" t="s">
        <v>987</v>
      </c>
      <c r="D4" s="1" t="s">
        <v>1043</v>
      </c>
      <c r="E4" s="1" t="s">
        <v>987</v>
      </c>
      <c r="F4" s="1" t="s">
        <v>1044</v>
      </c>
      <c r="G4" s="1" t="s">
        <v>987</v>
      </c>
      <c r="H4" s="1" t="s">
        <v>987</v>
      </c>
      <c r="I4" s="1" t="s">
        <v>1045</v>
      </c>
      <c r="J4" s="1" t="s">
        <v>1046</v>
      </c>
      <c r="K4" s="1" t="s">
        <v>987</v>
      </c>
      <c r="L4" s="1" t="s">
        <v>987</v>
      </c>
      <c r="M4" s="1" t="s">
        <v>990</v>
      </c>
      <c r="N4" s="1" t="s">
        <v>1047</v>
      </c>
      <c r="O4" s="1" t="s">
        <v>1048</v>
      </c>
      <c r="P4" s="1" t="s">
        <v>1049</v>
      </c>
      <c r="Q4" s="1" t="s">
        <v>1050</v>
      </c>
      <c r="R4" s="1" t="s">
        <v>1051</v>
      </c>
      <c r="S4" s="1" t="s">
        <v>987</v>
      </c>
      <c r="T4" s="1" t="s">
        <v>1052</v>
      </c>
      <c r="U4" s="1" t="s">
        <v>987</v>
      </c>
      <c r="V4" s="1" t="s">
        <v>585</v>
      </c>
      <c r="W4" s="1" t="s">
        <v>1053</v>
      </c>
      <c r="X4" s="1" t="s">
        <v>1054</v>
      </c>
      <c r="Y4" s="1" t="s">
        <v>1055</v>
      </c>
      <c r="Z4" s="1" t="s">
        <v>1056</v>
      </c>
      <c r="AA4" s="1" t="s">
        <v>1057</v>
      </c>
      <c r="AB4" s="1" t="s">
        <v>1058</v>
      </c>
      <c r="AC4" s="1" t="s">
        <v>1059</v>
      </c>
      <c r="AD4" s="1" t="s">
        <v>1060</v>
      </c>
      <c r="AE4" s="1" t="s">
        <v>1061</v>
      </c>
      <c r="AF4" s="1" t="s">
        <v>987</v>
      </c>
      <c r="AG4" s="2">
        <v>59.0</v>
      </c>
      <c r="AH4" s="2">
        <v>24.0</v>
      </c>
      <c r="AI4" s="2">
        <v>24.0</v>
      </c>
      <c r="AJ4" s="2">
        <v>0.0</v>
      </c>
      <c r="AK4" s="2">
        <v>1.0</v>
      </c>
      <c r="AL4" s="1" t="s">
        <v>1062</v>
      </c>
      <c r="AM4" s="1" t="s">
        <v>1063</v>
      </c>
      <c r="AN4" s="1" t="s">
        <v>1064</v>
      </c>
      <c r="AO4" s="1" t="s">
        <v>987</v>
      </c>
      <c r="AP4" s="1" t="s">
        <v>987</v>
      </c>
      <c r="AQ4" s="1" t="s">
        <v>1065</v>
      </c>
      <c r="AR4" s="1" t="s">
        <v>987</v>
      </c>
      <c r="AS4" s="1" t="s">
        <v>987</v>
      </c>
      <c r="AT4" s="1" t="s">
        <v>987</v>
      </c>
      <c r="AU4" s="2">
        <v>2019.0</v>
      </c>
      <c r="AV4" s="1" t="s">
        <v>987</v>
      </c>
      <c r="AW4" s="1" t="s">
        <v>987</v>
      </c>
      <c r="AX4" s="1" t="s">
        <v>987</v>
      </c>
      <c r="AY4" s="1" t="s">
        <v>987</v>
      </c>
      <c r="AZ4" s="1" t="s">
        <v>987</v>
      </c>
      <c r="BA4" s="1" t="s">
        <v>987</v>
      </c>
      <c r="BB4" s="2">
        <v>127.0</v>
      </c>
      <c r="BC4" s="2">
        <v>140.0</v>
      </c>
      <c r="BD4" s="1" t="s">
        <v>987</v>
      </c>
      <c r="BE4" s="1" t="s">
        <v>135</v>
      </c>
      <c r="BF4" s="7" t="str">
        <f>HYPERLINK("http://dx.doi.org/10.1145/3357766.3359535","http://dx.doi.org/10.1145/3357766.3359535")</f>
        <v>http://dx.doi.org/10.1145/3357766.3359535</v>
      </c>
      <c r="BG4" s="1" t="s">
        <v>987</v>
      </c>
      <c r="BH4" s="1" t="s">
        <v>987</v>
      </c>
      <c r="BI4" s="2">
        <v>14.0</v>
      </c>
      <c r="BJ4" s="1" t="s">
        <v>1066</v>
      </c>
      <c r="BK4" s="1" t="s">
        <v>1067</v>
      </c>
      <c r="BL4" s="1" t="s">
        <v>1068</v>
      </c>
      <c r="BM4" s="1" t="s">
        <v>1069</v>
      </c>
      <c r="BN4" s="1" t="s">
        <v>987</v>
      </c>
      <c r="BO4" s="1" t="s">
        <v>987</v>
      </c>
      <c r="BP4" s="1" t="s">
        <v>987</v>
      </c>
      <c r="BQ4" s="1" t="s">
        <v>987</v>
      </c>
      <c r="BR4" s="1" t="s">
        <v>1015</v>
      </c>
      <c r="BS4" s="1" t="s">
        <v>1070</v>
      </c>
      <c r="BT4" s="1" t="str">
        <f>HYPERLINK("https%3A%2F%2Fwww.webofscience.com%2Fwos%2Fwoscc%2Ffull-record%2FWOS:000717264800008","View Full Record in Web of Science")</f>
        <v>View Full Record in Web of Science</v>
      </c>
    </row>
    <row r="5">
      <c r="A5" s="1" t="s">
        <v>985</v>
      </c>
      <c r="B5" s="1" t="s">
        <v>1071</v>
      </c>
      <c r="C5" s="1" t="s">
        <v>987</v>
      </c>
      <c r="D5" s="1" t="s">
        <v>987</v>
      </c>
      <c r="E5" s="1" t="s">
        <v>987</v>
      </c>
      <c r="F5" s="1" t="s">
        <v>1072</v>
      </c>
      <c r="G5" s="1" t="s">
        <v>987</v>
      </c>
      <c r="H5" s="1" t="s">
        <v>987</v>
      </c>
      <c r="I5" s="1" t="s">
        <v>510</v>
      </c>
      <c r="J5" s="1" t="s">
        <v>1019</v>
      </c>
      <c r="K5" s="1" t="s">
        <v>987</v>
      </c>
      <c r="L5" s="1" t="s">
        <v>987</v>
      </c>
      <c r="M5" s="1" t="s">
        <v>990</v>
      </c>
      <c r="N5" s="1" t="s">
        <v>69</v>
      </c>
      <c r="O5" s="1" t="s">
        <v>987</v>
      </c>
      <c r="P5" s="1" t="s">
        <v>987</v>
      </c>
      <c r="Q5" s="1" t="s">
        <v>987</v>
      </c>
      <c r="R5" s="1" t="s">
        <v>987</v>
      </c>
      <c r="S5" s="1" t="s">
        <v>987</v>
      </c>
      <c r="T5" s="1" t="s">
        <v>1073</v>
      </c>
      <c r="U5" s="1" t="s">
        <v>1074</v>
      </c>
      <c r="V5" s="1" t="s">
        <v>1075</v>
      </c>
      <c r="W5" s="1" t="s">
        <v>1076</v>
      </c>
      <c r="X5" s="1" t="s">
        <v>1077</v>
      </c>
      <c r="Y5" s="1" t="s">
        <v>1078</v>
      </c>
      <c r="Z5" s="1" t="s">
        <v>1079</v>
      </c>
      <c r="AA5" s="1" t="s">
        <v>1080</v>
      </c>
      <c r="AB5" s="1" t="s">
        <v>1081</v>
      </c>
      <c r="AC5" s="1" t="s">
        <v>1082</v>
      </c>
      <c r="AD5" s="1" t="s">
        <v>1083</v>
      </c>
      <c r="AE5" s="1" t="s">
        <v>1084</v>
      </c>
      <c r="AF5" s="1" t="s">
        <v>987</v>
      </c>
      <c r="AG5" s="2">
        <v>116.0</v>
      </c>
      <c r="AH5" s="2">
        <v>5.0</v>
      </c>
      <c r="AI5" s="2">
        <v>6.0</v>
      </c>
      <c r="AJ5" s="2">
        <v>0.0</v>
      </c>
      <c r="AK5" s="2">
        <v>2.0</v>
      </c>
      <c r="AL5" s="1" t="s">
        <v>1032</v>
      </c>
      <c r="AM5" s="1" t="s">
        <v>1033</v>
      </c>
      <c r="AN5" s="1" t="s">
        <v>1034</v>
      </c>
      <c r="AO5" s="1" t="s">
        <v>574</v>
      </c>
      <c r="AP5" s="1" t="s">
        <v>772</v>
      </c>
      <c r="AQ5" s="1" t="s">
        <v>987</v>
      </c>
      <c r="AR5" s="1" t="s">
        <v>1035</v>
      </c>
      <c r="AS5" s="1" t="s">
        <v>571</v>
      </c>
      <c r="AT5" s="1" t="s">
        <v>1085</v>
      </c>
      <c r="AU5" s="2">
        <v>2023.0</v>
      </c>
      <c r="AV5" s="2">
        <v>49.0</v>
      </c>
      <c r="AW5" s="2">
        <v>4.0</v>
      </c>
      <c r="AX5" s="1" t="s">
        <v>987</v>
      </c>
      <c r="AY5" s="1" t="s">
        <v>987</v>
      </c>
      <c r="AZ5" s="1" t="s">
        <v>987</v>
      </c>
      <c r="BA5" s="1" t="s">
        <v>987</v>
      </c>
      <c r="BB5" s="2">
        <v>2741.0</v>
      </c>
      <c r="BC5" s="2">
        <v>2760.0</v>
      </c>
      <c r="BD5" s="1" t="s">
        <v>987</v>
      </c>
      <c r="BE5" s="1" t="s">
        <v>511</v>
      </c>
      <c r="BF5" s="7" t="str">
        <f>HYPERLINK("http://dx.doi.org/10.1109/TSE.2022.3230059","http://dx.doi.org/10.1109/TSE.2022.3230059")</f>
        <v>http://dx.doi.org/10.1109/TSE.2022.3230059</v>
      </c>
      <c r="BG5" s="1" t="s">
        <v>987</v>
      </c>
      <c r="BH5" s="1" t="s">
        <v>987</v>
      </c>
      <c r="BI5" s="2">
        <v>20.0</v>
      </c>
      <c r="BJ5" s="1" t="s">
        <v>1037</v>
      </c>
      <c r="BK5" s="1" t="s">
        <v>1011</v>
      </c>
      <c r="BL5" s="1" t="s">
        <v>1038</v>
      </c>
      <c r="BM5" s="1" t="s">
        <v>1086</v>
      </c>
      <c r="BN5" s="1" t="s">
        <v>987</v>
      </c>
      <c r="BO5" s="1" t="s">
        <v>1087</v>
      </c>
      <c r="BP5" s="1" t="s">
        <v>987</v>
      </c>
      <c r="BQ5" s="1" t="s">
        <v>987</v>
      </c>
      <c r="BR5" s="1" t="s">
        <v>1015</v>
      </c>
      <c r="BS5" s="1" t="s">
        <v>1088</v>
      </c>
      <c r="BT5" s="1" t="str">
        <f>HYPERLINK("https%3A%2F%2Fwww.webofscience.com%2Fwos%2Fwoscc%2Ffull-record%2FWOS:000978723600075","View Full Record in Web of Science")</f>
        <v>View Full Record in Web of Science</v>
      </c>
    </row>
    <row r="6">
      <c r="A6" s="1" t="s">
        <v>564</v>
      </c>
      <c r="B6" s="1" t="s">
        <v>1089</v>
      </c>
      <c r="C6" s="1" t="s">
        <v>987</v>
      </c>
      <c r="D6" s="1" t="s">
        <v>987</v>
      </c>
      <c r="E6" s="1" t="s">
        <v>747</v>
      </c>
      <c r="F6" s="1" t="s">
        <v>1090</v>
      </c>
      <c r="G6" s="1" t="s">
        <v>987</v>
      </c>
      <c r="H6" s="1" t="s">
        <v>987</v>
      </c>
      <c r="I6" s="1" t="s">
        <v>749</v>
      </c>
      <c r="J6" s="1" t="s">
        <v>1091</v>
      </c>
      <c r="K6" s="1" t="s">
        <v>1092</v>
      </c>
      <c r="L6" s="1" t="s">
        <v>987</v>
      </c>
      <c r="M6" s="1" t="s">
        <v>990</v>
      </c>
      <c r="N6" s="1" t="s">
        <v>1047</v>
      </c>
      <c r="O6" s="1" t="s">
        <v>1093</v>
      </c>
      <c r="P6" s="1" t="s">
        <v>1094</v>
      </c>
      <c r="Q6" s="1" t="s">
        <v>1095</v>
      </c>
      <c r="R6" s="1" t="s">
        <v>1096</v>
      </c>
      <c r="S6" s="1" t="s">
        <v>987</v>
      </c>
      <c r="T6" s="1" t="s">
        <v>987</v>
      </c>
      <c r="U6" s="1" t="s">
        <v>987</v>
      </c>
      <c r="V6" s="1" t="s">
        <v>1097</v>
      </c>
      <c r="W6" s="1" t="s">
        <v>1098</v>
      </c>
      <c r="X6" s="1" t="s">
        <v>1099</v>
      </c>
      <c r="Y6" s="1" t="s">
        <v>1100</v>
      </c>
      <c r="Z6" s="1" t="s">
        <v>987</v>
      </c>
      <c r="AA6" s="1" t="s">
        <v>1101</v>
      </c>
      <c r="AB6" s="1" t="s">
        <v>1028</v>
      </c>
      <c r="AC6" s="1" t="s">
        <v>1059</v>
      </c>
      <c r="AD6" s="1" t="s">
        <v>1060</v>
      </c>
      <c r="AE6" s="1" t="s">
        <v>1102</v>
      </c>
      <c r="AF6" s="1" t="s">
        <v>987</v>
      </c>
      <c r="AG6" s="2">
        <v>9.0</v>
      </c>
      <c r="AH6" s="2">
        <v>8.0</v>
      </c>
      <c r="AI6" s="2">
        <v>8.0</v>
      </c>
      <c r="AJ6" s="2">
        <v>0.0</v>
      </c>
      <c r="AK6" s="2">
        <v>2.0</v>
      </c>
      <c r="AL6" s="1" t="s">
        <v>747</v>
      </c>
      <c r="AM6" s="1" t="s">
        <v>1063</v>
      </c>
      <c r="AN6" s="1" t="s">
        <v>1103</v>
      </c>
      <c r="AO6" s="1" t="s">
        <v>743</v>
      </c>
      <c r="AP6" s="1" t="s">
        <v>987</v>
      </c>
      <c r="AQ6" s="1" t="s">
        <v>756</v>
      </c>
      <c r="AR6" s="1" t="s">
        <v>1104</v>
      </c>
      <c r="AS6" s="1" t="s">
        <v>987</v>
      </c>
      <c r="AT6" s="1" t="s">
        <v>987</v>
      </c>
      <c r="AU6" s="2">
        <v>2018.0</v>
      </c>
      <c r="AV6" s="1" t="s">
        <v>987</v>
      </c>
      <c r="AW6" s="1" t="s">
        <v>987</v>
      </c>
      <c r="AX6" s="1" t="s">
        <v>987</v>
      </c>
      <c r="AY6" s="1" t="s">
        <v>987</v>
      </c>
      <c r="AZ6" s="1" t="s">
        <v>987</v>
      </c>
      <c r="BA6" s="1" t="s">
        <v>987</v>
      </c>
      <c r="BB6" s="2">
        <v>434.0</v>
      </c>
      <c r="BC6" s="2">
        <v>435.0</v>
      </c>
      <c r="BD6" s="1" t="s">
        <v>987</v>
      </c>
      <c r="BE6" s="1" t="s">
        <v>277</v>
      </c>
      <c r="BF6" s="7" t="str">
        <f>HYPERLINK("http://dx.doi.org/10.1145/3183440.3195044","http://dx.doi.org/10.1145/3183440.3195044")</f>
        <v>http://dx.doi.org/10.1145/3183440.3195044</v>
      </c>
      <c r="BG6" s="1" t="s">
        <v>987</v>
      </c>
      <c r="BH6" s="1" t="s">
        <v>987</v>
      </c>
      <c r="BI6" s="2">
        <v>2.0</v>
      </c>
      <c r="BJ6" s="1" t="s">
        <v>1105</v>
      </c>
      <c r="BK6" s="1" t="s">
        <v>1067</v>
      </c>
      <c r="BL6" s="1" t="s">
        <v>1068</v>
      </c>
      <c r="BM6" s="1" t="s">
        <v>1106</v>
      </c>
      <c r="BN6" s="1" t="s">
        <v>987</v>
      </c>
      <c r="BO6" s="1" t="s">
        <v>1107</v>
      </c>
      <c r="BP6" s="1" t="s">
        <v>987</v>
      </c>
      <c r="BQ6" s="1" t="s">
        <v>987</v>
      </c>
      <c r="BR6" s="1" t="s">
        <v>1015</v>
      </c>
      <c r="BS6" s="1" t="s">
        <v>1108</v>
      </c>
      <c r="BT6" s="1" t="str">
        <f>HYPERLINK("https%3A%2F%2Fwww.webofscience.com%2Fwos%2Fwoscc%2Ffull-record%2FWOS:000450109000184","View Full Record in Web of Science")</f>
        <v>View Full Record in Web of Science</v>
      </c>
    </row>
    <row r="7">
      <c r="A7" s="1" t="s">
        <v>985</v>
      </c>
      <c r="B7" s="1" t="s">
        <v>1109</v>
      </c>
      <c r="C7" s="1" t="s">
        <v>987</v>
      </c>
      <c r="D7" s="1" t="s">
        <v>987</v>
      </c>
      <c r="E7" s="1" t="s">
        <v>987</v>
      </c>
      <c r="F7" s="1" t="s">
        <v>1110</v>
      </c>
      <c r="G7" s="1" t="s">
        <v>987</v>
      </c>
      <c r="H7" s="1" t="s">
        <v>987</v>
      </c>
      <c r="I7" s="1" t="s">
        <v>323</v>
      </c>
      <c r="J7" s="1" t="s">
        <v>1111</v>
      </c>
      <c r="K7" s="1" t="s">
        <v>987</v>
      </c>
      <c r="L7" s="1" t="s">
        <v>987</v>
      </c>
      <c r="M7" s="1" t="s">
        <v>990</v>
      </c>
      <c r="N7" s="1" t="s">
        <v>69</v>
      </c>
      <c r="O7" s="1" t="s">
        <v>987</v>
      </c>
      <c r="P7" s="1" t="s">
        <v>987</v>
      </c>
      <c r="Q7" s="1" t="s">
        <v>987</v>
      </c>
      <c r="R7" s="1" t="s">
        <v>987</v>
      </c>
      <c r="S7" s="1" t="s">
        <v>987</v>
      </c>
      <c r="T7" s="1" t="s">
        <v>1112</v>
      </c>
      <c r="U7" s="1" t="s">
        <v>1113</v>
      </c>
      <c r="V7" s="1" t="s">
        <v>674</v>
      </c>
      <c r="W7" s="1" t="s">
        <v>1114</v>
      </c>
      <c r="X7" s="1" t="s">
        <v>1115</v>
      </c>
      <c r="Y7" s="1" t="s">
        <v>1116</v>
      </c>
      <c r="Z7" s="1" t="s">
        <v>1117</v>
      </c>
      <c r="AA7" s="1" t="s">
        <v>1118</v>
      </c>
      <c r="AB7" s="1" t="s">
        <v>1119</v>
      </c>
      <c r="AC7" s="1" t="s">
        <v>1120</v>
      </c>
      <c r="AD7" s="1" t="s">
        <v>1121</v>
      </c>
      <c r="AE7" s="1" t="s">
        <v>1122</v>
      </c>
      <c r="AF7" s="1" t="s">
        <v>987</v>
      </c>
      <c r="AG7" s="2">
        <v>45.0</v>
      </c>
      <c r="AH7" s="2">
        <v>45.0</v>
      </c>
      <c r="AI7" s="2">
        <v>53.0</v>
      </c>
      <c r="AJ7" s="2">
        <v>0.0</v>
      </c>
      <c r="AK7" s="2">
        <v>20.0</v>
      </c>
      <c r="AL7" s="1" t="s">
        <v>1123</v>
      </c>
      <c r="AM7" s="1" t="s">
        <v>1124</v>
      </c>
      <c r="AN7" s="1" t="s">
        <v>1125</v>
      </c>
      <c r="AO7" s="1" t="s">
        <v>672</v>
      </c>
      <c r="AP7" s="1" t="s">
        <v>1126</v>
      </c>
      <c r="AQ7" s="1" t="s">
        <v>987</v>
      </c>
      <c r="AR7" s="1" t="s">
        <v>1127</v>
      </c>
      <c r="AS7" s="1" t="s">
        <v>1128</v>
      </c>
      <c r="AT7" s="1" t="s">
        <v>1129</v>
      </c>
      <c r="AU7" s="2">
        <v>2018.0</v>
      </c>
      <c r="AV7" s="2">
        <v>42.0</v>
      </c>
      <c r="AW7" s="2">
        <v>4.0</v>
      </c>
      <c r="AX7" s="1" t="s">
        <v>987</v>
      </c>
      <c r="AY7" s="1" t="s">
        <v>987</v>
      </c>
      <c r="AZ7" s="1" t="s">
        <v>1130</v>
      </c>
      <c r="BA7" s="1" t="s">
        <v>987</v>
      </c>
      <c r="BB7" s="2">
        <v>801.0</v>
      </c>
      <c r="BC7" s="2">
        <v>824.0</v>
      </c>
      <c r="BD7" s="1" t="s">
        <v>987</v>
      </c>
      <c r="BE7" s="1" t="s">
        <v>325</v>
      </c>
      <c r="BF7" s="7" t="str">
        <f>HYPERLINK("http://dx.doi.org/10.1007/s10514-017-9665-6","http://dx.doi.org/10.1007/s10514-017-9665-6")</f>
        <v>http://dx.doi.org/10.1007/s10514-017-9665-6</v>
      </c>
      <c r="BG7" s="1" t="s">
        <v>987</v>
      </c>
      <c r="BH7" s="1" t="s">
        <v>987</v>
      </c>
      <c r="BI7" s="2">
        <v>24.0</v>
      </c>
      <c r="BJ7" s="1" t="s">
        <v>1131</v>
      </c>
      <c r="BK7" s="1" t="s">
        <v>1011</v>
      </c>
      <c r="BL7" s="1" t="s">
        <v>1132</v>
      </c>
      <c r="BM7" s="1" t="s">
        <v>1133</v>
      </c>
      <c r="BN7" s="1" t="s">
        <v>987</v>
      </c>
      <c r="BO7" s="1" t="s">
        <v>1134</v>
      </c>
      <c r="BP7" s="1" t="s">
        <v>987</v>
      </c>
      <c r="BQ7" s="1" t="s">
        <v>987</v>
      </c>
      <c r="BR7" s="1" t="s">
        <v>1015</v>
      </c>
      <c r="BS7" s="1" t="s">
        <v>1135</v>
      </c>
      <c r="BT7" s="1" t="str">
        <f>HYPERLINK("https%3A%2F%2Fwww.webofscience.com%2Fwos%2Fwoscc%2Ffull-record%2FWOS:000427378300007","View Full Record in Web of Science")</f>
        <v>View Full Record in Web of Science</v>
      </c>
    </row>
    <row r="8">
      <c r="A8" s="1" t="s">
        <v>564</v>
      </c>
      <c r="B8" s="1" t="s">
        <v>1136</v>
      </c>
      <c r="C8" s="1" t="s">
        <v>987</v>
      </c>
      <c r="D8" s="1" t="s">
        <v>987</v>
      </c>
      <c r="E8" s="1" t="s">
        <v>1137</v>
      </c>
      <c r="F8" s="1" t="s">
        <v>1138</v>
      </c>
      <c r="G8" s="1" t="s">
        <v>987</v>
      </c>
      <c r="H8" s="1" t="s">
        <v>987</v>
      </c>
      <c r="I8" s="1" t="s">
        <v>482</v>
      </c>
      <c r="J8" s="1" t="s">
        <v>1139</v>
      </c>
      <c r="K8" s="1" t="s">
        <v>987</v>
      </c>
      <c r="L8" s="1" t="s">
        <v>987</v>
      </c>
      <c r="M8" s="1" t="s">
        <v>990</v>
      </c>
      <c r="N8" s="1" t="s">
        <v>1047</v>
      </c>
      <c r="O8" s="1" t="s">
        <v>1140</v>
      </c>
      <c r="P8" s="1" t="s">
        <v>1141</v>
      </c>
      <c r="Q8" s="1" t="s">
        <v>1142</v>
      </c>
      <c r="R8" s="1" t="s">
        <v>1143</v>
      </c>
      <c r="S8" s="1" t="s">
        <v>987</v>
      </c>
      <c r="T8" s="1" t="s">
        <v>1144</v>
      </c>
      <c r="U8" s="1" t="s">
        <v>987</v>
      </c>
      <c r="V8" s="1" t="s">
        <v>1145</v>
      </c>
      <c r="W8" s="1" t="s">
        <v>1146</v>
      </c>
      <c r="X8" s="1" t="s">
        <v>1147</v>
      </c>
      <c r="Y8" s="1" t="s">
        <v>1148</v>
      </c>
      <c r="Z8" s="1" t="s">
        <v>1149</v>
      </c>
      <c r="AA8" s="1" t="s">
        <v>1150</v>
      </c>
      <c r="AB8" s="1" t="s">
        <v>1151</v>
      </c>
      <c r="AC8" s="1" t="s">
        <v>1152</v>
      </c>
      <c r="AD8" s="1" t="s">
        <v>1153</v>
      </c>
      <c r="AE8" s="1" t="s">
        <v>1154</v>
      </c>
      <c r="AF8" s="1" t="s">
        <v>987</v>
      </c>
      <c r="AG8" s="2">
        <v>38.0</v>
      </c>
      <c r="AH8" s="2">
        <v>1.0</v>
      </c>
      <c r="AI8" s="2">
        <v>1.0</v>
      </c>
      <c r="AJ8" s="2">
        <v>0.0</v>
      </c>
      <c r="AK8" s="2">
        <v>1.0</v>
      </c>
      <c r="AL8" s="1" t="s">
        <v>1062</v>
      </c>
      <c r="AM8" s="1" t="s">
        <v>1063</v>
      </c>
      <c r="AN8" s="1" t="s">
        <v>1064</v>
      </c>
      <c r="AO8" s="1" t="s">
        <v>987</v>
      </c>
      <c r="AP8" s="1" t="s">
        <v>987</v>
      </c>
      <c r="AQ8" s="1" t="s">
        <v>805</v>
      </c>
      <c r="AR8" s="1" t="s">
        <v>987</v>
      </c>
      <c r="AS8" s="1" t="s">
        <v>987</v>
      </c>
      <c r="AT8" s="1" t="s">
        <v>987</v>
      </c>
      <c r="AU8" s="2">
        <v>2024.0</v>
      </c>
      <c r="AV8" s="1" t="s">
        <v>987</v>
      </c>
      <c r="AW8" s="1" t="s">
        <v>987</v>
      </c>
      <c r="AX8" s="1" t="s">
        <v>987</v>
      </c>
      <c r="AY8" s="1" t="s">
        <v>987</v>
      </c>
      <c r="AZ8" s="1" t="s">
        <v>987</v>
      </c>
      <c r="BA8" s="1" t="s">
        <v>987</v>
      </c>
      <c r="BB8" s="2">
        <v>25.0</v>
      </c>
      <c r="BC8" s="2">
        <v>36.0</v>
      </c>
      <c r="BD8" s="1" t="s">
        <v>987</v>
      </c>
      <c r="BE8" s="1" t="s">
        <v>484</v>
      </c>
      <c r="BF8" s="7" t="str">
        <f>HYPERLINK("http://dx.doi.org/10.1145/3643915.3644099","http://dx.doi.org/10.1145/3643915.3644099")</f>
        <v>http://dx.doi.org/10.1145/3643915.3644099</v>
      </c>
      <c r="BG8" s="1" t="s">
        <v>987</v>
      </c>
      <c r="BH8" s="1" t="s">
        <v>987</v>
      </c>
      <c r="BI8" s="2">
        <v>12.0</v>
      </c>
      <c r="BJ8" s="1" t="s">
        <v>1155</v>
      </c>
      <c r="BK8" s="1" t="s">
        <v>1067</v>
      </c>
      <c r="BL8" s="1" t="s">
        <v>1156</v>
      </c>
      <c r="BM8" s="1" t="s">
        <v>1157</v>
      </c>
      <c r="BN8" s="1" t="s">
        <v>987</v>
      </c>
      <c r="BO8" s="1" t="s">
        <v>1158</v>
      </c>
      <c r="BP8" s="1" t="s">
        <v>987</v>
      </c>
      <c r="BQ8" s="1" t="s">
        <v>987</v>
      </c>
      <c r="BR8" s="1" t="s">
        <v>1015</v>
      </c>
      <c r="BS8" s="1" t="s">
        <v>1159</v>
      </c>
      <c r="BT8" s="1" t="str">
        <f>HYPERLINK("https%3A%2F%2Fwww.webofscience.com%2Fwos%2Fwoscc%2Ffull-record%2FWOS:001244690000003","View Full Record in Web of Science")</f>
        <v>View Full Record in Web of Science</v>
      </c>
    </row>
    <row r="9">
      <c r="A9" s="1" t="s">
        <v>564</v>
      </c>
      <c r="B9" s="1" t="s">
        <v>1042</v>
      </c>
      <c r="C9" s="1" t="s">
        <v>987</v>
      </c>
      <c r="D9" s="1" t="s">
        <v>987</v>
      </c>
      <c r="E9" s="1" t="s">
        <v>747</v>
      </c>
      <c r="F9" s="1" t="s">
        <v>1044</v>
      </c>
      <c r="G9" s="1" t="s">
        <v>987</v>
      </c>
      <c r="H9" s="1" t="s">
        <v>987</v>
      </c>
      <c r="I9" s="1" t="s">
        <v>90</v>
      </c>
      <c r="J9" s="1" t="s">
        <v>1160</v>
      </c>
      <c r="K9" s="1" t="s">
        <v>1161</v>
      </c>
      <c r="L9" s="1" t="s">
        <v>987</v>
      </c>
      <c r="M9" s="1" t="s">
        <v>990</v>
      </c>
      <c r="N9" s="1" t="s">
        <v>1047</v>
      </c>
      <c r="O9" s="1" t="s">
        <v>1162</v>
      </c>
      <c r="P9" s="1" t="s">
        <v>1163</v>
      </c>
      <c r="Q9" s="1" t="s">
        <v>1164</v>
      </c>
      <c r="R9" s="1" t="s">
        <v>1165</v>
      </c>
      <c r="S9" s="1" t="s">
        <v>987</v>
      </c>
      <c r="T9" s="1" t="s">
        <v>987</v>
      </c>
      <c r="U9" s="1" t="s">
        <v>987</v>
      </c>
      <c r="V9" s="1" t="s">
        <v>1166</v>
      </c>
      <c r="W9" s="1" t="s">
        <v>1053</v>
      </c>
      <c r="X9" s="1" t="s">
        <v>1054</v>
      </c>
      <c r="Y9" s="1" t="s">
        <v>1055</v>
      </c>
      <c r="Z9" s="1" t="s">
        <v>1056</v>
      </c>
      <c r="AA9" s="1" t="s">
        <v>1167</v>
      </c>
      <c r="AB9" s="1" t="s">
        <v>1168</v>
      </c>
      <c r="AC9" s="1" t="s">
        <v>1169</v>
      </c>
      <c r="AD9" s="1" t="s">
        <v>1170</v>
      </c>
      <c r="AE9" s="1" t="s">
        <v>1171</v>
      </c>
      <c r="AF9" s="1" t="s">
        <v>987</v>
      </c>
      <c r="AG9" s="2">
        <v>13.0</v>
      </c>
      <c r="AH9" s="2">
        <v>15.0</v>
      </c>
      <c r="AI9" s="2">
        <v>15.0</v>
      </c>
      <c r="AJ9" s="2">
        <v>0.0</v>
      </c>
      <c r="AK9" s="2">
        <v>1.0</v>
      </c>
      <c r="AL9" s="1" t="s">
        <v>747</v>
      </c>
      <c r="AM9" s="1" t="s">
        <v>1063</v>
      </c>
      <c r="AN9" s="1" t="s">
        <v>1103</v>
      </c>
      <c r="AO9" s="1" t="s">
        <v>1172</v>
      </c>
      <c r="AP9" s="1" t="s">
        <v>987</v>
      </c>
      <c r="AQ9" s="1" t="s">
        <v>987</v>
      </c>
      <c r="AR9" s="1" t="s">
        <v>1173</v>
      </c>
      <c r="AS9" s="1" t="s">
        <v>987</v>
      </c>
      <c r="AT9" s="1" t="s">
        <v>987</v>
      </c>
      <c r="AU9" s="2">
        <v>2020.0</v>
      </c>
      <c r="AV9" s="1" t="s">
        <v>987</v>
      </c>
      <c r="AW9" s="1" t="s">
        <v>987</v>
      </c>
      <c r="AX9" s="1" t="s">
        <v>987</v>
      </c>
      <c r="AY9" s="1" t="s">
        <v>987</v>
      </c>
      <c r="AZ9" s="1" t="s">
        <v>987</v>
      </c>
      <c r="BA9" s="1" t="s">
        <v>987</v>
      </c>
      <c r="BB9" s="2">
        <v>5.0</v>
      </c>
      <c r="BC9" s="2">
        <v>8.0</v>
      </c>
      <c r="BD9" s="1" t="s">
        <v>987</v>
      </c>
      <c r="BE9" s="1" t="s">
        <v>92</v>
      </c>
      <c r="BF9" s="7" t="str">
        <f>HYPERLINK("http://dx.doi.org/10.1145/3377812.3382143","http://dx.doi.org/10.1145/3377812.3382143")</f>
        <v>http://dx.doi.org/10.1145/3377812.3382143</v>
      </c>
      <c r="BG9" s="1" t="s">
        <v>987</v>
      </c>
      <c r="BH9" s="1" t="s">
        <v>987</v>
      </c>
      <c r="BI9" s="2">
        <v>4.0</v>
      </c>
      <c r="BJ9" s="1" t="s">
        <v>1105</v>
      </c>
      <c r="BK9" s="1" t="s">
        <v>1067</v>
      </c>
      <c r="BL9" s="1" t="s">
        <v>1068</v>
      </c>
      <c r="BM9" s="1" t="s">
        <v>1174</v>
      </c>
      <c r="BN9" s="1" t="s">
        <v>987</v>
      </c>
      <c r="BO9" s="1" t="s">
        <v>1107</v>
      </c>
      <c r="BP9" s="1" t="s">
        <v>987</v>
      </c>
      <c r="BQ9" s="1" t="s">
        <v>987</v>
      </c>
      <c r="BR9" s="1" t="s">
        <v>1015</v>
      </c>
      <c r="BS9" s="1" t="s">
        <v>1175</v>
      </c>
      <c r="BT9" s="1" t="str">
        <f>HYPERLINK("https%3A%2F%2Fwww.webofscience.com%2Fwos%2Fwoscc%2Ffull-record%2FWOS:000637244600002","View Full Record in Web of Science")</f>
        <v>View Full Record in Web of Science</v>
      </c>
    </row>
    <row r="10">
      <c r="A10" s="1" t="s">
        <v>564</v>
      </c>
      <c r="B10" s="1" t="s">
        <v>1176</v>
      </c>
      <c r="C10" s="1" t="s">
        <v>987</v>
      </c>
      <c r="D10" s="1" t="s">
        <v>987</v>
      </c>
      <c r="E10" s="1" t="s">
        <v>747</v>
      </c>
      <c r="F10" s="1" t="s">
        <v>1177</v>
      </c>
      <c r="G10" s="1" t="s">
        <v>987</v>
      </c>
      <c r="H10" s="1" t="s">
        <v>987</v>
      </c>
      <c r="I10" s="1" t="s">
        <v>789</v>
      </c>
      <c r="J10" s="1" t="s">
        <v>1178</v>
      </c>
      <c r="K10" s="1" t="s">
        <v>987</v>
      </c>
      <c r="L10" s="1" t="s">
        <v>987</v>
      </c>
      <c r="M10" s="1" t="s">
        <v>990</v>
      </c>
      <c r="N10" s="1" t="s">
        <v>1047</v>
      </c>
      <c r="O10" s="1" t="s">
        <v>1179</v>
      </c>
      <c r="P10" s="1" t="s">
        <v>1180</v>
      </c>
      <c r="Q10" s="1" t="s">
        <v>1181</v>
      </c>
      <c r="R10" s="1" t="s">
        <v>1182</v>
      </c>
      <c r="S10" s="1" t="s">
        <v>987</v>
      </c>
      <c r="T10" s="1" t="s">
        <v>987</v>
      </c>
      <c r="U10" s="1" t="s">
        <v>987</v>
      </c>
      <c r="V10" s="1" t="s">
        <v>1183</v>
      </c>
      <c r="W10" s="1" t="s">
        <v>1184</v>
      </c>
      <c r="X10" s="1" t="s">
        <v>1185</v>
      </c>
      <c r="Y10" s="1" t="s">
        <v>1186</v>
      </c>
      <c r="Z10" s="1" t="s">
        <v>987</v>
      </c>
      <c r="AA10" s="1" t="s">
        <v>1101</v>
      </c>
      <c r="AB10" s="1" t="s">
        <v>1187</v>
      </c>
      <c r="AC10" s="1" t="s">
        <v>1188</v>
      </c>
      <c r="AD10" s="1" t="s">
        <v>1189</v>
      </c>
      <c r="AE10" s="1" t="s">
        <v>1190</v>
      </c>
      <c r="AF10" s="1" t="s">
        <v>987</v>
      </c>
      <c r="AG10" s="2">
        <v>33.0</v>
      </c>
      <c r="AH10" s="2">
        <v>18.0</v>
      </c>
      <c r="AI10" s="2">
        <v>19.0</v>
      </c>
      <c r="AJ10" s="2">
        <v>0.0</v>
      </c>
      <c r="AK10" s="2">
        <v>0.0</v>
      </c>
      <c r="AL10" s="1" t="s">
        <v>747</v>
      </c>
      <c r="AM10" s="1" t="s">
        <v>1063</v>
      </c>
      <c r="AN10" s="1" t="s">
        <v>1103</v>
      </c>
      <c r="AO10" s="1" t="s">
        <v>987</v>
      </c>
      <c r="AP10" s="1" t="s">
        <v>987</v>
      </c>
      <c r="AQ10" s="1" t="s">
        <v>795</v>
      </c>
      <c r="AR10" s="1" t="s">
        <v>987</v>
      </c>
      <c r="AS10" s="1" t="s">
        <v>987</v>
      </c>
      <c r="AT10" s="1" t="s">
        <v>987</v>
      </c>
      <c r="AU10" s="2">
        <v>2019.0</v>
      </c>
      <c r="AV10" s="1" t="s">
        <v>987</v>
      </c>
      <c r="AW10" s="1" t="s">
        <v>987</v>
      </c>
      <c r="AX10" s="1" t="s">
        <v>987</v>
      </c>
      <c r="AY10" s="1" t="s">
        <v>987</v>
      </c>
      <c r="AZ10" s="1" t="s">
        <v>987</v>
      </c>
      <c r="BA10" s="1" t="s">
        <v>987</v>
      </c>
      <c r="BB10" s="2">
        <v>99.0</v>
      </c>
      <c r="BC10" s="2">
        <v>102.0</v>
      </c>
      <c r="BD10" s="1" t="s">
        <v>987</v>
      </c>
      <c r="BE10" s="1" t="s">
        <v>417</v>
      </c>
      <c r="BF10" s="7" t="str">
        <f>HYPERLINK("http://dx.doi.org/10.1109/ICSE-Companion.2019.00048","http://dx.doi.org/10.1109/ICSE-Companion.2019.00048")</f>
        <v>http://dx.doi.org/10.1109/ICSE-Companion.2019.00048</v>
      </c>
      <c r="BG10" s="1" t="s">
        <v>987</v>
      </c>
      <c r="BH10" s="1" t="s">
        <v>987</v>
      </c>
      <c r="BI10" s="2">
        <v>4.0</v>
      </c>
      <c r="BJ10" s="1" t="s">
        <v>1105</v>
      </c>
      <c r="BK10" s="1" t="s">
        <v>1067</v>
      </c>
      <c r="BL10" s="1" t="s">
        <v>1068</v>
      </c>
      <c r="BM10" s="1" t="s">
        <v>1191</v>
      </c>
      <c r="BN10" s="1" t="s">
        <v>987</v>
      </c>
      <c r="BO10" s="1" t="s">
        <v>1192</v>
      </c>
      <c r="BP10" s="1" t="s">
        <v>987</v>
      </c>
      <c r="BQ10" s="1" t="s">
        <v>987</v>
      </c>
      <c r="BR10" s="1" t="s">
        <v>1015</v>
      </c>
      <c r="BS10" s="1" t="s">
        <v>1193</v>
      </c>
      <c r="BT10" s="1" t="str">
        <f>HYPERLINK("https%3A%2F%2Fwww.webofscience.com%2Fwos%2Fwoscc%2Ffull-record%2FWOS:000503272600029","View Full Record in Web of Science")</f>
        <v>View Full Record in Web of Science</v>
      </c>
    </row>
    <row r="11">
      <c r="A11" s="1" t="s">
        <v>985</v>
      </c>
      <c r="B11" s="1" t="s">
        <v>1194</v>
      </c>
      <c r="C11" s="1" t="s">
        <v>987</v>
      </c>
      <c r="D11" s="1" t="s">
        <v>987</v>
      </c>
      <c r="E11" s="1" t="s">
        <v>987</v>
      </c>
      <c r="F11" s="1" t="s">
        <v>1195</v>
      </c>
      <c r="G11" s="1" t="s">
        <v>987</v>
      </c>
      <c r="H11" s="1" t="s">
        <v>987</v>
      </c>
      <c r="I11" s="1" t="s">
        <v>310</v>
      </c>
      <c r="J11" s="1" t="s">
        <v>1196</v>
      </c>
      <c r="K11" s="1" t="s">
        <v>987</v>
      </c>
      <c r="L11" s="1" t="s">
        <v>987</v>
      </c>
      <c r="M11" s="1" t="s">
        <v>990</v>
      </c>
      <c r="N11" s="1" t="s">
        <v>69</v>
      </c>
      <c r="O11" s="1" t="s">
        <v>987</v>
      </c>
      <c r="P11" s="1" t="s">
        <v>987</v>
      </c>
      <c r="Q11" s="1" t="s">
        <v>987</v>
      </c>
      <c r="R11" s="1" t="s">
        <v>987</v>
      </c>
      <c r="S11" s="1" t="s">
        <v>987</v>
      </c>
      <c r="T11" s="1" t="s">
        <v>1197</v>
      </c>
      <c r="U11" s="1" t="s">
        <v>987</v>
      </c>
      <c r="V11" s="1" t="s">
        <v>1198</v>
      </c>
      <c r="W11" s="1" t="s">
        <v>1199</v>
      </c>
      <c r="X11" s="1" t="s">
        <v>1200</v>
      </c>
      <c r="Y11" s="1" t="s">
        <v>1201</v>
      </c>
      <c r="Z11" s="1" t="s">
        <v>1202</v>
      </c>
      <c r="AA11" s="1" t="s">
        <v>1203</v>
      </c>
      <c r="AB11" s="1" t="s">
        <v>1204</v>
      </c>
      <c r="AC11" s="1" t="s">
        <v>1205</v>
      </c>
      <c r="AD11" s="1" t="s">
        <v>1206</v>
      </c>
      <c r="AE11" s="1" t="s">
        <v>1207</v>
      </c>
      <c r="AF11" s="1" t="s">
        <v>987</v>
      </c>
      <c r="AG11" s="2">
        <v>25.0</v>
      </c>
      <c r="AH11" s="2">
        <v>0.0</v>
      </c>
      <c r="AI11" s="2">
        <v>0.0</v>
      </c>
      <c r="AJ11" s="2">
        <v>7.0</v>
      </c>
      <c r="AK11" s="2">
        <v>7.0</v>
      </c>
      <c r="AL11" s="1" t="s">
        <v>1208</v>
      </c>
      <c r="AM11" s="1" t="s">
        <v>1209</v>
      </c>
      <c r="AN11" s="1" t="s">
        <v>1210</v>
      </c>
      <c r="AO11" s="1" t="s">
        <v>987</v>
      </c>
      <c r="AP11" s="1" t="s">
        <v>1211</v>
      </c>
      <c r="AQ11" s="1" t="s">
        <v>987</v>
      </c>
      <c r="AR11" s="1" t="s">
        <v>1212</v>
      </c>
      <c r="AS11" s="1" t="s">
        <v>311</v>
      </c>
      <c r="AT11" s="1" t="s">
        <v>1213</v>
      </c>
      <c r="AU11" s="2">
        <v>2024.0</v>
      </c>
      <c r="AV11" s="2">
        <v>24.0</v>
      </c>
      <c r="AW11" s="2">
        <v>21.0</v>
      </c>
      <c r="AX11" s="1" t="s">
        <v>987</v>
      </c>
      <c r="AY11" s="1" t="s">
        <v>987</v>
      </c>
      <c r="AZ11" s="1" t="s">
        <v>987</v>
      </c>
      <c r="BA11" s="1" t="s">
        <v>987</v>
      </c>
      <c r="BB11" s="1" t="s">
        <v>987</v>
      </c>
      <c r="BC11" s="1" t="s">
        <v>987</v>
      </c>
      <c r="BD11" s="2">
        <v>6881.0</v>
      </c>
      <c r="BE11" s="1" t="s">
        <v>312</v>
      </c>
      <c r="BF11" s="7" t="str">
        <f>HYPERLINK("http://dx.doi.org/10.3390/s24216881","http://dx.doi.org/10.3390/s24216881")</f>
        <v>http://dx.doi.org/10.3390/s24216881</v>
      </c>
      <c r="BG11" s="1" t="s">
        <v>987</v>
      </c>
      <c r="BH11" s="1" t="s">
        <v>987</v>
      </c>
      <c r="BI11" s="2">
        <v>25.0</v>
      </c>
      <c r="BJ11" s="1" t="s">
        <v>1214</v>
      </c>
      <c r="BK11" s="1" t="s">
        <v>1011</v>
      </c>
      <c r="BL11" s="1" t="s">
        <v>1215</v>
      </c>
      <c r="BM11" s="1" t="s">
        <v>1216</v>
      </c>
      <c r="BN11" s="2">
        <v>3.9517778E7</v>
      </c>
      <c r="BO11" s="1" t="s">
        <v>1217</v>
      </c>
      <c r="BP11" s="1" t="s">
        <v>987</v>
      </c>
      <c r="BQ11" s="1" t="s">
        <v>987</v>
      </c>
      <c r="BR11" s="1" t="s">
        <v>1015</v>
      </c>
      <c r="BS11" s="1" t="s">
        <v>1218</v>
      </c>
      <c r="BT11" s="1" t="str">
        <f>HYPERLINK("https%3A%2F%2Fwww.webofscience.com%2Fwos%2Fwoscc%2Ffull-record%2FWOS:001351048600001","View Full Record in Web of Science")</f>
        <v>View Full Record in Web of Science</v>
      </c>
    </row>
    <row r="12">
      <c r="A12" s="1" t="s">
        <v>985</v>
      </c>
      <c r="B12" s="1" t="s">
        <v>1219</v>
      </c>
      <c r="C12" s="1" t="s">
        <v>987</v>
      </c>
      <c r="D12" s="1" t="s">
        <v>987</v>
      </c>
      <c r="E12" s="1" t="s">
        <v>987</v>
      </c>
      <c r="F12" s="1" t="s">
        <v>1220</v>
      </c>
      <c r="G12" s="1" t="s">
        <v>987</v>
      </c>
      <c r="H12" s="1" t="s">
        <v>987</v>
      </c>
      <c r="I12" s="1" t="s">
        <v>300</v>
      </c>
      <c r="J12" s="1" t="s">
        <v>1221</v>
      </c>
      <c r="K12" s="1" t="s">
        <v>987</v>
      </c>
      <c r="L12" s="1" t="s">
        <v>987</v>
      </c>
      <c r="M12" s="1" t="s">
        <v>990</v>
      </c>
      <c r="N12" s="1" t="s">
        <v>69</v>
      </c>
      <c r="O12" s="1" t="s">
        <v>987</v>
      </c>
      <c r="P12" s="1" t="s">
        <v>987</v>
      </c>
      <c r="Q12" s="1" t="s">
        <v>987</v>
      </c>
      <c r="R12" s="1" t="s">
        <v>987</v>
      </c>
      <c r="S12" s="1" t="s">
        <v>987</v>
      </c>
      <c r="T12" s="1" t="s">
        <v>1222</v>
      </c>
      <c r="U12" s="1" t="s">
        <v>1223</v>
      </c>
      <c r="V12" s="1" t="s">
        <v>1224</v>
      </c>
      <c r="W12" s="1" t="s">
        <v>1225</v>
      </c>
      <c r="X12" s="1" t="s">
        <v>1226</v>
      </c>
      <c r="Y12" s="1" t="s">
        <v>1227</v>
      </c>
      <c r="Z12" s="1" t="s">
        <v>1228</v>
      </c>
      <c r="AA12" s="1" t="s">
        <v>1101</v>
      </c>
      <c r="AB12" s="1" t="s">
        <v>1229</v>
      </c>
      <c r="AC12" s="1" t="s">
        <v>1230</v>
      </c>
      <c r="AD12" s="1" t="s">
        <v>1230</v>
      </c>
      <c r="AE12" s="1" t="s">
        <v>1231</v>
      </c>
      <c r="AF12" s="1" t="s">
        <v>987</v>
      </c>
      <c r="AG12" s="2">
        <v>90.0</v>
      </c>
      <c r="AH12" s="2">
        <v>9.0</v>
      </c>
      <c r="AI12" s="2">
        <v>10.0</v>
      </c>
      <c r="AJ12" s="2">
        <v>1.0</v>
      </c>
      <c r="AK12" s="2">
        <v>3.0</v>
      </c>
      <c r="AL12" s="1" t="s">
        <v>1232</v>
      </c>
      <c r="AM12" s="1" t="s">
        <v>1233</v>
      </c>
      <c r="AN12" s="1" t="s">
        <v>1234</v>
      </c>
      <c r="AO12" s="1" t="s">
        <v>679</v>
      </c>
      <c r="AP12" s="1" t="s">
        <v>1235</v>
      </c>
      <c r="AQ12" s="1" t="s">
        <v>987</v>
      </c>
      <c r="AR12" s="1" t="s">
        <v>1236</v>
      </c>
      <c r="AS12" s="1" t="s">
        <v>677</v>
      </c>
      <c r="AT12" s="1" t="s">
        <v>1237</v>
      </c>
      <c r="AU12" s="2">
        <v>2021.0</v>
      </c>
      <c r="AV12" s="2">
        <v>20.0</v>
      </c>
      <c r="AW12" s="2">
        <v>4.0</v>
      </c>
      <c r="AX12" s="1" t="s">
        <v>987</v>
      </c>
      <c r="AY12" s="1" t="s">
        <v>987</v>
      </c>
      <c r="AZ12" s="1" t="s">
        <v>987</v>
      </c>
      <c r="BA12" s="1" t="s">
        <v>987</v>
      </c>
      <c r="BB12" s="2">
        <v>1123.0</v>
      </c>
      <c r="BC12" s="2">
        <v>1158.0</v>
      </c>
      <c r="BD12" s="1" t="s">
        <v>987</v>
      </c>
      <c r="BE12" s="1" t="s">
        <v>301</v>
      </c>
      <c r="BF12" s="7" t="str">
        <f>HYPERLINK("http://dx.doi.org/10.1007/s10270-020-00854-x","http://dx.doi.org/10.1007/s10270-020-00854-x")</f>
        <v>http://dx.doi.org/10.1007/s10270-020-00854-x</v>
      </c>
      <c r="BG12" s="1" t="s">
        <v>987</v>
      </c>
      <c r="BH12" s="1" t="s">
        <v>1238</v>
      </c>
      <c r="BI12" s="2">
        <v>36.0</v>
      </c>
      <c r="BJ12" s="1" t="s">
        <v>1105</v>
      </c>
      <c r="BK12" s="1" t="s">
        <v>1011</v>
      </c>
      <c r="BL12" s="1" t="s">
        <v>1068</v>
      </c>
      <c r="BM12" s="1" t="s">
        <v>1239</v>
      </c>
      <c r="BN12" s="1" t="s">
        <v>987</v>
      </c>
      <c r="BO12" s="1" t="s">
        <v>1134</v>
      </c>
      <c r="BP12" s="1" t="s">
        <v>987</v>
      </c>
      <c r="BQ12" s="1" t="s">
        <v>987</v>
      </c>
      <c r="BR12" s="1" t="s">
        <v>1015</v>
      </c>
      <c r="BS12" s="1" t="s">
        <v>1240</v>
      </c>
      <c r="BT12" s="1" t="str">
        <f>HYPERLINK("https%3A%2F%2Fwww.webofscience.com%2Fwos%2Fwoscc%2Ffull-record%2FWOS:000620410400001","View Full Record in Web of Science")</f>
        <v>View Full Record in Web of Science</v>
      </c>
    </row>
    <row r="13">
      <c r="A13" s="1" t="s">
        <v>985</v>
      </c>
      <c r="B13" s="1" t="s">
        <v>1241</v>
      </c>
      <c r="C13" s="1" t="s">
        <v>987</v>
      </c>
      <c r="D13" s="1" t="s">
        <v>987</v>
      </c>
      <c r="E13" s="1" t="s">
        <v>987</v>
      </c>
      <c r="F13" s="1" t="s">
        <v>1242</v>
      </c>
      <c r="G13" s="1" t="s">
        <v>987</v>
      </c>
      <c r="H13" s="1" t="s">
        <v>987</v>
      </c>
      <c r="I13" s="1" t="s">
        <v>435</v>
      </c>
      <c r="J13" s="1" t="s">
        <v>1243</v>
      </c>
      <c r="K13" s="1" t="s">
        <v>987</v>
      </c>
      <c r="L13" s="1" t="s">
        <v>987</v>
      </c>
      <c r="M13" s="1" t="s">
        <v>990</v>
      </c>
      <c r="N13" s="1" t="s">
        <v>69</v>
      </c>
      <c r="O13" s="1" t="s">
        <v>987</v>
      </c>
      <c r="P13" s="1" t="s">
        <v>987</v>
      </c>
      <c r="Q13" s="1" t="s">
        <v>987</v>
      </c>
      <c r="R13" s="1" t="s">
        <v>987</v>
      </c>
      <c r="S13" s="1" t="s">
        <v>987</v>
      </c>
      <c r="T13" s="1" t="s">
        <v>1244</v>
      </c>
      <c r="U13" s="1" t="s">
        <v>1245</v>
      </c>
      <c r="V13" s="1" t="s">
        <v>1246</v>
      </c>
      <c r="W13" s="1" t="s">
        <v>1247</v>
      </c>
      <c r="X13" s="1" t="s">
        <v>1248</v>
      </c>
      <c r="Y13" s="1" t="s">
        <v>1249</v>
      </c>
      <c r="Z13" s="1" t="s">
        <v>1250</v>
      </c>
      <c r="AA13" s="1" t="s">
        <v>1251</v>
      </c>
      <c r="AB13" s="1" t="s">
        <v>1252</v>
      </c>
      <c r="AC13" s="1" t="s">
        <v>1253</v>
      </c>
      <c r="AD13" s="1" t="s">
        <v>1254</v>
      </c>
      <c r="AE13" s="1" t="s">
        <v>1255</v>
      </c>
      <c r="AF13" s="1" t="s">
        <v>987</v>
      </c>
      <c r="AG13" s="2">
        <v>24.0</v>
      </c>
      <c r="AH13" s="2">
        <v>16.0</v>
      </c>
      <c r="AI13" s="2">
        <v>19.0</v>
      </c>
      <c r="AJ13" s="2">
        <v>0.0</v>
      </c>
      <c r="AK13" s="2">
        <v>32.0</v>
      </c>
      <c r="AL13" s="1" t="s">
        <v>1256</v>
      </c>
      <c r="AM13" s="1" t="s">
        <v>1063</v>
      </c>
      <c r="AN13" s="1" t="s">
        <v>1257</v>
      </c>
      <c r="AO13" s="1" t="s">
        <v>656</v>
      </c>
      <c r="AP13" s="1" t="s">
        <v>1258</v>
      </c>
      <c r="AQ13" s="1" t="s">
        <v>987</v>
      </c>
      <c r="AR13" s="1" t="s">
        <v>1259</v>
      </c>
      <c r="AS13" s="1" t="s">
        <v>653</v>
      </c>
      <c r="AT13" s="1" t="s">
        <v>1260</v>
      </c>
      <c r="AU13" s="2">
        <v>2014.0</v>
      </c>
      <c r="AV13" s="2">
        <v>288.0</v>
      </c>
      <c r="AW13" s="1" t="s">
        <v>987</v>
      </c>
      <c r="AX13" s="1" t="s">
        <v>987</v>
      </c>
      <c r="AY13" s="1" t="s">
        <v>987</v>
      </c>
      <c r="AZ13" s="1" t="s">
        <v>987</v>
      </c>
      <c r="BA13" s="1" t="s">
        <v>987</v>
      </c>
      <c r="BB13" s="2">
        <v>27.0</v>
      </c>
      <c r="BC13" s="2">
        <v>44.0</v>
      </c>
      <c r="BD13" s="1" t="s">
        <v>987</v>
      </c>
      <c r="BE13" s="1" t="s">
        <v>437</v>
      </c>
      <c r="BF13" s="7" t="str">
        <f>HYPERLINK("http://dx.doi.org/10.1016/j.ins.2014.07.047","http://dx.doi.org/10.1016/j.ins.2014.07.047")</f>
        <v>http://dx.doi.org/10.1016/j.ins.2014.07.047</v>
      </c>
      <c r="BG13" s="1" t="s">
        <v>987</v>
      </c>
      <c r="BH13" s="1" t="s">
        <v>987</v>
      </c>
      <c r="BI13" s="2">
        <v>18.0</v>
      </c>
      <c r="BJ13" s="1" t="s">
        <v>1261</v>
      </c>
      <c r="BK13" s="1" t="s">
        <v>1011</v>
      </c>
      <c r="BL13" s="1" t="s">
        <v>1068</v>
      </c>
      <c r="BM13" s="1" t="s">
        <v>1262</v>
      </c>
      <c r="BN13" s="1" t="s">
        <v>987</v>
      </c>
      <c r="BO13" s="1" t="s">
        <v>987</v>
      </c>
      <c r="BP13" s="1" t="s">
        <v>987</v>
      </c>
      <c r="BQ13" s="1" t="s">
        <v>987</v>
      </c>
      <c r="BR13" s="1" t="s">
        <v>1015</v>
      </c>
      <c r="BS13" s="1" t="s">
        <v>1263</v>
      </c>
      <c r="BT13" s="1" t="str">
        <f>HYPERLINK("https%3A%2F%2Fwww.webofscience.com%2Fwos%2Fwoscc%2Ffull-record%2FWOS:000343345500004","View Full Record in Web of Science")</f>
        <v>View Full Record in Web of Science</v>
      </c>
    </row>
    <row r="14">
      <c r="A14" s="1" t="s">
        <v>985</v>
      </c>
      <c r="B14" s="1" t="s">
        <v>1264</v>
      </c>
      <c r="C14" s="1" t="s">
        <v>987</v>
      </c>
      <c r="D14" s="1" t="s">
        <v>987</v>
      </c>
      <c r="E14" s="1" t="s">
        <v>987</v>
      </c>
      <c r="F14" s="1" t="s">
        <v>1265</v>
      </c>
      <c r="G14" s="1" t="s">
        <v>987</v>
      </c>
      <c r="H14" s="1" t="s">
        <v>987</v>
      </c>
      <c r="I14" s="1" t="s">
        <v>227</v>
      </c>
      <c r="J14" s="1" t="s">
        <v>1266</v>
      </c>
      <c r="K14" s="1" t="s">
        <v>987</v>
      </c>
      <c r="L14" s="1" t="s">
        <v>987</v>
      </c>
      <c r="M14" s="1" t="s">
        <v>990</v>
      </c>
      <c r="N14" s="1" t="s">
        <v>69</v>
      </c>
      <c r="O14" s="1" t="s">
        <v>987</v>
      </c>
      <c r="P14" s="1" t="s">
        <v>987</v>
      </c>
      <c r="Q14" s="1" t="s">
        <v>987</v>
      </c>
      <c r="R14" s="1" t="s">
        <v>987</v>
      </c>
      <c r="S14" s="1" t="s">
        <v>987</v>
      </c>
      <c r="T14" s="1" t="s">
        <v>1267</v>
      </c>
      <c r="U14" s="1" t="s">
        <v>1268</v>
      </c>
      <c r="V14" s="1" t="s">
        <v>1269</v>
      </c>
      <c r="W14" s="1" t="s">
        <v>1270</v>
      </c>
      <c r="X14" s="1" t="s">
        <v>1271</v>
      </c>
      <c r="Y14" s="1" t="s">
        <v>1272</v>
      </c>
      <c r="Z14" s="1" t="s">
        <v>1273</v>
      </c>
      <c r="AA14" s="1" t="s">
        <v>1274</v>
      </c>
      <c r="AB14" s="1" t="s">
        <v>987</v>
      </c>
      <c r="AC14" s="1" t="s">
        <v>1275</v>
      </c>
      <c r="AD14" s="1" t="s">
        <v>1276</v>
      </c>
      <c r="AE14" s="1" t="s">
        <v>1277</v>
      </c>
      <c r="AF14" s="1" t="s">
        <v>987</v>
      </c>
      <c r="AG14" s="2">
        <v>45.0</v>
      </c>
      <c r="AH14" s="2">
        <v>1.0</v>
      </c>
      <c r="AI14" s="2">
        <v>1.0</v>
      </c>
      <c r="AJ14" s="2">
        <v>0.0</v>
      </c>
      <c r="AK14" s="2">
        <v>2.0</v>
      </c>
      <c r="AL14" s="1" t="s">
        <v>1278</v>
      </c>
      <c r="AM14" s="1" t="s">
        <v>1279</v>
      </c>
      <c r="AN14" s="1" t="s">
        <v>1280</v>
      </c>
      <c r="AO14" s="1" t="s">
        <v>1281</v>
      </c>
      <c r="AP14" s="1" t="s">
        <v>987</v>
      </c>
      <c r="AQ14" s="1" t="s">
        <v>987</v>
      </c>
      <c r="AR14" s="1" t="s">
        <v>1282</v>
      </c>
      <c r="AS14" s="1" t="s">
        <v>1283</v>
      </c>
      <c r="AT14" s="1" t="s">
        <v>1213</v>
      </c>
      <c r="AU14" s="2">
        <v>2019.0</v>
      </c>
      <c r="AV14" s="2">
        <v>16.0</v>
      </c>
      <c r="AW14" s="2">
        <v>6.0</v>
      </c>
      <c r="AX14" s="1" t="s">
        <v>987</v>
      </c>
      <c r="AY14" s="1" t="s">
        <v>987</v>
      </c>
      <c r="AZ14" s="1" t="s">
        <v>987</v>
      </c>
      <c r="BA14" s="1" t="s">
        <v>987</v>
      </c>
      <c r="BB14" s="1" t="s">
        <v>987</v>
      </c>
      <c r="BC14" s="1" t="s">
        <v>987</v>
      </c>
      <c r="BD14" s="2">
        <v>1.729881419885697E15</v>
      </c>
      <c r="BE14" s="1" t="s">
        <v>228</v>
      </c>
      <c r="BF14" s="7" t="str">
        <f>HYPERLINK("http://dx.doi.org/10.1177/1729881419885697","http://dx.doi.org/10.1177/1729881419885697")</f>
        <v>http://dx.doi.org/10.1177/1729881419885697</v>
      </c>
      <c r="BG14" s="1" t="s">
        <v>987</v>
      </c>
      <c r="BH14" s="1" t="s">
        <v>987</v>
      </c>
      <c r="BI14" s="2">
        <v>17.0</v>
      </c>
      <c r="BJ14" s="1" t="s">
        <v>1284</v>
      </c>
      <c r="BK14" s="1" t="s">
        <v>1011</v>
      </c>
      <c r="BL14" s="1" t="s">
        <v>1284</v>
      </c>
      <c r="BM14" s="1" t="s">
        <v>1285</v>
      </c>
      <c r="BN14" s="1" t="s">
        <v>987</v>
      </c>
      <c r="BO14" s="1" t="s">
        <v>1217</v>
      </c>
      <c r="BP14" s="1" t="s">
        <v>987</v>
      </c>
      <c r="BQ14" s="1" t="s">
        <v>987</v>
      </c>
      <c r="BR14" s="1" t="s">
        <v>1015</v>
      </c>
      <c r="BS14" s="1" t="s">
        <v>1286</v>
      </c>
      <c r="BT14" s="1" t="str">
        <f>HYPERLINK("https%3A%2F%2Fwww.webofscience.com%2Fwos%2Fwoscc%2Ffull-record%2FWOS:000500008900001","View Full Record in Web of Science")</f>
        <v>View Full Record in Web of Science</v>
      </c>
    </row>
    <row r="15">
      <c r="A15" s="1" t="s">
        <v>564</v>
      </c>
      <c r="B15" s="1" t="s">
        <v>1287</v>
      </c>
      <c r="C15" s="1" t="s">
        <v>987</v>
      </c>
      <c r="D15" s="1" t="s">
        <v>1288</v>
      </c>
      <c r="E15" s="1" t="s">
        <v>987</v>
      </c>
      <c r="F15" s="1" t="s">
        <v>1289</v>
      </c>
      <c r="G15" s="1" t="s">
        <v>987</v>
      </c>
      <c r="H15" s="1" t="s">
        <v>987</v>
      </c>
      <c r="I15" s="1" t="s">
        <v>632</v>
      </c>
      <c r="J15" s="1" t="s">
        <v>1290</v>
      </c>
      <c r="K15" s="1" t="s">
        <v>1291</v>
      </c>
      <c r="L15" s="1" t="s">
        <v>987</v>
      </c>
      <c r="M15" s="1" t="s">
        <v>990</v>
      </c>
      <c r="N15" s="1" t="s">
        <v>1047</v>
      </c>
      <c r="O15" s="1" t="s">
        <v>1292</v>
      </c>
      <c r="P15" s="1" t="s">
        <v>1293</v>
      </c>
      <c r="Q15" s="1" t="s">
        <v>1294</v>
      </c>
      <c r="R15" s="1" t="s">
        <v>1295</v>
      </c>
      <c r="S15" s="1" t="s">
        <v>1296</v>
      </c>
      <c r="T15" s="1" t="s">
        <v>987</v>
      </c>
      <c r="U15" s="1" t="s">
        <v>1297</v>
      </c>
      <c r="V15" s="1" t="s">
        <v>1298</v>
      </c>
      <c r="W15" s="1" t="s">
        <v>1299</v>
      </c>
      <c r="X15" s="1" t="s">
        <v>1300</v>
      </c>
      <c r="Y15" s="1" t="s">
        <v>1301</v>
      </c>
      <c r="Z15" s="1" t="s">
        <v>1302</v>
      </c>
      <c r="AA15" s="1" t="s">
        <v>1303</v>
      </c>
      <c r="AB15" s="1" t="s">
        <v>1304</v>
      </c>
      <c r="AC15" s="1" t="s">
        <v>1305</v>
      </c>
      <c r="AD15" s="1" t="s">
        <v>1306</v>
      </c>
      <c r="AE15" s="1" t="s">
        <v>1307</v>
      </c>
      <c r="AF15" s="1" t="s">
        <v>987</v>
      </c>
      <c r="AG15" s="2">
        <v>47.0</v>
      </c>
      <c r="AH15" s="2">
        <v>0.0</v>
      </c>
      <c r="AI15" s="2">
        <v>0.0</v>
      </c>
      <c r="AJ15" s="2">
        <v>0.0</v>
      </c>
      <c r="AK15" s="2">
        <v>0.0</v>
      </c>
      <c r="AL15" s="1" t="s">
        <v>1308</v>
      </c>
      <c r="AM15" s="1" t="s">
        <v>1309</v>
      </c>
      <c r="AN15" s="1" t="s">
        <v>1310</v>
      </c>
      <c r="AO15" s="1" t="s">
        <v>1311</v>
      </c>
      <c r="AP15" s="1" t="s">
        <v>1312</v>
      </c>
      <c r="AQ15" s="1" t="s">
        <v>1313</v>
      </c>
      <c r="AR15" s="1" t="s">
        <v>1314</v>
      </c>
      <c r="AS15" s="1" t="s">
        <v>987</v>
      </c>
      <c r="AT15" s="1" t="s">
        <v>987</v>
      </c>
      <c r="AU15" s="2">
        <v>2024.0</v>
      </c>
      <c r="AV15" s="2">
        <v>14627.0</v>
      </c>
      <c r="AW15" s="1" t="s">
        <v>987</v>
      </c>
      <c r="AX15" s="1" t="s">
        <v>987</v>
      </c>
      <c r="AY15" s="1" t="s">
        <v>987</v>
      </c>
      <c r="AZ15" s="1" t="s">
        <v>987</v>
      </c>
      <c r="BA15" s="1" t="s">
        <v>987</v>
      </c>
      <c r="BB15" s="2">
        <v>359.0</v>
      </c>
      <c r="BC15" s="2">
        <v>376.0</v>
      </c>
      <c r="BD15" s="1" t="s">
        <v>987</v>
      </c>
      <c r="BE15" s="1" t="s">
        <v>127</v>
      </c>
      <c r="BF15" s="7" t="str">
        <f>HYPERLINK("http://dx.doi.org/10.1007/978-3-031-60698-4_22","http://dx.doi.org/10.1007/978-3-031-60698-4_22")</f>
        <v>http://dx.doi.org/10.1007/978-3-031-60698-4_22</v>
      </c>
      <c r="BG15" s="1" t="s">
        <v>987</v>
      </c>
      <c r="BH15" s="1" t="s">
        <v>987</v>
      </c>
      <c r="BI15" s="2">
        <v>18.0</v>
      </c>
      <c r="BJ15" s="1" t="s">
        <v>1315</v>
      </c>
      <c r="BK15" s="1" t="s">
        <v>1067</v>
      </c>
      <c r="BL15" s="1" t="s">
        <v>1316</v>
      </c>
      <c r="BM15" s="1" t="s">
        <v>1317</v>
      </c>
      <c r="BN15" s="1" t="s">
        <v>987</v>
      </c>
      <c r="BO15" s="1" t="s">
        <v>987</v>
      </c>
      <c r="BP15" s="1" t="s">
        <v>987</v>
      </c>
      <c r="BQ15" s="1" t="s">
        <v>987</v>
      </c>
      <c r="BR15" s="1" t="s">
        <v>1015</v>
      </c>
      <c r="BS15" s="1" t="s">
        <v>1318</v>
      </c>
      <c r="BT15" s="1" t="str">
        <f>HYPERLINK("https%3A%2F%2Fwww.webofscience.com%2Fwos%2Fwoscc%2Ffull-record%2FWOS:001284215500022","View Full Record in Web of Science")</f>
        <v>View Full Record in Web of Science</v>
      </c>
    </row>
    <row r="16">
      <c r="A16" s="1" t="s">
        <v>564</v>
      </c>
      <c r="B16" s="1" t="s">
        <v>1319</v>
      </c>
      <c r="C16" s="1" t="s">
        <v>987</v>
      </c>
      <c r="D16" s="1" t="s">
        <v>1320</v>
      </c>
      <c r="E16" s="1" t="s">
        <v>987</v>
      </c>
      <c r="F16" s="1" t="s">
        <v>1321</v>
      </c>
      <c r="G16" s="1" t="s">
        <v>987</v>
      </c>
      <c r="H16" s="1" t="s">
        <v>987</v>
      </c>
      <c r="I16" s="1" t="s">
        <v>818</v>
      </c>
      <c r="J16" s="1" t="s">
        <v>1322</v>
      </c>
      <c r="K16" s="1" t="s">
        <v>987</v>
      </c>
      <c r="L16" s="1" t="s">
        <v>987</v>
      </c>
      <c r="M16" s="1" t="s">
        <v>990</v>
      </c>
      <c r="N16" s="1" t="s">
        <v>1047</v>
      </c>
      <c r="O16" s="1" t="s">
        <v>1323</v>
      </c>
      <c r="P16" s="1" t="s">
        <v>1324</v>
      </c>
      <c r="Q16" s="1" t="s">
        <v>1325</v>
      </c>
      <c r="R16" s="1" t="s">
        <v>1326</v>
      </c>
      <c r="S16" s="1" t="s">
        <v>987</v>
      </c>
      <c r="T16" s="1" t="s">
        <v>1327</v>
      </c>
      <c r="U16" s="1" t="s">
        <v>987</v>
      </c>
      <c r="V16" s="1" t="s">
        <v>823</v>
      </c>
      <c r="W16" s="1" t="s">
        <v>1328</v>
      </c>
      <c r="X16" s="1" t="s">
        <v>1329</v>
      </c>
      <c r="Y16" s="1" t="s">
        <v>1330</v>
      </c>
      <c r="Z16" s="1" t="s">
        <v>1331</v>
      </c>
      <c r="AA16" s="1" t="s">
        <v>1332</v>
      </c>
      <c r="AB16" s="1" t="s">
        <v>987</v>
      </c>
      <c r="AC16" s="1" t="s">
        <v>987</v>
      </c>
      <c r="AD16" s="1" t="s">
        <v>987</v>
      </c>
      <c r="AE16" s="1" t="s">
        <v>987</v>
      </c>
      <c r="AF16" s="1" t="s">
        <v>987</v>
      </c>
      <c r="AG16" s="2">
        <v>17.0</v>
      </c>
      <c r="AH16" s="2">
        <v>3.0</v>
      </c>
      <c r="AI16" s="2">
        <v>3.0</v>
      </c>
      <c r="AJ16" s="2">
        <v>0.0</v>
      </c>
      <c r="AK16" s="2">
        <v>2.0</v>
      </c>
      <c r="AL16" s="1" t="s">
        <v>747</v>
      </c>
      <c r="AM16" s="1" t="s">
        <v>1063</v>
      </c>
      <c r="AN16" s="1" t="s">
        <v>1103</v>
      </c>
      <c r="AO16" s="1" t="s">
        <v>987</v>
      </c>
      <c r="AP16" s="1" t="s">
        <v>987</v>
      </c>
      <c r="AQ16" s="1" t="s">
        <v>824</v>
      </c>
      <c r="AR16" s="1" t="s">
        <v>987</v>
      </c>
      <c r="AS16" s="1" t="s">
        <v>987</v>
      </c>
      <c r="AT16" s="1" t="s">
        <v>987</v>
      </c>
      <c r="AU16" s="2">
        <v>2015.0</v>
      </c>
      <c r="AV16" s="1" t="s">
        <v>987</v>
      </c>
      <c r="AW16" s="1" t="s">
        <v>987</v>
      </c>
      <c r="AX16" s="1" t="s">
        <v>987</v>
      </c>
      <c r="AY16" s="1" t="s">
        <v>987</v>
      </c>
      <c r="AZ16" s="1" t="s">
        <v>987</v>
      </c>
      <c r="BA16" s="1" t="s">
        <v>987</v>
      </c>
      <c r="BB16" s="2">
        <v>1309.0</v>
      </c>
      <c r="BC16" s="2">
        <v>1316.0</v>
      </c>
      <c r="BD16" s="1" t="s">
        <v>987</v>
      </c>
      <c r="BE16" s="1" t="s">
        <v>45</v>
      </c>
      <c r="BF16" s="7" t="str">
        <f>HYPERLINK("http://dx.doi.org/10.1109/CIT/IUCC/DASC/PICOM.2015.194","http://dx.doi.org/10.1109/CIT/IUCC/DASC/PICOM.2015.194")</f>
        <v>http://dx.doi.org/10.1109/CIT/IUCC/DASC/PICOM.2015.194</v>
      </c>
      <c r="BG16" s="1" t="s">
        <v>987</v>
      </c>
      <c r="BH16" s="1" t="s">
        <v>987</v>
      </c>
      <c r="BI16" s="2">
        <v>8.0</v>
      </c>
      <c r="BJ16" s="1" t="s">
        <v>1333</v>
      </c>
      <c r="BK16" s="1" t="s">
        <v>1067</v>
      </c>
      <c r="BL16" s="1" t="s">
        <v>1068</v>
      </c>
      <c r="BM16" s="1" t="s">
        <v>1334</v>
      </c>
      <c r="BN16" s="1" t="s">
        <v>987</v>
      </c>
      <c r="BO16" s="1" t="s">
        <v>987</v>
      </c>
      <c r="BP16" s="1" t="s">
        <v>987</v>
      </c>
      <c r="BQ16" s="1" t="s">
        <v>987</v>
      </c>
      <c r="BR16" s="1" t="s">
        <v>1015</v>
      </c>
      <c r="BS16" s="1" t="s">
        <v>1335</v>
      </c>
      <c r="BT16" s="1" t="str">
        <f>HYPERLINK("https%3A%2F%2Fwww.webofscience.com%2Fwos%2Fwoscc%2Ffull-record%2FWOS:000380514500196","View Full Record in Web of Science")</f>
        <v>View Full Record in Web of Science</v>
      </c>
    </row>
    <row r="17">
      <c r="A17" s="1" t="s">
        <v>564</v>
      </c>
      <c r="B17" s="1" t="s">
        <v>1336</v>
      </c>
      <c r="C17" s="1" t="s">
        <v>987</v>
      </c>
      <c r="D17" s="1" t="s">
        <v>987</v>
      </c>
      <c r="E17" s="1" t="s">
        <v>747</v>
      </c>
      <c r="F17" s="1" t="s">
        <v>1337</v>
      </c>
      <c r="G17" s="1" t="s">
        <v>987</v>
      </c>
      <c r="H17" s="1" t="s">
        <v>987</v>
      </c>
      <c r="I17" s="1" t="s">
        <v>175</v>
      </c>
      <c r="J17" s="1" t="s">
        <v>1338</v>
      </c>
      <c r="K17" s="1" t="s">
        <v>176</v>
      </c>
      <c r="L17" s="1" t="s">
        <v>987</v>
      </c>
      <c r="M17" s="1" t="s">
        <v>990</v>
      </c>
      <c r="N17" s="1" t="s">
        <v>1047</v>
      </c>
      <c r="O17" s="1" t="s">
        <v>1339</v>
      </c>
      <c r="P17" s="1" t="s">
        <v>1340</v>
      </c>
      <c r="Q17" s="1" t="s">
        <v>1341</v>
      </c>
      <c r="R17" s="1" t="s">
        <v>1342</v>
      </c>
      <c r="S17" s="1" t="s">
        <v>987</v>
      </c>
      <c r="T17" s="1" t="s">
        <v>987</v>
      </c>
      <c r="U17" s="1" t="s">
        <v>1343</v>
      </c>
      <c r="V17" s="1" t="s">
        <v>1344</v>
      </c>
      <c r="W17" s="1" t="s">
        <v>1345</v>
      </c>
      <c r="X17" s="1" t="s">
        <v>1346</v>
      </c>
      <c r="Y17" s="1" t="s">
        <v>1347</v>
      </c>
      <c r="Z17" s="1" t="s">
        <v>1348</v>
      </c>
      <c r="AA17" s="1" t="s">
        <v>987</v>
      </c>
      <c r="AB17" s="1" t="s">
        <v>987</v>
      </c>
      <c r="AC17" s="1" t="s">
        <v>987</v>
      </c>
      <c r="AD17" s="1" t="s">
        <v>987</v>
      </c>
      <c r="AE17" s="1" t="s">
        <v>987</v>
      </c>
      <c r="AF17" s="1" t="s">
        <v>987</v>
      </c>
      <c r="AG17" s="2">
        <v>43.0</v>
      </c>
      <c r="AH17" s="2">
        <v>6.0</v>
      </c>
      <c r="AI17" s="2">
        <v>6.0</v>
      </c>
      <c r="AJ17" s="2">
        <v>0.0</v>
      </c>
      <c r="AK17" s="2">
        <v>3.0</v>
      </c>
      <c r="AL17" s="1" t="s">
        <v>747</v>
      </c>
      <c r="AM17" s="1" t="s">
        <v>1063</v>
      </c>
      <c r="AN17" s="1" t="s">
        <v>1103</v>
      </c>
      <c r="AO17" s="1" t="s">
        <v>1349</v>
      </c>
      <c r="AP17" s="1" t="s">
        <v>987</v>
      </c>
      <c r="AQ17" s="1" t="s">
        <v>843</v>
      </c>
      <c r="AR17" s="1" t="s">
        <v>1350</v>
      </c>
      <c r="AS17" s="1" t="s">
        <v>987</v>
      </c>
      <c r="AT17" s="1" t="s">
        <v>987</v>
      </c>
      <c r="AU17" s="2">
        <v>2022.0</v>
      </c>
      <c r="AV17" s="1" t="s">
        <v>987</v>
      </c>
      <c r="AW17" s="1" t="s">
        <v>987</v>
      </c>
      <c r="AX17" s="1" t="s">
        <v>987</v>
      </c>
      <c r="AY17" s="1" t="s">
        <v>987</v>
      </c>
      <c r="AZ17" s="1" t="s">
        <v>987</v>
      </c>
      <c r="BA17" s="1" t="s">
        <v>987</v>
      </c>
      <c r="BB17" s="2">
        <v>13692.0</v>
      </c>
      <c r="BC17" s="2">
        <v>13699.0</v>
      </c>
      <c r="BD17" s="1" t="s">
        <v>987</v>
      </c>
      <c r="BE17" s="1" t="s">
        <v>178</v>
      </c>
      <c r="BF17" s="7" t="str">
        <f>HYPERLINK("http://dx.doi.org/10.1109/IROS47612.2022.9981504","http://dx.doi.org/10.1109/IROS47612.2022.9981504")</f>
        <v>http://dx.doi.org/10.1109/IROS47612.2022.9981504</v>
      </c>
      <c r="BG17" s="1" t="s">
        <v>987</v>
      </c>
      <c r="BH17" s="1" t="s">
        <v>987</v>
      </c>
      <c r="BI17" s="2">
        <v>8.0</v>
      </c>
      <c r="BJ17" s="1" t="s">
        <v>1351</v>
      </c>
      <c r="BK17" s="1" t="s">
        <v>1067</v>
      </c>
      <c r="BL17" s="1" t="s">
        <v>1352</v>
      </c>
      <c r="BM17" s="1" t="s">
        <v>1353</v>
      </c>
      <c r="BN17" s="1" t="s">
        <v>987</v>
      </c>
      <c r="BO17" s="1" t="s">
        <v>1192</v>
      </c>
      <c r="BP17" s="1" t="s">
        <v>987</v>
      </c>
      <c r="BQ17" s="1" t="s">
        <v>987</v>
      </c>
      <c r="BR17" s="1" t="s">
        <v>1015</v>
      </c>
      <c r="BS17" s="1" t="s">
        <v>1354</v>
      </c>
      <c r="BT17" s="1" t="str">
        <f>HYPERLINK("https%3A%2F%2Fwww.webofscience.com%2Fwos%2Fwoscc%2Ffull-record%2FWOS:000909405304093","View Full Record in Web of Science")</f>
        <v>View Full Record in Web of Science</v>
      </c>
    </row>
    <row r="18">
      <c r="A18" s="1" t="s">
        <v>985</v>
      </c>
      <c r="B18" s="1" t="s">
        <v>1355</v>
      </c>
      <c r="C18" s="1" t="s">
        <v>987</v>
      </c>
      <c r="D18" s="1" t="s">
        <v>987</v>
      </c>
      <c r="E18" s="1" t="s">
        <v>987</v>
      </c>
      <c r="F18" s="1" t="s">
        <v>1356</v>
      </c>
      <c r="G18" s="1" t="s">
        <v>987</v>
      </c>
      <c r="H18" s="1" t="s">
        <v>987</v>
      </c>
      <c r="I18" s="1" t="s">
        <v>63</v>
      </c>
      <c r="J18" s="1" t="s">
        <v>1357</v>
      </c>
      <c r="K18" s="1" t="s">
        <v>987</v>
      </c>
      <c r="L18" s="1" t="s">
        <v>987</v>
      </c>
      <c r="M18" s="1" t="s">
        <v>990</v>
      </c>
      <c r="N18" s="1" t="s">
        <v>69</v>
      </c>
      <c r="O18" s="1" t="s">
        <v>987</v>
      </c>
      <c r="P18" s="1" t="s">
        <v>987</v>
      </c>
      <c r="Q18" s="1" t="s">
        <v>987</v>
      </c>
      <c r="R18" s="1" t="s">
        <v>987</v>
      </c>
      <c r="S18" s="1" t="s">
        <v>987</v>
      </c>
      <c r="T18" s="1" t="s">
        <v>1358</v>
      </c>
      <c r="U18" s="1" t="s">
        <v>1359</v>
      </c>
      <c r="V18" s="1" t="s">
        <v>622</v>
      </c>
      <c r="W18" s="1" t="s">
        <v>1360</v>
      </c>
      <c r="X18" s="1" t="s">
        <v>1361</v>
      </c>
      <c r="Y18" s="1" t="s">
        <v>1362</v>
      </c>
      <c r="Z18" s="1" t="s">
        <v>1363</v>
      </c>
      <c r="AA18" s="1" t="s">
        <v>1364</v>
      </c>
      <c r="AB18" s="1" t="s">
        <v>987</v>
      </c>
      <c r="AC18" s="1" t="s">
        <v>1365</v>
      </c>
      <c r="AD18" s="1" t="s">
        <v>1366</v>
      </c>
      <c r="AE18" s="1" t="s">
        <v>1367</v>
      </c>
      <c r="AF18" s="1" t="s">
        <v>987</v>
      </c>
      <c r="AG18" s="2">
        <v>41.0</v>
      </c>
      <c r="AH18" s="2">
        <v>1.0</v>
      </c>
      <c r="AI18" s="2">
        <v>1.0</v>
      </c>
      <c r="AJ18" s="2">
        <v>1.0</v>
      </c>
      <c r="AK18" s="2">
        <v>25.0</v>
      </c>
      <c r="AL18" s="1" t="s">
        <v>1232</v>
      </c>
      <c r="AM18" s="1" t="s">
        <v>1233</v>
      </c>
      <c r="AN18" s="1" t="s">
        <v>1234</v>
      </c>
      <c r="AO18" s="1" t="s">
        <v>620</v>
      </c>
      <c r="AP18" s="1" t="s">
        <v>1368</v>
      </c>
      <c r="AQ18" s="1" t="s">
        <v>987</v>
      </c>
      <c r="AR18" s="1" t="s">
        <v>1369</v>
      </c>
      <c r="AS18" s="1" t="s">
        <v>618</v>
      </c>
      <c r="AT18" s="1" t="s">
        <v>1213</v>
      </c>
      <c r="AU18" s="2">
        <v>2021.0</v>
      </c>
      <c r="AV18" s="2">
        <v>14.0</v>
      </c>
      <c r="AW18" s="2">
        <v>5.0</v>
      </c>
      <c r="AX18" s="1" t="s">
        <v>987</v>
      </c>
      <c r="AY18" s="1" t="s">
        <v>987</v>
      </c>
      <c r="AZ18" s="1" t="s">
        <v>987</v>
      </c>
      <c r="BA18" s="1" t="s">
        <v>987</v>
      </c>
      <c r="BB18" s="2">
        <v>741.0</v>
      </c>
      <c r="BC18" s="2">
        <v>771.0</v>
      </c>
      <c r="BD18" s="1" t="s">
        <v>987</v>
      </c>
      <c r="BE18" s="1" t="s">
        <v>65</v>
      </c>
      <c r="BF18" s="7" t="str">
        <f>HYPERLINK("http://dx.doi.org/10.1007/s11370-021-00389-0","http://dx.doi.org/10.1007/s11370-021-00389-0")</f>
        <v>http://dx.doi.org/10.1007/s11370-021-00389-0</v>
      </c>
      <c r="BG18" s="1" t="s">
        <v>987</v>
      </c>
      <c r="BH18" s="1" t="s">
        <v>1370</v>
      </c>
      <c r="BI18" s="2">
        <v>31.0</v>
      </c>
      <c r="BJ18" s="1" t="s">
        <v>1284</v>
      </c>
      <c r="BK18" s="1" t="s">
        <v>1011</v>
      </c>
      <c r="BL18" s="1" t="s">
        <v>1284</v>
      </c>
      <c r="BM18" s="1" t="s">
        <v>1371</v>
      </c>
      <c r="BN18" s="1" t="s">
        <v>987</v>
      </c>
      <c r="BO18" s="1" t="s">
        <v>987</v>
      </c>
      <c r="BP18" s="1" t="s">
        <v>987</v>
      </c>
      <c r="BQ18" s="1" t="s">
        <v>987</v>
      </c>
      <c r="BR18" s="1" t="s">
        <v>1015</v>
      </c>
      <c r="BS18" s="1" t="s">
        <v>1372</v>
      </c>
      <c r="BT18" s="1" t="str">
        <f>HYPERLINK("https%3A%2F%2Fwww.webofscience.com%2Fwos%2Fwoscc%2Ffull-record%2FWOS:000719761700001","View Full Record in Web of Science")</f>
        <v>View Full Record in Web of Science</v>
      </c>
    </row>
    <row r="19">
      <c r="A19" s="1" t="s">
        <v>564</v>
      </c>
      <c r="B19" s="1" t="s">
        <v>1373</v>
      </c>
      <c r="C19" s="1" t="s">
        <v>987</v>
      </c>
      <c r="D19" s="1" t="s">
        <v>987</v>
      </c>
      <c r="E19" s="1" t="s">
        <v>1374</v>
      </c>
      <c r="F19" s="1" t="s">
        <v>1375</v>
      </c>
      <c r="G19" s="1" t="s">
        <v>987</v>
      </c>
      <c r="H19" s="1" t="s">
        <v>987</v>
      </c>
      <c r="I19" s="1" t="s">
        <v>828</v>
      </c>
      <c r="J19" s="1" t="s">
        <v>1376</v>
      </c>
      <c r="K19" s="1" t="s">
        <v>1377</v>
      </c>
      <c r="L19" s="1" t="s">
        <v>987</v>
      </c>
      <c r="M19" s="1" t="s">
        <v>990</v>
      </c>
      <c r="N19" s="1" t="s">
        <v>1047</v>
      </c>
      <c r="O19" s="1" t="s">
        <v>1378</v>
      </c>
      <c r="P19" s="1" t="s">
        <v>1379</v>
      </c>
      <c r="Q19" s="1" t="s">
        <v>1380</v>
      </c>
      <c r="R19" s="1" t="s">
        <v>1381</v>
      </c>
      <c r="S19" s="1" t="s">
        <v>987</v>
      </c>
      <c r="T19" s="1" t="s">
        <v>1382</v>
      </c>
      <c r="U19" s="1" t="s">
        <v>987</v>
      </c>
      <c r="V19" s="1" t="s">
        <v>469</v>
      </c>
      <c r="W19" s="1" t="s">
        <v>1383</v>
      </c>
      <c r="X19" s="1" t="s">
        <v>1384</v>
      </c>
      <c r="Y19" s="1" t="s">
        <v>1385</v>
      </c>
      <c r="Z19" s="1" t="s">
        <v>1386</v>
      </c>
      <c r="AA19" s="1" t="s">
        <v>1387</v>
      </c>
      <c r="AB19" s="1" t="s">
        <v>1388</v>
      </c>
      <c r="AC19" s="1" t="s">
        <v>1389</v>
      </c>
      <c r="AD19" s="1" t="s">
        <v>1390</v>
      </c>
      <c r="AE19" s="1" t="s">
        <v>1391</v>
      </c>
      <c r="AF19" s="1" t="s">
        <v>987</v>
      </c>
      <c r="AG19" s="2">
        <v>25.0</v>
      </c>
      <c r="AH19" s="2">
        <v>29.0</v>
      </c>
      <c r="AI19" s="2">
        <v>34.0</v>
      </c>
      <c r="AJ19" s="2">
        <v>0.0</v>
      </c>
      <c r="AK19" s="2">
        <v>7.0</v>
      </c>
      <c r="AL19" s="1" t="s">
        <v>747</v>
      </c>
      <c r="AM19" s="1" t="s">
        <v>1063</v>
      </c>
      <c r="AN19" s="1" t="s">
        <v>1103</v>
      </c>
      <c r="AO19" s="1" t="s">
        <v>832</v>
      </c>
      <c r="AP19" s="1" t="s">
        <v>1392</v>
      </c>
      <c r="AQ19" s="1" t="s">
        <v>833</v>
      </c>
      <c r="AR19" s="1" t="s">
        <v>1393</v>
      </c>
      <c r="AS19" s="1" t="s">
        <v>987</v>
      </c>
      <c r="AT19" s="1" t="s">
        <v>987</v>
      </c>
      <c r="AU19" s="2">
        <v>2014.0</v>
      </c>
      <c r="AV19" s="1" t="s">
        <v>987</v>
      </c>
      <c r="AW19" s="1" t="s">
        <v>987</v>
      </c>
      <c r="AX19" s="1" t="s">
        <v>987</v>
      </c>
      <c r="AY19" s="1" t="s">
        <v>987</v>
      </c>
      <c r="AZ19" s="1" t="s">
        <v>987</v>
      </c>
      <c r="BA19" s="1" t="s">
        <v>987</v>
      </c>
      <c r="BB19" s="2">
        <v>374.0</v>
      </c>
      <c r="BC19" s="2">
        <v>381.0</v>
      </c>
      <c r="BD19" s="1" t="s">
        <v>987</v>
      </c>
      <c r="BE19" s="1" t="s">
        <v>467</v>
      </c>
      <c r="BF19" s="7" t="str">
        <f>HYPERLINK("http://dx.doi.org/10.1145/2559636.2559681","http://dx.doi.org/10.1145/2559636.2559681")</f>
        <v>http://dx.doi.org/10.1145/2559636.2559681</v>
      </c>
      <c r="BG19" s="1" t="s">
        <v>987</v>
      </c>
      <c r="BH19" s="1" t="s">
        <v>987</v>
      </c>
      <c r="BI19" s="2">
        <v>8.0</v>
      </c>
      <c r="BJ19" s="1" t="s">
        <v>1394</v>
      </c>
      <c r="BK19" s="1" t="s">
        <v>1067</v>
      </c>
      <c r="BL19" s="1" t="s">
        <v>1395</v>
      </c>
      <c r="BM19" s="1" t="s">
        <v>1396</v>
      </c>
      <c r="BN19" s="1" t="s">
        <v>987</v>
      </c>
      <c r="BO19" s="1" t="s">
        <v>987</v>
      </c>
      <c r="BP19" s="1" t="s">
        <v>987</v>
      </c>
      <c r="BQ19" s="1" t="s">
        <v>987</v>
      </c>
      <c r="BR19" s="1" t="s">
        <v>1015</v>
      </c>
      <c r="BS19" s="1" t="s">
        <v>1397</v>
      </c>
      <c r="BT19" s="1" t="str">
        <f>HYPERLINK("https%3A%2F%2Fwww.webofscience.com%2Fwos%2Fwoscc%2Ffull-record%2FWOS:000455229400148","View Full Record in Web of Science")</f>
        <v>View Full Record in Web of Science</v>
      </c>
    </row>
    <row r="20">
      <c r="A20" s="1" t="s">
        <v>564</v>
      </c>
      <c r="B20" s="1" t="s">
        <v>1398</v>
      </c>
      <c r="C20" s="1" t="s">
        <v>987</v>
      </c>
      <c r="D20" s="1" t="s">
        <v>1399</v>
      </c>
      <c r="E20" s="1" t="s">
        <v>987</v>
      </c>
      <c r="F20" s="1" t="s">
        <v>1400</v>
      </c>
      <c r="G20" s="1" t="s">
        <v>987</v>
      </c>
      <c r="H20" s="1" t="s">
        <v>987</v>
      </c>
      <c r="I20" s="1" t="s">
        <v>386</v>
      </c>
      <c r="J20" s="1" t="s">
        <v>1401</v>
      </c>
      <c r="K20" s="1" t="s">
        <v>987</v>
      </c>
      <c r="L20" s="1" t="s">
        <v>987</v>
      </c>
      <c r="M20" s="1" t="s">
        <v>990</v>
      </c>
      <c r="N20" s="1" t="s">
        <v>1047</v>
      </c>
      <c r="O20" s="1" t="s">
        <v>1402</v>
      </c>
      <c r="P20" s="1" t="s">
        <v>1403</v>
      </c>
      <c r="Q20" s="1" t="s">
        <v>1404</v>
      </c>
      <c r="R20" s="1" t="s">
        <v>987</v>
      </c>
      <c r="S20" s="1" t="s">
        <v>1405</v>
      </c>
      <c r="T20" s="1" t="s">
        <v>987</v>
      </c>
      <c r="U20" s="1" t="s">
        <v>1406</v>
      </c>
      <c r="V20" s="1" t="s">
        <v>1407</v>
      </c>
      <c r="W20" s="1" t="s">
        <v>1408</v>
      </c>
      <c r="X20" s="1" t="s">
        <v>1409</v>
      </c>
      <c r="Y20" s="1" t="s">
        <v>1410</v>
      </c>
      <c r="Z20" s="1" t="s">
        <v>1411</v>
      </c>
      <c r="AA20" s="1" t="s">
        <v>987</v>
      </c>
      <c r="AB20" s="1" t="s">
        <v>987</v>
      </c>
      <c r="AC20" s="1" t="s">
        <v>1412</v>
      </c>
      <c r="AD20" s="1" t="s">
        <v>1413</v>
      </c>
      <c r="AE20" s="1" t="s">
        <v>1414</v>
      </c>
      <c r="AF20" s="1" t="s">
        <v>987</v>
      </c>
      <c r="AG20" s="2">
        <v>42.0</v>
      </c>
      <c r="AH20" s="2">
        <v>7.0</v>
      </c>
      <c r="AI20" s="2">
        <v>7.0</v>
      </c>
      <c r="AJ20" s="2">
        <v>0.0</v>
      </c>
      <c r="AK20" s="2">
        <v>3.0</v>
      </c>
      <c r="AL20" s="1" t="s">
        <v>1415</v>
      </c>
      <c r="AM20" s="1" t="s">
        <v>1416</v>
      </c>
      <c r="AN20" s="1" t="s">
        <v>1417</v>
      </c>
      <c r="AO20" s="1" t="s">
        <v>987</v>
      </c>
      <c r="AP20" s="1" t="s">
        <v>987</v>
      </c>
      <c r="AQ20" s="1" t="s">
        <v>1418</v>
      </c>
      <c r="AR20" s="1" t="s">
        <v>987</v>
      </c>
      <c r="AS20" s="1" t="s">
        <v>987</v>
      </c>
      <c r="AT20" s="1" t="s">
        <v>987</v>
      </c>
      <c r="AU20" s="2">
        <v>2018.0</v>
      </c>
      <c r="AV20" s="1" t="s">
        <v>987</v>
      </c>
      <c r="AW20" s="1" t="s">
        <v>987</v>
      </c>
      <c r="AX20" s="1" t="s">
        <v>987</v>
      </c>
      <c r="AY20" s="1" t="s">
        <v>987</v>
      </c>
      <c r="AZ20" s="1" t="s">
        <v>987</v>
      </c>
      <c r="BA20" s="1" t="s">
        <v>987</v>
      </c>
      <c r="BB20" s="1" t="s">
        <v>987</v>
      </c>
      <c r="BC20" s="1" t="s">
        <v>987</v>
      </c>
      <c r="BD20" s="1" t="s">
        <v>987</v>
      </c>
      <c r="BE20" s="1" t="s">
        <v>987</v>
      </c>
      <c r="BF20" s="1" t="s">
        <v>987</v>
      </c>
      <c r="BG20" s="1" t="s">
        <v>987</v>
      </c>
      <c r="BH20" s="1" t="s">
        <v>987</v>
      </c>
      <c r="BI20" s="2">
        <v>10.0</v>
      </c>
      <c r="BJ20" s="1" t="s">
        <v>1284</v>
      </c>
      <c r="BK20" s="1" t="s">
        <v>1067</v>
      </c>
      <c r="BL20" s="1" t="s">
        <v>1284</v>
      </c>
      <c r="BM20" s="1" t="s">
        <v>1419</v>
      </c>
      <c r="BN20" s="1" t="s">
        <v>987</v>
      </c>
      <c r="BO20" s="1" t="s">
        <v>987</v>
      </c>
      <c r="BP20" s="1" t="s">
        <v>987</v>
      </c>
      <c r="BQ20" s="1" t="s">
        <v>987</v>
      </c>
      <c r="BR20" s="1" t="s">
        <v>1015</v>
      </c>
      <c r="BS20" s="1" t="s">
        <v>1420</v>
      </c>
      <c r="BT20" s="1" t="str">
        <f>HYPERLINK("https%3A%2F%2Fwww.webofscience.com%2Fwos%2Fwoscc%2Ffull-record%2FWOS:000570976700031","View Full Record in Web of Science")</f>
        <v>View Full Record in Web of Science</v>
      </c>
    </row>
    <row r="21">
      <c r="A21" s="1" t="s">
        <v>564</v>
      </c>
      <c r="B21" s="1" t="s">
        <v>1421</v>
      </c>
      <c r="C21" s="1" t="s">
        <v>987</v>
      </c>
      <c r="D21" s="1" t="s">
        <v>987</v>
      </c>
      <c r="E21" s="1" t="s">
        <v>747</v>
      </c>
      <c r="F21" s="1" t="s">
        <v>1422</v>
      </c>
      <c r="G21" s="1" t="s">
        <v>987</v>
      </c>
      <c r="H21" s="1" t="s">
        <v>987</v>
      </c>
      <c r="I21" s="1" t="s">
        <v>396</v>
      </c>
      <c r="J21" s="1" t="s">
        <v>1423</v>
      </c>
      <c r="K21" s="1" t="s">
        <v>1424</v>
      </c>
      <c r="L21" s="1" t="s">
        <v>987</v>
      </c>
      <c r="M21" s="1" t="s">
        <v>990</v>
      </c>
      <c r="N21" s="1" t="s">
        <v>1047</v>
      </c>
      <c r="O21" s="1" t="s">
        <v>1425</v>
      </c>
      <c r="P21" s="1" t="s">
        <v>1426</v>
      </c>
      <c r="Q21" s="1" t="s">
        <v>1427</v>
      </c>
      <c r="R21" s="1" t="s">
        <v>1428</v>
      </c>
      <c r="S21" s="1" t="s">
        <v>987</v>
      </c>
      <c r="T21" s="1" t="s">
        <v>987</v>
      </c>
      <c r="U21" s="1" t="s">
        <v>1429</v>
      </c>
      <c r="V21" s="1" t="s">
        <v>854</v>
      </c>
      <c r="W21" s="1" t="s">
        <v>1430</v>
      </c>
      <c r="X21" s="1" t="s">
        <v>1431</v>
      </c>
      <c r="Y21" s="1" t="s">
        <v>1432</v>
      </c>
      <c r="Z21" s="1" t="s">
        <v>1433</v>
      </c>
      <c r="AA21" s="1" t="s">
        <v>1434</v>
      </c>
      <c r="AB21" s="1" t="s">
        <v>1435</v>
      </c>
      <c r="AC21" s="1" t="s">
        <v>987</v>
      </c>
      <c r="AD21" s="1" t="s">
        <v>987</v>
      </c>
      <c r="AE21" s="1" t="s">
        <v>987</v>
      </c>
      <c r="AF21" s="1" t="s">
        <v>987</v>
      </c>
      <c r="AG21" s="2">
        <v>65.0</v>
      </c>
      <c r="AH21" s="2">
        <v>7.0</v>
      </c>
      <c r="AI21" s="2">
        <v>7.0</v>
      </c>
      <c r="AJ21" s="2">
        <v>4.0</v>
      </c>
      <c r="AK21" s="2">
        <v>8.0</v>
      </c>
      <c r="AL21" s="1" t="s">
        <v>747</v>
      </c>
      <c r="AM21" s="1" t="s">
        <v>1063</v>
      </c>
      <c r="AN21" s="1" t="s">
        <v>1103</v>
      </c>
      <c r="AO21" s="1" t="s">
        <v>1436</v>
      </c>
      <c r="AP21" s="1" t="s">
        <v>1437</v>
      </c>
      <c r="AQ21" s="1" t="s">
        <v>855</v>
      </c>
      <c r="AR21" s="1" t="s">
        <v>1438</v>
      </c>
      <c r="AS21" s="1" t="s">
        <v>987</v>
      </c>
      <c r="AT21" s="1" t="s">
        <v>987</v>
      </c>
      <c r="AU21" s="2">
        <v>2023.0</v>
      </c>
      <c r="AV21" s="1" t="s">
        <v>987</v>
      </c>
      <c r="AW21" s="1" t="s">
        <v>987</v>
      </c>
      <c r="AX21" s="1" t="s">
        <v>987</v>
      </c>
      <c r="AY21" s="1" t="s">
        <v>987</v>
      </c>
      <c r="AZ21" s="1" t="s">
        <v>987</v>
      </c>
      <c r="BA21" s="1" t="s">
        <v>987</v>
      </c>
      <c r="BB21" s="2">
        <v>1630.0</v>
      </c>
      <c r="BC21" s="2">
        <v>1637.0</v>
      </c>
      <c r="BD21" s="1" t="s">
        <v>987</v>
      </c>
      <c r="BE21" s="1" t="s">
        <v>398</v>
      </c>
      <c r="BF21" s="7" t="str">
        <f>HYPERLINK("http://dx.doi.org/10.1109/ICRA48891.2023.10160344","http://dx.doi.org/10.1109/ICRA48891.2023.10160344")</f>
        <v>http://dx.doi.org/10.1109/ICRA48891.2023.10160344</v>
      </c>
      <c r="BG21" s="1" t="s">
        <v>987</v>
      </c>
      <c r="BH21" s="1" t="s">
        <v>987</v>
      </c>
      <c r="BI21" s="2">
        <v>8.0</v>
      </c>
      <c r="BJ21" s="1" t="s">
        <v>1351</v>
      </c>
      <c r="BK21" s="1" t="s">
        <v>1067</v>
      </c>
      <c r="BL21" s="1" t="s">
        <v>1352</v>
      </c>
      <c r="BM21" s="1" t="s">
        <v>1439</v>
      </c>
      <c r="BN21" s="1" t="s">
        <v>987</v>
      </c>
      <c r="BO21" s="1" t="s">
        <v>1192</v>
      </c>
      <c r="BP21" s="1" t="s">
        <v>987</v>
      </c>
      <c r="BQ21" s="1" t="s">
        <v>987</v>
      </c>
      <c r="BR21" s="1" t="s">
        <v>1015</v>
      </c>
      <c r="BS21" s="1" t="s">
        <v>1440</v>
      </c>
      <c r="BT21" s="1" t="str">
        <f>HYPERLINK("https%3A%2F%2Fwww.webofscience.com%2Fwos%2Fwoscc%2Ffull-record%2FWOS:001036713001064","View Full Record in Web of Science")</f>
        <v>View Full Record in Web of Science</v>
      </c>
    </row>
    <row r="22">
      <c r="A22" s="1" t="s">
        <v>564</v>
      </c>
      <c r="B22" s="1" t="s">
        <v>1441</v>
      </c>
      <c r="C22" s="1" t="s">
        <v>987</v>
      </c>
      <c r="D22" s="1" t="s">
        <v>1442</v>
      </c>
      <c r="E22" s="1" t="s">
        <v>987</v>
      </c>
      <c r="F22" s="1" t="s">
        <v>1443</v>
      </c>
      <c r="G22" s="1" t="s">
        <v>987</v>
      </c>
      <c r="H22" s="1" t="s">
        <v>987</v>
      </c>
      <c r="I22" s="1" t="s">
        <v>333</v>
      </c>
      <c r="J22" s="1" t="s">
        <v>1444</v>
      </c>
      <c r="K22" s="1" t="s">
        <v>1445</v>
      </c>
      <c r="L22" s="1" t="s">
        <v>987</v>
      </c>
      <c r="M22" s="1" t="s">
        <v>990</v>
      </c>
      <c r="N22" s="1" t="s">
        <v>1047</v>
      </c>
      <c r="O22" s="1" t="s">
        <v>1446</v>
      </c>
      <c r="P22" s="1" t="s">
        <v>1447</v>
      </c>
      <c r="Q22" s="1" t="s">
        <v>1448</v>
      </c>
      <c r="R22" s="1" t="s">
        <v>1449</v>
      </c>
      <c r="S22" s="1" t="s">
        <v>987</v>
      </c>
      <c r="T22" s="1" t="s">
        <v>1450</v>
      </c>
      <c r="U22" s="1" t="s">
        <v>1451</v>
      </c>
      <c r="V22" s="1" t="s">
        <v>763</v>
      </c>
      <c r="W22" s="1" t="s">
        <v>1452</v>
      </c>
      <c r="X22" s="1" t="s">
        <v>1453</v>
      </c>
      <c r="Y22" s="1" t="s">
        <v>1454</v>
      </c>
      <c r="Z22" s="1" t="s">
        <v>1455</v>
      </c>
      <c r="AA22" s="1" t="s">
        <v>1456</v>
      </c>
      <c r="AB22" s="1" t="s">
        <v>1457</v>
      </c>
      <c r="AC22" s="1" t="s">
        <v>987</v>
      </c>
      <c r="AD22" s="1" t="s">
        <v>987</v>
      </c>
      <c r="AE22" s="1" t="s">
        <v>987</v>
      </c>
      <c r="AF22" s="1" t="s">
        <v>987</v>
      </c>
      <c r="AG22" s="2">
        <v>31.0</v>
      </c>
      <c r="AH22" s="2">
        <v>22.0</v>
      </c>
      <c r="AI22" s="2">
        <v>22.0</v>
      </c>
      <c r="AJ22" s="2">
        <v>1.0</v>
      </c>
      <c r="AK22" s="2">
        <v>8.0</v>
      </c>
      <c r="AL22" s="1" t="s">
        <v>747</v>
      </c>
      <c r="AM22" s="1" t="s">
        <v>1063</v>
      </c>
      <c r="AN22" s="1" t="s">
        <v>1103</v>
      </c>
      <c r="AO22" s="1" t="s">
        <v>1458</v>
      </c>
      <c r="AP22" s="1" t="s">
        <v>987</v>
      </c>
      <c r="AQ22" s="1" t="s">
        <v>764</v>
      </c>
      <c r="AR22" s="1" t="s">
        <v>1459</v>
      </c>
      <c r="AS22" s="1" t="s">
        <v>987</v>
      </c>
      <c r="AT22" s="1" t="s">
        <v>987</v>
      </c>
      <c r="AU22" s="2">
        <v>2015.0</v>
      </c>
      <c r="AV22" s="1" t="s">
        <v>987</v>
      </c>
      <c r="AW22" s="1" t="s">
        <v>987</v>
      </c>
      <c r="AX22" s="1" t="s">
        <v>987</v>
      </c>
      <c r="AY22" s="1" t="s">
        <v>987</v>
      </c>
      <c r="AZ22" s="1" t="s">
        <v>987</v>
      </c>
      <c r="BA22" s="1" t="s">
        <v>987</v>
      </c>
      <c r="BB22" s="2">
        <v>1.0</v>
      </c>
      <c r="BC22" s="2">
        <v>7.0</v>
      </c>
      <c r="BD22" s="1" t="s">
        <v>987</v>
      </c>
      <c r="BE22" s="1" t="s">
        <v>987</v>
      </c>
      <c r="BF22" s="1" t="s">
        <v>987</v>
      </c>
      <c r="BG22" s="1" t="s">
        <v>987</v>
      </c>
      <c r="BH22" s="1" t="s">
        <v>987</v>
      </c>
      <c r="BI22" s="2">
        <v>7.0</v>
      </c>
      <c r="BJ22" s="1" t="s">
        <v>1460</v>
      </c>
      <c r="BK22" s="1" t="s">
        <v>1067</v>
      </c>
      <c r="BL22" s="1" t="s">
        <v>1460</v>
      </c>
      <c r="BM22" s="1" t="s">
        <v>1461</v>
      </c>
      <c r="BN22" s="1" t="s">
        <v>987</v>
      </c>
      <c r="BO22" s="1" t="s">
        <v>987</v>
      </c>
      <c r="BP22" s="1" t="s">
        <v>987</v>
      </c>
      <c r="BQ22" s="1" t="s">
        <v>987</v>
      </c>
      <c r="BR22" s="1" t="s">
        <v>1015</v>
      </c>
      <c r="BS22" s="1" t="s">
        <v>1462</v>
      </c>
      <c r="BT22" s="1" t="str">
        <f>HYPERLINK("https%3A%2F%2Fwww.webofscience.com%2Fwos%2Fwoscc%2Ffull-record%2FWOS:000375056800001","View Full Record in Web of Science")</f>
        <v>View Full Record in Web of Science</v>
      </c>
    </row>
    <row r="23">
      <c r="A23" s="1" t="s">
        <v>985</v>
      </c>
      <c r="B23" s="1" t="s">
        <v>1319</v>
      </c>
      <c r="C23" s="1" t="s">
        <v>987</v>
      </c>
      <c r="D23" s="1" t="s">
        <v>987</v>
      </c>
      <c r="E23" s="1" t="s">
        <v>987</v>
      </c>
      <c r="F23" s="1" t="s">
        <v>1321</v>
      </c>
      <c r="G23" s="1" t="s">
        <v>987</v>
      </c>
      <c r="H23" s="1" t="s">
        <v>987</v>
      </c>
      <c r="I23" s="1" t="s">
        <v>472</v>
      </c>
      <c r="J23" s="1" t="s">
        <v>1463</v>
      </c>
      <c r="K23" s="1" t="s">
        <v>987</v>
      </c>
      <c r="L23" s="1" t="s">
        <v>987</v>
      </c>
      <c r="M23" s="1" t="s">
        <v>990</v>
      </c>
      <c r="N23" s="1" t="s">
        <v>69</v>
      </c>
      <c r="O23" s="1" t="s">
        <v>987</v>
      </c>
      <c r="P23" s="1" t="s">
        <v>987</v>
      </c>
      <c r="Q23" s="1" t="s">
        <v>987</v>
      </c>
      <c r="R23" s="1" t="s">
        <v>987</v>
      </c>
      <c r="S23" s="1" t="s">
        <v>987</v>
      </c>
      <c r="T23" s="1" t="s">
        <v>1464</v>
      </c>
      <c r="U23" s="1" t="s">
        <v>1465</v>
      </c>
      <c r="V23" s="1" t="s">
        <v>1466</v>
      </c>
      <c r="W23" s="1" t="s">
        <v>1467</v>
      </c>
      <c r="X23" s="1" t="s">
        <v>1468</v>
      </c>
      <c r="Y23" s="1" t="s">
        <v>1469</v>
      </c>
      <c r="Z23" s="1" t="s">
        <v>1470</v>
      </c>
      <c r="AA23" s="1" t="s">
        <v>1332</v>
      </c>
      <c r="AB23" s="1" t="s">
        <v>1471</v>
      </c>
      <c r="AC23" s="1" t="s">
        <v>1472</v>
      </c>
      <c r="AD23" s="1" t="s">
        <v>1473</v>
      </c>
      <c r="AE23" s="1" t="s">
        <v>1474</v>
      </c>
      <c r="AF23" s="1" t="s">
        <v>987</v>
      </c>
      <c r="AG23" s="2">
        <v>31.0</v>
      </c>
      <c r="AH23" s="2">
        <v>3.0</v>
      </c>
      <c r="AI23" s="2">
        <v>3.0</v>
      </c>
      <c r="AJ23" s="2">
        <v>0.0</v>
      </c>
      <c r="AK23" s="2">
        <v>13.0</v>
      </c>
      <c r="AL23" s="1" t="s">
        <v>1475</v>
      </c>
      <c r="AM23" s="1" t="s">
        <v>1476</v>
      </c>
      <c r="AN23" s="1" t="s">
        <v>1477</v>
      </c>
      <c r="AO23" s="1" t="s">
        <v>1478</v>
      </c>
      <c r="AP23" s="1" t="s">
        <v>1479</v>
      </c>
      <c r="AQ23" s="1" t="s">
        <v>987</v>
      </c>
      <c r="AR23" s="1" t="s">
        <v>1480</v>
      </c>
      <c r="AS23" s="1" t="s">
        <v>1481</v>
      </c>
      <c r="AT23" s="1" t="s">
        <v>1213</v>
      </c>
      <c r="AU23" s="2">
        <v>2020.0</v>
      </c>
      <c r="AV23" s="2">
        <v>141.0</v>
      </c>
      <c r="AW23" s="1" t="s">
        <v>987</v>
      </c>
      <c r="AX23" s="1" t="s">
        <v>987</v>
      </c>
      <c r="AY23" s="1" t="s">
        <v>987</v>
      </c>
      <c r="AZ23" s="1" t="s">
        <v>987</v>
      </c>
      <c r="BA23" s="1" t="s">
        <v>987</v>
      </c>
      <c r="BB23" s="2">
        <v>35.0</v>
      </c>
      <c r="BC23" s="2">
        <v>50.0</v>
      </c>
      <c r="BD23" s="1" t="s">
        <v>987</v>
      </c>
      <c r="BE23" s="1" t="s">
        <v>474</v>
      </c>
      <c r="BF23" s="7" t="str">
        <f>HYPERLINK("http://dx.doi.org/10.1016/j.tra.2020.08.009","http://dx.doi.org/10.1016/j.tra.2020.08.009")</f>
        <v>http://dx.doi.org/10.1016/j.tra.2020.08.009</v>
      </c>
      <c r="BG23" s="1" t="s">
        <v>987</v>
      </c>
      <c r="BH23" s="1" t="s">
        <v>987</v>
      </c>
      <c r="BI23" s="2">
        <v>16.0</v>
      </c>
      <c r="BJ23" s="1" t="s">
        <v>1482</v>
      </c>
      <c r="BK23" s="1" t="s">
        <v>1483</v>
      </c>
      <c r="BL23" s="1" t="s">
        <v>1484</v>
      </c>
      <c r="BM23" s="1" t="s">
        <v>1485</v>
      </c>
      <c r="BN23" s="1" t="s">
        <v>987</v>
      </c>
      <c r="BO23" s="1" t="s">
        <v>987</v>
      </c>
      <c r="BP23" s="1" t="s">
        <v>987</v>
      </c>
      <c r="BQ23" s="1" t="s">
        <v>987</v>
      </c>
      <c r="BR23" s="1" t="s">
        <v>1015</v>
      </c>
      <c r="BS23" s="1" t="s">
        <v>1486</v>
      </c>
      <c r="BT23" s="1" t="str">
        <f>HYPERLINK("https%3A%2F%2Fwww.webofscience.com%2Fwos%2Fwoscc%2Ffull-record%2FWOS:000587811600003","View Full Record in Web of Science")</f>
        <v>View Full Record in Web of Science</v>
      </c>
    </row>
    <row r="24">
      <c r="A24" s="1" t="s">
        <v>985</v>
      </c>
      <c r="B24" s="1" t="s">
        <v>1487</v>
      </c>
      <c r="C24" s="1" t="s">
        <v>987</v>
      </c>
      <c r="D24" s="1" t="s">
        <v>987</v>
      </c>
      <c r="E24" s="1" t="s">
        <v>987</v>
      </c>
      <c r="F24" s="1" t="s">
        <v>1488</v>
      </c>
      <c r="G24" s="1" t="s">
        <v>987</v>
      </c>
      <c r="H24" s="1" t="s">
        <v>987</v>
      </c>
      <c r="I24" s="1" t="s">
        <v>236</v>
      </c>
      <c r="J24" s="1" t="s">
        <v>1489</v>
      </c>
      <c r="K24" s="1" t="s">
        <v>987</v>
      </c>
      <c r="L24" s="1" t="s">
        <v>987</v>
      </c>
      <c r="M24" s="1" t="s">
        <v>990</v>
      </c>
      <c r="N24" s="1" t="s">
        <v>69</v>
      </c>
      <c r="O24" s="1" t="s">
        <v>987</v>
      </c>
      <c r="P24" s="1" t="s">
        <v>987</v>
      </c>
      <c r="Q24" s="1" t="s">
        <v>987</v>
      </c>
      <c r="R24" s="1" t="s">
        <v>987</v>
      </c>
      <c r="S24" s="1" t="s">
        <v>987</v>
      </c>
      <c r="T24" s="1" t="s">
        <v>1490</v>
      </c>
      <c r="U24" s="1" t="s">
        <v>987</v>
      </c>
      <c r="V24" s="1" t="s">
        <v>1491</v>
      </c>
      <c r="W24" s="1" t="s">
        <v>1492</v>
      </c>
      <c r="X24" s="1" t="s">
        <v>1493</v>
      </c>
      <c r="Y24" s="1" t="s">
        <v>1494</v>
      </c>
      <c r="Z24" s="1" t="s">
        <v>1495</v>
      </c>
      <c r="AA24" s="1" t="s">
        <v>987</v>
      </c>
      <c r="AB24" s="1" t="s">
        <v>1496</v>
      </c>
      <c r="AC24" s="1" t="s">
        <v>1497</v>
      </c>
      <c r="AD24" s="1" t="s">
        <v>1498</v>
      </c>
      <c r="AE24" s="1" t="s">
        <v>1499</v>
      </c>
      <c r="AF24" s="1" t="s">
        <v>987</v>
      </c>
      <c r="AG24" s="2">
        <v>92.0</v>
      </c>
      <c r="AH24" s="2">
        <v>4.0</v>
      </c>
      <c r="AI24" s="2">
        <v>4.0</v>
      </c>
      <c r="AJ24" s="2">
        <v>5.0</v>
      </c>
      <c r="AK24" s="2">
        <v>14.0</v>
      </c>
      <c r="AL24" s="1" t="s">
        <v>1500</v>
      </c>
      <c r="AM24" s="1" t="s">
        <v>1501</v>
      </c>
      <c r="AN24" s="1" t="s">
        <v>1502</v>
      </c>
      <c r="AO24" s="1" t="s">
        <v>1503</v>
      </c>
      <c r="AP24" s="1" t="s">
        <v>987</v>
      </c>
      <c r="AQ24" s="1" t="s">
        <v>987</v>
      </c>
      <c r="AR24" s="1" t="s">
        <v>1504</v>
      </c>
      <c r="AS24" s="1" t="s">
        <v>1505</v>
      </c>
      <c r="AT24" s="1" t="s">
        <v>1506</v>
      </c>
      <c r="AU24" s="2">
        <v>2023.0</v>
      </c>
      <c r="AV24" s="2">
        <v>10.0</v>
      </c>
      <c r="AW24" s="1" t="s">
        <v>987</v>
      </c>
      <c r="AX24" s="1" t="s">
        <v>987</v>
      </c>
      <c r="AY24" s="1" t="s">
        <v>987</v>
      </c>
      <c r="AZ24" s="1" t="s">
        <v>987</v>
      </c>
      <c r="BA24" s="1" t="s">
        <v>987</v>
      </c>
      <c r="BB24" s="1" t="s">
        <v>987</v>
      </c>
      <c r="BC24" s="1" t="s">
        <v>987</v>
      </c>
      <c r="BD24" s="2">
        <v>1250697.0</v>
      </c>
      <c r="BE24" s="1" t="s">
        <v>238</v>
      </c>
      <c r="BF24" s="7" t="str">
        <f>HYPERLINK("http://dx.doi.org/10.3389/frobt.2023.1250697","http://dx.doi.org/10.3389/frobt.2023.1250697")</f>
        <v>http://dx.doi.org/10.3389/frobt.2023.1250697</v>
      </c>
      <c r="BG24" s="1" t="s">
        <v>987</v>
      </c>
      <c r="BH24" s="1" t="s">
        <v>987</v>
      </c>
      <c r="BI24" s="2">
        <v>23.0</v>
      </c>
      <c r="BJ24" s="1" t="s">
        <v>1284</v>
      </c>
      <c r="BK24" s="1" t="s">
        <v>1507</v>
      </c>
      <c r="BL24" s="1" t="s">
        <v>1284</v>
      </c>
      <c r="BM24" s="1" t="s">
        <v>1508</v>
      </c>
      <c r="BN24" s="2">
        <v>3.7840851E7</v>
      </c>
      <c r="BO24" s="1" t="s">
        <v>1509</v>
      </c>
      <c r="BP24" s="1" t="s">
        <v>987</v>
      </c>
      <c r="BQ24" s="1" t="s">
        <v>987</v>
      </c>
      <c r="BR24" s="1" t="s">
        <v>1015</v>
      </c>
      <c r="BS24" s="1" t="s">
        <v>1510</v>
      </c>
      <c r="BT24" s="1" t="str">
        <f>HYPERLINK("https%3A%2F%2Fwww.webofscience.com%2Fwos%2Fwoscc%2Ffull-record%2FWOS:001082515900001","View Full Record in Web of Science")</f>
        <v>View Full Record in Web of Science</v>
      </c>
    </row>
    <row r="25">
      <c r="A25" s="1" t="s">
        <v>985</v>
      </c>
      <c r="B25" s="1" t="s">
        <v>1511</v>
      </c>
      <c r="C25" s="1" t="s">
        <v>987</v>
      </c>
      <c r="D25" s="1" t="s">
        <v>987</v>
      </c>
      <c r="E25" s="1" t="s">
        <v>987</v>
      </c>
      <c r="F25" s="1" t="s">
        <v>1512</v>
      </c>
      <c r="G25" s="1" t="s">
        <v>987</v>
      </c>
      <c r="H25" s="1" t="s">
        <v>987</v>
      </c>
      <c r="I25" s="1" t="s">
        <v>143</v>
      </c>
      <c r="J25" s="1" t="s">
        <v>1266</v>
      </c>
      <c r="K25" s="1" t="s">
        <v>987</v>
      </c>
      <c r="L25" s="1" t="s">
        <v>987</v>
      </c>
      <c r="M25" s="1" t="s">
        <v>990</v>
      </c>
      <c r="N25" s="1" t="s">
        <v>69</v>
      </c>
      <c r="O25" s="1" t="s">
        <v>987</v>
      </c>
      <c r="P25" s="1" t="s">
        <v>987</v>
      </c>
      <c r="Q25" s="1" t="s">
        <v>987</v>
      </c>
      <c r="R25" s="1" t="s">
        <v>987</v>
      </c>
      <c r="S25" s="1" t="s">
        <v>987</v>
      </c>
      <c r="T25" s="1" t="s">
        <v>1513</v>
      </c>
      <c r="U25" s="1" t="s">
        <v>1514</v>
      </c>
      <c r="V25" s="1" t="s">
        <v>1515</v>
      </c>
      <c r="W25" s="1" t="s">
        <v>1516</v>
      </c>
      <c r="X25" s="1" t="s">
        <v>1517</v>
      </c>
      <c r="Y25" s="1" t="s">
        <v>1518</v>
      </c>
      <c r="Z25" s="1" t="s">
        <v>1519</v>
      </c>
      <c r="AA25" s="1" t="s">
        <v>1520</v>
      </c>
      <c r="AB25" s="1" t="s">
        <v>1521</v>
      </c>
      <c r="AC25" s="1" t="s">
        <v>1522</v>
      </c>
      <c r="AD25" s="1" t="s">
        <v>1523</v>
      </c>
      <c r="AE25" s="1" t="s">
        <v>1524</v>
      </c>
      <c r="AF25" s="1" t="s">
        <v>987</v>
      </c>
      <c r="AG25" s="2">
        <v>32.0</v>
      </c>
      <c r="AH25" s="2">
        <v>6.0</v>
      </c>
      <c r="AI25" s="2">
        <v>6.0</v>
      </c>
      <c r="AJ25" s="2">
        <v>0.0</v>
      </c>
      <c r="AK25" s="2">
        <v>6.0</v>
      </c>
      <c r="AL25" s="1" t="s">
        <v>1278</v>
      </c>
      <c r="AM25" s="1" t="s">
        <v>1279</v>
      </c>
      <c r="AN25" s="1" t="s">
        <v>1280</v>
      </c>
      <c r="AO25" s="1" t="s">
        <v>1281</v>
      </c>
      <c r="AP25" s="1" t="s">
        <v>987</v>
      </c>
      <c r="AQ25" s="1" t="s">
        <v>987</v>
      </c>
      <c r="AR25" s="1" t="s">
        <v>1282</v>
      </c>
      <c r="AS25" s="1" t="s">
        <v>1283</v>
      </c>
      <c r="AT25" s="1" t="s">
        <v>1008</v>
      </c>
      <c r="AU25" s="2">
        <v>2020.0</v>
      </c>
      <c r="AV25" s="2">
        <v>17.0</v>
      </c>
      <c r="AW25" s="2">
        <v>3.0</v>
      </c>
      <c r="AX25" s="1" t="s">
        <v>987</v>
      </c>
      <c r="AY25" s="1" t="s">
        <v>987</v>
      </c>
      <c r="AZ25" s="1" t="s">
        <v>987</v>
      </c>
      <c r="BA25" s="1" t="s">
        <v>987</v>
      </c>
      <c r="BB25" s="1" t="s">
        <v>987</v>
      </c>
      <c r="BC25" s="1" t="s">
        <v>987</v>
      </c>
      <c r="BD25" s="2">
        <v>1.729881420925E15</v>
      </c>
      <c r="BE25" s="1" t="s">
        <v>145</v>
      </c>
      <c r="BF25" s="7" t="str">
        <f>HYPERLINK("http://dx.doi.org/10.1177/1729881420925000","http://dx.doi.org/10.1177/1729881420925000")</f>
        <v>http://dx.doi.org/10.1177/1729881420925000</v>
      </c>
      <c r="BG25" s="1" t="s">
        <v>987</v>
      </c>
      <c r="BH25" s="1" t="s">
        <v>987</v>
      </c>
      <c r="BI25" s="2">
        <v>20.0</v>
      </c>
      <c r="BJ25" s="1" t="s">
        <v>1284</v>
      </c>
      <c r="BK25" s="1" t="s">
        <v>1011</v>
      </c>
      <c r="BL25" s="1" t="s">
        <v>1284</v>
      </c>
      <c r="BM25" s="1" t="s">
        <v>1525</v>
      </c>
      <c r="BN25" s="1" t="s">
        <v>987</v>
      </c>
      <c r="BO25" s="1" t="s">
        <v>1526</v>
      </c>
      <c r="BP25" s="1" t="s">
        <v>987</v>
      </c>
      <c r="BQ25" s="1" t="s">
        <v>987</v>
      </c>
      <c r="BR25" s="1" t="s">
        <v>1015</v>
      </c>
      <c r="BS25" s="1" t="s">
        <v>1527</v>
      </c>
      <c r="BT25" s="1" t="str">
        <f>HYPERLINK("https%3A%2F%2Fwww.webofscience.com%2Fwos%2Fwoscc%2Ffull-record%2FWOS:000542336100001","View Full Record in Web of Science")</f>
        <v>View Full Record in Web of Science</v>
      </c>
    </row>
    <row r="26">
      <c r="A26" s="1" t="s">
        <v>564</v>
      </c>
      <c r="B26" s="1" t="s">
        <v>1528</v>
      </c>
      <c r="C26" s="1" t="s">
        <v>987</v>
      </c>
      <c r="D26" s="1" t="s">
        <v>987</v>
      </c>
      <c r="E26" s="1" t="s">
        <v>1529</v>
      </c>
      <c r="F26" s="1" t="s">
        <v>1530</v>
      </c>
      <c r="G26" s="1" t="s">
        <v>987</v>
      </c>
      <c r="H26" s="1" t="s">
        <v>987</v>
      </c>
      <c r="I26" s="1" t="s">
        <v>809</v>
      </c>
      <c r="J26" s="1" t="s">
        <v>1531</v>
      </c>
      <c r="K26" s="1" t="s">
        <v>987</v>
      </c>
      <c r="L26" s="1" t="s">
        <v>987</v>
      </c>
      <c r="M26" s="1" t="s">
        <v>990</v>
      </c>
      <c r="N26" s="1" t="s">
        <v>1047</v>
      </c>
      <c r="O26" s="1" t="s">
        <v>1532</v>
      </c>
      <c r="P26" s="1" t="s">
        <v>1533</v>
      </c>
      <c r="Q26" s="1" t="s">
        <v>1181</v>
      </c>
      <c r="R26" s="1" t="s">
        <v>1143</v>
      </c>
      <c r="S26" s="1" t="s">
        <v>987</v>
      </c>
      <c r="T26" s="1" t="s">
        <v>987</v>
      </c>
      <c r="U26" s="1" t="s">
        <v>1534</v>
      </c>
      <c r="V26" s="1" t="s">
        <v>629</v>
      </c>
      <c r="W26" s="1" t="s">
        <v>1535</v>
      </c>
      <c r="X26" s="1" t="s">
        <v>1536</v>
      </c>
      <c r="Y26" s="1" t="s">
        <v>1537</v>
      </c>
      <c r="Z26" s="1" t="s">
        <v>1538</v>
      </c>
      <c r="AA26" s="1" t="s">
        <v>1539</v>
      </c>
      <c r="AB26" s="1" t="s">
        <v>987</v>
      </c>
      <c r="AC26" s="1" t="s">
        <v>1540</v>
      </c>
      <c r="AD26" s="1" t="s">
        <v>1541</v>
      </c>
      <c r="AE26" s="1" t="s">
        <v>1542</v>
      </c>
      <c r="AF26" s="1" t="s">
        <v>987</v>
      </c>
      <c r="AG26" s="2">
        <v>20.0</v>
      </c>
      <c r="AH26" s="2">
        <v>0.0</v>
      </c>
      <c r="AI26" s="2">
        <v>0.0</v>
      </c>
      <c r="AJ26" s="2">
        <v>0.0</v>
      </c>
      <c r="AK26" s="2">
        <v>2.0</v>
      </c>
      <c r="AL26" s="1" t="s">
        <v>1062</v>
      </c>
      <c r="AM26" s="1" t="s">
        <v>1063</v>
      </c>
      <c r="AN26" s="1" t="s">
        <v>1543</v>
      </c>
      <c r="AO26" s="1" t="s">
        <v>987</v>
      </c>
      <c r="AP26" s="1" t="s">
        <v>987</v>
      </c>
      <c r="AQ26" s="1" t="s">
        <v>814</v>
      </c>
      <c r="AR26" s="1" t="s">
        <v>987</v>
      </c>
      <c r="AS26" s="1" t="s">
        <v>987</v>
      </c>
      <c r="AT26" s="1" t="s">
        <v>987</v>
      </c>
      <c r="AU26" s="2">
        <v>2019.0</v>
      </c>
      <c r="AV26" s="1" t="s">
        <v>987</v>
      </c>
      <c r="AW26" s="1" t="s">
        <v>987</v>
      </c>
      <c r="AX26" s="1" t="s">
        <v>987</v>
      </c>
      <c r="AY26" s="1" t="s">
        <v>987</v>
      </c>
      <c r="AZ26" s="1" t="s">
        <v>987</v>
      </c>
      <c r="BA26" s="1" t="s">
        <v>987</v>
      </c>
      <c r="BB26" s="2">
        <v>17.0</v>
      </c>
      <c r="BC26" s="2">
        <v>24.0</v>
      </c>
      <c r="BD26" s="1" t="s">
        <v>987</v>
      </c>
      <c r="BE26" s="1" t="s">
        <v>407</v>
      </c>
      <c r="BF26" s="7" t="str">
        <f>HYPERLINK("http://dx.doi.org/10.1109/RoSE.2019.00006","http://dx.doi.org/10.1109/RoSE.2019.00006")</f>
        <v>http://dx.doi.org/10.1109/RoSE.2019.00006</v>
      </c>
      <c r="BG26" s="1" t="s">
        <v>987</v>
      </c>
      <c r="BH26" s="1" t="s">
        <v>987</v>
      </c>
      <c r="BI26" s="2">
        <v>8.0</v>
      </c>
      <c r="BJ26" s="1" t="s">
        <v>1544</v>
      </c>
      <c r="BK26" s="1" t="s">
        <v>1067</v>
      </c>
      <c r="BL26" s="1" t="s">
        <v>1132</v>
      </c>
      <c r="BM26" s="1" t="s">
        <v>1545</v>
      </c>
      <c r="BN26" s="1" t="s">
        <v>987</v>
      </c>
      <c r="BO26" s="1" t="s">
        <v>987</v>
      </c>
      <c r="BP26" s="1" t="s">
        <v>987</v>
      </c>
      <c r="BQ26" s="1" t="s">
        <v>987</v>
      </c>
      <c r="BR26" s="1" t="s">
        <v>1015</v>
      </c>
      <c r="BS26" s="1" t="s">
        <v>1546</v>
      </c>
      <c r="BT26" s="1" t="str">
        <f>HYPERLINK("https%3A%2F%2Fwww.webofscience.com%2Fwos%2Fwoscc%2Ffull-record%2FWOS:000506313600004","View Full Record in Web of Science")</f>
        <v>View Full Record in Web of Science</v>
      </c>
    </row>
    <row r="27">
      <c r="A27" s="1" t="s">
        <v>564</v>
      </c>
      <c r="B27" s="1" t="s">
        <v>1547</v>
      </c>
      <c r="C27" s="1" t="s">
        <v>987</v>
      </c>
      <c r="D27" s="1" t="s">
        <v>987</v>
      </c>
      <c r="E27" s="1" t="s">
        <v>747</v>
      </c>
      <c r="F27" s="1" t="s">
        <v>1548</v>
      </c>
      <c r="G27" s="1" t="s">
        <v>987</v>
      </c>
      <c r="H27" s="1" t="s">
        <v>987</v>
      </c>
      <c r="I27" s="1" t="s">
        <v>1549</v>
      </c>
      <c r="J27" s="1" t="s">
        <v>1550</v>
      </c>
      <c r="K27" s="1" t="s">
        <v>1551</v>
      </c>
      <c r="L27" s="1" t="s">
        <v>987</v>
      </c>
      <c r="M27" s="1" t="s">
        <v>990</v>
      </c>
      <c r="N27" s="1" t="s">
        <v>1047</v>
      </c>
      <c r="O27" s="1" t="s">
        <v>1552</v>
      </c>
      <c r="P27" s="1" t="s">
        <v>1553</v>
      </c>
      <c r="Q27" s="1" t="s">
        <v>1554</v>
      </c>
      <c r="R27" s="1" t="s">
        <v>1555</v>
      </c>
      <c r="S27" s="1" t="s">
        <v>987</v>
      </c>
      <c r="T27" s="1" t="s">
        <v>987</v>
      </c>
      <c r="U27" s="1" t="s">
        <v>987</v>
      </c>
      <c r="V27" s="1" t="s">
        <v>1556</v>
      </c>
      <c r="W27" s="1" t="s">
        <v>1557</v>
      </c>
      <c r="X27" s="1" t="s">
        <v>1558</v>
      </c>
      <c r="Y27" s="1" t="s">
        <v>1559</v>
      </c>
      <c r="Z27" s="1" t="s">
        <v>1560</v>
      </c>
      <c r="AA27" s="1" t="s">
        <v>1561</v>
      </c>
      <c r="AB27" s="1" t="s">
        <v>1562</v>
      </c>
      <c r="AC27" s="1" t="s">
        <v>987</v>
      </c>
      <c r="AD27" s="1" t="s">
        <v>987</v>
      </c>
      <c r="AE27" s="1" t="s">
        <v>987</v>
      </c>
      <c r="AF27" s="1" t="s">
        <v>987</v>
      </c>
      <c r="AG27" s="2">
        <v>18.0</v>
      </c>
      <c r="AH27" s="2">
        <v>13.0</v>
      </c>
      <c r="AI27" s="2">
        <v>19.0</v>
      </c>
      <c r="AJ27" s="2">
        <v>0.0</v>
      </c>
      <c r="AK27" s="2">
        <v>1.0</v>
      </c>
      <c r="AL27" s="1" t="s">
        <v>747</v>
      </c>
      <c r="AM27" s="1" t="s">
        <v>1063</v>
      </c>
      <c r="AN27" s="1" t="s">
        <v>1103</v>
      </c>
      <c r="AO27" s="1" t="s">
        <v>1563</v>
      </c>
      <c r="AP27" s="1" t="s">
        <v>987</v>
      </c>
      <c r="AQ27" s="1" t="s">
        <v>923</v>
      </c>
      <c r="AR27" s="1" t="s">
        <v>1564</v>
      </c>
      <c r="AS27" s="1" t="s">
        <v>987</v>
      </c>
      <c r="AT27" s="1" t="s">
        <v>987</v>
      </c>
      <c r="AU27" s="2">
        <v>2015.0</v>
      </c>
      <c r="AV27" s="1" t="s">
        <v>987</v>
      </c>
      <c r="AW27" s="1" t="s">
        <v>987</v>
      </c>
      <c r="AX27" s="1" t="s">
        <v>987</v>
      </c>
      <c r="AY27" s="1" t="s">
        <v>987</v>
      </c>
      <c r="AZ27" s="1" t="s">
        <v>987</v>
      </c>
      <c r="BA27" s="1" t="s">
        <v>987</v>
      </c>
      <c r="BB27" s="2">
        <v>6803.0</v>
      </c>
      <c r="BC27" s="2">
        <v>6808.0</v>
      </c>
      <c r="BD27" s="1" t="s">
        <v>987</v>
      </c>
      <c r="BE27" s="1" t="s">
        <v>987</v>
      </c>
      <c r="BF27" s="1" t="s">
        <v>987</v>
      </c>
      <c r="BG27" s="1" t="s">
        <v>987</v>
      </c>
      <c r="BH27" s="1" t="s">
        <v>987</v>
      </c>
      <c r="BI27" s="2">
        <v>6.0</v>
      </c>
      <c r="BJ27" s="1" t="s">
        <v>1565</v>
      </c>
      <c r="BK27" s="1" t="s">
        <v>1067</v>
      </c>
      <c r="BL27" s="1" t="s">
        <v>1566</v>
      </c>
      <c r="BM27" s="1" t="s">
        <v>1567</v>
      </c>
      <c r="BN27" s="1" t="s">
        <v>987</v>
      </c>
      <c r="BO27" s="1" t="s">
        <v>987</v>
      </c>
      <c r="BP27" s="1" t="s">
        <v>987</v>
      </c>
      <c r="BQ27" s="1" t="s">
        <v>987</v>
      </c>
      <c r="BR27" s="1" t="s">
        <v>1015</v>
      </c>
      <c r="BS27" s="1" t="s">
        <v>1568</v>
      </c>
      <c r="BT27" s="1" t="str">
        <f>HYPERLINK("https%3A%2F%2Fwww.webofscience.com%2Fwos%2Fwoscc%2Ffull-record%2FWOS:000381554507001","View Full Record in Web of Science")</f>
        <v>View Full Record in Web of Science</v>
      </c>
    </row>
    <row r="28">
      <c r="A28" s="1" t="s">
        <v>564</v>
      </c>
      <c r="B28" s="1" t="s">
        <v>1569</v>
      </c>
      <c r="C28" s="1" t="s">
        <v>987</v>
      </c>
      <c r="D28" s="1" t="s">
        <v>1570</v>
      </c>
      <c r="E28" s="1" t="s">
        <v>987</v>
      </c>
      <c r="F28" s="1" t="s">
        <v>1571</v>
      </c>
      <c r="G28" s="1" t="s">
        <v>987</v>
      </c>
      <c r="H28" s="1" t="s">
        <v>987</v>
      </c>
      <c r="I28" s="1" t="s">
        <v>1572</v>
      </c>
      <c r="J28" s="1" t="s">
        <v>1573</v>
      </c>
      <c r="K28" s="1" t="s">
        <v>1424</v>
      </c>
      <c r="L28" s="1" t="s">
        <v>987</v>
      </c>
      <c r="M28" s="1" t="s">
        <v>990</v>
      </c>
      <c r="N28" s="1" t="s">
        <v>1047</v>
      </c>
      <c r="O28" s="1" t="s">
        <v>1425</v>
      </c>
      <c r="P28" s="1" t="s">
        <v>1574</v>
      </c>
      <c r="Q28" s="1" t="s">
        <v>1575</v>
      </c>
      <c r="R28" s="1" t="s">
        <v>1576</v>
      </c>
      <c r="S28" s="1" t="s">
        <v>1577</v>
      </c>
      <c r="T28" s="1" t="s">
        <v>987</v>
      </c>
      <c r="U28" s="1" t="s">
        <v>1578</v>
      </c>
      <c r="V28" s="1" t="s">
        <v>1579</v>
      </c>
      <c r="W28" s="1" t="s">
        <v>1580</v>
      </c>
      <c r="X28" s="1" t="s">
        <v>1581</v>
      </c>
      <c r="Y28" s="1" t="s">
        <v>1582</v>
      </c>
      <c r="Z28" s="1" t="s">
        <v>1583</v>
      </c>
      <c r="AA28" s="1" t="s">
        <v>1584</v>
      </c>
      <c r="AB28" s="1" t="s">
        <v>1585</v>
      </c>
      <c r="AC28" s="1" t="s">
        <v>987</v>
      </c>
      <c r="AD28" s="1" t="s">
        <v>987</v>
      </c>
      <c r="AE28" s="1" t="s">
        <v>987</v>
      </c>
      <c r="AF28" s="1" t="s">
        <v>987</v>
      </c>
      <c r="AG28" s="2">
        <v>20.0</v>
      </c>
      <c r="AH28" s="2">
        <v>42.0</v>
      </c>
      <c r="AI28" s="2">
        <v>48.0</v>
      </c>
      <c r="AJ28" s="2">
        <v>0.0</v>
      </c>
      <c r="AK28" s="2">
        <v>19.0</v>
      </c>
      <c r="AL28" s="1" t="s">
        <v>747</v>
      </c>
      <c r="AM28" s="1" t="s">
        <v>1063</v>
      </c>
      <c r="AN28" s="1" t="s">
        <v>1103</v>
      </c>
      <c r="AO28" s="1" t="s">
        <v>1436</v>
      </c>
      <c r="AP28" s="1" t="s">
        <v>1437</v>
      </c>
      <c r="AQ28" s="1" t="s">
        <v>915</v>
      </c>
      <c r="AR28" s="1" t="s">
        <v>1438</v>
      </c>
      <c r="AS28" s="1" t="s">
        <v>987</v>
      </c>
      <c r="AT28" s="1" t="s">
        <v>987</v>
      </c>
      <c r="AU28" s="2">
        <v>2016.0</v>
      </c>
      <c r="AV28" s="1" t="s">
        <v>987</v>
      </c>
      <c r="AW28" s="1" t="s">
        <v>987</v>
      </c>
      <c r="AX28" s="1" t="s">
        <v>987</v>
      </c>
      <c r="AY28" s="1" t="s">
        <v>987</v>
      </c>
      <c r="AZ28" s="1" t="s">
        <v>987</v>
      </c>
      <c r="BA28" s="1" t="s">
        <v>987</v>
      </c>
      <c r="BB28" s="2">
        <v>5463.0</v>
      </c>
      <c r="BC28" s="2">
        <v>5468.0</v>
      </c>
      <c r="BD28" s="1" t="s">
        <v>987</v>
      </c>
      <c r="BE28" s="1" t="s">
        <v>987</v>
      </c>
      <c r="BF28" s="1" t="s">
        <v>987</v>
      </c>
      <c r="BG28" s="1" t="s">
        <v>987</v>
      </c>
      <c r="BH28" s="1" t="s">
        <v>987</v>
      </c>
      <c r="BI28" s="2">
        <v>6.0</v>
      </c>
      <c r="BJ28" s="1" t="s">
        <v>1460</v>
      </c>
      <c r="BK28" s="1" t="s">
        <v>1067</v>
      </c>
      <c r="BL28" s="1" t="s">
        <v>1460</v>
      </c>
      <c r="BM28" s="1" t="s">
        <v>1586</v>
      </c>
      <c r="BN28" s="1" t="s">
        <v>987</v>
      </c>
      <c r="BO28" s="1" t="s">
        <v>987</v>
      </c>
      <c r="BP28" s="1" t="s">
        <v>987</v>
      </c>
      <c r="BQ28" s="1" t="s">
        <v>987</v>
      </c>
      <c r="BR28" s="1" t="s">
        <v>1015</v>
      </c>
      <c r="BS28" s="1" t="s">
        <v>1587</v>
      </c>
      <c r="BT28" s="1" t="str">
        <f>HYPERLINK("https%3A%2F%2Fwww.webofscience.com%2Fwos%2Fwoscc%2Ffull-record%2FWOS:000389516204095","View Full Record in Web of Science")</f>
        <v>View Full Record in Web of Science</v>
      </c>
    </row>
    <row r="29">
      <c r="A29" s="1" t="s">
        <v>985</v>
      </c>
      <c r="B29" s="1" t="s">
        <v>1588</v>
      </c>
      <c r="C29" s="1" t="s">
        <v>987</v>
      </c>
      <c r="D29" s="1" t="s">
        <v>987</v>
      </c>
      <c r="E29" s="1" t="s">
        <v>987</v>
      </c>
      <c r="F29" s="1" t="s">
        <v>1589</v>
      </c>
      <c r="G29" s="1" t="s">
        <v>987</v>
      </c>
      <c r="H29" s="1" t="s">
        <v>987</v>
      </c>
      <c r="I29" s="1" t="s">
        <v>519</v>
      </c>
      <c r="J29" s="1" t="s">
        <v>1590</v>
      </c>
      <c r="K29" s="1" t="s">
        <v>987</v>
      </c>
      <c r="L29" s="1" t="s">
        <v>987</v>
      </c>
      <c r="M29" s="1" t="s">
        <v>990</v>
      </c>
      <c r="N29" s="1" t="s">
        <v>69</v>
      </c>
      <c r="O29" s="1" t="s">
        <v>987</v>
      </c>
      <c r="P29" s="1" t="s">
        <v>987</v>
      </c>
      <c r="Q29" s="1" t="s">
        <v>987</v>
      </c>
      <c r="R29" s="1" t="s">
        <v>987</v>
      </c>
      <c r="S29" s="1" t="s">
        <v>987</v>
      </c>
      <c r="T29" s="1" t="s">
        <v>1591</v>
      </c>
      <c r="U29" s="1" t="s">
        <v>987</v>
      </c>
      <c r="V29" s="1" t="s">
        <v>907</v>
      </c>
      <c r="W29" s="1" t="s">
        <v>1592</v>
      </c>
      <c r="X29" s="1" t="s">
        <v>1593</v>
      </c>
      <c r="Y29" s="1" t="s">
        <v>1594</v>
      </c>
      <c r="Z29" s="1" t="s">
        <v>1595</v>
      </c>
      <c r="AA29" s="1" t="s">
        <v>1596</v>
      </c>
      <c r="AB29" s="1" t="s">
        <v>1597</v>
      </c>
      <c r="AC29" s="1" t="s">
        <v>1598</v>
      </c>
      <c r="AD29" s="1" t="s">
        <v>1598</v>
      </c>
      <c r="AE29" s="1" t="s">
        <v>1599</v>
      </c>
      <c r="AF29" s="1" t="s">
        <v>987</v>
      </c>
      <c r="AG29" s="2">
        <v>28.0</v>
      </c>
      <c r="AH29" s="2">
        <v>3.0</v>
      </c>
      <c r="AI29" s="2">
        <v>4.0</v>
      </c>
      <c r="AJ29" s="2">
        <v>1.0</v>
      </c>
      <c r="AK29" s="2">
        <v>16.0</v>
      </c>
      <c r="AL29" s="1" t="s">
        <v>1600</v>
      </c>
      <c r="AM29" s="1" t="s">
        <v>1601</v>
      </c>
      <c r="AN29" s="1" t="s">
        <v>1602</v>
      </c>
      <c r="AO29" s="1" t="s">
        <v>1603</v>
      </c>
      <c r="AP29" s="1" t="s">
        <v>908</v>
      </c>
      <c r="AQ29" s="1" t="s">
        <v>987</v>
      </c>
      <c r="AR29" s="1" t="s">
        <v>1604</v>
      </c>
      <c r="AS29" s="1" t="s">
        <v>1605</v>
      </c>
      <c r="AT29" s="1" t="s">
        <v>1606</v>
      </c>
      <c r="AU29" s="2">
        <v>2021.0</v>
      </c>
      <c r="AV29" s="2">
        <v>36.0</v>
      </c>
      <c r="AW29" s="2">
        <v>12.0</v>
      </c>
      <c r="AX29" s="1" t="s">
        <v>987</v>
      </c>
      <c r="AY29" s="1" t="s">
        <v>987</v>
      </c>
      <c r="AZ29" s="1" t="s">
        <v>987</v>
      </c>
      <c r="BA29" s="1" t="s">
        <v>987</v>
      </c>
      <c r="BB29" s="2">
        <v>24.0</v>
      </c>
      <c r="BC29" s="2">
        <v>41.0</v>
      </c>
      <c r="BD29" s="1" t="s">
        <v>987</v>
      </c>
      <c r="BE29" s="1" t="s">
        <v>521</v>
      </c>
      <c r="BF29" s="7" t="str">
        <f>HYPERLINK("http://dx.doi.org/10.1109/MAES.2021.3115897","http://dx.doi.org/10.1109/MAES.2021.3115897")</f>
        <v>http://dx.doi.org/10.1109/MAES.2021.3115897</v>
      </c>
      <c r="BG29" s="1" t="s">
        <v>987</v>
      </c>
      <c r="BH29" s="1" t="s">
        <v>987</v>
      </c>
      <c r="BI29" s="2">
        <v>18.0</v>
      </c>
      <c r="BJ29" s="1" t="s">
        <v>1607</v>
      </c>
      <c r="BK29" s="1" t="s">
        <v>1011</v>
      </c>
      <c r="BL29" s="1" t="s">
        <v>1608</v>
      </c>
      <c r="BM29" s="1" t="s">
        <v>1609</v>
      </c>
      <c r="BN29" s="1" t="s">
        <v>987</v>
      </c>
      <c r="BO29" s="1" t="s">
        <v>1192</v>
      </c>
      <c r="BP29" s="1" t="s">
        <v>987</v>
      </c>
      <c r="BQ29" s="1" t="s">
        <v>987</v>
      </c>
      <c r="BR29" s="1" t="s">
        <v>1015</v>
      </c>
      <c r="BS29" s="1" t="s">
        <v>1610</v>
      </c>
      <c r="BT29" s="1" t="str">
        <f>HYPERLINK("https%3A%2F%2Fwww.webofscience.com%2Fwos%2Fwoscc%2Ffull-record%2FWOS:000728139000013","View Full Record in Web of Science")</f>
        <v>View Full Record in Web of Science</v>
      </c>
    </row>
    <row r="30">
      <c r="A30" s="1" t="s">
        <v>985</v>
      </c>
      <c r="B30" s="1" t="s">
        <v>1398</v>
      </c>
      <c r="C30" s="1" t="s">
        <v>987</v>
      </c>
      <c r="D30" s="1" t="s">
        <v>987</v>
      </c>
      <c r="E30" s="1" t="s">
        <v>987</v>
      </c>
      <c r="F30" s="1" t="s">
        <v>1611</v>
      </c>
      <c r="G30" s="1" t="s">
        <v>987</v>
      </c>
      <c r="H30" s="1" t="s">
        <v>987</v>
      </c>
      <c r="I30" s="1" t="s">
        <v>257</v>
      </c>
      <c r="J30" s="1" t="s">
        <v>1612</v>
      </c>
      <c r="K30" s="1" t="s">
        <v>987</v>
      </c>
      <c r="L30" s="1" t="s">
        <v>987</v>
      </c>
      <c r="M30" s="1" t="s">
        <v>990</v>
      </c>
      <c r="N30" s="1" t="s">
        <v>69</v>
      </c>
      <c r="O30" s="1" t="s">
        <v>987</v>
      </c>
      <c r="P30" s="1" t="s">
        <v>987</v>
      </c>
      <c r="Q30" s="1" t="s">
        <v>987</v>
      </c>
      <c r="R30" s="1" t="s">
        <v>987</v>
      </c>
      <c r="S30" s="1" t="s">
        <v>987</v>
      </c>
      <c r="T30" s="1" t="s">
        <v>1613</v>
      </c>
      <c r="U30" s="1" t="s">
        <v>1614</v>
      </c>
      <c r="V30" s="1" t="s">
        <v>650</v>
      </c>
      <c r="W30" s="1" t="s">
        <v>1615</v>
      </c>
      <c r="X30" s="1" t="s">
        <v>1409</v>
      </c>
      <c r="Y30" s="1" t="s">
        <v>1616</v>
      </c>
      <c r="Z30" s="1" t="s">
        <v>1617</v>
      </c>
      <c r="AA30" s="1" t="s">
        <v>987</v>
      </c>
      <c r="AB30" s="1" t="s">
        <v>987</v>
      </c>
      <c r="AC30" s="1" t="s">
        <v>987</v>
      </c>
      <c r="AD30" s="1" t="s">
        <v>987</v>
      </c>
      <c r="AE30" s="1" t="s">
        <v>987</v>
      </c>
      <c r="AF30" s="1" t="s">
        <v>987</v>
      </c>
      <c r="AG30" s="2">
        <v>43.0</v>
      </c>
      <c r="AH30" s="2">
        <v>97.0</v>
      </c>
      <c r="AI30" s="2">
        <v>104.0</v>
      </c>
      <c r="AJ30" s="2">
        <v>2.0</v>
      </c>
      <c r="AK30" s="2">
        <v>78.0</v>
      </c>
      <c r="AL30" s="1" t="s">
        <v>1618</v>
      </c>
      <c r="AM30" s="1" t="s">
        <v>1619</v>
      </c>
      <c r="AN30" s="1" t="s">
        <v>1620</v>
      </c>
      <c r="AO30" s="1" t="s">
        <v>648</v>
      </c>
      <c r="AP30" s="1" t="s">
        <v>1621</v>
      </c>
      <c r="AQ30" s="1" t="s">
        <v>987</v>
      </c>
      <c r="AR30" s="1" t="s">
        <v>1622</v>
      </c>
      <c r="AS30" s="1" t="s">
        <v>1623</v>
      </c>
      <c r="AT30" s="1" t="s">
        <v>1624</v>
      </c>
      <c r="AU30" s="2">
        <v>2018.0</v>
      </c>
      <c r="AV30" s="2">
        <v>37.0</v>
      </c>
      <c r="AW30" s="2">
        <v>7.0</v>
      </c>
      <c r="AX30" s="1" t="s">
        <v>987</v>
      </c>
      <c r="AY30" s="1" t="s">
        <v>987</v>
      </c>
      <c r="AZ30" s="1" t="s">
        <v>987</v>
      </c>
      <c r="BA30" s="1" t="s">
        <v>987</v>
      </c>
      <c r="BB30" s="2">
        <v>818.0</v>
      </c>
      <c r="BC30" s="2">
        <v>838.0</v>
      </c>
      <c r="BD30" s="1" t="s">
        <v>987</v>
      </c>
      <c r="BE30" s="1" t="s">
        <v>259</v>
      </c>
      <c r="BF30" s="7" t="str">
        <f>HYPERLINK("http://dx.doi.org/10.1177/0278364918774135","http://dx.doi.org/10.1177/0278364918774135")</f>
        <v>http://dx.doi.org/10.1177/0278364918774135</v>
      </c>
      <c r="BG30" s="1" t="s">
        <v>987</v>
      </c>
      <c r="BH30" s="1" t="s">
        <v>987</v>
      </c>
      <c r="BI30" s="2">
        <v>21.0</v>
      </c>
      <c r="BJ30" s="1" t="s">
        <v>1284</v>
      </c>
      <c r="BK30" s="1" t="s">
        <v>1011</v>
      </c>
      <c r="BL30" s="1" t="s">
        <v>1284</v>
      </c>
      <c r="BM30" s="1" t="s">
        <v>1625</v>
      </c>
      <c r="BN30" s="1" t="s">
        <v>987</v>
      </c>
      <c r="BO30" s="1" t="s">
        <v>1192</v>
      </c>
      <c r="BP30" s="1" t="s">
        <v>987</v>
      </c>
      <c r="BQ30" s="1" t="s">
        <v>987</v>
      </c>
      <c r="BR30" s="1" t="s">
        <v>1015</v>
      </c>
      <c r="BS30" s="1" t="s">
        <v>1626</v>
      </c>
      <c r="BT30" s="1" t="str">
        <f>HYPERLINK("https%3A%2F%2Fwww.webofscience.com%2Fwos%2Fwoscc%2Ffull-record%2FWOS:000438621900006","View Full Record in Web of Science")</f>
        <v>View Full Record in Web of Science</v>
      </c>
    </row>
    <row r="31">
      <c r="A31" s="1" t="s">
        <v>985</v>
      </c>
      <c r="B31" s="1" t="s">
        <v>1627</v>
      </c>
      <c r="C31" s="1" t="s">
        <v>987</v>
      </c>
      <c r="D31" s="1" t="s">
        <v>987</v>
      </c>
      <c r="E31" s="1" t="s">
        <v>987</v>
      </c>
      <c r="F31" s="1" t="s">
        <v>1628</v>
      </c>
      <c r="G31" s="1" t="s">
        <v>987</v>
      </c>
      <c r="H31" s="1" t="s">
        <v>987</v>
      </c>
      <c r="I31" s="1" t="s">
        <v>867</v>
      </c>
      <c r="J31" s="1" t="s">
        <v>1629</v>
      </c>
      <c r="K31" s="1" t="s">
        <v>987</v>
      </c>
      <c r="L31" s="1" t="s">
        <v>987</v>
      </c>
      <c r="M31" s="1" t="s">
        <v>990</v>
      </c>
      <c r="N31" s="1" t="s">
        <v>69</v>
      </c>
      <c r="O31" s="1" t="s">
        <v>987</v>
      </c>
      <c r="P31" s="1" t="s">
        <v>987</v>
      </c>
      <c r="Q31" s="1" t="s">
        <v>987</v>
      </c>
      <c r="R31" s="1" t="s">
        <v>987</v>
      </c>
      <c r="S31" s="1" t="s">
        <v>987</v>
      </c>
      <c r="T31" s="1" t="s">
        <v>1630</v>
      </c>
      <c r="U31" s="1" t="s">
        <v>987</v>
      </c>
      <c r="V31" s="1" t="s">
        <v>1631</v>
      </c>
      <c r="W31" s="1" t="s">
        <v>1632</v>
      </c>
      <c r="X31" s="1" t="s">
        <v>1633</v>
      </c>
      <c r="Y31" s="1" t="s">
        <v>1634</v>
      </c>
      <c r="Z31" s="1" t="s">
        <v>1635</v>
      </c>
      <c r="AA31" s="1" t="s">
        <v>1636</v>
      </c>
      <c r="AB31" s="1" t="s">
        <v>1637</v>
      </c>
      <c r="AC31" s="1" t="s">
        <v>1638</v>
      </c>
      <c r="AD31" s="1" t="s">
        <v>1639</v>
      </c>
      <c r="AE31" s="1" t="s">
        <v>1640</v>
      </c>
      <c r="AF31" s="1" t="s">
        <v>987</v>
      </c>
      <c r="AG31" s="2">
        <v>21.0</v>
      </c>
      <c r="AH31" s="2">
        <v>10.0</v>
      </c>
      <c r="AI31" s="2">
        <v>10.0</v>
      </c>
      <c r="AJ31" s="2">
        <v>0.0</v>
      </c>
      <c r="AK31" s="2">
        <v>7.0</v>
      </c>
      <c r="AL31" s="1" t="s">
        <v>1600</v>
      </c>
      <c r="AM31" s="1" t="s">
        <v>1601</v>
      </c>
      <c r="AN31" s="1" t="s">
        <v>1602</v>
      </c>
      <c r="AO31" s="1" t="s">
        <v>872</v>
      </c>
      <c r="AP31" s="1" t="s">
        <v>987</v>
      </c>
      <c r="AQ31" s="1" t="s">
        <v>987</v>
      </c>
      <c r="AR31" s="1" t="s">
        <v>1641</v>
      </c>
      <c r="AS31" s="1" t="s">
        <v>1642</v>
      </c>
      <c r="AT31" s="1" t="s">
        <v>1129</v>
      </c>
      <c r="AU31" s="2">
        <v>2022.0</v>
      </c>
      <c r="AV31" s="2">
        <v>7.0</v>
      </c>
      <c r="AW31" s="2">
        <v>2.0</v>
      </c>
      <c r="AX31" s="1" t="s">
        <v>987</v>
      </c>
      <c r="AY31" s="1" t="s">
        <v>987</v>
      </c>
      <c r="AZ31" s="1" t="s">
        <v>987</v>
      </c>
      <c r="BA31" s="1" t="s">
        <v>987</v>
      </c>
      <c r="BB31" s="2">
        <v>2297.0</v>
      </c>
      <c r="BC31" s="2">
        <v>2304.0</v>
      </c>
      <c r="BD31" s="1" t="s">
        <v>987</v>
      </c>
      <c r="BE31" s="1" t="s">
        <v>873</v>
      </c>
      <c r="BF31" s="7" t="str">
        <f>HYPERLINK("http://dx.doi.org/10.1109/LRA.2022.3143304","http://dx.doi.org/10.1109/LRA.2022.3143304")</f>
        <v>http://dx.doi.org/10.1109/LRA.2022.3143304</v>
      </c>
      <c r="BG31" s="1" t="s">
        <v>987</v>
      </c>
      <c r="BH31" s="1" t="s">
        <v>987</v>
      </c>
      <c r="BI31" s="2">
        <v>8.0</v>
      </c>
      <c r="BJ31" s="1" t="s">
        <v>1284</v>
      </c>
      <c r="BK31" s="1" t="s">
        <v>1011</v>
      </c>
      <c r="BL31" s="1" t="s">
        <v>1284</v>
      </c>
      <c r="BM31" s="1" t="s">
        <v>1643</v>
      </c>
      <c r="BN31" s="1" t="s">
        <v>987</v>
      </c>
      <c r="BO31" s="1" t="s">
        <v>1192</v>
      </c>
      <c r="BP31" s="1" t="s">
        <v>987</v>
      </c>
      <c r="BQ31" s="1" t="s">
        <v>987</v>
      </c>
      <c r="BR31" s="1" t="s">
        <v>1015</v>
      </c>
      <c r="BS31" s="1" t="s">
        <v>1644</v>
      </c>
      <c r="BT31" s="1" t="str">
        <f>HYPERLINK("https%3A%2F%2Fwww.webofscience.com%2Fwos%2Fwoscc%2Ffull-record%2FWOS:000748560800048","View Full Record in Web of Science")</f>
        <v>View Full Record in Web of Science</v>
      </c>
    </row>
    <row r="32">
      <c r="A32" s="1" t="s">
        <v>985</v>
      </c>
      <c r="B32" s="1" t="s">
        <v>1645</v>
      </c>
      <c r="C32" s="1" t="s">
        <v>987</v>
      </c>
      <c r="D32" s="1" t="s">
        <v>987</v>
      </c>
      <c r="E32" s="1" t="s">
        <v>987</v>
      </c>
      <c r="F32" s="1" t="s">
        <v>1646</v>
      </c>
      <c r="G32" s="1" t="s">
        <v>987</v>
      </c>
      <c r="H32" s="1" t="s">
        <v>987</v>
      </c>
      <c r="I32" s="1" t="s">
        <v>1647</v>
      </c>
      <c r="J32" s="1" t="s">
        <v>1648</v>
      </c>
      <c r="K32" s="1" t="s">
        <v>987</v>
      </c>
      <c r="L32" s="1" t="s">
        <v>987</v>
      </c>
      <c r="M32" s="1" t="s">
        <v>990</v>
      </c>
      <c r="N32" s="1" t="s">
        <v>69</v>
      </c>
      <c r="O32" s="1" t="s">
        <v>987</v>
      </c>
      <c r="P32" s="1" t="s">
        <v>987</v>
      </c>
      <c r="Q32" s="1" t="s">
        <v>987</v>
      </c>
      <c r="R32" s="1" t="s">
        <v>987</v>
      </c>
      <c r="S32" s="1" t="s">
        <v>987</v>
      </c>
      <c r="T32" s="1" t="s">
        <v>1649</v>
      </c>
      <c r="U32" s="1" t="s">
        <v>1650</v>
      </c>
      <c r="V32" s="1" t="s">
        <v>1651</v>
      </c>
      <c r="W32" s="1" t="s">
        <v>1652</v>
      </c>
      <c r="X32" s="1" t="s">
        <v>1653</v>
      </c>
      <c r="Y32" s="1" t="s">
        <v>1654</v>
      </c>
      <c r="Z32" s="1" t="s">
        <v>1655</v>
      </c>
      <c r="AA32" s="1" t="s">
        <v>1656</v>
      </c>
      <c r="AB32" s="1" t="s">
        <v>1657</v>
      </c>
      <c r="AC32" s="1" t="s">
        <v>1658</v>
      </c>
      <c r="AD32" s="1" t="s">
        <v>1659</v>
      </c>
      <c r="AE32" s="1" t="s">
        <v>1660</v>
      </c>
      <c r="AF32" s="1" t="s">
        <v>987</v>
      </c>
      <c r="AG32" s="2">
        <v>45.0</v>
      </c>
      <c r="AH32" s="2">
        <v>7.0</v>
      </c>
      <c r="AI32" s="2">
        <v>7.0</v>
      </c>
      <c r="AJ32" s="2">
        <v>1.0</v>
      </c>
      <c r="AK32" s="2">
        <v>15.0</v>
      </c>
      <c r="AL32" s="1" t="s">
        <v>1256</v>
      </c>
      <c r="AM32" s="1" t="s">
        <v>1063</v>
      </c>
      <c r="AN32" s="1" t="s">
        <v>1257</v>
      </c>
      <c r="AO32" s="1" t="s">
        <v>1661</v>
      </c>
      <c r="AP32" s="1" t="s">
        <v>1662</v>
      </c>
      <c r="AQ32" s="1" t="s">
        <v>987</v>
      </c>
      <c r="AR32" s="1" t="s">
        <v>1663</v>
      </c>
      <c r="AS32" s="1" t="s">
        <v>1664</v>
      </c>
      <c r="AT32" s="1" t="s">
        <v>1606</v>
      </c>
      <c r="AU32" s="2">
        <v>2022.0</v>
      </c>
      <c r="AV32" s="2">
        <v>112.0</v>
      </c>
      <c r="AW32" s="1" t="s">
        <v>987</v>
      </c>
      <c r="AX32" s="1" t="s">
        <v>987</v>
      </c>
      <c r="AY32" s="1" t="s">
        <v>987</v>
      </c>
      <c r="AZ32" s="1" t="s">
        <v>987</v>
      </c>
      <c r="BA32" s="1" t="s">
        <v>987</v>
      </c>
      <c r="BB32" s="2">
        <v>224.0</v>
      </c>
      <c r="BC32" s="2">
        <v>237.0</v>
      </c>
      <c r="BD32" s="1" t="s">
        <v>987</v>
      </c>
      <c r="BE32" s="1" t="s">
        <v>1665</v>
      </c>
      <c r="BF32" s="7" t="str">
        <f>HYPERLINK("http://dx.doi.org/10.1016/j.apm.2022.08.009","http://dx.doi.org/10.1016/j.apm.2022.08.009")</f>
        <v>http://dx.doi.org/10.1016/j.apm.2022.08.009</v>
      </c>
      <c r="BG32" s="1" t="s">
        <v>987</v>
      </c>
      <c r="BH32" s="1" t="s">
        <v>1666</v>
      </c>
      <c r="BI32" s="2">
        <v>14.0</v>
      </c>
      <c r="BJ32" s="1" t="s">
        <v>1667</v>
      </c>
      <c r="BK32" s="1" t="s">
        <v>1011</v>
      </c>
      <c r="BL32" s="1" t="s">
        <v>1668</v>
      </c>
      <c r="BM32" s="1" t="s">
        <v>1669</v>
      </c>
      <c r="BN32" s="1" t="s">
        <v>987</v>
      </c>
      <c r="BO32" s="1" t="s">
        <v>987</v>
      </c>
      <c r="BP32" s="1" t="s">
        <v>987</v>
      </c>
      <c r="BQ32" s="1" t="s">
        <v>987</v>
      </c>
      <c r="BR32" s="1" t="s">
        <v>1015</v>
      </c>
      <c r="BS32" s="1" t="s">
        <v>1670</v>
      </c>
      <c r="BT32" s="1" t="str">
        <f>HYPERLINK("https%3A%2F%2Fwww.webofscience.com%2Fwos%2Fwoscc%2Ffull-record%2FWOS:000862840600005","View Full Record in Web of Science")</f>
        <v>View Full Record in Web of Science</v>
      </c>
    </row>
    <row r="33">
      <c r="A33" s="1" t="s">
        <v>564</v>
      </c>
      <c r="B33" s="1" t="s">
        <v>1671</v>
      </c>
      <c r="C33" s="1" t="s">
        <v>987</v>
      </c>
      <c r="D33" s="1" t="s">
        <v>987</v>
      </c>
      <c r="E33" s="1" t="s">
        <v>747</v>
      </c>
      <c r="F33" s="1" t="s">
        <v>1672</v>
      </c>
      <c r="G33" s="1" t="s">
        <v>987</v>
      </c>
      <c r="H33" s="1" t="s">
        <v>987</v>
      </c>
      <c r="I33" s="1" t="s">
        <v>372</v>
      </c>
      <c r="J33" s="1" t="s">
        <v>1673</v>
      </c>
      <c r="K33" s="1" t="s">
        <v>1424</v>
      </c>
      <c r="L33" s="1" t="s">
        <v>987</v>
      </c>
      <c r="M33" s="1" t="s">
        <v>990</v>
      </c>
      <c r="N33" s="1" t="s">
        <v>1047</v>
      </c>
      <c r="O33" s="1" t="s">
        <v>1425</v>
      </c>
      <c r="P33" s="1" t="s">
        <v>1674</v>
      </c>
      <c r="Q33" s="1" t="s">
        <v>1675</v>
      </c>
      <c r="R33" s="1" t="s">
        <v>1428</v>
      </c>
      <c r="S33" s="1" t="s">
        <v>987</v>
      </c>
      <c r="T33" s="1" t="s">
        <v>987</v>
      </c>
      <c r="U33" s="1" t="s">
        <v>1676</v>
      </c>
      <c r="V33" s="1" t="s">
        <v>863</v>
      </c>
      <c r="W33" s="1" t="s">
        <v>1677</v>
      </c>
      <c r="X33" s="1" t="s">
        <v>1678</v>
      </c>
      <c r="Y33" s="1" t="s">
        <v>1679</v>
      </c>
      <c r="Z33" s="1" t="s">
        <v>1680</v>
      </c>
      <c r="AA33" s="1" t="s">
        <v>1681</v>
      </c>
      <c r="AB33" s="1" t="s">
        <v>1682</v>
      </c>
      <c r="AC33" s="1" t="s">
        <v>987</v>
      </c>
      <c r="AD33" s="1" t="s">
        <v>987</v>
      </c>
      <c r="AE33" s="1" t="s">
        <v>987</v>
      </c>
      <c r="AF33" s="1" t="s">
        <v>987</v>
      </c>
      <c r="AG33" s="2">
        <v>29.0</v>
      </c>
      <c r="AH33" s="2">
        <v>0.0</v>
      </c>
      <c r="AI33" s="2">
        <v>0.0</v>
      </c>
      <c r="AJ33" s="2">
        <v>0.0</v>
      </c>
      <c r="AK33" s="2">
        <v>0.0</v>
      </c>
      <c r="AL33" s="1" t="s">
        <v>747</v>
      </c>
      <c r="AM33" s="1" t="s">
        <v>1063</v>
      </c>
      <c r="AN33" s="1" t="s">
        <v>1103</v>
      </c>
      <c r="AO33" s="1" t="s">
        <v>1436</v>
      </c>
      <c r="AP33" s="1" t="s">
        <v>1437</v>
      </c>
      <c r="AQ33" s="1" t="s">
        <v>1683</v>
      </c>
      <c r="AR33" s="1" t="s">
        <v>1438</v>
      </c>
      <c r="AS33" s="1" t="s">
        <v>987</v>
      </c>
      <c r="AT33" s="1" t="s">
        <v>987</v>
      </c>
      <c r="AU33" s="2">
        <v>2024.0</v>
      </c>
      <c r="AV33" s="1" t="s">
        <v>987</v>
      </c>
      <c r="AW33" s="1" t="s">
        <v>987</v>
      </c>
      <c r="AX33" s="1" t="s">
        <v>987</v>
      </c>
      <c r="AY33" s="1" t="s">
        <v>987</v>
      </c>
      <c r="AZ33" s="1" t="s">
        <v>987</v>
      </c>
      <c r="BA33" s="1" t="s">
        <v>987</v>
      </c>
      <c r="BB33" s="2">
        <v>250.0</v>
      </c>
      <c r="BC33" s="2">
        <v>256.0</v>
      </c>
      <c r="BD33" s="1" t="s">
        <v>987</v>
      </c>
      <c r="BE33" s="1" t="s">
        <v>373</v>
      </c>
      <c r="BF33" s="7" t="str">
        <f>HYPERLINK("http://dx.doi.org/10.1109/ICRA57147.2024.10610142","http://dx.doi.org/10.1109/ICRA57147.2024.10610142")</f>
        <v>http://dx.doi.org/10.1109/ICRA57147.2024.10610142</v>
      </c>
      <c r="BG33" s="1" t="s">
        <v>987</v>
      </c>
      <c r="BH33" s="1" t="s">
        <v>987</v>
      </c>
      <c r="BI33" s="2">
        <v>7.0</v>
      </c>
      <c r="BJ33" s="1" t="s">
        <v>1460</v>
      </c>
      <c r="BK33" s="1" t="s">
        <v>1067</v>
      </c>
      <c r="BL33" s="1" t="s">
        <v>1460</v>
      </c>
      <c r="BM33" s="1" t="s">
        <v>1684</v>
      </c>
      <c r="BN33" s="1" t="s">
        <v>987</v>
      </c>
      <c r="BO33" s="1" t="s">
        <v>1192</v>
      </c>
      <c r="BP33" s="1" t="s">
        <v>987</v>
      </c>
      <c r="BQ33" s="1" t="s">
        <v>987</v>
      </c>
      <c r="BR33" s="1" t="s">
        <v>1015</v>
      </c>
      <c r="BS33" s="1" t="s">
        <v>1685</v>
      </c>
      <c r="BT33" s="1" t="str">
        <f>HYPERLINK("https%3A%2F%2Fwww.webofscience.com%2Fwos%2Fwoscc%2Ffull-record%2FWOS:001294576200025","View Full Record in Web of Science")</f>
        <v>View Full Record in Web of Science</v>
      </c>
    </row>
    <row r="34">
      <c r="A34" s="1" t="s">
        <v>564</v>
      </c>
      <c r="B34" s="1" t="s">
        <v>1686</v>
      </c>
      <c r="C34" s="1" t="s">
        <v>987</v>
      </c>
      <c r="D34" s="1" t="s">
        <v>987</v>
      </c>
      <c r="E34" s="1" t="s">
        <v>1687</v>
      </c>
      <c r="F34" s="1" t="s">
        <v>1688</v>
      </c>
      <c r="G34" s="1" t="s">
        <v>987</v>
      </c>
      <c r="H34" s="1" t="s">
        <v>987</v>
      </c>
      <c r="I34" s="1" t="s">
        <v>704</v>
      </c>
      <c r="J34" s="1" t="s">
        <v>1689</v>
      </c>
      <c r="K34" s="1" t="s">
        <v>1690</v>
      </c>
      <c r="L34" s="1" t="s">
        <v>987</v>
      </c>
      <c r="M34" s="1" t="s">
        <v>990</v>
      </c>
      <c r="N34" s="1" t="s">
        <v>1047</v>
      </c>
      <c r="O34" s="1" t="s">
        <v>1691</v>
      </c>
      <c r="P34" s="1" t="s">
        <v>1692</v>
      </c>
      <c r="Q34" s="1" t="s">
        <v>1693</v>
      </c>
      <c r="R34" s="1" t="s">
        <v>1694</v>
      </c>
      <c r="S34" s="1" t="s">
        <v>987</v>
      </c>
      <c r="T34" s="1" t="s">
        <v>1695</v>
      </c>
      <c r="U34" s="1" t="s">
        <v>1696</v>
      </c>
      <c r="V34" s="1" t="s">
        <v>897</v>
      </c>
      <c r="W34" s="1" t="s">
        <v>1697</v>
      </c>
      <c r="X34" s="1" t="s">
        <v>1698</v>
      </c>
      <c r="Y34" s="1" t="s">
        <v>1699</v>
      </c>
      <c r="Z34" s="1" t="s">
        <v>1700</v>
      </c>
      <c r="AA34" s="1" t="s">
        <v>1701</v>
      </c>
      <c r="AB34" s="1" t="s">
        <v>1702</v>
      </c>
      <c r="AC34" s="1" t="s">
        <v>1703</v>
      </c>
      <c r="AD34" s="1" t="s">
        <v>1704</v>
      </c>
      <c r="AE34" s="1" t="s">
        <v>1705</v>
      </c>
      <c r="AF34" s="1" t="s">
        <v>987</v>
      </c>
      <c r="AG34" s="2">
        <v>52.0</v>
      </c>
      <c r="AH34" s="2">
        <v>3.0</v>
      </c>
      <c r="AI34" s="2">
        <v>3.0</v>
      </c>
      <c r="AJ34" s="2">
        <v>0.0</v>
      </c>
      <c r="AK34" s="2">
        <v>0.0</v>
      </c>
      <c r="AL34" s="1" t="s">
        <v>1062</v>
      </c>
      <c r="AM34" s="1" t="s">
        <v>1063</v>
      </c>
      <c r="AN34" s="1" t="s">
        <v>1064</v>
      </c>
      <c r="AO34" s="1" t="s">
        <v>1706</v>
      </c>
      <c r="AP34" s="1" t="s">
        <v>898</v>
      </c>
      <c r="AQ34" s="1" t="s">
        <v>899</v>
      </c>
      <c r="AR34" s="1" t="s">
        <v>1707</v>
      </c>
      <c r="AS34" s="1" t="s">
        <v>987</v>
      </c>
      <c r="AT34" s="1" t="s">
        <v>987</v>
      </c>
      <c r="AU34" s="2">
        <v>2020.0</v>
      </c>
      <c r="AV34" s="1" t="s">
        <v>987</v>
      </c>
      <c r="AW34" s="1" t="s">
        <v>987</v>
      </c>
      <c r="AX34" s="1" t="s">
        <v>987</v>
      </c>
      <c r="AY34" s="1" t="s">
        <v>987</v>
      </c>
      <c r="AZ34" s="1" t="s">
        <v>987</v>
      </c>
      <c r="BA34" s="1" t="s">
        <v>987</v>
      </c>
      <c r="BB34" s="2">
        <v>55.0</v>
      </c>
      <c r="BC34" s="2">
        <v>65.0</v>
      </c>
      <c r="BD34" s="1" t="s">
        <v>987</v>
      </c>
      <c r="BE34" s="1" t="s">
        <v>530</v>
      </c>
      <c r="BF34" s="7" t="str">
        <f>HYPERLINK("http://dx.doi.org/10.1145/3372020.3391561","http://dx.doi.org/10.1145/3372020.3391561")</f>
        <v>http://dx.doi.org/10.1145/3372020.3391561</v>
      </c>
      <c r="BG34" s="1" t="s">
        <v>987</v>
      </c>
      <c r="BH34" s="1" t="s">
        <v>987</v>
      </c>
      <c r="BI34" s="2">
        <v>11.0</v>
      </c>
      <c r="BJ34" s="1" t="s">
        <v>1066</v>
      </c>
      <c r="BK34" s="1" t="s">
        <v>1067</v>
      </c>
      <c r="BL34" s="1" t="s">
        <v>1068</v>
      </c>
      <c r="BM34" s="1" t="s">
        <v>1708</v>
      </c>
      <c r="BN34" s="1" t="s">
        <v>987</v>
      </c>
      <c r="BO34" s="1" t="s">
        <v>1107</v>
      </c>
      <c r="BP34" s="1" t="s">
        <v>987</v>
      </c>
      <c r="BQ34" s="1" t="s">
        <v>987</v>
      </c>
      <c r="BR34" s="1" t="s">
        <v>1015</v>
      </c>
      <c r="BS34" s="1" t="s">
        <v>1709</v>
      </c>
      <c r="BT34" s="1" t="str">
        <f>HYPERLINK("https%3A%2F%2Fwww.webofscience.com%2Fwos%2Fwoscc%2Ffull-record%2FWOS:001041745500006","View Full Record in Web of Science")</f>
        <v>View Full Record in Web of Science</v>
      </c>
    </row>
    <row r="35">
      <c r="A35" s="1" t="s">
        <v>985</v>
      </c>
      <c r="B35" s="1" t="s">
        <v>1710</v>
      </c>
      <c r="C35" s="1" t="s">
        <v>987</v>
      </c>
      <c r="D35" s="1" t="s">
        <v>987</v>
      </c>
      <c r="E35" s="1" t="s">
        <v>987</v>
      </c>
      <c r="F35" s="1" t="s">
        <v>1711</v>
      </c>
      <c r="G35" s="1" t="s">
        <v>987</v>
      </c>
      <c r="H35" s="1" t="s">
        <v>987</v>
      </c>
      <c r="I35" s="1" t="s">
        <v>153</v>
      </c>
      <c r="J35" s="1" t="s">
        <v>1712</v>
      </c>
      <c r="K35" s="1" t="s">
        <v>987</v>
      </c>
      <c r="L35" s="1" t="s">
        <v>987</v>
      </c>
      <c r="M35" s="1" t="s">
        <v>990</v>
      </c>
      <c r="N35" s="1" t="s">
        <v>69</v>
      </c>
      <c r="O35" s="1" t="s">
        <v>987</v>
      </c>
      <c r="P35" s="1" t="s">
        <v>987</v>
      </c>
      <c r="Q35" s="1" t="s">
        <v>987</v>
      </c>
      <c r="R35" s="1" t="s">
        <v>987</v>
      </c>
      <c r="S35" s="1" t="s">
        <v>987</v>
      </c>
      <c r="T35" s="1" t="s">
        <v>1713</v>
      </c>
      <c r="U35" s="1" t="s">
        <v>987</v>
      </c>
      <c r="V35" s="1" t="s">
        <v>1714</v>
      </c>
      <c r="W35" s="1" t="s">
        <v>1715</v>
      </c>
      <c r="X35" s="1" t="s">
        <v>1716</v>
      </c>
      <c r="Y35" s="1" t="s">
        <v>1717</v>
      </c>
      <c r="Z35" s="1" t="s">
        <v>1718</v>
      </c>
      <c r="AA35" s="1" t="s">
        <v>1719</v>
      </c>
      <c r="AB35" s="1" t="s">
        <v>1720</v>
      </c>
      <c r="AC35" s="1" t="s">
        <v>1721</v>
      </c>
      <c r="AD35" s="1" t="s">
        <v>1722</v>
      </c>
      <c r="AE35" s="1" t="s">
        <v>1723</v>
      </c>
      <c r="AF35" s="1" t="s">
        <v>987</v>
      </c>
      <c r="AG35" s="2">
        <v>43.0</v>
      </c>
      <c r="AH35" s="2">
        <v>4.0</v>
      </c>
      <c r="AI35" s="2">
        <v>4.0</v>
      </c>
      <c r="AJ35" s="2">
        <v>2.0</v>
      </c>
      <c r="AK35" s="2">
        <v>9.0</v>
      </c>
      <c r="AL35" s="1" t="s">
        <v>1600</v>
      </c>
      <c r="AM35" s="1" t="s">
        <v>1601</v>
      </c>
      <c r="AN35" s="1" t="s">
        <v>1602</v>
      </c>
      <c r="AO35" s="1" t="s">
        <v>888</v>
      </c>
      <c r="AP35" s="1" t="s">
        <v>987</v>
      </c>
      <c r="AQ35" s="1" t="s">
        <v>987</v>
      </c>
      <c r="AR35" s="1" t="s">
        <v>1712</v>
      </c>
      <c r="AS35" s="1" t="s">
        <v>154</v>
      </c>
      <c r="AT35" s="1" t="s">
        <v>987</v>
      </c>
      <c r="AU35" s="2">
        <v>2022.0</v>
      </c>
      <c r="AV35" s="2">
        <v>10.0</v>
      </c>
      <c r="AW35" s="1" t="s">
        <v>987</v>
      </c>
      <c r="AX35" s="1" t="s">
        <v>987</v>
      </c>
      <c r="AY35" s="1" t="s">
        <v>987</v>
      </c>
      <c r="AZ35" s="1" t="s">
        <v>987</v>
      </c>
      <c r="BA35" s="1" t="s">
        <v>987</v>
      </c>
      <c r="BB35" s="2">
        <v>51889.0</v>
      </c>
      <c r="BC35" s="2">
        <v>51907.0</v>
      </c>
      <c r="BD35" s="1" t="s">
        <v>987</v>
      </c>
      <c r="BE35" s="1" t="s">
        <v>155</v>
      </c>
      <c r="BF35" s="7" t="str">
        <f>HYPERLINK("http://dx.doi.org/10.1109/ACCESS.2022.3173647","http://dx.doi.org/10.1109/ACCESS.2022.3173647")</f>
        <v>http://dx.doi.org/10.1109/ACCESS.2022.3173647</v>
      </c>
      <c r="BG35" s="1" t="s">
        <v>987</v>
      </c>
      <c r="BH35" s="1" t="s">
        <v>987</v>
      </c>
      <c r="BI35" s="2">
        <v>19.0</v>
      </c>
      <c r="BJ35" s="1" t="s">
        <v>1724</v>
      </c>
      <c r="BK35" s="1" t="s">
        <v>1011</v>
      </c>
      <c r="BL35" s="1" t="s">
        <v>1725</v>
      </c>
      <c r="BM35" s="1" t="s">
        <v>1726</v>
      </c>
      <c r="BN35" s="1" t="s">
        <v>987</v>
      </c>
      <c r="BO35" s="1" t="s">
        <v>1217</v>
      </c>
      <c r="BP35" s="1" t="s">
        <v>987</v>
      </c>
      <c r="BQ35" s="1" t="s">
        <v>987</v>
      </c>
      <c r="BR35" s="1" t="s">
        <v>1015</v>
      </c>
      <c r="BS35" s="1" t="s">
        <v>1727</v>
      </c>
      <c r="BT35" s="1" t="str">
        <f>HYPERLINK("https%3A%2F%2Fwww.webofscience.com%2Fwos%2Fwoscc%2Ffull-record%2FWOS:000798451200001","View Full Record in Web of Science")</f>
        <v>View Full Record in Web of Science</v>
      </c>
    </row>
    <row r="36">
      <c r="A36" s="1" t="s">
        <v>564</v>
      </c>
      <c r="B36" s="1" t="s">
        <v>1728</v>
      </c>
      <c r="C36" s="1" t="s">
        <v>987</v>
      </c>
      <c r="D36" s="1" t="s">
        <v>987</v>
      </c>
      <c r="E36" s="1" t="s">
        <v>987</v>
      </c>
      <c r="F36" s="1" t="s">
        <v>1729</v>
      </c>
      <c r="G36" s="1" t="s">
        <v>987</v>
      </c>
      <c r="H36" s="1" t="s">
        <v>987</v>
      </c>
      <c r="I36" s="1" t="s">
        <v>53</v>
      </c>
      <c r="J36" s="1" t="s">
        <v>1730</v>
      </c>
      <c r="K36" s="1" t="s">
        <v>987</v>
      </c>
      <c r="L36" s="1" t="s">
        <v>987</v>
      </c>
      <c r="M36" s="1" t="s">
        <v>990</v>
      </c>
      <c r="N36" s="1" t="s">
        <v>1047</v>
      </c>
      <c r="O36" s="1" t="s">
        <v>1731</v>
      </c>
      <c r="P36" s="1" t="s">
        <v>1732</v>
      </c>
      <c r="Q36" s="1" t="s">
        <v>1164</v>
      </c>
      <c r="R36" s="1" t="s">
        <v>1733</v>
      </c>
      <c r="S36" s="1" t="s">
        <v>987</v>
      </c>
      <c r="T36" s="1" t="s">
        <v>1734</v>
      </c>
      <c r="U36" s="1" t="s">
        <v>987</v>
      </c>
      <c r="V36" s="1" t="s">
        <v>1735</v>
      </c>
      <c r="W36" s="1" t="s">
        <v>1736</v>
      </c>
      <c r="X36" s="1" t="s">
        <v>1737</v>
      </c>
      <c r="Y36" s="1" t="s">
        <v>1738</v>
      </c>
      <c r="Z36" s="1" t="s">
        <v>1739</v>
      </c>
      <c r="AA36" s="1" t="s">
        <v>1740</v>
      </c>
      <c r="AB36" s="1" t="s">
        <v>987</v>
      </c>
      <c r="AC36" s="1" t="s">
        <v>1741</v>
      </c>
      <c r="AD36" s="1" t="s">
        <v>1742</v>
      </c>
      <c r="AE36" s="1" t="s">
        <v>1743</v>
      </c>
      <c r="AF36" s="1" t="s">
        <v>987</v>
      </c>
      <c r="AG36" s="2">
        <v>26.0</v>
      </c>
      <c r="AH36" s="2">
        <v>0.0</v>
      </c>
      <c r="AI36" s="2">
        <v>0.0</v>
      </c>
      <c r="AJ36" s="2">
        <v>0.0</v>
      </c>
      <c r="AK36" s="2">
        <v>1.0</v>
      </c>
      <c r="AL36" s="1" t="s">
        <v>1003</v>
      </c>
      <c r="AM36" s="1" t="s">
        <v>1004</v>
      </c>
      <c r="AN36" s="1" t="s">
        <v>1005</v>
      </c>
      <c r="AO36" s="1" t="s">
        <v>1744</v>
      </c>
      <c r="AP36" s="1" t="s">
        <v>987</v>
      </c>
      <c r="AQ36" s="1" t="s">
        <v>987</v>
      </c>
      <c r="AR36" s="1" t="s">
        <v>1730</v>
      </c>
      <c r="AS36" s="1" t="s">
        <v>1730</v>
      </c>
      <c r="AT36" s="1" t="s">
        <v>987</v>
      </c>
      <c r="AU36" s="2">
        <v>2020.0</v>
      </c>
      <c r="AV36" s="2">
        <v>53.0</v>
      </c>
      <c r="AW36" s="2">
        <v>2.0</v>
      </c>
      <c r="AX36" s="1" t="s">
        <v>987</v>
      </c>
      <c r="AY36" s="1" t="s">
        <v>987</v>
      </c>
      <c r="AZ36" s="1" t="s">
        <v>987</v>
      </c>
      <c r="BA36" s="1" t="s">
        <v>987</v>
      </c>
      <c r="BB36" s="2">
        <v>15388.0</v>
      </c>
      <c r="BC36" s="2">
        <v>15395.0</v>
      </c>
      <c r="BD36" s="1" t="s">
        <v>987</v>
      </c>
      <c r="BE36" s="1" t="s">
        <v>55</v>
      </c>
      <c r="BF36" s="7" t="str">
        <f>HYPERLINK("http://dx.doi.org/10.1016/j.ifacol.2020.12.2359","http://dx.doi.org/10.1016/j.ifacol.2020.12.2359")</f>
        <v>http://dx.doi.org/10.1016/j.ifacol.2020.12.2359</v>
      </c>
      <c r="BG36" s="1" t="s">
        <v>987</v>
      </c>
      <c r="BH36" s="1" t="s">
        <v>987</v>
      </c>
      <c r="BI36" s="2">
        <v>8.0</v>
      </c>
      <c r="BJ36" s="1" t="s">
        <v>1745</v>
      </c>
      <c r="BK36" s="1" t="s">
        <v>1067</v>
      </c>
      <c r="BL36" s="1" t="s">
        <v>1745</v>
      </c>
      <c r="BM36" s="1" t="s">
        <v>1746</v>
      </c>
      <c r="BN36" s="1" t="s">
        <v>987</v>
      </c>
      <c r="BO36" s="1" t="s">
        <v>1747</v>
      </c>
      <c r="BP36" s="1" t="s">
        <v>987</v>
      </c>
      <c r="BQ36" s="1" t="s">
        <v>987</v>
      </c>
      <c r="BR36" s="1" t="s">
        <v>1015</v>
      </c>
      <c r="BS36" s="1" t="s">
        <v>1748</v>
      </c>
      <c r="BT36" s="1" t="str">
        <f>HYPERLINK("https%3A%2F%2Fwww.webofscience.com%2Fwos%2Fwoscc%2Ffull-record%2FWOS:000652593600348","View Full Record in Web of Science")</f>
        <v>View Full Record in Web of Science</v>
      </c>
    </row>
    <row r="37">
      <c r="A37" s="1" t="s">
        <v>564</v>
      </c>
      <c r="B37" s="1" t="s">
        <v>1749</v>
      </c>
      <c r="C37" s="1" t="s">
        <v>987</v>
      </c>
      <c r="D37" s="1" t="s">
        <v>1750</v>
      </c>
      <c r="E37" s="1" t="s">
        <v>987</v>
      </c>
      <c r="F37" s="1" t="s">
        <v>1751</v>
      </c>
      <c r="G37" s="1" t="s">
        <v>987</v>
      </c>
      <c r="H37" s="1" t="s">
        <v>987</v>
      </c>
      <c r="I37" s="1" t="s">
        <v>1752</v>
      </c>
      <c r="J37" s="1" t="s">
        <v>1753</v>
      </c>
      <c r="K37" s="1" t="s">
        <v>116</v>
      </c>
      <c r="L37" s="1" t="s">
        <v>987</v>
      </c>
      <c r="M37" s="1" t="s">
        <v>990</v>
      </c>
      <c r="N37" s="1" t="s">
        <v>1047</v>
      </c>
      <c r="O37" s="1" t="s">
        <v>1754</v>
      </c>
      <c r="P37" s="1" t="s">
        <v>1755</v>
      </c>
      <c r="Q37" s="1" t="s">
        <v>1756</v>
      </c>
      <c r="R37" s="1" t="s">
        <v>987</v>
      </c>
      <c r="S37" s="1" t="s">
        <v>1757</v>
      </c>
      <c r="T37" s="1" t="s">
        <v>987</v>
      </c>
      <c r="U37" s="1" t="s">
        <v>987</v>
      </c>
      <c r="V37" s="1" t="s">
        <v>1758</v>
      </c>
      <c r="W37" s="1" t="s">
        <v>1759</v>
      </c>
      <c r="X37" s="1" t="s">
        <v>1760</v>
      </c>
      <c r="Y37" s="1" t="s">
        <v>1761</v>
      </c>
      <c r="Z37" s="1" t="s">
        <v>1762</v>
      </c>
      <c r="AA37" s="1" t="s">
        <v>1763</v>
      </c>
      <c r="AB37" s="1" t="s">
        <v>1764</v>
      </c>
      <c r="AC37" s="1" t="s">
        <v>987</v>
      </c>
      <c r="AD37" s="1" t="s">
        <v>987</v>
      </c>
      <c r="AE37" s="1" t="s">
        <v>987</v>
      </c>
      <c r="AF37" s="1" t="s">
        <v>987</v>
      </c>
      <c r="AG37" s="2">
        <v>21.0</v>
      </c>
      <c r="AH37" s="2">
        <v>18.0</v>
      </c>
      <c r="AI37" s="2">
        <v>21.0</v>
      </c>
      <c r="AJ37" s="2">
        <v>0.0</v>
      </c>
      <c r="AK37" s="2">
        <v>1.0</v>
      </c>
      <c r="AL37" s="1" t="s">
        <v>1765</v>
      </c>
      <c r="AM37" s="1" t="s">
        <v>1766</v>
      </c>
      <c r="AN37" s="1" t="s">
        <v>1767</v>
      </c>
      <c r="AO37" s="1" t="s">
        <v>1768</v>
      </c>
      <c r="AP37" s="1" t="s">
        <v>987</v>
      </c>
      <c r="AQ37" s="1" t="s">
        <v>1769</v>
      </c>
      <c r="AR37" s="1" t="s">
        <v>1770</v>
      </c>
      <c r="AS37" s="1" t="s">
        <v>987</v>
      </c>
      <c r="AT37" s="1" t="s">
        <v>987</v>
      </c>
      <c r="AU37" s="2">
        <v>2014.0</v>
      </c>
      <c r="AV37" s="2">
        <v>104.0</v>
      </c>
      <c r="AW37" s="1" t="s">
        <v>987</v>
      </c>
      <c r="AX37" s="1" t="s">
        <v>987</v>
      </c>
      <c r="AY37" s="1" t="s">
        <v>987</v>
      </c>
      <c r="AZ37" s="1" t="s">
        <v>987</v>
      </c>
      <c r="BA37" s="1" t="s">
        <v>987</v>
      </c>
      <c r="BB37" s="2">
        <v>337.0</v>
      </c>
      <c r="BC37" s="2">
        <v>351.0</v>
      </c>
      <c r="BD37" s="1" t="s">
        <v>987</v>
      </c>
      <c r="BE37" s="1" t="s">
        <v>117</v>
      </c>
      <c r="BF37" s="7" t="str">
        <f>HYPERLINK("http://dx.doi.org/10.1007/978-3-642-55146-8_24","http://dx.doi.org/10.1007/978-3-642-55146-8_24")</f>
        <v>http://dx.doi.org/10.1007/978-3-642-55146-8_24</v>
      </c>
      <c r="BG37" s="1" t="s">
        <v>987</v>
      </c>
      <c r="BH37" s="1" t="s">
        <v>987</v>
      </c>
      <c r="BI37" s="2">
        <v>15.0</v>
      </c>
      <c r="BJ37" s="1" t="s">
        <v>1131</v>
      </c>
      <c r="BK37" s="1" t="s">
        <v>1067</v>
      </c>
      <c r="BL37" s="1" t="s">
        <v>1132</v>
      </c>
      <c r="BM37" s="1" t="s">
        <v>1771</v>
      </c>
      <c r="BN37" s="1" t="s">
        <v>987</v>
      </c>
      <c r="BO37" s="1" t="s">
        <v>987</v>
      </c>
      <c r="BP37" s="1" t="s">
        <v>987</v>
      </c>
      <c r="BQ37" s="1" t="s">
        <v>987</v>
      </c>
      <c r="BR37" s="1" t="s">
        <v>1015</v>
      </c>
      <c r="BS37" s="1" t="s">
        <v>1772</v>
      </c>
      <c r="BT37" s="1" t="str">
        <f>HYPERLINK("https%3A%2F%2Fwww.webofscience.com%2Fwos%2Fwoscc%2Ffull-record%2FWOS:000375850800024","View Full Record in Web of Science")</f>
        <v>View Full Record in Web of Science</v>
      </c>
    </row>
    <row r="38">
      <c r="A38" s="1" t="s">
        <v>564</v>
      </c>
      <c r="B38" s="1" t="s">
        <v>1773</v>
      </c>
      <c r="C38" s="1" t="s">
        <v>987</v>
      </c>
      <c r="D38" s="1" t="s">
        <v>987</v>
      </c>
      <c r="E38" s="1" t="s">
        <v>747</v>
      </c>
      <c r="F38" s="1" t="s">
        <v>1774</v>
      </c>
      <c r="G38" s="1" t="s">
        <v>987</v>
      </c>
      <c r="H38" s="1" t="s">
        <v>987</v>
      </c>
      <c r="I38" s="1" t="s">
        <v>185</v>
      </c>
      <c r="J38" s="1" t="s">
        <v>1673</v>
      </c>
      <c r="K38" s="1" t="s">
        <v>1424</v>
      </c>
      <c r="L38" s="1" t="s">
        <v>987</v>
      </c>
      <c r="M38" s="1" t="s">
        <v>990</v>
      </c>
      <c r="N38" s="1" t="s">
        <v>1047</v>
      </c>
      <c r="O38" s="1" t="s">
        <v>1425</v>
      </c>
      <c r="P38" s="1" t="s">
        <v>1674</v>
      </c>
      <c r="Q38" s="1" t="s">
        <v>1675</v>
      </c>
      <c r="R38" s="1" t="s">
        <v>1428</v>
      </c>
      <c r="S38" s="1" t="s">
        <v>987</v>
      </c>
      <c r="T38" s="1" t="s">
        <v>987</v>
      </c>
      <c r="U38" s="1" t="s">
        <v>1775</v>
      </c>
      <c r="V38" s="1" t="s">
        <v>1776</v>
      </c>
      <c r="W38" s="1" t="s">
        <v>1777</v>
      </c>
      <c r="X38" s="1" t="s">
        <v>987</v>
      </c>
      <c r="Y38" s="1" t="s">
        <v>1778</v>
      </c>
      <c r="Z38" s="1" t="s">
        <v>987</v>
      </c>
      <c r="AA38" s="1" t="s">
        <v>987</v>
      </c>
      <c r="AB38" s="1" t="s">
        <v>987</v>
      </c>
      <c r="AC38" s="1" t="s">
        <v>1779</v>
      </c>
      <c r="AD38" s="1" t="s">
        <v>1780</v>
      </c>
      <c r="AE38" s="1" t="s">
        <v>1781</v>
      </c>
      <c r="AF38" s="1" t="s">
        <v>987</v>
      </c>
      <c r="AG38" s="2">
        <v>27.0</v>
      </c>
      <c r="AH38" s="2">
        <v>0.0</v>
      </c>
      <c r="AI38" s="2">
        <v>0.0</v>
      </c>
      <c r="AJ38" s="2">
        <v>1.0</v>
      </c>
      <c r="AK38" s="2">
        <v>1.0</v>
      </c>
      <c r="AL38" s="1" t="s">
        <v>747</v>
      </c>
      <c r="AM38" s="1" t="s">
        <v>1063</v>
      </c>
      <c r="AN38" s="1" t="s">
        <v>1103</v>
      </c>
      <c r="AO38" s="1" t="s">
        <v>1436</v>
      </c>
      <c r="AP38" s="1" t="s">
        <v>1437</v>
      </c>
      <c r="AQ38" s="1" t="s">
        <v>1683</v>
      </c>
      <c r="AR38" s="1" t="s">
        <v>1438</v>
      </c>
      <c r="AS38" s="1" t="s">
        <v>987</v>
      </c>
      <c r="AT38" s="1" t="s">
        <v>987</v>
      </c>
      <c r="AU38" s="2">
        <v>2024.0</v>
      </c>
      <c r="AV38" s="1" t="s">
        <v>987</v>
      </c>
      <c r="AW38" s="1" t="s">
        <v>987</v>
      </c>
      <c r="AX38" s="1" t="s">
        <v>987</v>
      </c>
      <c r="AY38" s="1" t="s">
        <v>987</v>
      </c>
      <c r="AZ38" s="1" t="s">
        <v>987</v>
      </c>
      <c r="BA38" s="1" t="s">
        <v>987</v>
      </c>
      <c r="BB38" s="2">
        <v>4826.0</v>
      </c>
      <c r="BC38" s="2">
        <v>4833.0</v>
      </c>
      <c r="BD38" s="1" t="s">
        <v>987</v>
      </c>
      <c r="BE38" s="1" t="s">
        <v>186</v>
      </c>
      <c r="BF38" s="7" t="str">
        <f>HYPERLINK("http://dx.doi.org/10.1109/ICRA57147.2024.10610515","http://dx.doi.org/10.1109/ICRA57147.2024.10610515")</f>
        <v>http://dx.doi.org/10.1109/ICRA57147.2024.10610515</v>
      </c>
      <c r="BG38" s="1" t="s">
        <v>987</v>
      </c>
      <c r="BH38" s="1" t="s">
        <v>987</v>
      </c>
      <c r="BI38" s="2">
        <v>8.0</v>
      </c>
      <c r="BJ38" s="1" t="s">
        <v>1460</v>
      </c>
      <c r="BK38" s="1" t="s">
        <v>1067</v>
      </c>
      <c r="BL38" s="1" t="s">
        <v>1460</v>
      </c>
      <c r="BM38" s="1" t="s">
        <v>1684</v>
      </c>
      <c r="BN38" s="1" t="s">
        <v>987</v>
      </c>
      <c r="BO38" s="1" t="s">
        <v>1192</v>
      </c>
      <c r="BP38" s="1" t="s">
        <v>987</v>
      </c>
      <c r="BQ38" s="1" t="s">
        <v>987</v>
      </c>
      <c r="BR38" s="1" t="s">
        <v>1015</v>
      </c>
      <c r="BS38" s="1" t="s">
        <v>1782</v>
      </c>
      <c r="BT38" s="1" t="str">
        <f>HYPERLINK("https%3A%2F%2Fwww.webofscience.com%2Fwos%2Fwoscc%2Ffull-record%2FWOS:001294576203107","View Full Record in Web of Science")</f>
        <v>View Full Record in Web of Science</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5.5"/>
    <col customWidth="1" min="3" max="3" width="6.0"/>
    <col customWidth="1" min="4" max="4" width="16.63"/>
    <col customWidth="1" min="5" max="5" width="39.75"/>
    <col customWidth="1" min="6" max="6" width="16.63"/>
  </cols>
  <sheetData>
    <row r="1">
      <c r="A1" s="8" t="s">
        <v>0</v>
      </c>
      <c r="B1" s="8" t="s">
        <v>3</v>
      </c>
      <c r="C1" s="9" t="s">
        <v>4</v>
      </c>
      <c r="D1" s="10" t="s">
        <v>15</v>
      </c>
      <c r="E1" s="10" t="s">
        <v>1783</v>
      </c>
      <c r="F1" s="10" t="s">
        <v>1784</v>
      </c>
    </row>
    <row r="2">
      <c r="A2" s="1" t="s">
        <v>22</v>
      </c>
      <c r="B2" s="1" t="s">
        <v>25</v>
      </c>
      <c r="C2" s="11">
        <v>2021.0</v>
      </c>
      <c r="D2" s="1" t="s">
        <v>28</v>
      </c>
      <c r="E2" s="1" t="s">
        <v>29</v>
      </c>
      <c r="F2" s="12" t="s">
        <v>32</v>
      </c>
    </row>
    <row r="3">
      <c r="A3" s="1"/>
      <c r="B3" s="1" t="s">
        <v>34</v>
      </c>
      <c r="C3" s="11">
        <v>2022.0</v>
      </c>
      <c r="D3" s="1" t="s">
        <v>37</v>
      </c>
      <c r="E3" s="1"/>
      <c r="F3" s="12" t="s">
        <v>32</v>
      </c>
    </row>
    <row r="4">
      <c r="A4" s="1" t="s">
        <v>40</v>
      </c>
      <c r="B4" s="1" t="s">
        <v>43</v>
      </c>
      <c r="C4" s="11">
        <v>2015.0</v>
      </c>
      <c r="D4" s="1" t="s">
        <v>47</v>
      </c>
      <c r="E4" s="1" t="s">
        <v>48</v>
      </c>
      <c r="F4" s="12" t="s">
        <v>32</v>
      </c>
    </row>
    <row r="5">
      <c r="A5" s="1" t="s">
        <v>50</v>
      </c>
      <c r="B5" s="1" t="s">
        <v>53</v>
      </c>
      <c r="C5" s="11">
        <v>2020.0</v>
      </c>
      <c r="D5" s="1" t="s">
        <v>57</v>
      </c>
      <c r="E5" s="1" t="s">
        <v>58</v>
      </c>
      <c r="F5" s="12" t="s">
        <v>32</v>
      </c>
    </row>
    <row r="6">
      <c r="A6" s="1" t="s">
        <v>61</v>
      </c>
      <c r="B6" s="1" t="s">
        <v>63</v>
      </c>
      <c r="C6" s="11">
        <v>2021.0</v>
      </c>
      <c r="D6" s="1" t="s">
        <v>67</v>
      </c>
      <c r="E6" s="1" t="s">
        <v>68</v>
      </c>
      <c r="F6" s="12" t="s">
        <v>32</v>
      </c>
    </row>
    <row r="7">
      <c r="A7" s="1" t="s">
        <v>71</v>
      </c>
      <c r="B7" s="1" t="s">
        <v>74</v>
      </c>
      <c r="C7" s="11">
        <v>2021.0</v>
      </c>
      <c r="D7" s="1" t="s">
        <v>78</v>
      </c>
      <c r="E7" s="1" t="s">
        <v>79</v>
      </c>
      <c r="F7" s="12" t="s">
        <v>32</v>
      </c>
    </row>
    <row r="8">
      <c r="A8" s="1"/>
      <c r="B8" s="1" t="s">
        <v>82</v>
      </c>
      <c r="C8" s="11">
        <v>2018.0</v>
      </c>
      <c r="D8" s="1" t="s">
        <v>85</v>
      </c>
      <c r="E8" s="1"/>
      <c r="F8" s="12" t="s">
        <v>32</v>
      </c>
    </row>
    <row r="9">
      <c r="A9" s="1" t="s">
        <v>87</v>
      </c>
      <c r="B9" s="1" t="s">
        <v>90</v>
      </c>
      <c r="C9" s="11">
        <v>2020.0</v>
      </c>
      <c r="D9" s="1" t="s">
        <v>94</v>
      </c>
      <c r="E9" s="1" t="s">
        <v>95</v>
      </c>
      <c r="F9" s="12" t="s">
        <v>32</v>
      </c>
    </row>
    <row r="10">
      <c r="A10" s="1" t="s">
        <v>97</v>
      </c>
      <c r="B10" s="1" t="s">
        <v>100</v>
      </c>
      <c r="C10" s="11">
        <v>2016.0</v>
      </c>
      <c r="D10" s="1" t="s">
        <v>105</v>
      </c>
      <c r="E10" s="1"/>
      <c r="F10" s="12" t="s">
        <v>32</v>
      </c>
    </row>
    <row r="11">
      <c r="A11" s="1"/>
      <c r="B11" s="1" t="s">
        <v>107</v>
      </c>
      <c r="C11" s="11">
        <v>2015.0</v>
      </c>
      <c r="D11" s="1" t="s">
        <v>110</v>
      </c>
      <c r="E11" s="1"/>
      <c r="F11" s="12" t="s">
        <v>32</v>
      </c>
    </row>
    <row r="12">
      <c r="A12" s="1" t="s">
        <v>112</v>
      </c>
      <c r="B12" s="1" t="s">
        <v>115</v>
      </c>
      <c r="C12" s="11">
        <v>2014.0</v>
      </c>
      <c r="D12" s="1" t="s">
        <v>119</v>
      </c>
      <c r="E12" s="1"/>
      <c r="F12" s="12" t="s">
        <v>32</v>
      </c>
    </row>
    <row r="13">
      <c r="A13" s="1" t="s">
        <v>121</v>
      </c>
      <c r="B13" s="1" t="s">
        <v>124</v>
      </c>
      <c r="C13" s="11">
        <v>2024.0</v>
      </c>
      <c r="D13" s="1" t="s">
        <v>129</v>
      </c>
      <c r="E13" s="1"/>
      <c r="F13" s="12" t="s">
        <v>32</v>
      </c>
    </row>
    <row r="14">
      <c r="A14" s="1" t="s">
        <v>131</v>
      </c>
      <c r="B14" s="1" t="s">
        <v>133</v>
      </c>
      <c r="C14" s="11">
        <v>2019.0</v>
      </c>
      <c r="D14" s="1" t="s">
        <v>137</v>
      </c>
      <c r="E14" s="1" t="s">
        <v>138</v>
      </c>
      <c r="F14" s="12" t="s">
        <v>32</v>
      </c>
    </row>
    <row r="15">
      <c r="A15" s="1" t="s">
        <v>140</v>
      </c>
      <c r="B15" s="1" t="s">
        <v>143</v>
      </c>
      <c r="C15" s="11">
        <v>2020.0</v>
      </c>
      <c r="D15" s="1" t="s">
        <v>147</v>
      </c>
      <c r="E15" s="1" t="s">
        <v>148</v>
      </c>
      <c r="F15" s="12" t="s">
        <v>32</v>
      </c>
    </row>
    <row r="16">
      <c r="A16" s="1" t="s">
        <v>150</v>
      </c>
      <c r="B16" s="1" t="s">
        <v>153</v>
      </c>
      <c r="C16" s="11">
        <v>2022.0</v>
      </c>
      <c r="D16" s="1" t="s">
        <v>157</v>
      </c>
      <c r="E16" s="1" t="s">
        <v>158</v>
      </c>
      <c r="F16" s="12" t="s">
        <v>32</v>
      </c>
    </row>
    <row r="17">
      <c r="A17" s="1" t="s">
        <v>161</v>
      </c>
      <c r="B17" s="1" t="s">
        <v>163</v>
      </c>
      <c r="C17" s="11">
        <v>2020.0</v>
      </c>
      <c r="D17" s="1" t="s">
        <v>166</v>
      </c>
      <c r="E17" s="1"/>
      <c r="F17" s="12" t="s">
        <v>32</v>
      </c>
    </row>
    <row r="18">
      <c r="A18" s="1"/>
      <c r="B18" s="1" t="s">
        <v>168</v>
      </c>
      <c r="C18" s="11">
        <v>2015.0</v>
      </c>
      <c r="D18" s="1" t="s">
        <v>170</v>
      </c>
      <c r="E18" s="1"/>
      <c r="F18" s="12" t="s">
        <v>32</v>
      </c>
    </row>
    <row r="19">
      <c r="A19" s="1" t="s">
        <v>172</v>
      </c>
      <c r="B19" s="1" t="s">
        <v>175</v>
      </c>
      <c r="C19" s="11">
        <v>2022.0</v>
      </c>
      <c r="D19" s="1" t="s">
        <v>180</v>
      </c>
      <c r="E19" s="1"/>
      <c r="F19" s="12" t="s">
        <v>32</v>
      </c>
    </row>
    <row r="20">
      <c r="A20" s="1" t="s">
        <v>182</v>
      </c>
      <c r="B20" s="1" t="s">
        <v>185</v>
      </c>
      <c r="C20" s="11">
        <v>2024.0</v>
      </c>
      <c r="D20" s="1" t="s">
        <v>188</v>
      </c>
      <c r="E20" s="1"/>
      <c r="F20" s="12" t="s">
        <v>32</v>
      </c>
    </row>
    <row r="21">
      <c r="A21" s="1" t="s">
        <v>190</v>
      </c>
      <c r="B21" s="1" t="s">
        <v>193</v>
      </c>
      <c r="C21" s="11">
        <v>2019.0</v>
      </c>
      <c r="D21" s="1" t="s">
        <v>197</v>
      </c>
      <c r="E21" s="1"/>
      <c r="F21" s="12" t="s">
        <v>32</v>
      </c>
    </row>
    <row r="22">
      <c r="A22" s="1" t="s">
        <v>199</v>
      </c>
      <c r="B22" s="1" t="s">
        <v>202</v>
      </c>
      <c r="C22" s="11">
        <v>2018.0</v>
      </c>
      <c r="D22" s="1" t="s">
        <v>206</v>
      </c>
      <c r="E22" s="1" t="s">
        <v>207</v>
      </c>
      <c r="F22" s="12" t="s">
        <v>32</v>
      </c>
    </row>
    <row r="23">
      <c r="A23" s="1" t="s">
        <v>209</v>
      </c>
      <c r="B23" s="1" t="s">
        <v>212</v>
      </c>
      <c r="C23" s="11">
        <v>2021.0</v>
      </c>
      <c r="D23" s="1" t="s">
        <v>216</v>
      </c>
      <c r="E23" s="1" t="s">
        <v>217</v>
      </c>
      <c r="F23" s="12" t="s">
        <v>32</v>
      </c>
    </row>
    <row r="24">
      <c r="A24" s="1"/>
      <c r="B24" s="1" t="s">
        <v>219</v>
      </c>
      <c r="C24" s="11">
        <v>2020.0</v>
      </c>
      <c r="D24" s="1" t="s">
        <v>222</v>
      </c>
      <c r="E24" s="1"/>
      <c r="F24" s="12" t="s">
        <v>32</v>
      </c>
    </row>
    <row r="25">
      <c r="A25" s="1" t="s">
        <v>224</v>
      </c>
      <c r="B25" s="1" t="s">
        <v>227</v>
      </c>
      <c r="C25" s="11">
        <v>2019.0</v>
      </c>
      <c r="D25" s="1" t="s">
        <v>230</v>
      </c>
      <c r="E25" s="1" t="s">
        <v>231</v>
      </c>
      <c r="F25" s="12" t="s">
        <v>32</v>
      </c>
    </row>
    <row r="26">
      <c r="A26" s="1" t="s">
        <v>233</v>
      </c>
      <c r="B26" s="1" t="s">
        <v>236</v>
      </c>
      <c r="C26" s="11">
        <v>2023.0</v>
      </c>
      <c r="D26" s="1" t="s">
        <v>240</v>
      </c>
      <c r="E26" s="1" t="s">
        <v>241</v>
      </c>
      <c r="F26" s="12" t="s">
        <v>32</v>
      </c>
    </row>
    <row r="27">
      <c r="A27" s="1" t="s">
        <v>243</v>
      </c>
      <c r="B27" s="1" t="s">
        <v>246</v>
      </c>
      <c r="C27" s="11">
        <v>2023.0</v>
      </c>
      <c r="D27" s="1" t="s">
        <v>250</v>
      </c>
      <c r="E27" s="1" t="s">
        <v>251</v>
      </c>
      <c r="F27" s="12" t="s">
        <v>32</v>
      </c>
    </row>
    <row r="28">
      <c r="A28" s="1" t="s">
        <v>254</v>
      </c>
      <c r="B28" s="1" t="s">
        <v>257</v>
      </c>
      <c r="C28" s="11">
        <v>2018.0</v>
      </c>
      <c r="D28" s="1" t="s">
        <v>261</v>
      </c>
      <c r="E28" s="1" t="s">
        <v>262</v>
      </c>
      <c r="F28" s="12" t="s">
        <v>32</v>
      </c>
    </row>
    <row r="29">
      <c r="A29" s="1" t="s">
        <v>264</v>
      </c>
      <c r="B29" s="1" t="s">
        <v>267</v>
      </c>
      <c r="C29" s="11">
        <v>2024.0</v>
      </c>
      <c r="D29" s="1" t="s">
        <v>270</v>
      </c>
      <c r="E29" s="1" t="s">
        <v>271</v>
      </c>
      <c r="F29" s="12" t="s">
        <v>32</v>
      </c>
    </row>
    <row r="30">
      <c r="A30" s="1" t="s">
        <v>273</v>
      </c>
      <c r="B30" s="1" t="s">
        <v>276</v>
      </c>
      <c r="C30" s="11">
        <v>2018.0</v>
      </c>
      <c r="D30" s="1" t="s">
        <v>279</v>
      </c>
      <c r="E30" s="1"/>
      <c r="F30" s="12" t="s">
        <v>32</v>
      </c>
    </row>
    <row r="31">
      <c r="A31" s="1"/>
      <c r="B31" s="1" t="s">
        <v>281</v>
      </c>
      <c r="C31" s="11">
        <v>2025.0</v>
      </c>
      <c r="D31" s="1" t="s">
        <v>285</v>
      </c>
      <c r="E31" s="1"/>
      <c r="F31" s="12" t="s">
        <v>32</v>
      </c>
    </row>
    <row r="32">
      <c r="A32" s="1" t="s">
        <v>287</v>
      </c>
      <c r="B32" s="1" t="s">
        <v>290</v>
      </c>
      <c r="C32" s="11">
        <v>2021.0</v>
      </c>
      <c r="D32" s="1" t="s">
        <v>295</v>
      </c>
      <c r="E32" s="1"/>
      <c r="F32" s="12" t="s">
        <v>32</v>
      </c>
    </row>
    <row r="33">
      <c r="A33" s="1" t="s">
        <v>297</v>
      </c>
      <c r="B33" s="1" t="s">
        <v>300</v>
      </c>
      <c r="C33" s="11">
        <v>2021.0</v>
      </c>
      <c r="D33" s="1" t="s">
        <v>303</v>
      </c>
      <c r="E33" s="1" t="s">
        <v>304</v>
      </c>
      <c r="F33" s="12" t="s">
        <v>32</v>
      </c>
    </row>
    <row r="34">
      <c r="A34" s="1" t="s">
        <v>307</v>
      </c>
      <c r="B34" s="1" t="s">
        <v>310</v>
      </c>
      <c r="C34" s="11">
        <v>2024.0</v>
      </c>
      <c r="D34" s="1" t="s">
        <v>314</v>
      </c>
      <c r="E34" s="1" t="s">
        <v>315</v>
      </c>
      <c r="F34" s="12" t="s">
        <v>32</v>
      </c>
    </row>
    <row r="35">
      <c r="A35" s="1"/>
      <c r="B35" s="1" t="s">
        <v>281</v>
      </c>
      <c r="C35" s="11">
        <v>2025.0</v>
      </c>
      <c r="D35" s="1" t="s">
        <v>285</v>
      </c>
      <c r="E35" s="1"/>
      <c r="F35" s="12" t="s">
        <v>32</v>
      </c>
    </row>
    <row r="36">
      <c r="A36" s="1" t="s">
        <v>320</v>
      </c>
      <c r="B36" s="1" t="s">
        <v>323</v>
      </c>
      <c r="C36" s="11">
        <v>2018.0</v>
      </c>
      <c r="D36" s="1" t="s">
        <v>327</v>
      </c>
      <c r="E36" s="1" t="s">
        <v>328</v>
      </c>
      <c r="F36" s="12" t="s">
        <v>32</v>
      </c>
    </row>
    <row r="37">
      <c r="A37" s="1" t="s">
        <v>330</v>
      </c>
      <c r="B37" s="1" t="s">
        <v>333</v>
      </c>
      <c r="C37" s="11">
        <v>2015.0</v>
      </c>
      <c r="D37" s="1" t="s">
        <v>337</v>
      </c>
      <c r="E37" s="1" t="s">
        <v>338</v>
      </c>
      <c r="F37" s="12" t="s">
        <v>32</v>
      </c>
    </row>
    <row r="38">
      <c r="A38" s="1"/>
      <c r="B38" s="1" t="s">
        <v>34</v>
      </c>
      <c r="C38" s="11">
        <v>2022.0</v>
      </c>
      <c r="D38" s="1" t="s">
        <v>37</v>
      </c>
      <c r="E38" s="1"/>
      <c r="F38" s="12" t="s">
        <v>32</v>
      </c>
    </row>
    <row r="39">
      <c r="A39" s="1" t="s">
        <v>342</v>
      </c>
      <c r="B39" s="1" t="s">
        <v>345</v>
      </c>
      <c r="C39" s="11">
        <v>2015.0</v>
      </c>
      <c r="D39" s="1" t="s">
        <v>349</v>
      </c>
      <c r="E39" s="1" t="s">
        <v>350</v>
      </c>
      <c r="F39" s="12" t="s">
        <v>32</v>
      </c>
    </row>
    <row r="40">
      <c r="A40" s="1" t="s">
        <v>352</v>
      </c>
      <c r="B40" s="1" t="s">
        <v>355</v>
      </c>
      <c r="C40" s="11">
        <v>2016.0</v>
      </c>
      <c r="D40" s="1" t="s">
        <v>359</v>
      </c>
      <c r="E40" s="1"/>
      <c r="F40" s="12" t="s">
        <v>32</v>
      </c>
    </row>
    <row r="41">
      <c r="A41" s="1" t="s">
        <v>362</v>
      </c>
      <c r="B41" s="1" t="s">
        <v>364</v>
      </c>
      <c r="C41" s="11">
        <v>2017.0</v>
      </c>
      <c r="D41" s="1" t="s">
        <v>367</v>
      </c>
      <c r="E41" s="1"/>
      <c r="F41" s="12" t="s">
        <v>32</v>
      </c>
    </row>
    <row r="42">
      <c r="A42" s="1" t="s">
        <v>369</v>
      </c>
      <c r="B42" s="1" t="s">
        <v>372</v>
      </c>
      <c r="C42" s="11">
        <v>2024.0</v>
      </c>
      <c r="D42" s="1" t="s">
        <v>375</v>
      </c>
      <c r="E42" s="1"/>
      <c r="F42" s="12" t="s">
        <v>32</v>
      </c>
    </row>
    <row r="43">
      <c r="A43" s="1" t="s">
        <v>377</v>
      </c>
      <c r="B43" s="1" t="s">
        <v>380</v>
      </c>
      <c r="C43" s="11">
        <v>2021.0</v>
      </c>
      <c r="D43" s="1" t="s">
        <v>384</v>
      </c>
      <c r="E43" s="1"/>
      <c r="F43" s="12" t="s">
        <v>32</v>
      </c>
    </row>
    <row r="44">
      <c r="A44" s="1" t="s">
        <v>254</v>
      </c>
      <c r="B44" s="1" t="s">
        <v>386</v>
      </c>
      <c r="C44" s="11">
        <v>2018.0</v>
      </c>
      <c r="D44" s="1" t="s">
        <v>390</v>
      </c>
      <c r="E44" s="1"/>
      <c r="F44" s="12" t="s">
        <v>32</v>
      </c>
    </row>
    <row r="45">
      <c r="A45" s="1" t="s">
        <v>393</v>
      </c>
      <c r="B45" s="1" t="s">
        <v>396</v>
      </c>
      <c r="C45" s="11">
        <v>2023.0</v>
      </c>
      <c r="D45" s="1" t="s">
        <v>400</v>
      </c>
      <c r="E45" s="1"/>
      <c r="F45" s="12" t="s">
        <v>32</v>
      </c>
    </row>
    <row r="46">
      <c r="A46" s="1" t="s">
        <v>402</v>
      </c>
      <c r="B46" s="1" t="s">
        <v>405</v>
      </c>
      <c r="C46" s="11">
        <v>2019.0</v>
      </c>
      <c r="D46" s="1" t="s">
        <v>409</v>
      </c>
      <c r="E46" s="1" t="s">
        <v>410</v>
      </c>
      <c r="F46" s="12" t="s">
        <v>32</v>
      </c>
    </row>
    <row r="47">
      <c r="A47" s="1" t="s">
        <v>412</v>
      </c>
      <c r="B47" s="1" t="s">
        <v>415</v>
      </c>
      <c r="C47" s="11">
        <v>2019.0</v>
      </c>
      <c r="D47" s="1" t="s">
        <v>419</v>
      </c>
      <c r="E47" s="1" t="s">
        <v>420</v>
      </c>
      <c r="F47" s="12" t="s">
        <v>32</v>
      </c>
    </row>
    <row r="48">
      <c r="A48" s="1" t="s">
        <v>422</v>
      </c>
      <c r="B48" s="1" t="s">
        <v>425</v>
      </c>
      <c r="C48" s="11">
        <v>2023.0</v>
      </c>
      <c r="D48" s="1" t="s">
        <v>429</v>
      </c>
      <c r="E48" s="1" t="s">
        <v>430</v>
      </c>
      <c r="F48" s="12" t="s">
        <v>32</v>
      </c>
    </row>
    <row r="49">
      <c r="A49" s="1" t="s">
        <v>432</v>
      </c>
      <c r="B49" s="1" t="s">
        <v>435</v>
      </c>
      <c r="C49" s="11">
        <v>2014.0</v>
      </c>
      <c r="D49" s="1" t="s">
        <v>439</v>
      </c>
      <c r="E49" s="1" t="s">
        <v>440</v>
      </c>
      <c r="F49" s="12" t="s">
        <v>32</v>
      </c>
    </row>
    <row r="50">
      <c r="A50" s="1" t="s">
        <v>442</v>
      </c>
      <c r="B50" s="1" t="s">
        <v>445</v>
      </c>
      <c r="C50" s="11">
        <v>2024.0</v>
      </c>
      <c r="D50" s="1" t="s">
        <v>448</v>
      </c>
      <c r="E50" s="1" t="s">
        <v>449</v>
      </c>
      <c r="F50" s="12" t="s">
        <v>32</v>
      </c>
    </row>
    <row r="51">
      <c r="A51" s="1"/>
      <c r="B51" s="1" t="s">
        <v>34</v>
      </c>
      <c r="C51" s="11">
        <v>2022.0</v>
      </c>
      <c r="D51" s="1" t="s">
        <v>37</v>
      </c>
      <c r="E51" s="1"/>
      <c r="F51" s="12" t="s">
        <v>32</v>
      </c>
    </row>
    <row r="52">
      <c r="A52" s="1" t="s">
        <v>453</v>
      </c>
      <c r="B52" s="1" t="s">
        <v>456</v>
      </c>
      <c r="C52" s="11">
        <v>2021.0</v>
      </c>
      <c r="D52" s="1" t="s">
        <v>459</v>
      </c>
      <c r="E52" s="1"/>
      <c r="F52" s="12" t="s">
        <v>32</v>
      </c>
    </row>
    <row r="53">
      <c r="A53" s="1" t="s">
        <v>462</v>
      </c>
      <c r="B53" s="1" t="s">
        <v>465</v>
      </c>
      <c r="C53" s="11">
        <v>2014.0</v>
      </c>
      <c r="D53" s="1" t="s">
        <v>469</v>
      </c>
      <c r="E53" s="1" t="s">
        <v>470</v>
      </c>
      <c r="F53" s="12" t="s">
        <v>32</v>
      </c>
    </row>
    <row r="54">
      <c r="A54" s="1" t="s">
        <v>40</v>
      </c>
      <c r="B54" s="1" t="s">
        <v>472</v>
      </c>
      <c r="C54" s="11">
        <v>2020.0</v>
      </c>
      <c r="D54" s="1" t="s">
        <v>476</v>
      </c>
      <c r="E54" s="1" t="s">
        <v>477</v>
      </c>
      <c r="F54" s="12" t="s">
        <v>32</v>
      </c>
    </row>
    <row r="55">
      <c r="A55" s="1" t="s">
        <v>479</v>
      </c>
      <c r="B55" s="1" t="s">
        <v>482</v>
      </c>
      <c r="C55" s="11">
        <v>2024.0</v>
      </c>
      <c r="D55" s="1" t="s">
        <v>486</v>
      </c>
      <c r="E55" s="1" t="s">
        <v>487</v>
      </c>
      <c r="F55" s="12" t="s">
        <v>32</v>
      </c>
    </row>
    <row r="56">
      <c r="A56" s="1"/>
      <c r="B56" s="1" t="s">
        <v>489</v>
      </c>
      <c r="C56" s="11">
        <v>2022.0</v>
      </c>
      <c r="D56" s="1" t="s">
        <v>491</v>
      </c>
      <c r="E56" s="1"/>
      <c r="F56" s="12" t="s">
        <v>32</v>
      </c>
    </row>
    <row r="57">
      <c r="A57" s="1"/>
      <c r="B57" s="1" t="s">
        <v>493</v>
      </c>
      <c r="C57" s="11">
        <v>2021.0</v>
      </c>
      <c r="D57" s="1" t="s">
        <v>495</v>
      </c>
      <c r="E57" s="1"/>
      <c r="F57" s="12" t="s">
        <v>32</v>
      </c>
    </row>
    <row r="58">
      <c r="A58" s="1" t="s">
        <v>497</v>
      </c>
      <c r="B58" s="1" t="s">
        <v>500</v>
      </c>
      <c r="C58" s="11">
        <v>2021.0</v>
      </c>
      <c r="D58" s="1" t="s">
        <v>504</v>
      </c>
      <c r="E58" s="1" t="s">
        <v>505</v>
      </c>
      <c r="F58" s="12" t="s">
        <v>32</v>
      </c>
    </row>
    <row r="59">
      <c r="A59" s="1" t="s">
        <v>507</v>
      </c>
      <c r="B59" s="1" t="s">
        <v>510</v>
      </c>
      <c r="C59" s="11">
        <v>2023.0</v>
      </c>
      <c r="D59" s="1" t="s">
        <v>513</v>
      </c>
      <c r="E59" s="1" t="s">
        <v>514</v>
      </c>
      <c r="F59" s="12" t="s">
        <v>32</v>
      </c>
    </row>
    <row r="60">
      <c r="A60" s="1" t="s">
        <v>516</v>
      </c>
      <c r="B60" s="1" t="s">
        <v>519</v>
      </c>
      <c r="C60" s="11">
        <v>2021.0</v>
      </c>
      <c r="D60" s="1" t="s">
        <v>523</v>
      </c>
      <c r="E60" s="1"/>
      <c r="F60" s="12" t="s">
        <v>32</v>
      </c>
    </row>
    <row r="61">
      <c r="A61" s="1" t="s">
        <v>525</v>
      </c>
      <c r="B61" s="1" t="s">
        <v>528</v>
      </c>
      <c r="C61" s="11">
        <v>2020.0</v>
      </c>
      <c r="D61" s="1" t="s">
        <v>532</v>
      </c>
      <c r="E61" s="1" t="s">
        <v>533</v>
      </c>
      <c r="F61" s="12" t="s">
        <v>32</v>
      </c>
    </row>
    <row r="62">
      <c r="A62" s="1" t="s">
        <v>535</v>
      </c>
      <c r="B62" s="1" t="s">
        <v>538</v>
      </c>
      <c r="C62" s="11">
        <v>2021.0</v>
      </c>
      <c r="D62" s="1" t="s">
        <v>542</v>
      </c>
      <c r="E62" s="1" t="s">
        <v>543</v>
      </c>
      <c r="F62" s="12" t="s">
        <v>32</v>
      </c>
    </row>
    <row r="63">
      <c r="A63" s="1" t="s">
        <v>562</v>
      </c>
      <c r="B63" s="1" t="s">
        <v>425</v>
      </c>
      <c r="C63" s="11">
        <v>2023.0</v>
      </c>
      <c r="D63" s="1"/>
      <c r="E63" s="1" t="s">
        <v>569</v>
      </c>
      <c r="F63" s="12" t="s">
        <v>1785</v>
      </c>
    </row>
    <row r="64">
      <c r="A64" s="1" t="s">
        <v>570</v>
      </c>
      <c r="B64" s="1" t="s">
        <v>510</v>
      </c>
      <c r="C64" s="11">
        <v>2023.0</v>
      </c>
      <c r="D64" s="1" t="s">
        <v>576</v>
      </c>
      <c r="E64" s="1"/>
      <c r="F64" s="12" t="s">
        <v>1785</v>
      </c>
    </row>
    <row r="65">
      <c r="A65" s="1" t="s">
        <v>578</v>
      </c>
      <c r="B65" s="1" t="s">
        <v>133</v>
      </c>
      <c r="C65" s="11">
        <v>2019.0</v>
      </c>
      <c r="D65" s="1" t="s">
        <v>585</v>
      </c>
      <c r="E65" s="1" t="s">
        <v>586</v>
      </c>
      <c r="F65" s="12" t="s">
        <v>1785</v>
      </c>
    </row>
    <row r="66">
      <c r="A66" s="1" t="s">
        <v>588</v>
      </c>
      <c r="B66" s="1" t="s">
        <v>482</v>
      </c>
      <c r="C66" s="11">
        <v>2024.0</v>
      </c>
      <c r="D66" s="1" t="s">
        <v>593</v>
      </c>
      <c r="E66" s="1" t="s">
        <v>594</v>
      </c>
      <c r="F66" s="12" t="s">
        <v>1785</v>
      </c>
    </row>
    <row r="67">
      <c r="A67" s="1" t="s">
        <v>596</v>
      </c>
      <c r="B67" s="1" t="s">
        <v>597</v>
      </c>
      <c r="C67" s="11">
        <v>2023.0</v>
      </c>
      <c r="D67" s="1"/>
      <c r="E67" s="1" t="s">
        <v>600</v>
      </c>
      <c r="F67" s="12" t="s">
        <v>1785</v>
      </c>
    </row>
    <row r="68">
      <c r="A68" s="1" t="s">
        <v>601</v>
      </c>
      <c r="B68" s="1" t="s">
        <v>212</v>
      </c>
      <c r="C68" s="11">
        <v>2021.0</v>
      </c>
      <c r="D68" s="1" t="s">
        <v>608</v>
      </c>
      <c r="E68" s="1" t="s">
        <v>609</v>
      </c>
      <c r="F68" s="12" t="s">
        <v>1785</v>
      </c>
    </row>
    <row r="69">
      <c r="A69" s="1" t="s">
        <v>578</v>
      </c>
      <c r="B69" s="1" t="s">
        <v>610</v>
      </c>
      <c r="C69" s="11">
        <v>2020.0</v>
      </c>
      <c r="D69" s="1" t="s">
        <v>615</v>
      </c>
      <c r="E69" s="1"/>
      <c r="F69" s="12" t="s">
        <v>1785</v>
      </c>
    </row>
    <row r="70">
      <c r="A70" s="1" t="s">
        <v>617</v>
      </c>
      <c r="B70" s="1" t="s">
        <v>63</v>
      </c>
      <c r="C70" s="11">
        <v>2021.0</v>
      </c>
      <c r="D70" s="1" t="s">
        <v>622</v>
      </c>
      <c r="E70" s="1" t="s">
        <v>623</v>
      </c>
      <c r="F70" s="12" t="s">
        <v>1785</v>
      </c>
    </row>
    <row r="71">
      <c r="A71" s="1" t="s">
        <v>624</v>
      </c>
      <c r="B71" s="1" t="s">
        <v>405</v>
      </c>
      <c r="C71" s="11">
        <v>2019.0</v>
      </c>
      <c r="D71" s="1" t="s">
        <v>629</v>
      </c>
      <c r="E71" s="1"/>
      <c r="F71" s="12" t="s">
        <v>1785</v>
      </c>
    </row>
    <row r="72">
      <c r="A72" s="1" t="s">
        <v>631</v>
      </c>
      <c r="B72" s="1" t="s">
        <v>632</v>
      </c>
      <c r="C72" s="11">
        <v>2024.0</v>
      </c>
      <c r="D72" s="1" t="s">
        <v>637</v>
      </c>
      <c r="E72" s="1"/>
      <c r="F72" s="12" t="s">
        <v>1785</v>
      </c>
    </row>
    <row r="73">
      <c r="A73" s="1" t="s">
        <v>638</v>
      </c>
      <c r="B73" s="1" t="s">
        <v>364</v>
      </c>
      <c r="C73" s="11">
        <v>2017.0</v>
      </c>
      <c r="D73" s="1" t="s">
        <v>643</v>
      </c>
      <c r="E73" s="1"/>
      <c r="F73" s="12" t="s">
        <v>1785</v>
      </c>
    </row>
    <row r="74">
      <c r="A74" s="1" t="s">
        <v>638</v>
      </c>
      <c r="B74" s="1" t="s">
        <v>257</v>
      </c>
      <c r="C74" s="11">
        <v>2018.0</v>
      </c>
      <c r="D74" s="1" t="s">
        <v>650</v>
      </c>
      <c r="E74" s="1" t="s">
        <v>651</v>
      </c>
      <c r="F74" s="12" t="s">
        <v>1785</v>
      </c>
    </row>
    <row r="75">
      <c r="A75" s="1" t="s">
        <v>652</v>
      </c>
      <c r="B75" s="1" t="s">
        <v>435</v>
      </c>
      <c r="C75" s="11">
        <v>2014.0</v>
      </c>
      <c r="D75" s="1" t="s">
        <v>658</v>
      </c>
      <c r="E75" s="1" t="s">
        <v>659</v>
      </c>
      <c r="F75" s="12" t="s">
        <v>1785</v>
      </c>
    </row>
    <row r="76">
      <c r="A76" s="1" t="s">
        <v>660</v>
      </c>
      <c r="B76" s="1" t="s">
        <v>661</v>
      </c>
      <c r="C76" s="11">
        <v>2018.0</v>
      </c>
      <c r="D76" s="1" t="s">
        <v>666</v>
      </c>
      <c r="E76" s="1"/>
      <c r="F76" s="12" t="s">
        <v>1785</v>
      </c>
    </row>
    <row r="77">
      <c r="A77" s="1" t="s">
        <v>668</v>
      </c>
      <c r="B77" s="1" t="s">
        <v>323</v>
      </c>
      <c r="C77" s="11">
        <v>2018.0</v>
      </c>
      <c r="D77" s="1" t="s">
        <v>674</v>
      </c>
      <c r="E77" s="1" t="s">
        <v>675</v>
      </c>
      <c r="F77" s="12" t="s">
        <v>1785</v>
      </c>
    </row>
    <row r="78">
      <c r="A78" s="1" t="s">
        <v>676</v>
      </c>
      <c r="B78" s="1" t="s">
        <v>300</v>
      </c>
      <c r="C78" s="11">
        <v>2021.0</v>
      </c>
      <c r="D78" s="1" t="s">
        <v>681</v>
      </c>
      <c r="E78" s="1" t="s">
        <v>682</v>
      </c>
      <c r="F78" s="12" t="s">
        <v>1785</v>
      </c>
    </row>
    <row r="79">
      <c r="A79" s="1" t="s">
        <v>683</v>
      </c>
      <c r="B79" s="1" t="s">
        <v>684</v>
      </c>
      <c r="C79" s="11">
        <v>2019.0</v>
      </c>
      <c r="D79" s="1" t="s">
        <v>688</v>
      </c>
      <c r="E79" s="1"/>
      <c r="F79" s="12" t="s">
        <v>1785</v>
      </c>
    </row>
    <row r="80">
      <c r="A80" s="1" t="s">
        <v>691</v>
      </c>
      <c r="B80" s="1" t="s">
        <v>692</v>
      </c>
      <c r="C80" s="11">
        <v>2021.0</v>
      </c>
      <c r="D80" s="1" t="s">
        <v>694</v>
      </c>
      <c r="E80" s="1"/>
      <c r="F80" s="12" t="s">
        <v>1785</v>
      </c>
    </row>
    <row r="81">
      <c r="A81" s="1" t="s">
        <v>696</v>
      </c>
      <c r="B81" s="1" t="s">
        <v>465</v>
      </c>
      <c r="C81" s="11">
        <v>2014.0</v>
      </c>
      <c r="D81" s="1" t="s">
        <v>469</v>
      </c>
      <c r="E81" s="1" t="s">
        <v>701</v>
      </c>
      <c r="F81" s="12" t="s">
        <v>1785</v>
      </c>
    </row>
    <row r="82">
      <c r="A82" s="1" t="s">
        <v>703</v>
      </c>
      <c r="B82" s="1" t="s">
        <v>704</v>
      </c>
      <c r="C82" s="11">
        <v>2020.0</v>
      </c>
      <c r="D82" s="1" t="s">
        <v>709</v>
      </c>
      <c r="E82" s="1" t="s">
        <v>710</v>
      </c>
      <c r="F82" s="12" t="s">
        <v>1785</v>
      </c>
    </row>
    <row r="83">
      <c r="A83" s="1" t="s">
        <v>712</v>
      </c>
      <c r="B83" s="1" t="s">
        <v>100</v>
      </c>
      <c r="C83" s="11">
        <v>2016.0</v>
      </c>
      <c r="D83" s="1" t="s">
        <v>717</v>
      </c>
      <c r="E83" s="1"/>
      <c r="F83" s="12" t="s">
        <v>1785</v>
      </c>
    </row>
    <row r="84">
      <c r="A84" s="1" t="s">
        <v>738</v>
      </c>
      <c r="B84" s="1" t="s">
        <v>90</v>
      </c>
      <c r="C84" s="11">
        <v>2020.0</v>
      </c>
      <c r="D84" s="13" t="s">
        <v>742</v>
      </c>
      <c r="E84" s="13" t="s">
        <v>95</v>
      </c>
      <c r="F84" s="12" t="s">
        <v>1786</v>
      </c>
    </row>
    <row r="85">
      <c r="A85" s="1" t="s">
        <v>750</v>
      </c>
      <c r="B85" s="1" t="s">
        <v>749</v>
      </c>
      <c r="C85" s="11">
        <v>2018.0</v>
      </c>
      <c r="D85" s="13" t="s">
        <v>754</v>
      </c>
      <c r="E85" s="13" t="s">
        <v>758</v>
      </c>
      <c r="F85" s="12" t="s">
        <v>1786</v>
      </c>
    </row>
    <row r="86">
      <c r="A86" s="1" t="s">
        <v>760</v>
      </c>
      <c r="B86" s="1" t="s">
        <v>333</v>
      </c>
      <c r="C86" s="11">
        <v>2015.0</v>
      </c>
      <c r="D86" s="13" t="s">
        <v>763</v>
      </c>
      <c r="E86" s="13" t="s">
        <v>766</v>
      </c>
      <c r="F86" s="12" t="s">
        <v>1786</v>
      </c>
    </row>
    <row r="87">
      <c r="A87" s="1" t="s">
        <v>768</v>
      </c>
      <c r="B87" s="1" t="s">
        <v>510</v>
      </c>
      <c r="C87" s="11">
        <v>2023.0</v>
      </c>
      <c r="D87" s="13" t="s">
        <v>771</v>
      </c>
      <c r="E87" s="13" t="s">
        <v>775</v>
      </c>
      <c r="F87" s="12" t="s">
        <v>1786</v>
      </c>
    </row>
    <row r="88">
      <c r="A88" s="1" t="s">
        <v>780</v>
      </c>
      <c r="B88" s="1" t="s">
        <v>74</v>
      </c>
      <c r="C88" s="11">
        <v>2021.0</v>
      </c>
      <c r="D88" s="13" t="s">
        <v>783</v>
      </c>
      <c r="E88" s="13" t="s">
        <v>786</v>
      </c>
      <c r="F88" s="12" t="s">
        <v>1786</v>
      </c>
    </row>
    <row r="89">
      <c r="A89" s="1" t="s">
        <v>790</v>
      </c>
      <c r="B89" s="1" t="s">
        <v>789</v>
      </c>
      <c r="C89" s="11">
        <v>2019.0</v>
      </c>
      <c r="D89" s="13" t="s">
        <v>794</v>
      </c>
      <c r="E89" s="13" t="s">
        <v>797</v>
      </c>
      <c r="F89" s="12" t="s">
        <v>1786</v>
      </c>
    </row>
    <row r="90">
      <c r="A90" s="1" t="s">
        <v>800</v>
      </c>
      <c r="B90" s="1" t="s">
        <v>799</v>
      </c>
      <c r="C90" s="11">
        <v>2024.0</v>
      </c>
      <c r="D90" s="13" t="s">
        <v>803</v>
      </c>
      <c r="E90" s="13" t="s">
        <v>807</v>
      </c>
      <c r="F90" s="12" t="s">
        <v>1786</v>
      </c>
    </row>
    <row r="91">
      <c r="A91" s="1" t="s">
        <v>810</v>
      </c>
      <c r="B91" s="1" t="s">
        <v>809</v>
      </c>
      <c r="C91" s="11">
        <v>2019.0</v>
      </c>
      <c r="D91" s="13" t="s">
        <v>629</v>
      </c>
      <c r="E91" s="13" t="s">
        <v>816</v>
      </c>
      <c r="F91" s="12" t="s">
        <v>1786</v>
      </c>
    </row>
    <row r="92">
      <c r="A92" s="1" t="s">
        <v>819</v>
      </c>
      <c r="B92" s="1" t="s">
        <v>818</v>
      </c>
      <c r="C92" s="11">
        <v>2015.0</v>
      </c>
      <c r="D92" s="13" t="s">
        <v>823</v>
      </c>
      <c r="E92" s="13" t="s">
        <v>826</v>
      </c>
      <c r="F92" s="12" t="s">
        <v>1786</v>
      </c>
    </row>
    <row r="93">
      <c r="A93" s="1" t="s">
        <v>829</v>
      </c>
      <c r="B93" s="1" t="s">
        <v>828</v>
      </c>
      <c r="C93" s="11">
        <v>2014.0</v>
      </c>
      <c r="D93" s="13" t="s">
        <v>469</v>
      </c>
      <c r="E93" s="13" t="s">
        <v>835</v>
      </c>
      <c r="F93" s="12" t="s">
        <v>1786</v>
      </c>
    </row>
    <row r="94">
      <c r="A94" s="1" t="s">
        <v>837</v>
      </c>
      <c r="B94" s="1" t="s">
        <v>175</v>
      </c>
      <c r="C94" s="11">
        <v>2022.0</v>
      </c>
      <c r="D94" s="13" t="s">
        <v>841</v>
      </c>
      <c r="E94" s="13"/>
      <c r="F94" s="12" t="s">
        <v>1786</v>
      </c>
    </row>
    <row r="95">
      <c r="A95" s="1" t="s">
        <v>846</v>
      </c>
      <c r="B95" s="1" t="s">
        <v>364</v>
      </c>
      <c r="C95" s="11">
        <v>2017.0</v>
      </c>
      <c r="D95" s="13" t="s">
        <v>643</v>
      </c>
      <c r="E95" s="13"/>
      <c r="F95" s="12" t="s">
        <v>1786</v>
      </c>
    </row>
    <row r="96">
      <c r="A96" s="1" t="s">
        <v>851</v>
      </c>
      <c r="B96" s="1" t="s">
        <v>396</v>
      </c>
      <c r="C96" s="11">
        <v>2023.0</v>
      </c>
      <c r="D96" s="13" t="s">
        <v>854</v>
      </c>
      <c r="E96" s="13"/>
      <c r="F96" s="12" t="s">
        <v>1786</v>
      </c>
    </row>
    <row r="97">
      <c r="A97" s="1" t="s">
        <v>859</v>
      </c>
      <c r="B97" s="1" t="s">
        <v>372</v>
      </c>
      <c r="C97" s="11">
        <v>2024.0</v>
      </c>
      <c r="D97" s="13" t="s">
        <v>863</v>
      </c>
      <c r="E97" s="13"/>
      <c r="F97" s="12" t="s">
        <v>1786</v>
      </c>
    </row>
    <row r="98">
      <c r="A98" s="1" t="s">
        <v>868</v>
      </c>
      <c r="B98" s="1" t="s">
        <v>867</v>
      </c>
      <c r="C98" s="11">
        <v>2022.0</v>
      </c>
      <c r="D98" s="13" t="s">
        <v>871</v>
      </c>
      <c r="E98" s="13" t="s">
        <v>876</v>
      </c>
      <c r="F98" s="12" t="s">
        <v>1786</v>
      </c>
    </row>
    <row r="99">
      <c r="A99" s="1" t="s">
        <v>878</v>
      </c>
      <c r="B99" s="1" t="s">
        <v>185</v>
      </c>
      <c r="C99" s="11">
        <v>2024.0</v>
      </c>
      <c r="D99" s="13" t="s">
        <v>880</v>
      </c>
      <c r="E99" s="13"/>
      <c r="F99" s="12" t="s">
        <v>1786</v>
      </c>
    </row>
    <row r="100">
      <c r="A100" s="1" t="s">
        <v>884</v>
      </c>
      <c r="B100" s="1" t="s">
        <v>153</v>
      </c>
      <c r="C100" s="11">
        <v>2022.0</v>
      </c>
      <c r="D100" s="13" t="s">
        <v>887</v>
      </c>
      <c r="E100" s="13" t="s">
        <v>891</v>
      </c>
      <c r="F100" s="12" t="s">
        <v>1786</v>
      </c>
    </row>
    <row r="101">
      <c r="A101" s="1" t="s">
        <v>894</v>
      </c>
      <c r="B101" s="1" t="s">
        <v>704</v>
      </c>
      <c r="C101" s="11">
        <v>2020.0</v>
      </c>
      <c r="D101" s="13" t="s">
        <v>897</v>
      </c>
      <c r="E101" s="13" t="s">
        <v>902</v>
      </c>
      <c r="F101" s="12" t="s">
        <v>1786</v>
      </c>
    </row>
    <row r="102">
      <c r="A102" s="1" t="s">
        <v>904</v>
      </c>
      <c r="B102" s="1" t="s">
        <v>519</v>
      </c>
      <c r="C102" s="11">
        <v>2021.0</v>
      </c>
      <c r="D102" s="13" t="s">
        <v>907</v>
      </c>
      <c r="E102" s="13"/>
      <c r="F102" s="12" t="s">
        <v>1786</v>
      </c>
    </row>
    <row r="103">
      <c r="A103" s="1" t="s">
        <v>913</v>
      </c>
      <c r="B103" s="1" t="s">
        <v>100</v>
      </c>
      <c r="C103" s="11">
        <v>2016.0</v>
      </c>
      <c r="D103" s="13" t="s">
        <v>717</v>
      </c>
      <c r="E103" s="13"/>
      <c r="F103" s="12" t="s">
        <v>1786</v>
      </c>
    </row>
    <row r="104">
      <c r="A104" s="1" t="s">
        <v>918</v>
      </c>
      <c r="B104" s="1" t="s">
        <v>345</v>
      </c>
      <c r="C104" s="11">
        <v>2015.0</v>
      </c>
      <c r="D104" s="13" t="s">
        <v>922</v>
      </c>
      <c r="E104" s="13"/>
      <c r="F104" s="12" t="s">
        <v>1786</v>
      </c>
    </row>
    <row r="105">
      <c r="A105" s="1" t="s">
        <v>986</v>
      </c>
      <c r="B105" s="1" t="s">
        <v>425</v>
      </c>
      <c r="C105" s="11">
        <v>2023.0</v>
      </c>
      <c r="D105" s="1" t="s">
        <v>993</v>
      </c>
      <c r="E105" s="1" t="s">
        <v>991</v>
      </c>
      <c r="F105" s="12" t="s">
        <v>1787</v>
      </c>
    </row>
    <row r="106">
      <c r="A106" s="1" t="s">
        <v>1017</v>
      </c>
      <c r="B106" s="1" t="s">
        <v>74</v>
      </c>
      <c r="C106" s="11">
        <v>2021.0</v>
      </c>
      <c r="D106" s="1" t="s">
        <v>1022</v>
      </c>
      <c r="E106" s="1" t="s">
        <v>1020</v>
      </c>
      <c r="F106" s="12" t="s">
        <v>1787</v>
      </c>
    </row>
    <row r="107">
      <c r="A107" s="1" t="s">
        <v>1042</v>
      </c>
      <c r="B107" s="1" t="s">
        <v>1045</v>
      </c>
      <c r="C107" s="11">
        <v>2019.0</v>
      </c>
      <c r="D107" s="1" t="s">
        <v>585</v>
      </c>
      <c r="E107" s="1" t="s">
        <v>1052</v>
      </c>
      <c r="F107" s="12" t="s">
        <v>1787</v>
      </c>
    </row>
    <row r="108">
      <c r="A108" s="1" t="s">
        <v>1071</v>
      </c>
      <c r="B108" s="1" t="s">
        <v>510</v>
      </c>
      <c r="C108" s="11">
        <v>2023.0</v>
      </c>
      <c r="D108" s="1" t="s">
        <v>1075</v>
      </c>
      <c r="E108" s="1" t="s">
        <v>1073</v>
      </c>
      <c r="F108" s="12" t="s">
        <v>1787</v>
      </c>
    </row>
    <row r="109">
      <c r="A109" s="1" t="s">
        <v>1089</v>
      </c>
      <c r="B109" s="1" t="s">
        <v>749</v>
      </c>
      <c r="C109" s="11">
        <v>2018.0</v>
      </c>
      <c r="D109" s="1" t="s">
        <v>1097</v>
      </c>
      <c r="E109" s="1" t="s">
        <v>987</v>
      </c>
      <c r="F109" s="12" t="s">
        <v>1787</v>
      </c>
    </row>
    <row r="110">
      <c r="A110" s="1" t="s">
        <v>1109</v>
      </c>
      <c r="B110" s="1" t="s">
        <v>323</v>
      </c>
      <c r="C110" s="11">
        <v>2018.0</v>
      </c>
      <c r="D110" s="1" t="s">
        <v>674</v>
      </c>
      <c r="E110" s="1" t="s">
        <v>1112</v>
      </c>
      <c r="F110" s="12" t="s">
        <v>1787</v>
      </c>
    </row>
    <row r="111">
      <c r="A111" s="1" t="s">
        <v>1136</v>
      </c>
      <c r="B111" s="1" t="s">
        <v>482</v>
      </c>
      <c r="C111" s="11">
        <v>2024.0</v>
      </c>
      <c r="D111" s="1" t="s">
        <v>1145</v>
      </c>
      <c r="E111" s="1" t="s">
        <v>1144</v>
      </c>
      <c r="F111" s="12" t="s">
        <v>1787</v>
      </c>
    </row>
    <row r="112">
      <c r="A112" s="1" t="s">
        <v>1042</v>
      </c>
      <c r="B112" s="1" t="s">
        <v>90</v>
      </c>
      <c r="C112" s="11">
        <v>2020.0</v>
      </c>
      <c r="D112" s="1" t="s">
        <v>1166</v>
      </c>
      <c r="E112" s="1" t="s">
        <v>987</v>
      </c>
      <c r="F112" s="12" t="s">
        <v>1787</v>
      </c>
    </row>
    <row r="113">
      <c r="A113" s="1" t="s">
        <v>1176</v>
      </c>
      <c r="B113" s="1" t="s">
        <v>789</v>
      </c>
      <c r="C113" s="11">
        <v>2019.0</v>
      </c>
      <c r="D113" s="1" t="s">
        <v>1183</v>
      </c>
      <c r="E113" s="1" t="s">
        <v>987</v>
      </c>
      <c r="F113" s="12" t="s">
        <v>1787</v>
      </c>
    </row>
    <row r="114">
      <c r="A114" s="1" t="s">
        <v>1194</v>
      </c>
      <c r="B114" s="1" t="s">
        <v>310</v>
      </c>
      <c r="C114" s="11">
        <v>2024.0</v>
      </c>
      <c r="D114" s="1" t="s">
        <v>1198</v>
      </c>
      <c r="E114" s="1" t="s">
        <v>1197</v>
      </c>
      <c r="F114" s="12" t="s">
        <v>1787</v>
      </c>
    </row>
    <row r="115">
      <c r="A115" s="1" t="s">
        <v>1219</v>
      </c>
      <c r="B115" s="1" t="s">
        <v>300</v>
      </c>
      <c r="C115" s="11">
        <v>2021.0</v>
      </c>
      <c r="D115" s="1" t="s">
        <v>1224</v>
      </c>
      <c r="E115" s="1" t="s">
        <v>1222</v>
      </c>
      <c r="F115" s="12" t="s">
        <v>1787</v>
      </c>
    </row>
    <row r="116">
      <c r="A116" s="1" t="s">
        <v>1241</v>
      </c>
      <c r="B116" s="1" t="s">
        <v>435</v>
      </c>
      <c r="C116" s="11">
        <v>2014.0</v>
      </c>
      <c r="D116" s="1" t="s">
        <v>1246</v>
      </c>
      <c r="E116" s="1" t="s">
        <v>1244</v>
      </c>
      <c r="F116" s="12" t="s">
        <v>1787</v>
      </c>
    </row>
    <row r="117">
      <c r="A117" s="1" t="s">
        <v>1264</v>
      </c>
      <c r="B117" s="1" t="s">
        <v>227</v>
      </c>
      <c r="C117" s="11">
        <v>2019.0</v>
      </c>
      <c r="D117" s="1" t="s">
        <v>1269</v>
      </c>
      <c r="E117" s="1" t="s">
        <v>1267</v>
      </c>
      <c r="F117" s="12" t="s">
        <v>1787</v>
      </c>
    </row>
    <row r="118">
      <c r="A118" s="1" t="s">
        <v>1287</v>
      </c>
      <c r="B118" s="1" t="s">
        <v>632</v>
      </c>
      <c r="C118" s="11">
        <v>2024.0</v>
      </c>
      <c r="D118" s="1" t="s">
        <v>1298</v>
      </c>
      <c r="E118" s="1" t="s">
        <v>987</v>
      </c>
      <c r="F118" s="12" t="s">
        <v>1787</v>
      </c>
    </row>
    <row r="119">
      <c r="A119" s="1" t="s">
        <v>1319</v>
      </c>
      <c r="B119" s="1" t="s">
        <v>818</v>
      </c>
      <c r="C119" s="11">
        <v>2015.0</v>
      </c>
      <c r="D119" s="1" t="s">
        <v>823</v>
      </c>
      <c r="E119" s="1" t="s">
        <v>1327</v>
      </c>
      <c r="F119" s="12" t="s">
        <v>1787</v>
      </c>
    </row>
    <row r="120">
      <c r="A120" s="1" t="s">
        <v>1336</v>
      </c>
      <c r="B120" s="1" t="s">
        <v>175</v>
      </c>
      <c r="C120" s="11">
        <v>2022.0</v>
      </c>
      <c r="D120" s="1" t="s">
        <v>1344</v>
      </c>
      <c r="E120" s="1" t="s">
        <v>987</v>
      </c>
      <c r="F120" s="12" t="s">
        <v>1787</v>
      </c>
    </row>
    <row r="121">
      <c r="A121" s="1" t="s">
        <v>1355</v>
      </c>
      <c r="B121" s="1" t="s">
        <v>63</v>
      </c>
      <c r="C121" s="11">
        <v>2021.0</v>
      </c>
      <c r="D121" s="1" t="s">
        <v>622</v>
      </c>
      <c r="E121" s="1" t="s">
        <v>1358</v>
      </c>
      <c r="F121" s="12" t="s">
        <v>1787</v>
      </c>
    </row>
    <row r="122">
      <c r="A122" s="1" t="s">
        <v>1373</v>
      </c>
      <c r="B122" s="1" t="s">
        <v>828</v>
      </c>
      <c r="C122" s="11">
        <v>2014.0</v>
      </c>
      <c r="D122" s="1" t="s">
        <v>469</v>
      </c>
      <c r="E122" s="1" t="s">
        <v>1382</v>
      </c>
      <c r="F122" s="12" t="s">
        <v>1787</v>
      </c>
    </row>
    <row r="123">
      <c r="A123" s="1" t="s">
        <v>1398</v>
      </c>
      <c r="B123" s="1" t="s">
        <v>386</v>
      </c>
      <c r="C123" s="11">
        <v>2018.0</v>
      </c>
      <c r="D123" s="1" t="s">
        <v>1407</v>
      </c>
      <c r="E123" s="1" t="s">
        <v>987</v>
      </c>
      <c r="F123" s="12" t="s">
        <v>1787</v>
      </c>
    </row>
    <row r="124">
      <c r="A124" s="1" t="s">
        <v>1421</v>
      </c>
      <c r="B124" s="1" t="s">
        <v>396</v>
      </c>
      <c r="C124" s="11">
        <v>2023.0</v>
      </c>
      <c r="D124" s="1" t="s">
        <v>854</v>
      </c>
      <c r="E124" s="1" t="s">
        <v>987</v>
      </c>
      <c r="F124" s="12" t="s">
        <v>1787</v>
      </c>
    </row>
    <row r="125">
      <c r="A125" s="1" t="s">
        <v>1441</v>
      </c>
      <c r="B125" s="1" t="s">
        <v>333</v>
      </c>
      <c r="C125" s="11">
        <v>2015.0</v>
      </c>
      <c r="D125" s="1" t="s">
        <v>763</v>
      </c>
      <c r="E125" s="1" t="s">
        <v>1450</v>
      </c>
      <c r="F125" s="12" t="s">
        <v>1787</v>
      </c>
    </row>
    <row r="126">
      <c r="A126" s="1" t="s">
        <v>1319</v>
      </c>
      <c r="B126" s="1" t="s">
        <v>472</v>
      </c>
      <c r="C126" s="11">
        <v>2020.0</v>
      </c>
      <c r="D126" s="1" t="s">
        <v>1466</v>
      </c>
      <c r="E126" s="1" t="s">
        <v>1464</v>
      </c>
      <c r="F126" s="12" t="s">
        <v>1787</v>
      </c>
    </row>
    <row r="127">
      <c r="A127" s="1" t="s">
        <v>1487</v>
      </c>
      <c r="B127" s="1" t="s">
        <v>236</v>
      </c>
      <c r="C127" s="11">
        <v>2023.0</v>
      </c>
      <c r="D127" s="1" t="s">
        <v>1491</v>
      </c>
      <c r="E127" s="1" t="s">
        <v>1490</v>
      </c>
      <c r="F127" s="12" t="s">
        <v>1787</v>
      </c>
    </row>
    <row r="128">
      <c r="A128" s="1" t="s">
        <v>1511</v>
      </c>
      <c r="B128" s="1" t="s">
        <v>143</v>
      </c>
      <c r="C128" s="11">
        <v>2020.0</v>
      </c>
      <c r="D128" s="1" t="s">
        <v>1515</v>
      </c>
      <c r="E128" s="1" t="s">
        <v>1513</v>
      </c>
      <c r="F128" s="12" t="s">
        <v>1787</v>
      </c>
    </row>
    <row r="129">
      <c r="A129" s="1" t="s">
        <v>1528</v>
      </c>
      <c r="B129" s="1" t="s">
        <v>809</v>
      </c>
      <c r="C129" s="11">
        <v>2019.0</v>
      </c>
      <c r="D129" s="1" t="s">
        <v>629</v>
      </c>
      <c r="E129" s="1" t="s">
        <v>987</v>
      </c>
      <c r="F129" s="12" t="s">
        <v>1787</v>
      </c>
    </row>
    <row r="130">
      <c r="A130" s="1" t="s">
        <v>1547</v>
      </c>
      <c r="B130" s="1" t="s">
        <v>1549</v>
      </c>
      <c r="C130" s="11">
        <v>2015.0</v>
      </c>
      <c r="D130" s="1" t="s">
        <v>1556</v>
      </c>
      <c r="E130" s="1" t="s">
        <v>987</v>
      </c>
      <c r="F130" s="12" t="s">
        <v>1787</v>
      </c>
    </row>
    <row r="131">
      <c r="A131" s="1" t="s">
        <v>1569</v>
      </c>
      <c r="B131" s="1" t="s">
        <v>1572</v>
      </c>
      <c r="C131" s="11">
        <v>2016.0</v>
      </c>
      <c r="D131" s="1" t="s">
        <v>1579</v>
      </c>
      <c r="E131" s="1" t="s">
        <v>987</v>
      </c>
      <c r="F131" s="12" t="s">
        <v>1787</v>
      </c>
    </row>
    <row r="132">
      <c r="A132" s="1" t="s">
        <v>1588</v>
      </c>
      <c r="B132" s="1" t="s">
        <v>519</v>
      </c>
      <c r="C132" s="11">
        <v>2021.0</v>
      </c>
      <c r="D132" s="1" t="s">
        <v>907</v>
      </c>
      <c r="E132" s="1" t="s">
        <v>1591</v>
      </c>
      <c r="F132" s="12" t="s">
        <v>1787</v>
      </c>
    </row>
    <row r="133">
      <c r="A133" s="1" t="s">
        <v>1398</v>
      </c>
      <c r="B133" s="1" t="s">
        <v>257</v>
      </c>
      <c r="C133" s="11">
        <v>2018.0</v>
      </c>
      <c r="D133" s="1" t="s">
        <v>650</v>
      </c>
      <c r="E133" s="1" t="s">
        <v>1613</v>
      </c>
      <c r="F133" s="12" t="s">
        <v>1787</v>
      </c>
    </row>
    <row r="134">
      <c r="A134" s="1" t="s">
        <v>1627</v>
      </c>
      <c r="B134" s="1" t="s">
        <v>867</v>
      </c>
      <c r="C134" s="11">
        <v>2022.0</v>
      </c>
      <c r="D134" s="1" t="s">
        <v>1631</v>
      </c>
      <c r="E134" s="1" t="s">
        <v>1630</v>
      </c>
      <c r="F134" s="12" t="s">
        <v>1787</v>
      </c>
    </row>
    <row r="135">
      <c r="A135" s="1" t="s">
        <v>1645</v>
      </c>
      <c r="B135" s="1" t="s">
        <v>1647</v>
      </c>
      <c r="C135" s="11">
        <v>2022.0</v>
      </c>
      <c r="D135" s="1" t="s">
        <v>1651</v>
      </c>
      <c r="E135" s="1" t="s">
        <v>1649</v>
      </c>
      <c r="F135" s="12" t="s">
        <v>1787</v>
      </c>
    </row>
    <row r="136">
      <c r="A136" s="1" t="s">
        <v>1671</v>
      </c>
      <c r="B136" s="1" t="s">
        <v>372</v>
      </c>
      <c r="C136" s="11">
        <v>2024.0</v>
      </c>
      <c r="D136" s="1" t="s">
        <v>863</v>
      </c>
      <c r="E136" s="1" t="s">
        <v>987</v>
      </c>
      <c r="F136" s="12" t="s">
        <v>1787</v>
      </c>
    </row>
    <row r="137">
      <c r="A137" s="1" t="s">
        <v>1686</v>
      </c>
      <c r="B137" s="1" t="s">
        <v>704</v>
      </c>
      <c r="C137" s="11">
        <v>2020.0</v>
      </c>
      <c r="D137" s="1" t="s">
        <v>897</v>
      </c>
      <c r="E137" s="1" t="s">
        <v>1695</v>
      </c>
      <c r="F137" s="12" t="s">
        <v>1787</v>
      </c>
    </row>
    <row r="138">
      <c r="A138" s="1" t="s">
        <v>1710</v>
      </c>
      <c r="B138" s="1" t="s">
        <v>153</v>
      </c>
      <c r="C138" s="11">
        <v>2022.0</v>
      </c>
      <c r="D138" s="1" t="s">
        <v>1714</v>
      </c>
      <c r="E138" s="1" t="s">
        <v>1713</v>
      </c>
      <c r="F138" s="12" t="s">
        <v>1787</v>
      </c>
    </row>
    <row r="139">
      <c r="A139" s="1" t="s">
        <v>1728</v>
      </c>
      <c r="B139" s="1" t="s">
        <v>53</v>
      </c>
      <c r="C139" s="11">
        <v>2020.0</v>
      </c>
      <c r="D139" s="1" t="s">
        <v>1735</v>
      </c>
      <c r="E139" s="1" t="s">
        <v>1734</v>
      </c>
      <c r="F139" s="12" t="s">
        <v>1787</v>
      </c>
    </row>
    <row r="140">
      <c r="A140" s="1" t="s">
        <v>1749</v>
      </c>
      <c r="B140" s="1" t="s">
        <v>1752</v>
      </c>
      <c r="C140" s="11">
        <v>2014.0</v>
      </c>
      <c r="D140" s="1" t="s">
        <v>1758</v>
      </c>
      <c r="E140" s="1" t="s">
        <v>987</v>
      </c>
      <c r="F140" s="12" t="s">
        <v>1787</v>
      </c>
    </row>
    <row r="141">
      <c r="A141" s="1" t="s">
        <v>1773</v>
      </c>
      <c r="B141" s="1" t="s">
        <v>185</v>
      </c>
      <c r="C141" s="11">
        <v>2024.0</v>
      </c>
      <c r="D141" s="1" t="s">
        <v>1776</v>
      </c>
      <c r="E141" s="1" t="s">
        <v>987</v>
      </c>
      <c r="F141" s="12" t="s">
        <v>1787</v>
      </c>
    </row>
    <row r="142">
      <c r="A142" s="1"/>
      <c r="B142" s="1"/>
      <c r="C142" s="11"/>
      <c r="D142" s="14"/>
      <c r="E142" s="14"/>
      <c r="F142" s="14"/>
    </row>
    <row r="143">
      <c r="A143" s="1"/>
      <c r="B143" s="1"/>
      <c r="C143" s="11"/>
      <c r="D143" s="14"/>
      <c r="E143" s="14"/>
      <c r="F143" s="14"/>
    </row>
    <row r="144">
      <c r="A144" s="1"/>
      <c r="B144" s="1"/>
      <c r="C144" s="11"/>
      <c r="D144" s="14"/>
      <c r="E144" s="14"/>
      <c r="F144" s="14"/>
    </row>
    <row r="145">
      <c r="A145" s="1"/>
      <c r="B145" s="1"/>
      <c r="C145" s="11"/>
      <c r="D145" s="14"/>
      <c r="E145" s="14"/>
      <c r="F145" s="14"/>
    </row>
    <row r="146">
      <c r="A146" s="1"/>
      <c r="B146" s="1"/>
      <c r="C146" s="11"/>
      <c r="D146" s="14"/>
      <c r="E146" s="14"/>
      <c r="F146" s="14"/>
    </row>
    <row r="147">
      <c r="A147" s="1"/>
      <c r="B147" s="1"/>
      <c r="C147" s="11"/>
      <c r="D147" s="14"/>
      <c r="E147" s="14"/>
      <c r="F147" s="14"/>
    </row>
    <row r="148">
      <c r="A148" s="1"/>
      <c r="B148" s="1"/>
      <c r="C148" s="11"/>
      <c r="D148" s="14"/>
      <c r="E148" s="14"/>
      <c r="F148" s="14"/>
    </row>
    <row r="149">
      <c r="A149" s="1"/>
      <c r="B149" s="1"/>
      <c r="C149" s="11"/>
      <c r="D149" s="14"/>
      <c r="E149" s="14"/>
      <c r="F149" s="14"/>
    </row>
    <row r="150">
      <c r="A150" s="1"/>
      <c r="B150" s="1"/>
      <c r="C150" s="11"/>
      <c r="D150" s="14"/>
      <c r="E150" s="14"/>
      <c r="F150" s="14"/>
    </row>
    <row r="151">
      <c r="A151" s="1"/>
      <c r="B151" s="1"/>
      <c r="C151" s="11"/>
      <c r="D151" s="14"/>
      <c r="E151" s="14"/>
      <c r="F151" s="14"/>
    </row>
    <row r="152">
      <c r="A152" s="1"/>
      <c r="B152" s="1"/>
      <c r="C152" s="11"/>
      <c r="D152" s="14"/>
      <c r="E152" s="14"/>
      <c r="F152" s="14"/>
    </row>
    <row r="153">
      <c r="A153" s="1"/>
      <c r="B153" s="1"/>
      <c r="C153" s="11"/>
      <c r="D153" s="14"/>
      <c r="E153" s="14"/>
      <c r="F153" s="14"/>
    </row>
    <row r="154">
      <c r="A154" s="1"/>
      <c r="B154" s="1"/>
      <c r="C154" s="11"/>
      <c r="D154" s="14"/>
      <c r="E154" s="14"/>
      <c r="F154" s="14"/>
    </row>
    <row r="155">
      <c r="A155" s="1"/>
      <c r="B155" s="1"/>
      <c r="C155" s="11"/>
      <c r="D155" s="14"/>
      <c r="E155" s="14"/>
      <c r="F155" s="14"/>
    </row>
    <row r="156">
      <c r="A156" s="1"/>
      <c r="B156" s="1"/>
      <c r="C156" s="11"/>
      <c r="D156" s="14"/>
      <c r="E156" s="14"/>
      <c r="F156" s="14"/>
    </row>
    <row r="157">
      <c r="A157" s="1"/>
      <c r="B157" s="1"/>
      <c r="C157" s="11"/>
      <c r="D157" s="14"/>
      <c r="E157" s="14"/>
      <c r="F157" s="14"/>
    </row>
    <row r="158">
      <c r="A158" s="1"/>
      <c r="B158" s="1"/>
      <c r="C158" s="11"/>
      <c r="D158" s="14"/>
      <c r="E158" s="14"/>
      <c r="F158" s="14"/>
    </row>
    <row r="159">
      <c r="A159" s="1"/>
      <c r="B159" s="1"/>
      <c r="C159" s="11"/>
      <c r="D159" s="14"/>
      <c r="E159" s="14"/>
      <c r="F159" s="14"/>
    </row>
    <row r="160">
      <c r="A160" s="1"/>
      <c r="B160" s="1"/>
      <c r="C160" s="11"/>
      <c r="D160" s="14"/>
      <c r="E160" s="14"/>
      <c r="F160" s="14"/>
    </row>
    <row r="161">
      <c r="A161" s="1"/>
      <c r="B161" s="1"/>
      <c r="C161" s="11"/>
      <c r="D161" s="14"/>
      <c r="E161" s="14"/>
      <c r="F161" s="14"/>
    </row>
    <row r="162">
      <c r="A162" s="1"/>
      <c r="B162" s="1"/>
      <c r="C162" s="11"/>
      <c r="D162" s="14"/>
      <c r="E162" s="14"/>
      <c r="F162" s="14"/>
    </row>
    <row r="163">
      <c r="A163" s="1"/>
      <c r="B163" s="1"/>
      <c r="C163" s="11"/>
      <c r="D163" s="14"/>
      <c r="E163" s="14"/>
      <c r="F163" s="14"/>
    </row>
    <row r="164">
      <c r="A164" s="1"/>
      <c r="B164" s="1"/>
      <c r="C164" s="11"/>
      <c r="D164" s="14"/>
      <c r="E164" s="14"/>
      <c r="F164" s="14"/>
    </row>
    <row r="165">
      <c r="A165" s="1"/>
      <c r="B165" s="1"/>
      <c r="C165" s="11"/>
      <c r="D165" s="14"/>
      <c r="E165" s="14"/>
      <c r="F165" s="14"/>
    </row>
    <row r="166">
      <c r="A166" s="1"/>
      <c r="B166" s="1"/>
      <c r="C166" s="11"/>
      <c r="D166" s="14"/>
      <c r="E166" s="14"/>
      <c r="F166" s="14"/>
    </row>
    <row r="167">
      <c r="A167" s="1"/>
      <c r="B167" s="1"/>
      <c r="C167" s="11"/>
      <c r="D167" s="14"/>
      <c r="E167" s="14"/>
      <c r="F167" s="14"/>
    </row>
    <row r="168">
      <c r="A168" s="1"/>
      <c r="B168" s="1"/>
      <c r="C168" s="11"/>
      <c r="D168" s="14"/>
      <c r="E168" s="14"/>
      <c r="F168" s="14"/>
    </row>
    <row r="169">
      <c r="A169" s="1"/>
      <c r="B169" s="1"/>
      <c r="C169" s="11"/>
      <c r="D169" s="14"/>
      <c r="E169" s="14"/>
      <c r="F169" s="14"/>
    </row>
    <row r="170">
      <c r="A170" s="1"/>
      <c r="B170" s="1"/>
      <c r="C170" s="11"/>
      <c r="D170" s="14"/>
      <c r="E170" s="14"/>
      <c r="F170" s="14"/>
    </row>
    <row r="171">
      <c r="A171" s="1"/>
      <c r="B171" s="1"/>
      <c r="C171" s="11"/>
      <c r="D171" s="14"/>
      <c r="E171" s="14"/>
      <c r="F171" s="14"/>
    </row>
    <row r="172">
      <c r="A172" s="1"/>
      <c r="B172" s="1"/>
      <c r="C172" s="11"/>
      <c r="D172" s="14"/>
      <c r="E172" s="14"/>
      <c r="F172" s="14"/>
    </row>
    <row r="173">
      <c r="A173" s="1"/>
      <c r="B173" s="1"/>
      <c r="C173" s="11"/>
      <c r="D173" s="14"/>
      <c r="E173" s="14"/>
      <c r="F173" s="14"/>
    </row>
    <row r="174">
      <c r="A174" s="1"/>
      <c r="B174" s="1"/>
      <c r="C174" s="11"/>
      <c r="D174" s="14"/>
      <c r="E174" s="14"/>
      <c r="F174" s="14"/>
    </row>
    <row r="175">
      <c r="A175" s="1"/>
      <c r="B175" s="1"/>
      <c r="C175" s="11"/>
      <c r="D175" s="14"/>
      <c r="E175" s="14"/>
      <c r="F175" s="14"/>
    </row>
    <row r="176">
      <c r="A176" s="1"/>
      <c r="B176" s="1"/>
      <c r="C176" s="11"/>
      <c r="D176" s="14"/>
      <c r="E176" s="14"/>
      <c r="F176" s="14"/>
    </row>
    <row r="177">
      <c r="A177" s="1"/>
      <c r="B177" s="1"/>
      <c r="C177" s="11"/>
      <c r="D177" s="14"/>
      <c r="E177" s="14"/>
      <c r="F177" s="14"/>
    </row>
    <row r="178">
      <c r="A178" s="1"/>
      <c r="B178" s="1"/>
      <c r="C178" s="11"/>
      <c r="D178" s="14"/>
      <c r="E178" s="14"/>
      <c r="F178" s="14"/>
    </row>
    <row r="179">
      <c r="A179" s="1"/>
      <c r="B179" s="1"/>
      <c r="C179" s="11"/>
      <c r="D179" s="14"/>
      <c r="E179" s="14"/>
      <c r="F179" s="14"/>
    </row>
    <row r="180">
      <c r="A180" s="1"/>
      <c r="B180" s="1"/>
      <c r="C180" s="11"/>
      <c r="D180" s="14"/>
      <c r="E180" s="14"/>
      <c r="F180" s="14"/>
    </row>
    <row r="181">
      <c r="A181" s="1"/>
      <c r="B181" s="1"/>
      <c r="C181" s="11"/>
      <c r="D181" s="14"/>
      <c r="E181" s="14"/>
      <c r="F181" s="14"/>
    </row>
    <row r="182">
      <c r="A182" s="1"/>
      <c r="B182" s="1"/>
      <c r="C182" s="11"/>
      <c r="D182" s="14"/>
      <c r="E182" s="14"/>
      <c r="F182" s="14"/>
    </row>
    <row r="183">
      <c r="A183" s="1"/>
      <c r="B183" s="1"/>
      <c r="C183" s="11"/>
      <c r="D183" s="14"/>
      <c r="E183" s="14"/>
      <c r="F183" s="14"/>
    </row>
    <row r="184">
      <c r="A184" s="1"/>
      <c r="B184" s="1"/>
      <c r="C184" s="11"/>
      <c r="D184" s="14"/>
      <c r="E184" s="14"/>
      <c r="F184" s="14"/>
    </row>
    <row r="185">
      <c r="A185" s="1"/>
      <c r="B185" s="1"/>
      <c r="C185" s="11"/>
      <c r="D185" s="14"/>
      <c r="E185" s="14"/>
      <c r="F185" s="14"/>
    </row>
    <row r="186">
      <c r="A186" s="1"/>
      <c r="B186" s="1"/>
      <c r="C186" s="11"/>
      <c r="D186" s="14"/>
      <c r="E186" s="14"/>
      <c r="F186" s="14"/>
    </row>
    <row r="187">
      <c r="A187" s="1"/>
      <c r="B187" s="1"/>
      <c r="C187" s="11"/>
      <c r="D187" s="14"/>
      <c r="E187" s="14"/>
      <c r="F187" s="14"/>
    </row>
    <row r="188">
      <c r="A188" s="1"/>
      <c r="B188" s="1"/>
      <c r="C188" s="11"/>
      <c r="D188" s="14"/>
      <c r="E188" s="14"/>
      <c r="F188" s="14"/>
    </row>
    <row r="189">
      <c r="A189" s="1"/>
      <c r="B189" s="1"/>
      <c r="C189" s="11"/>
      <c r="D189" s="14"/>
      <c r="E189" s="14"/>
      <c r="F189" s="14"/>
    </row>
    <row r="190">
      <c r="A190" s="1"/>
      <c r="B190" s="1"/>
      <c r="C190" s="11"/>
      <c r="D190" s="14"/>
      <c r="E190" s="14"/>
      <c r="F190" s="14"/>
    </row>
    <row r="191">
      <c r="A191" s="1"/>
      <c r="B191" s="1"/>
      <c r="C191" s="11"/>
      <c r="D191" s="14"/>
      <c r="E191" s="14"/>
      <c r="F191" s="14"/>
    </row>
    <row r="192">
      <c r="A192" s="1"/>
      <c r="B192" s="1"/>
      <c r="C192" s="11"/>
      <c r="D192" s="14"/>
      <c r="E192" s="14"/>
      <c r="F192" s="14"/>
    </row>
    <row r="193">
      <c r="A193" s="1"/>
      <c r="B193" s="1"/>
      <c r="C193" s="11"/>
      <c r="D193" s="14"/>
      <c r="E193" s="14"/>
      <c r="F193" s="14"/>
    </row>
    <row r="194">
      <c r="A194" s="1"/>
      <c r="B194" s="1"/>
      <c r="C194" s="11"/>
      <c r="D194" s="14"/>
      <c r="E194" s="14"/>
      <c r="F194" s="14"/>
    </row>
    <row r="195">
      <c r="A195" s="1"/>
      <c r="B195" s="1"/>
      <c r="C195" s="11"/>
      <c r="D195" s="14"/>
      <c r="E195" s="14"/>
      <c r="F195" s="14"/>
    </row>
    <row r="196">
      <c r="A196" s="1"/>
      <c r="B196" s="1"/>
      <c r="C196" s="11"/>
      <c r="D196" s="14"/>
      <c r="E196" s="14"/>
      <c r="F196" s="14"/>
    </row>
    <row r="197">
      <c r="A197" s="1"/>
      <c r="B197" s="1"/>
      <c r="C197" s="11"/>
      <c r="D197" s="14"/>
      <c r="E197" s="14"/>
      <c r="F197" s="14"/>
    </row>
    <row r="198">
      <c r="A198" s="1"/>
      <c r="B198" s="1"/>
      <c r="C198" s="11"/>
      <c r="D198" s="14"/>
      <c r="E198" s="14"/>
      <c r="F198" s="14"/>
    </row>
    <row r="199">
      <c r="A199" s="1"/>
      <c r="B199" s="1"/>
      <c r="C199" s="11"/>
      <c r="D199" s="14"/>
      <c r="E199" s="14"/>
      <c r="F199" s="14"/>
    </row>
    <row r="200">
      <c r="A200" s="1"/>
      <c r="B200" s="1"/>
      <c r="C200" s="11"/>
      <c r="D200" s="14"/>
      <c r="E200" s="14"/>
      <c r="F200" s="14"/>
    </row>
    <row r="201">
      <c r="A201" s="1"/>
      <c r="B201" s="1"/>
      <c r="C201" s="11"/>
      <c r="D201" s="14"/>
      <c r="E201" s="14"/>
      <c r="F201" s="14"/>
    </row>
    <row r="202">
      <c r="A202" s="1"/>
      <c r="B202" s="1"/>
      <c r="C202" s="11"/>
      <c r="D202" s="14"/>
      <c r="E202" s="14"/>
      <c r="F202" s="14"/>
    </row>
    <row r="203">
      <c r="A203" s="1"/>
      <c r="B203" s="1"/>
      <c r="C203" s="11"/>
      <c r="D203" s="14"/>
      <c r="E203" s="14"/>
      <c r="F203" s="14"/>
    </row>
    <row r="204">
      <c r="A204" s="1"/>
      <c r="B204" s="1"/>
      <c r="C204" s="11"/>
      <c r="D204" s="14"/>
      <c r="E204" s="14"/>
      <c r="F204" s="14"/>
    </row>
    <row r="205">
      <c r="A205" s="1"/>
      <c r="B205" s="1"/>
      <c r="C205" s="11"/>
      <c r="D205" s="14"/>
      <c r="E205" s="14"/>
      <c r="F205" s="14"/>
    </row>
    <row r="206">
      <c r="A206" s="1"/>
      <c r="B206" s="1"/>
      <c r="C206" s="11"/>
      <c r="D206" s="14"/>
      <c r="E206" s="14"/>
      <c r="F206" s="14"/>
    </row>
    <row r="207">
      <c r="A207" s="1"/>
      <c r="B207" s="1"/>
      <c r="C207" s="11"/>
      <c r="D207" s="14"/>
      <c r="E207" s="14"/>
      <c r="F207" s="14"/>
    </row>
    <row r="208">
      <c r="A208" s="1"/>
      <c r="B208" s="1"/>
      <c r="C208" s="11"/>
      <c r="D208" s="14"/>
      <c r="E208" s="14"/>
      <c r="F208" s="14"/>
    </row>
    <row r="209">
      <c r="A209" s="1"/>
      <c r="B209" s="1"/>
      <c r="C209" s="11"/>
      <c r="D209" s="14"/>
      <c r="E209" s="14"/>
      <c r="F209" s="14"/>
    </row>
    <row r="210">
      <c r="A210" s="1"/>
      <c r="B210" s="1"/>
      <c r="C210" s="11"/>
      <c r="D210" s="14"/>
      <c r="E210" s="14"/>
      <c r="F210" s="14"/>
    </row>
    <row r="211">
      <c r="A211" s="1"/>
      <c r="B211" s="1"/>
      <c r="C211" s="11"/>
      <c r="D211" s="14"/>
      <c r="E211" s="14"/>
      <c r="F211" s="14"/>
    </row>
    <row r="212">
      <c r="A212" s="1"/>
      <c r="B212" s="1"/>
      <c r="C212" s="11"/>
      <c r="D212" s="14"/>
      <c r="E212" s="14"/>
      <c r="F212" s="14"/>
    </row>
    <row r="213">
      <c r="A213" s="1"/>
      <c r="B213" s="1"/>
      <c r="C213" s="11"/>
      <c r="D213" s="14"/>
      <c r="E213" s="14"/>
      <c r="F213" s="14"/>
    </row>
    <row r="214">
      <c r="A214" s="1"/>
      <c r="B214" s="1"/>
      <c r="C214" s="11"/>
      <c r="D214" s="14"/>
      <c r="E214" s="14"/>
      <c r="F214" s="14"/>
    </row>
    <row r="215">
      <c r="A215" s="1"/>
      <c r="B215" s="1"/>
      <c r="C215" s="11"/>
      <c r="D215" s="14"/>
      <c r="E215" s="14"/>
      <c r="F215" s="14"/>
    </row>
    <row r="216">
      <c r="A216" s="1"/>
      <c r="B216" s="1"/>
      <c r="C216" s="11"/>
      <c r="D216" s="14"/>
      <c r="E216" s="14"/>
      <c r="F216" s="14"/>
    </row>
    <row r="217">
      <c r="A217" s="1"/>
      <c r="B217" s="1"/>
      <c r="C217" s="11"/>
      <c r="D217" s="14"/>
      <c r="E217" s="14"/>
      <c r="F217" s="14"/>
    </row>
    <row r="218">
      <c r="A218" s="1"/>
      <c r="B218" s="1"/>
      <c r="C218" s="11"/>
      <c r="D218" s="14"/>
      <c r="E218" s="14"/>
      <c r="F218" s="14"/>
    </row>
    <row r="219">
      <c r="A219" s="1"/>
      <c r="B219" s="1"/>
      <c r="C219" s="11"/>
      <c r="D219" s="14"/>
      <c r="E219" s="14"/>
      <c r="F219" s="14"/>
    </row>
    <row r="220">
      <c r="A220" s="1"/>
      <c r="B220" s="1"/>
      <c r="C220" s="11"/>
      <c r="D220" s="14"/>
      <c r="E220" s="14"/>
      <c r="F220" s="14"/>
    </row>
    <row r="221">
      <c r="A221" s="1"/>
      <c r="B221" s="1"/>
      <c r="C221" s="11"/>
      <c r="D221" s="14"/>
      <c r="E221" s="14"/>
      <c r="F221" s="14"/>
    </row>
    <row r="222">
      <c r="A222" s="1"/>
      <c r="B222" s="1"/>
      <c r="C222" s="11"/>
      <c r="D222" s="14"/>
      <c r="E222" s="14"/>
      <c r="F222" s="14"/>
    </row>
    <row r="223">
      <c r="A223" s="1"/>
      <c r="B223" s="1"/>
      <c r="C223" s="11"/>
      <c r="D223" s="14"/>
      <c r="E223" s="14"/>
      <c r="F223" s="14"/>
    </row>
    <row r="224">
      <c r="A224" s="1"/>
      <c r="B224" s="1"/>
      <c r="C224" s="11"/>
      <c r="D224" s="14"/>
      <c r="E224" s="14"/>
      <c r="F224" s="14"/>
    </row>
    <row r="225">
      <c r="A225" s="1"/>
      <c r="B225" s="1"/>
      <c r="C225" s="11"/>
      <c r="D225" s="14"/>
      <c r="E225" s="14"/>
      <c r="F225" s="14"/>
    </row>
    <row r="226">
      <c r="A226" s="1"/>
      <c r="B226" s="1"/>
      <c r="C226" s="11"/>
      <c r="D226" s="14"/>
      <c r="E226" s="14"/>
      <c r="F226" s="14"/>
    </row>
    <row r="227">
      <c r="A227" s="1"/>
      <c r="B227" s="1"/>
      <c r="C227" s="11"/>
      <c r="D227" s="14"/>
      <c r="E227" s="14"/>
      <c r="F227" s="14"/>
    </row>
    <row r="228">
      <c r="A228" s="1"/>
      <c r="B228" s="1"/>
      <c r="C228" s="11"/>
      <c r="D228" s="14"/>
      <c r="E228" s="14"/>
      <c r="F228" s="14"/>
    </row>
    <row r="229">
      <c r="A229" s="1"/>
      <c r="B229" s="1"/>
      <c r="C229" s="11"/>
      <c r="D229" s="14"/>
      <c r="E229" s="14"/>
      <c r="F229" s="14"/>
    </row>
    <row r="230">
      <c r="A230" s="1"/>
      <c r="B230" s="1"/>
      <c r="C230" s="11"/>
      <c r="D230" s="14"/>
      <c r="E230" s="14"/>
      <c r="F230" s="14"/>
    </row>
    <row r="231">
      <c r="A231" s="1"/>
      <c r="B231" s="1"/>
      <c r="C231" s="11"/>
      <c r="D231" s="14"/>
      <c r="E231" s="14"/>
      <c r="F231" s="14"/>
    </row>
    <row r="232">
      <c r="A232" s="1"/>
      <c r="B232" s="1"/>
      <c r="C232" s="11"/>
      <c r="D232" s="14"/>
      <c r="E232" s="14"/>
      <c r="F232" s="14"/>
    </row>
    <row r="233">
      <c r="A233" s="1"/>
      <c r="B233" s="1"/>
      <c r="C233" s="11"/>
      <c r="D233" s="14"/>
      <c r="E233" s="14"/>
      <c r="F233" s="14"/>
    </row>
    <row r="234">
      <c r="A234" s="1"/>
      <c r="B234" s="1"/>
      <c r="C234" s="11"/>
      <c r="D234" s="14"/>
      <c r="E234" s="14"/>
      <c r="F234" s="14"/>
    </row>
    <row r="235">
      <c r="A235" s="1"/>
      <c r="B235" s="1"/>
      <c r="C235" s="11"/>
      <c r="D235" s="14"/>
      <c r="E235" s="14"/>
      <c r="F235" s="14"/>
    </row>
    <row r="236">
      <c r="A236" s="1"/>
      <c r="B236" s="1"/>
      <c r="C236" s="11"/>
      <c r="D236" s="14"/>
      <c r="E236" s="14"/>
      <c r="F236" s="14"/>
    </row>
    <row r="237">
      <c r="A237" s="1"/>
      <c r="B237" s="1"/>
      <c r="C237" s="11"/>
      <c r="D237" s="14"/>
      <c r="E237" s="14"/>
      <c r="F237" s="14"/>
    </row>
    <row r="238">
      <c r="A238" s="1"/>
      <c r="B238" s="1"/>
      <c r="C238" s="11"/>
      <c r="D238" s="14"/>
      <c r="E238" s="14"/>
      <c r="F238" s="14"/>
    </row>
    <row r="239">
      <c r="A239" s="1"/>
      <c r="B239" s="1"/>
      <c r="C239" s="11"/>
      <c r="D239" s="14"/>
      <c r="E239" s="14"/>
      <c r="F239" s="14"/>
    </row>
    <row r="240">
      <c r="A240" s="1"/>
      <c r="B240" s="1"/>
      <c r="C240" s="11"/>
      <c r="D240" s="14"/>
      <c r="E240" s="14"/>
      <c r="F240" s="14"/>
    </row>
    <row r="241">
      <c r="A241" s="1"/>
      <c r="B241" s="1"/>
      <c r="C241" s="11"/>
      <c r="D241" s="14"/>
      <c r="E241" s="14"/>
      <c r="F241" s="14"/>
    </row>
    <row r="242">
      <c r="A242" s="1"/>
      <c r="B242" s="1"/>
      <c r="C242" s="11"/>
      <c r="D242" s="14"/>
      <c r="E242" s="14"/>
      <c r="F242" s="14"/>
    </row>
    <row r="243">
      <c r="A243" s="1"/>
      <c r="B243" s="1"/>
      <c r="C243" s="11"/>
      <c r="D243" s="14"/>
      <c r="E243" s="14"/>
      <c r="F243" s="14"/>
    </row>
    <row r="244">
      <c r="A244" s="1"/>
      <c r="B244" s="1"/>
      <c r="C244" s="11"/>
      <c r="D244" s="14"/>
      <c r="E244" s="14"/>
      <c r="F244" s="14"/>
    </row>
    <row r="245">
      <c r="A245" s="1"/>
      <c r="B245" s="1"/>
      <c r="C245" s="11"/>
      <c r="D245" s="14"/>
      <c r="E245" s="14"/>
      <c r="F245" s="14"/>
    </row>
    <row r="246">
      <c r="A246" s="1"/>
      <c r="B246" s="1"/>
      <c r="C246" s="11"/>
      <c r="D246" s="14"/>
      <c r="E246" s="14"/>
      <c r="F246" s="14"/>
    </row>
    <row r="247">
      <c r="A247" s="1"/>
      <c r="B247" s="1"/>
      <c r="C247" s="11"/>
      <c r="D247" s="14"/>
      <c r="E247" s="14"/>
      <c r="F247" s="14"/>
    </row>
    <row r="248">
      <c r="A248" s="1"/>
      <c r="B248" s="1"/>
      <c r="C248" s="11"/>
      <c r="D248" s="14"/>
      <c r="E248" s="14"/>
      <c r="F248" s="14"/>
    </row>
    <row r="249">
      <c r="A249" s="1"/>
      <c r="B249" s="1"/>
      <c r="C249" s="11"/>
      <c r="D249" s="14"/>
      <c r="E249" s="14"/>
      <c r="F249" s="14"/>
    </row>
    <row r="250">
      <c r="A250" s="1"/>
      <c r="B250" s="1"/>
      <c r="C250" s="11"/>
      <c r="D250" s="14"/>
      <c r="E250" s="14"/>
      <c r="F250" s="14"/>
    </row>
    <row r="251">
      <c r="A251" s="1"/>
      <c r="B251" s="1"/>
      <c r="C251" s="11"/>
      <c r="D251" s="14"/>
      <c r="E251" s="14"/>
      <c r="F251" s="14"/>
    </row>
    <row r="252">
      <c r="A252" s="1"/>
      <c r="B252" s="1"/>
      <c r="C252" s="11"/>
      <c r="D252" s="14"/>
      <c r="E252" s="14"/>
      <c r="F252" s="14"/>
    </row>
    <row r="253">
      <c r="A253" s="1"/>
      <c r="B253" s="1"/>
      <c r="C253" s="11"/>
      <c r="D253" s="14"/>
      <c r="E253" s="14"/>
      <c r="F253" s="14"/>
    </row>
    <row r="254">
      <c r="A254" s="1"/>
      <c r="B254" s="1"/>
      <c r="C254" s="11"/>
      <c r="D254" s="14"/>
      <c r="E254" s="14"/>
      <c r="F254" s="14"/>
    </row>
    <row r="255">
      <c r="A255" s="1"/>
      <c r="B255" s="1"/>
      <c r="C255" s="11"/>
      <c r="D255" s="14"/>
      <c r="E255" s="14"/>
      <c r="F255" s="14"/>
    </row>
    <row r="256">
      <c r="A256" s="1"/>
      <c r="B256" s="1"/>
      <c r="C256" s="11"/>
      <c r="D256" s="14"/>
      <c r="E256" s="14"/>
      <c r="F256" s="14"/>
    </row>
    <row r="257">
      <c r="A257" s="1"/>
      <c r="B257" s="1"/>
      <c r="C257" s="11"/>
      <c r="D257" s="14"/>
      <c r="E257" s="14"/>
      <c r="F257" s="14"/>
    </row>
    <row r="258">
      <c r="A258" s="1"/>
      <c r="B258" s="1"/>
      <c r="C258" s="11"/>
      <c r="D258" s="14"/>
      <c r="E258" s="14"/>
      <c r="F258" s="14"/>
    </row>
    <row r="259">
      <c r="A259" s="1"/>
      <c r="B259" s="1"/>
      <c r="C259" s="11"/>
      <c r="D259" s="14"/>
      <c r="E259" s="14"/>
      <c r="F259" s="14"/>
    </row>
    <row r="260">
      <c r="A260" s="1"/>
      <c r="B260" s="1"/>
      <c r="C260" s="11"/>
      <c r="D260" s="14"/>
      <c r="E260" s="14"/>
      <c r="F260" s="14"/>
    </row>
    <row r="261">
      <c r="A261" s="1"/>
      <c r="B261" s="1"/>
      <c r="C261" s="11"/>
      <c r="D261" s="14"/>
      <c r="E261" s="14"/>
      <c r="F261" s="14"/>
    </row>
    <row r="262">
      <c r="A262" s="1"/>
      <c r="B262" s="1"/>
      <c r="C262" s="11"/>
      <c r="D262" s="14"/>
      <c r="E262" s="14"/>
      <c r="F262" s="14"/>
    </row>
    <row r="263">
      <c r="A263" s="1"/>
      <c r="B263" s="1"/>
      <c r="C263" s="11"/>
      <c r="D263" s="14"/>
      <c r="E263" s="14"/>
      <c r="F263" s="14"/>
    </row>
    <row r="264">
      <c r="A264" s="1"/>
      <c r="B264" s="1"/>
      <c r="C264" s="11"/>
      <c r="D264" s="14"/>
      <c r="E264" s="14"/>
      <c r="F264" s="14"/>
    </row>
    <row r="265">
      <c r="A265" s="1"/>
      <c r="B265" s="1"/>
      <c r="C265" s="11"/>
      <c r="D265" s="14"/>
      <c r="E265" s="14"/>
      <c r="F265" s="14"/>
    </row>
    <row r="266">
      <c r="A266" s="1"/>
      <c r="B266" s="1"/>
      <c r="C266" s="11"/>
      <c r="D266" s="14"/>
      <c r="E266" s="14"/>
      <c r="F266" s="14"/>
    </row>
    <row r="267">
      <c r="A267" s="1"/>
      <c r="B267" s="1"/>
      <c r="C267" s="11"/>
      <c r="D267" s="14"/>
      <c r="E267" s="14"/>
      <c r="F267" s="14"/>
    </row>
    <row r="268">
      <c r="A268" s="1"/>
      <c r="B268" s="1"/>
      <c r="C268" s="11"/>
      <c r="D268" s="14"/>
      <c r="E268" s="14"/>
      <c r="F268" s="14"/>
    </row>
    <row r="269">
      <c r="A269" s="1"/>
      <c r="B269" s="1"/>
      <c r="C269" s="11"/>
      <c r="D269" s="14"/>
      <c r="E269" s="14"/>
      <c r="F269" s="14"/>
    </row>
    <row r="270">
      <c r="A270" s="1"/>
      <c r="B270" s="1"/>
      <c r="C270" s="11"/>
      <c r="D270" s="14"/>
      <c r="E270" s="14"/>
      <c r="F270" s="14"/>
    </row>
    <row r="271">
      <c r="A271" s="1"/>
      <c r="B271" s="1"/>
      <c r="C271" s="11"/>
      <c r="D271" s="14"/>
      <c r="E271" s="14"/>
      <c r="F271" s="14"/>
    </row>
    <row r="272">
      <c r="A272" s="1"/>
      <c r="B272" s="1"/>
      <c r="C272" s="11"/>
      <c r="D272" s="14"/>
      <c r="E272" s="14"/>
      <c r="F272" s="14"/>
    </row>
    <row r="273">
      <c r="A273" s="1"/>
      <c r="B273" s="1"/>
      <c r="C273" s="11"/>
      <c r="D273" s="14"/>
      <c r="E273" s="14"/>
      <c r="F273" s="14"/>
    </row>
    <row r="274">
      <c r="A274" s="1"/>
      <c r="B274" s="1"/>
      <c r="C274" s="11"/>
      <c r="D274" s="14"/>
      <c r="E274" s="14"/>
      <c r="F274" s="14"/>
    </row>
    <row r="275">
      <c r="A275" s="1"/>
      <c r="B275" s="1"/>
      <c r="C275" s="11"/>
      <c r="D275" s="14"/>
      <c r="E275" s="14"/>
      <c r="F275" s="14"/>
    </row>
    <row r="276">
      <c r="A276" s="1"/>
      <c r="B276" s="1"/>
      <c r="C276" s="11"/>
      <c r="D276" s="14"/>
      <c r="E276" s="14"/>
      <c r="F276" s="14"/>
    </row>
    <row r="277">
      <c r="A277" s="1"/>
      <c r="B277" s="1"/>
      <c r="C277" s="11"/>
      <c r="D277" s="14"/>
      <c r="E277" s="14"/>
      <c r="F277" s="14"/>
    </row>
    <row r="278">
      <c r="A278" s="1"/>
      <c r="B278" s="1"/>
      <c r="C278" s="11"/>
      <c r="D278" s="14"/>
      <c r="E278" s="14"/>
      <c r="F278" s="14"/>
    </row>
    <row r="279">
      <c r="A279" s="1"/>
      <c r="B279" s="1"/>
      <c r="C279" s="11"/>
      <c r="D279" s="14"/>
      <c r="E279" s="14"/>
      <c r="F279" s="14"/>
    </row>
    <row r="280">
      <c r="A280" s="1"/>
      <c r="B280" s="1"/>
      <c r="C280" s="11"/>
      <c r="D280" s="14"/>
      <c r="E280" s="14"/>
      <c r="F280" s="14"/>
    </row>
    <row r="281">
      <c r="A281" s="1"/>
      <c r="B281" s="1"/>
      <c r="C281" s="11"/>
      <c r="D281" s="14"/>
      <c r="E281" s="14"/>
      <c r="F281" s="14"/>
    </row>
    <row r="282">
      <c r="A282" s="1"/>
      <c r="B282" s="1"/>
      <c r="C282" s="11"/>
      <c r="D282" s="14"/>
      <c r="E282" s="14"/>
      <c r="F282" s="14"/>
    </row>
    <row r="283">
      <c r="A283" s="1"/>
      <c r="B283" s="1"/>
      <c r="C283" s="11"/>
      <c r="D283" s="14"/>
      <c r="E283" s="14"/>
      <c r="F283" s="14"/>
    </row>
    <row r="284">
      <c r="A284" s="1"/>
      <c r="B284" s="1"/>
      <c r="C284" s="11"/>
      <c r="D284" s="14"/>
      <c r="E284" s="14"/>
      <c r="F284" s="14"/>
    </row>
    <row r="285">
      <c r="A285" s="1"/>
      <c r="B285" s="1"/>
      <c r="C285" s="11"/>
      <c r="D285" s="14"/>
      <c r="E285" s="14"/>
      <c r="F285" s="14"/>
    </row>
    <row r="286">
      <c r="A286" s="1"/>
      <c r="B286" s="1"/>
      <c r="C286" s="11"/>
      <c r="D286" s="14"/>
      <c r="E286" s="14"/>
      <c r="F286" s="14"/>
    </row>
    <row r="287">
      <c r="A287" s="1"/>
      <c r="B287" s="1"/>
      <c r="C287" s="11"/>
      <c r="D287" s="14"/>
      <c r="E287" s="14"/>
      <c r="F287" s="14"/>
    </row>
    <row r="288">
      <c r="A288" s="1"/>
      <c r="B288" s="1"/>
      <c r="C288" s="11"/>
      <c r="D288" s="14"/>
      <c r="E288" s="14"/>
      <c r="F288" s="14"/>
    </row>
    <row r="289">
      <c r="A289" s="1"/>
      <c r="B289" s="1"/>
      <c r="C289" s="11"/>
      <c r="D289" s="14"/>
      <c r="E289" s="14"/>
      <c r="F289" s="14"/>
    </row>
    <row r="290">
      <c r="A290" s="1"/>
      <c r="B290" s="1"/>
      <c r="C290" s="11"/>
      <c r="D290" s="14"/>
      <c r="E290" s="14"/>
      <c r="F290" s="14"/>
    </row>
    <row r="291">
      <c r="A291" s="1"/>
      <c r="B291" s="1"/>
      <c r="C291" s="11"/>
      <c r="D291" s="14"/>
      <c r="E291" s="14"/>
      <c r="F291" s="14"/>
    </row>
    <row r="292">
      <c r="A292" s="1"/>
      <c r="B292" s="1"/>
      <c r="C292" s="11"/>
      <c r="D292" s="14"/>
      <c r="E292" s="14"/>
      <c r="F292" s="14"/>
    </row>
    <row r="293">
      <c r="A293" s="1"/>
      <c r="B293" s="1"/>
      <c r="C293" s="11"/>
      <c r="D293" s="14"/>
      <c r="E293" s="14"/>
      <c r="F293" s="14"/>
    </row>
    <row r="294">
      <c r="A294" s="1"/>
      <c r="B294" s="1"/>
      <c r="C294" s="11"/>
      <c r="D294" s="14"/>
      <c r="E294" s="14"/>
      <c r="F294" s="14"/>
    </row>
    <row r="295">
      <c r="A295" s="1"/>
      <c r="B295" s="1"/>
      <c r="C295" s="11"/>
      <c r="D295" s="14"/>
      <c r="E295" s="14"/>
      <c r="F295" s="14"/>
    </row>
    <row r="296">
      <c r="A296" s="1"/>
      <c r="B296" s="1"/>
      <c r="C296" s="11"/>
      <c r="D296" s="14"/>
      <c r="E296" s="14"/>
      <c r="F296" s="14"/>
    </row>
    <row r="297">
      <c r="A297" s="1"/>
      <c r="B297" s="1"/>
      <c r="C297" s="11"/>
      <c r="D297" s="14"/>
      <c r="E297" s="14"/>
      <c r="F297" s="14"/>
    </row>
    <row r="298">
      <c r="A298" s="1"/>
      <c r="B298" s="1"/>
      <c r="C298" s="11"/>
      <c r="D298" s="14"/>
      <c r="E298" s="14"/>
      <c r="F298" s="14"/>
    </row>
    <row r="299">
      <c r="A299" s="1"/>
      <c r="B299" s="1"/>
      <c r="C299" s="11"/>
      <c r="D299" s="14"/>
      <c r="E299" s="14"/>
      <c r="F299" s="14"/>
    </row>
    <row r="300">
      <c r="A300" s="1"/>
      <c r="B300" s="1"/>
      <c r="C300" s="11"/>
      <c r="D300" s="14"/>
      <c r="E300" s="14"/>
      <c r="F300" s="14"/>
    </row>
    <row r="301">
      <c r="A301" s="1"/>
      <c r="B301" s="1"/>
      <c r="C301" s="11"/>
      <c r="D301" s="14"/>
      <c r="E301" s="14"/>
      <c r="F301" s="14"/>
    </row>
    <row r="302">
      <c r="A302" s="1"/>
      <c r="B302" s="1"/>
      <c r="C302" s="11"/>
      <c r="D302" s="14"/>
      <c r="E302" s="14"/>
      <c r="F302" s="14"/>
    </row>
    <row r="303">
      <c r="A303" s="1"/>
      <c r="B303" s="1"/>
      <c r="C303" s="11"/>
      <c r="D303" s="14"/>
      <c r="E303" s="14"/>
      <c r="F303" s="14"/>
    </row>
    <row r="304">
      <c r="A304" s="1"/>
      <c r="B304" s="1"/>
      <c r="C304" s="11"/>
      <c r="D304" s="14"/>
      <c r="E304" s="14"/>
      <c r="F304" s="14"/>
    </row>
    <row r="305">
      <c r="A305" s="1"/>
      <c r="B305" s="1"/>
      <c r="C305" s="11"/>
      <c r="D305" s="14"/>
      <c r="E305" s="14"/>
      <c r="F305" s="14"/>
    </row>
    <row r="306">
      <c r="A306" s="1"/>
      <c r="B306" s="1"/>
      <c r="C306" s="11"/>
      <c r="D306" s="14"/>
      <c r="E306" s="14"/>
      <c r="F306" s="14"/>
    </row>
    <row r="307">
      <c r="A307" s="1"/>
      <c r="B307" s="1"/>
      <c r="C307" s="11"/>
      <c r="D307" s="14"/>
      <c r="E307" s="14"/>
      <c r="F307" s="14"/>
    </row>
    <row r="308">
      <c r="A308" s="1"/>
      <c r="B308" s="1"/>
      <c r="C308" s="11"/>
      <c r="D308" s="14"/>
      <c r="E308" s="14"/>
      <c r="F308" s="14"/>
    </row>
    <row r="309">
      <c r="A309" s="1"/>
      <c r="B309" s="1"/>
      <c r="C309" s="11"/>
      <c r="D309" s="14"/>
      <c r="E309" s="14"/>
      <c r="F309" s="14"/>
    </row>
    <row r="310">
      <c r="A310" s="1"/>
      <c r="B310" s="1"/>
      <c r="C310" s="11"/>
      <c r="D310" s="14"/>
      <c r="E310" s="14"/>
      <c r="F310" s="14"/>
    </row>
    <row r="311">
      <c r="A311" s="1"/>
      <c r="B311" s="1"/>
      <c r="C311" s="11"/>
      <c r="D311" s="14"/>
      <c r="E311" s="14"/>
      <c r="F311" s="14"/>
    </row>
    <row r="312">
      <c r="A312" s="1"/>
      <c r="B312" s="1"/>
      <c r="C312" s="11"/>
      <c r="D312" s="14"/>
      <c r="E312" s="14"/>
      <c r="F312" s="14"/>
    </row>
    <row r="313">
      <c r="A313" s="1"/>
      <c r="B313" s="1"/>
      <c r="C313" s="11"/>
      <c r="D313" s="14"/>
      <c r="E313" s="14"/>
      <c r="F313" s="14"/>
    </row>
    <row r="314">
      <c r="A314" s="1"/>
      <c r="B314" s="1"/>
      <c r="C314" s="11"/>
      <c r="D314" s="14"/>
      <c r="E314" s="14"/>
      <c r="F314" s="14"/>
    </row>
    <row r="315">
      <c r="A315" s="1"/>
      <c r="B315" s="1"/>
      <c r="C315" s="11"/>
      <c r="D315" s="14"/>
      <c r="E315" s="14"/>
      <c r="F315" s="14"/>
    </row>
    <row r="316">
      <c r="A316" s="1"/>
      <c r="B316" s="1"/>
      <c r="C316" s="11"/>
      <c r="D316" s="14"/>
      <c r="E316" s="14"/>
      <c r="F316" s="14"/>
    </row>
    <row r="317">
      <c r="A317" s="1"/>
      <c r="B317" s="1"/>
      <c r="C317" s="11"/>
      <c r="D317" s="14"/>
      <c r="E317" s="14"/>
      <c r="F317" s="14"/>
    </row>
    <row r="318">
      <c r="A318" s="1"/>
      <c r="B318" s="1"/>
      <c r="C318" s="11"/>
      <c r="D318" s="14"/>
      <c r="E318" s="14"/>
      <c r="F318" s="14"/>
    </row>
    <row r="319">
      <c r="A319" s="1"/>
      <c r="B319" s="1"/>
      <c r="C319" s="11"/>
      <c r="D319" s="14"/>
      <c r="E319" s="14"/>
      <c r="F319" s="14"/>
    </row>
    <row r="320">
      <c r="A320" s="1"/>
      <c r="B320" s="1"/>
      <c r="C320" s="11"/>
      <c r="D320" s="14"/>
      <c r="E320" s="14"/>
      <c r="F320" s="14"/>
    </row>
    <row r="321">
      <c r="A321" s="1"/>
      <c r="B321" s="1"/>
      <c r="C321" s="11"/>
      <c r="D321" s="14"/>
      <c r="E321" s="14"/>
      <c r="F321" s="14"/>
    </row>
    <row r="322">
      <c r="A322" s="1"/>
      <c r="B322" s="1"/>
      <c r="C322" s="11"/>
      <c r="D322" s="14"/>
      <c r="E322" s="14"/>
      <c r="F322" s="14"/>
    </row>
    <row r="323">
      <c r="A323" s="1"/>
      <c r="B323" s="1"/>
      <c r="C323" s="11"/>
      <c r="D323" s="14"/>
      <c r="E323" s="14"/>
      <c r="F323" s="14"/>
    </row>
    <row r="324">
      <c r="A324" s="1"/>
      <c r="B324" s="1"/>
      <c r="C324" s="11"/>
      <c r="D324" s="14"/>
      <c r="E324" s="14"/>
      <c r="F324" s="14"/>
    </row>
    <row r="325">
      <c r="A325" s="1"/>
      <c r="B325" s="1"/>
      <c r="C325" s="11"/>
      <c r="D325" s="14"/>
      <c r="E325" s="14"/>
      <c r="F325" s="14"/>
    </row>
    <row r="326">
      <c r="A326" s="1"/>
      <c r="B326" s="1"/>
      <c r="C326" s="11"/>
      <c r="D326" s="14"/>
      <c r="E326" s="14"/>
      <c r="F326" s="14"/>
    </row>
    <row r="327">
      <c r="A327" s="1"/>
      <c r="B327" s="1"/>
      <c r="C327" s="11"/>
      <c r="D327" s="14"/>
      <c r="E327" s="14"/>
      <c r="F327" s="14"/>
    </row>
    <row r="328">
      <c r="A328" s="1"/>
      <c r="B328" s="1"/>
      <c r="C328" s="11"/>
      <c r="D328" s="14"/>
      <c r="E328" s="14"/>
      <c r="F328" s="14"/>
    </row>
    <row r="329">
      <c r="A329" s="1"/>
      <c r="B329" s="1"/>
      <c r="C329" s="11"/>
      <c r="D329" s="14"/>
      <c r="E329" s="14"/>
      <c r="F329" s="14"/>
    </row>
    <row r="330">
      <c r="A330" s="1"/>
      <c r="B330" s="1"/>
      <c r="C330" s="11"/>
      <c r="D330" s="14"/>
      <c r="E330" s="14"/>
      <c r="F330" s="14"/>
    </row>
    <row r="331">
      <c r="A331" s="1"/>
      <c r="B331" s="1"/>
      <c r="C331" s="11"/>
      <c r="D331" s="14"/>
      <c r="E331" s="14"/>
      <c r="F331" s="14"/>
    </row>
    <row r="332">
      <c r="A332" s="1"/>
      <c r="B332" s="1"/>
      <c r="C332" s="11"/>
      <c r="D332" s="14"/>
      <c r="E332" s="14"/>
      <c r="F332" s="14"/>
    </row>
    <row r="333">
      <c r="A333" s="1"/>
      <c r="B333" s="1"/>
      <c r="C333" s="11"/>
      <c r="D333" s="14"/>
      <c r="E333" s="14"/>
      <c r="F333" s="14"/>
    </row>
    <row r="334">
      <c r="A334" s="1"/>
      <c r="B334" s="1"/>
      <c r="C334" s="11"/>
      <c r="D334" s="14"/>
      <c r="E334" s="14"/>
      <c r="F334" s="14"/>
    </row>
    <row r="335">
      <c r="A335" s="1"/>
      <c r="B335" s="1"/>
      <c r="C335" s="11"/>
      <c r="D335" s="14"/>
      <c r="E335" s="14"/>
      <c r="F335" s="14"/>
    </row>
    <row r="336">
      <c r="A336" s="1"/>
      <c r="B336" s="1"/>
      <c r="C336" s="11"/>
      <c r="D336" s="14"/>
      <c r="E336" s="14"/>
      <c r="F336" s="14"/>
    </row>
    <row r="337">
      <c r="A337" s="1"/>
      <c r="B337" s="1"/>
      <c r="C337" s="11"/>
      <c r="D337" s="14"/>
      <c r="E337" s="14"/>
      <c r="F337" s="14"/>
    </row>
    <row r="338">
      <c r="A338" s="1"/>
      <c r="B338" s="1"/>
      <c r="C338" s="11"/>
      <c r="D338" s="14"/>
      <c r="E338" s="14"/>
      <c r="F338" s="14"/>
    </row>
    <row r="339">
      <c r="A339" s="1"/>
      <c r="B339" s="1"/>
      <c r="C339" s="11"/>
      <c r="D339" s="14"/>
      <c r="E339" s="14"/>
      <c r="F339" s="14"/>
    </row>
    <row r="340">
      <c r="A340" s="1"/>
      <c r="B340" s="1"/>
      <c r="C340" s="11"/>
      <c r="D340" s="14"/>
      <c r="E340" s="14"/>
      <c r="F340" s="14"/>
    </row>
    <row r="341">
      <c r="A341" s="1"/>
      <c r="B341" s="1"/>
      <c r="C341" s="11"/>
      <c r="D341" s="14"/>
      <c r="E341" s="14"/>
      <c r="F341" s="14"/>
    </row>
    <row r="342">
      <c r="A342" s="1"/>
      <c r="B342" s="1"/>
      <c r="C342" s="11"/>
      <c r="D342" s="14"/>
      <c r="E342" s="14"/>
      <c r="F342" s="14"/>
    </row>
    <row r="343">
      <c r="A343" s="1"/>
      <c r="B343" s="1"/>
      <c r="C343" s="11"/>
      <c r="D343" s="14"/>
      <c r="E343" s="14"/>
      <c r="F343" s="14"/>
    </row>
    <row r="344">
      <c r="A344" s="1"/>
      <c r="B344" s="1"/>
      <c r="C344" s="11"/>
      <c r="D344" s="14"/>
      <c r="E344" s="14"/>
      <c r="F344" s="14"/>
    </row>
    <row r="345">
      <c r="A345" s="1"/>
      <c r="B345" s="1"/>
      <c r="C345" s="11"/>
      <c r="D345" s="14"/>
      <c r="E345" s="14"/>
      <c r="F345" s="14"/>
    </row>
    <row r="346">
      <c r="A346" s="1"/>
      <c r="B346" s="1"/>
      <c r="C346" s="11"/>
      <c r="D346" s="14"/>
      <c r="E346" s="14"/>
      <c r="F346" s="14"/>
    </row>
    <row r="347">
      <c r="A347" s="1"/>
      <c r="B347" s="1"/>
      <c r="C347" s="11"/>
      <c r="D347" s="14"/>
      <c r="E347" s="14"/>
      <c r="F347" s="14"/>
    </row>
    <row r="348">
      <c r="A348" s="1"/>
      <c r="B348" s="1"/>
      <c r="C348" s="11"/>
      <c r="D348" s="14"/>
      <c r="E348" s="14"/>
      <c r="F348" s="14"/>
    </row>
    <row r="349">
      <c r="A349" s="1"/>
      <c r="B349" s="1"/>
      <c r="C349" s="11"/>
      <c r="D349" s="14"/>
      <c r="E349" s="14"/>
      <c r="F349" s="14"/>
    </row>
    <row r="350">
      <c r="A350" s="1"/>
      <c r="B350" s="1"/>
      <c r="C350" s="11"/>
      <c r="D350" s="14"/>
      <c r="E350" s="14"/>
      <c r="F350" s="14"/>
    </row>
    <row r="351">
      <c r="A351" s="1"/>
      <c r="B351" s="1"/>
      <c r="C351" s="11"/>
      <c r="D351" s="14"/>
      <c r="E351" s="14"/>
      <c r="F351" s="14"/>
    </row>
    <row r="352">
      <c r="A352" s="1"/>
      <c r="B352" s="1"/>
      <c r="C352" s="11"/>
      <c r="D352" s="14"/>
      <c r="E352" s="14"/>
      <c r="F352" s="14"/>
    </row>
    <row r="353">
      <c r="A353" s="1"/>
      <c r="B353" s="1"/>
      <c r="C353" s="11"/>
      <c r="D353" s="14"/>
      <c r="E353" s="14"/>
      <c r="F353" s="14"/>
    </row>
    <row r="354">
      <c r="A354" s="1"/>
      <c r="B354" s="1"/>
      <c r="C354" s="11"/>
      <c r="D354" s="14"/>
      <c r="E354" s="14"/>
      <c r="F354" s="14"/>
    </row>
    <row r="355">
      <c r="A355" s="1"/>
      <c r="B355" s="1"/>
      <c r="C355" s="11"/>
      <c r="D355" s="14"/>
      <c r="E355" s="14"/>
      <c r="F355" s="14"/>
    </row>
    <row r="356">
      <c r="A356" s="1"/>
      <c r="B356" s="1"/>
      <c r="C356" s="11"/>
      <c r="D356" s="14"/>
      <c r="E356" s="14"/>
      <c r="F356" s="14"/>
    </row>
    <row r="357">
      <c r="A357" s="1"/>
      <c r="B357" s="1"/>
      <c r="C357" s="11"/>
      <c r="D357" s="14"/>
      <c r="E357" s="14"/>
      <c r="F357" s="14"/>
    </row>
    <row r="358">
      <c r="A358" s="1"/>
      <c r="B358" s="1"/>
      <c r="C358" s="11"/>
      <c r="D358" s="14"/>
      <c r="E358" s="14"/>
      <c r="F358" s="14"/>
    </row>
    <row r="359">
      <c r="A359" s="1"/>
      <c r="B359" s="1"/>
      <c r="C359" s="11"/>
      <c r="D359" s="14"/>
      <c r="E359" s="14"/>
      <c r="F359" s="14"/>
    </row>
    <row r="360">
      <c r="A360" s="1"/>
      <c r="B360" s="1"/>
      <c r="C360" s="11"/>
      <c r="D360" s="14"/>
      <c r="E360" s="14"/>
      <c r="F360" s="14"/>
    </row>
    <row r="361">
      <c r="A361" s="1"/>
      <c r="B361" s="1"/>
      <c r="C361" s="11"/>
      <c r="D361" s="14"/>
      <c r="E361" s="14"/>
      <c r="F361" s="14"/>
    </row>
    <row r="362">
      <c r="A362" s="1"/>
      <c r="B362" s="1"/>
      <c r="C362" s="11"/>
      <c r="D362" s="14"/>
      <c r="E362" s="14"/>
      <c r="F362" s="14"/>
    </row>
    <row r="363">
      <c r="A363" s="1"/>
      <c r="B363" s="1"/>
      <c r="C363" s="11"/>
      <c r="D363" s="14"/>
      <c r="E363" s="14"/>
      <c r="F363" s="14"/>
    </row>
    <row r="364">
      <c r="A364" s="1"/>
      <c r="B364" s="1"/>
      <c r="C364" s="11"/>
      <c r="D364" s="14"/>
      <c r="E364" s="14"/>
      <c r="F364" s="14"/>
    </row>
    <row r="365">
      <c r="A365" s="1"/>
      <c r="B365" s="1"/>
      <c r="C365" s="11"/>
      <c r="D365" s="14"/>
      <c r="E365" s="14"/>
      <c r="F365" s="14"/>
    </row>
    <row r="366">
      <c r="A366" s="1"/>
      <c r="B366" s="1"/>
      <c r="C366" s="11"/>
      <c r="D366" s="14"/>
      <c r="E366" s="14"/>
      <c r="F366" s="14"/>
    </row>
    <row r="367">
      <c r="A367" s="1"/>
      <c r="B367" s="1"/>
      <c r="C367" s="11"/>
      <c r="D367" s="14"/>
      <c r="E367" s="14"/>
      <c r="F367" s="14"/>
    </row>
    <row r="368">
      <c r="A368" s="1"/>
      <c r="B368" s="1"/>
      <c r="C368" s="11"/>
      <c r="D368" s="14"/>
      <c r="E368" s="14"/>
      <c r="F368" s="14"/>
    </row>
    <row r="369">
      <c r="A369" s="1"/>
      <c r="B369" s="1"/>
      <c r="C369" s="11"/>
      <c r="D369" s="14"/>
      <c r="E369" s="14"/>
      <c r="F369" s="14"/>
    </row>
    <row r="370">
      <c r="A370" s="1"/>
      <c r="B370" s="1"/>
      <c r="C370" s="11"/>
      <c r="D370" s="14"/>
      <c r="E370" s="14"/>
      <c r="F370" s="14"/>
    </row>
    <row r="371">
      <c r="A371" s="1"/>
      <c r="B371" s="1"/>
      <c r="C371" s="11"/>
      <c r="D371" s="14"/>
      <c r="E371" s="14"/>
      <c r="F371" s="14"/>
    </row>
    <row r="372">
      <c r="A372" s="1"/>
      <c r="B372" s="1"/>
      <c r="C372" s="11"/>
      <c r="D372" s="14"/>
      <c r="E372" s="14"/>
      <c r="F372" s="14"/>
    </row>
    <row r="373">
      <c r="A373" s="1"/>
      <c r="B373" s="1"/>
      <c r="C373" s="11"/>
      <c r="D373" s="14"/>
      <c r="E373" s="14"/>
      <c r="F373" s="14"/>
    </row>
    <row r="374">
      <c r="A374" s="1"/>
      <c r="B374" s="1"/>
      <c r="C374" s="11"/>
      <c r="D374" s="14"/>
      <c r="E374" s="14"/>
      <c r="F374" s="14"/>
    </row>
    <row r="375">
      <c r="A375" s="1"/>
      <c r="B375" s="1"/>
      <c r="C375" s="11"/>
      <c r="D375" s="14"/>
      <c r="E375" s="14"/>
      <c r="F375" s="14"/>
    </row>
    <row r="376">
      <c r="A376" s="1"/>
      <c r="B376" s="1"/>
      <c r="C376" s="11"/>
      <c r="D376" s="14"/>
      <c r="E376" s="14"/>
      <c r="F376" s="14"/>
    </row>
    <row r="377">
      <c r="A377" s="1"/>
      <c r="B377" s="1"/>
      <c r="C377" s="11"/>
      <c r="D377" s="14"/>
      <c r="E377" s="14"/>
      <c r="F377" s="14"/>
    </row>
    <row r="378">
      <c r="A378" s="1"/>
      <c r="B378" s="1"/>
      <c r="C378" s="11"/>
      <c r="D378" s="14"/>
      <c r="E378" s="14"/>
      <c r="F378" s="14"/>
    </row>
    <row r="379">
      <c r="A379" s="1"/>
      <c r="B379" s="1"/>
      <c r="C379" s="11"/>
      <c r="D379" s="14"/>
      <c r="E379" s="14"/>
      <c r="F379" s="14"/>
    </row>
    <row r="380">
      <c r="A380" s="1"/>
      <c r="B380" s="1"/>
      <c r="C380" s="11"/>
      <c r="D380" s="14"/>
      <c r="E380" s="14"/>
      <c r="F380" s="14"/>
    </row>
    <row r="381">
      <c r="A381" s="1"/>
      <c r="B381" s="1"/>
      <c r="C381" s="11"/>
      <c r="D381" s="14"/>
      <c r="E381" s="14"/>
      <c r="F381" s="14"/>
    </row>
    <row r="382">
      <c r="A382" s="1"/>
      <c r="B382" s="1"/>
      <c r="C382" s="11"/>
      <c r="D382" s="14"/>
      <c r="E382" s="14"/>
      <c r="F382" s="14"/>
    </row>
    <row r="383">
      <c r="A383" s="1"/>
      <c r="B383" s="1"/>
      <c r="C383" s="11"/>
      <c r="D383" s="14"/>
      <c r="E383" s="14"/>
      <c r="F383" s="14"/>
    </row>
    <row r="384">
      <c r="A384" s="1"/>
      <c r="B384" s="1"/>
      <c r="C384" s="11"/>
      <c r="D384" s="14"/>
      <c r="E384" s="14"/>
      <c r="F384" s="14"/>
    </row>
    <row r="385">
      <c r="A385" s="1"/>
      <c r="B385" s="1"/>
      <c r="C385" s="11"/>
      <c r="D385" s="14"/>
      <c r="E385" s="14"/>
      <c r="F385" s="14"/>
    </row>
    <row r="386">
      <c r="A386" s="1"/>
      <c r="B386" s="1"/>
      <c r="C386" s="11"/>
      <c r="D386" s="14"/>
      <c r="E386" s="14"/>
      <c r="F386" s="14"/>
    </row>
    <row r="387">
      <c r="A387" s="1"/>
      <c r="B387" s="1"/>
      <c r="C387" s="11"/>
      <c r="D387" s="14"/>
      <c r="E387" s="14"/>
      <c r="F387" s="14"/>
    </row>
    <row r="388">
      <c r="A388" s="1"/>
      <c r="B388" s="1"/>
      <c r="C388" s="11"/>
      <c r="D388" s="14"/>
      <c r="E388" s="14"/>
      <c r="F388" s="14"/>
    </row>
    <row r="389">
      <c r="A389" s="1"/>
      <c r="B389" s="1"/>
      <c r="C389" s="11"/>
      <c r="D389" s="14"/>
      <c r="E389" s="14"/>
      <c r="F389" s="14"/>
    </row>
    <row r="390">
      <c r="A390" s="1"/>
      <c r="B390" s="1"/>
      <c r="C390" s="11"/>
      <c r="D390" s="14"/>
      <c r="E390" s="14"/>
      <c r="F390" s="14"/>
    </row>
    <row r="391">
      <c r="A391" s="1"/>
      <c r="B391" s="1"/>
      <c r="C391" s="11"/>
      <c r="D391" s="14"/>
      <c r="E391" s="14"/>
      <c r="F391" s="14"/>
    </row>
    <row r="392">
      <c r="A392" s="1"/>
      <c r="B392" s="1"/>
      <c r="C392" s="11"/>
      <c r="D392" s="14"/>
      <c r="E392" s="14"/>
      <c r="F392" s="14"/>
    </row>
    <row r="393">
      <c r="A393" s="1"/>
      <c r="B393" s="1"/>
      <c r="C393" s="11"/>
      <c r="D393" s="14"/>
      <c r="E393" s="14"/>
      <c r="F393" s="14"/>
    </row>
    <row r="394">
      <c r="A394" s="1"/>
      <c r="B394" s="1"/>
      <c r="C394" s="11"/>
      <c r="D394" s="14"/>
      <c r="E394" s="14"/>
      <c r="F394" s="14"/>
    </row>
    <row r="395">
      <c r="A395" s="1"/>
      <c r="B395" s="1"/>
      <c r="C395" s="11"/>
      <c r="D395" s="14"/>
      <c r="E395" s="14"/>
      <c r="F395" s="14"/>
    </row>
    <row r="396">
      <c r="A396" s="1"/>
      <c r="B396" s="1"/>
      <c r="C396" s="11"/>
      <c r="D396" s="14"/>
      <c r="E396" s="14"/>
      <c r="F396" s="14"/>
    </row>
    <row r="397">
      <c r="A397" s="1"/>
      <c r="B397" s="1"/>
      <c r="C397" s="11"/>
      <c r="D397" s="14"/>
      <c r="E397" s="14"/>
      <c r="F397" s="14"/>
    </row>
    <row r="398">
      <c r="A398" s="1"/>
      <c r="B398" s="1"/>
      <c r="C398" s="11"/>
      <c r="D398" s="14"/>
      <c r="E398" s="14"/>
      <c r="F398" s="14"/>
    </row>
    <row r="399">
      <c r="A399" s="1"/>
      <c r="B399" s="1"/>
      <c r="C399" s="11"/>
      <c r="D399" s="14"/>
      <c r="E399" s="14"/>
      <c r="F399" s="14"/>
    </row>
    <row r="400">
      <c r="A400" s="1"/>
      <c r="B400" s="1"/>
      <c r="C400" s="11"/>
      <c r="D400" s="14"/>
      <c r="E400" s="14"/>
      <c r="F400" s="14"/>
    </row>
    <row r="401">
      <c r="A401" s="1"/>
      <c r="B401" s="1"/>
      <c r="C401" s="11"/>
      <c r="D401" s="14"/>
      <c r="E401" s="14"/>
      <c r="F401" s="14"/>
    </row>
    <row r="402">
      <c r="A402" s="1"/>
      <c r="B402" s="1"/>
      <c r="C402" s="11"/>
      <c r="D402" s="14"/>
      <c r="E402" s="14"/>
      <c r="F402" s="14"/>
    </row>
    <row r="403">
      <c r="A403" s="1"/>
      <c r="B403" s="1"/>
      <c r="C403" s="11"/>
      <c r="D403" s="14"/>
      <c r="E403" s="14"/>
      <c r="F403" s="14"/>
    </row>
    <row r="404">
      <c r="A404" s="1"/>
      <c r="B404" s="1"/>
      <c r="C404" s="11"/>
      <c r="D404" s="14"/>
      <c r="E404" s="14"/>
      <c r="F404" s="14"/>
    </row>
    <row r="405">
      <c r="A405" s="1"/>
      <c r="B405" s="1"/>
      <c r="C405" s="11"/>
      <c r="D405" s="14"/>
      <c r="E405" s="14"/>
      <c r="F405" s="14"/>
    </row>
    <row r="406">
      <c r="A406" s="1"/>
      <c r="B406" s="1"/>
      <c r="C406" s="11"/>
      <c r="D406" s="14"/>
      <c r="E406" s="14"/>
      <c r="F406" s="14"/>
    </row>
    <row r="407">
      <c r="A407" s="1"/>
      <c r="B407" s="1"/>
      <c r="C407" s="11"/>
      <c r="D407" s="14"/>
      <c r="E407" s="14"/>
      <c r="F407" s="14"/>
    </row>
    <row r="408">
      <c r="A408" s="1"/>
      <c r="B408" s="1"/>
      <c r="C408" s="11"/>
      <c r="D408" s="14"/>
      <c r="E408" s="14"/>
      <c r="F408" s="14"/>
    </row>
    <row r="409">
      <c r="A409" s="1"/>
      <c r="B409" s="1"/>
      <c r="C409" s="11"/>
      <c r="D409" s="14"/>
      <c r="E409" s="14"/>
      <c r="F409" s="14"/>
    </row>
    <row r="410">
      <c r="A410" s="1"/>
      <c r="B410" s="1"/>
      <c r="C410" s="11"/>
      <c r="D410" s="14"/>
      <c r="E410" s="14"/>
      <c r="F410" s="14"/>
    </row>
    <row r="411">
      <c r="A411" s="1"/>
      <c r="B411" s="1"/>
      <c r="C411" s="11"/>
      <c r="D411" s="14"/>
      <c r="E411" s="14"/>
      <c r="F411" s="14"/>
    </row>
    <row r="412">
      <c r="A412" s="1"/>
      <c r="B412" s="1"/>
      <c r="C412" s="11"/>
      <c r="D412" s="14"/>
      <c r="E412" s="14"/>
      <c r="F412" s="14"/>
    </row>
    <row r="413">
      <c r="A413" s="1"/>
      <c r="B413" s="1"/>
      <c r="C413" s="11"/>
      <c r="D413" s="14"/>
      <c r="E413" s="14"/>
      <c r="F413" s="14"/>
    </row>
    <row r="414">
      <c r="A414" s="1"/>
      <c r="B414" s="1"/>
      <c r="C414" s="11"/>
      <c r="D414" s="14"/>
      <c r="E414" s="14"/>
      <c r="F414" s="14"/>
    </row>
    <row r="415">
      <c r="A415" s="1"/>
      <c r="B415" s="1"/>
      <c r="C415" s="11"/>
      <c r="D415" s="14"/>
      <c r="E415" s="14"/>
      <c r="F415" s="14"/>
    </row>
    <row r="416">
      <c r="A416" s="1"/>
      <c r="B416" s="1"/>
      <c r="C416" s="11"/>
      <c r="D416" s="14"/>
      <c r="E416" s="14"/>
      <c r="F416" s="14"/>
    </row>
    <row r="417">
      <c r="A417" s="1"/>
      <c r="B417" s="1"/>
      <c r="C417" s="11"/>
      <c r="D417" s="14"/>
      <c r="E417" s="14"/>
      <c r="F417" s="14"/>
    </row>
    <row r="418">
      <c r="A418" s="1"/>
      <c r="B418" s="1"/>
      <c r="C418" s="11"/>
      <c r="D418" s="14"/>
      <c r="E418" s="14"/>
      <c r="F418" s="14"/>
    </row>
    <row r="419">
      <c r="A419" s="1"/>
      <c r="B419" s="1"/>
      <c r="C419" s="11"/>
      <c r="D419" s="14"/>
      <c r="E419" s="14"/>
      <c r="F419" s="14"/>
    </row>
    <row r="420">
      <c r="A420" s="1"/>
      <c r="B420" s="1"/>
      <c r="C420" s="11"/>
      <c r="D420" s="14"/>
      <c r="E420" s="14"/>
      <c r="F420" s="14"/>
    </row>
    <row r="421">
      <c r="A421" s="1"/>
      <c r="B421" s="1"/>
      <c r="C421" s="11"/>
      <c r="D421" s="14"/>
      <c r="E421" s="14"/>
      <c r="F421" s="14"/>
    </row>
    <row r="422">
      <c r="A422" s="1"/>
      <c r="B422" s="1"/>
      <c r="C422" s="11"/>
      <c r="D422" s="14"/>
      <c r="E422" s="14"/>
      <c r="F422" s="14"/>
    </row>
    <row r="423">
      <c r="A423" s="1"/>
      <c r="B423" s="1"/>
      <c r="C423" s="11"/>
      <c r="D423" s="14"/>
      <c r="E423" s="14"/>
      <c r="F423" s="14"/>
    </row>
    <row r="424">
      <c r="A424" s="1"/>
      <c r="B424" s="1"/>
      <c r="C424" s="11"/>
      <c r="D424" s="14"/>
      <c r="E424" s="14"/>
      <c r="F424" s="14"/>
    </row>
    <row r="425">
      <c r="A425" s="1"/>
      <c r="B425" s="1"/>
      <c r="C425" s="11"/>
      <c r="D425" s="14"/>
      <c r="E425" s="14"/>
      <c r="F425" s="14"/>
    </row>
    <row r="426">
      <c r="A426" s="1"/>
      <c r="B426" s="1"/>
      <c r="C426" s="11"/>
      <c r="D426" s="14"/>
      <c r="E426" s="14"/>
      <c r="F426" s="14"/>
    </row>
    <row r="427">
      <c r="A427" s="1"/>
      <c r="B427" s="1"/>
      <c r="C427" s="11"/>
      <c r="D427" s="14"/>
      <c r="E427" s="14"/>
      <c r="F427" s="14"/>
    </row>
    <row r="428">
      <c r="A428" s="1"/>
      <c r="B428" s="1"/>
      <c r="C428" s="11"/>
      <c r="D428" s="14"/>
      <c r="E428" s="14"/>
      <c r="F428" s="14"/>
    </row>
    <row r="429">
      <c r="A429" s="1"/>
      <c r="B429" s="1"/>
      <c r="C429" s="11"/>
      <c r="D429" s="14"/>
      <c r="E429" s="14"/>
      <c r="F429" s="14"/>
    </row>
    <row r="430">
      <c r="A430" s="1"/>
      <c r="B430" s="1"/>
      <c r="C430" s="11"/>
      <c r="D430" s="14"/>
      <c r="E430" s="14"/>
      <c r="F430" s="14"/>
    </row>
    <row r="431">
      <c r="A431" s="1"/>
      <c r="B431" s="1"/>
      <c r="C431" s="11"/>
      <c r="D431" s="14"/>
      <c r="E431" s="14"/>
      <c r="F431" s="14"/>
    </row>
    <row r="432">
      <c r="A432" s="1"/>
      <c r="B432" s="1"/>
      <c r="C432" s="11"/>
      <c r="D432" s="14"/>
      <c r="E432" s="14"/>
      <c r="F432" s="14"/>
    </row>
    <row r="433">
      <c r="A433" s="1"/>
      <c r="B433" s="1"/>
      <c r="C433" s="11"/>
      <c r="D433" s="14"/>
      <c r="E433" s="14"/>
      <c r="F433" s="14"/>
    </row>
    <row r="434">
      <c r="A434" s="1"/>
      <c r="B434" s="1"/>
      <c r="C434" s="11"/>
      <c r="D434" s="14"/>
      <c r="E434" s="14"/>
      <c r="F434" s="14"/>
    </row>
    <row r="435">
      <c r="A435" s="1"/>
      <c r="B435" s="1"/>
      <c r="C435" s="11"/>
      <c r="D435" s="14"/>
      <c r="E435" s="14"/>
      <c r="F435" s="14"/>
    </row>
    <row r="436">
      <c r="A436" s="1"/>
      <c r="B436" s="1"/>
      <c r="C436" s="11"/>
      <c r="D436" s="14"/>
      <c r="E436" s="14"/>
      <c r="F436" s="14"/>
    </row>
    <row r="437">
      <c r="A437" s="1"/>
      <c r="B437" s="1"/>
      <c r="C437" s="11"/>
      <c r="D437" s="14"/>
      <c r="E437" s="14"/>
      <c r="F437" s="14"/>
    </row>
    <row r="438">
      <c r="A438" s="1"/>
      <c r="B438" s="1"/>
      <c r="C438" s="11"/>
      <c r="D438" s="14"/>
      <c r="E438" s="14"/>
      <c r="F438" s="14"/>
    </row>
    <row r="439">
      <c r="A439" s="1"/>
      <c r="B439" s="1"/>
      <c r="C439" s="11"/>
      <c r="D439" s="14"/>
      <c r="E439" s="14"/>
      <c r="F439" s="14"/>
    </row>
    <row r="440">
      <c r="A440" s="1"/>
      <c r="B440" s="1"/>
      <c r="C440" s="11"/>
      <c r="D440" s="14"/>
      <c r="E440" s="14"/>
      <c r="F440" s="14"/>
    </row>
    <row r="441">
      <c r="A441" s="1"/>
      <c r="B441" s="1"/>
      <c r="C441" s="11"/>
      <c r="D441" s="14"/>
      <c r="E441" s="14"/>
      <c r="F441" s="14"/>
    </row>
    <row r="442">
      <c r="A442" s="1"/>
      <c r="B442" s="1"/>
      <c r="C442" s="11"/>
      <c r="D442" s="14"/>
      <c r="E442" s="14"/>
      <c r="F442" s="14"/>
    </row>
    <row r="443">
      <c r="A443" s="1"/>
      <c r="B443" s="1"/>
      <c r="C443" s="11"/>
      <c r="D443" s="14"/>
      <c r="E443" s="14"/>
      <c r="F443" s="14"/>
    </row>
    <row r="444">
      <c r="A444" s="1"/>
      <c r="B444" s="1"/>
      <c r="C444" s="11"/>
      <c r="D444" s="14"/>
      <c r="E444" s="14"/>
      <c r="F444" s="14"/>
    </row>
    <row r="445">
      <c r="A445" s="1"/>
      <c r="B445" s="1"/>
      <c r="C445" s="11"/>
      <c r="D445" s="14"/>
      <c r="E445" s="14"/>
      <c r="F445" s="14"/>
    </row>
    <row r="446">
      <c r="A446" s="1"/>
      <c r="B446" s="1"/>
      <c r="C446" s="11"/>
      <c r="D446" s="14"/>
      <c r="E446" s="14"/>
      <c r="F446" s="14"/>
    </row>
    <row r="447">
      <c r="A447" s="1"/>
      <c r="B447" s="1"/>
      <c r="C447" s="11"/>
      <c r="D447" s="14"/>
      <c r="E447" s="14"/>
      <c r="F447" s="14"/>
    </row>
    <row r="448">
      <c r="A448" s="1"/>
      <c r="B448" s="1"/>
      <c r="C448" s="11"/>
      <c r="D448" s="14"/>
      <c r="E448" s="14"/>
      <c r="F448" s="14"/>
    </row>
    <row r="449">
      <c r="A449" s="1"/>
      <c r="B449" s="1"/>
      <c r="C449" s="11"/>
      <c r="D449" s="14"/>
      <c r="E449" s="14"/>
      <c r="F449" s="14"/>
    </row>
    <row r="450">
      <c r="A450" s="1"/>
      <c r="B450" s="1"/>
      <c r="C450" s="11"/>
      <c r="D450" s="14"/>
      <c r="E450" s="14"/>
      <c r="F450" s="14"/>
    </row>
    <row r="451">
      <c r="A451" s="1"/>
      <c r="B451" s="1"/>
      <c r="C451" s="11"/>
      <c r="D451" s="14"/>
      <c r="E451" s="14"/>
      <c r="F451" s="14"/>
    </row>
    <row r="452">
      <c r="A452" s="1"/>
      <c r="B452" s="1"/>
      <c r="C452" s="11"/>
      <c r="D452" s="14"/>
      <c r="E452" s="14"/>
      <c r="F452" s="14"/>
    </row>
    <row r="453">
      <c r="A453" s="1"/>
      <c r="B453" s="1"/>
      <c r="C453" s="11"/>
      <c r="D453" s="14"/>
      <c r="E453" s="14"/>
      <c r="F453" s="14"/>
    </row>
    <row r="454">
      <c r="A454" s="1"/>
      <c r="B454" s="1"/>
      <c r="C454" s="11"/>
      <c r="D454" s="14"/>
      <c r="E454" s="14"/>
      <c r="F454" s="14"/>
    </row>
    <row r="455">
      <c r="A455" s="1"/>
      <c r="B455" s="1"/>
      <c r="C455" s="11"/>
      <c r="D455" s="14"/>
      <c r="E455" s="14"/>
      <c r="F455" s="14"/>
    </row>
    <row r="456">
      <c r="A456" s="1"/>
      <c r="B456" s="1"/>
      <c r="C456" s="11"/>
      <c r="D456" s="14"/>
      <c r="E456" s="14"/>
      <c r="F456" s="14"/>
    </row>
    <row r="457">
      <c r="A457" s="1"/>
      <c r="B457" s="1"/>
      <c r="C457" s="11"/>
      <c r="D457" s="14"/>
      <c r="E457" s="14"/>
      <c r="F457" s="14"/>
    </row>
    <row r="458">
      <c r="A458" s="1"/>
      <c r="B458" s="1"/>
      <c r="C458" s="11"/>
      <c r="D458" s="14"/>
      <c r="E458" s="14"/>
      <c r="F458" s="14"/>
    </row>
    <row r="459">
      <c r="A459" s="1"/>
      <c r="B459" s="1"/>
      <c r="C459" s="11"/>
      <c r="D459" s="14"/>
      <c r="E459" s="14"/>
      <c r="F459" s="14"/>
    </row>
    <row r="460">
      <c r="A460" s="1"/>
      <c r="B460" s="1"/>
      <c r="C460" s="11"/>
      <c r="D460" s="14"/>
      <c r="E460" s="14"/>
      <c r="F460" s="14"/>
    </row>
    <row r="461">
      <c r="A461" s="1"/>
      <c r="B461" s="1"/>
      <c r="C461" s="11"/>
      <c r="D461" s="14"/>
      <c r="E461" s="14"/>
      <c r="F461" s="14"/>
    </row>
    <row r="462">
      <c r="A462" s="1"/>
      <c r="B462" s="1"/>
      <c r="C462" s="11"/>
      <c r="D462" s="14"/>
      <c r="E462" s="14"/>
      <c r="F462" s="14"/>
    </row>
    <row r="463">
      <c r="A463" s="1"/>
      <c r="B463" s="1"/>
      <c r="C463" s="11"/>
      <c r="D463" s="14"/>
      <c r="E463" s="14"/>
      <c r="F463" s="14"/>
    </row>
    <row r="464">
      <c r="A464" s="1"/>
      <c r="B464" s="1"/>
      <c r="C464" s="11"/>
      <c r="D464" s="14"/>
      <c r="E464" s="14"/>
      <c r="F464" s="14"/>
    </row>
    <row r="465">
      <c r="A465" s="1"/>
      <c r="B465" s="1"/>
      <c r="C465" s="11"/>
      <c r="D465" s="14"/>
      <c r="E465" s="14"/>
      <c r="F465" s="14"/>
    </row>
    <row r="466">
      <c r="A466" s="1"/>
      <c r="B466" s="1"/>
      <c r="C466" s="11"/>
      <c r="D466" s="14"/>
      <c r="E466" s="14"/>
      <c r="F466" s="14"/>
    </row>
    <row r="467">
      <c r="A467" s="1"/>
      <c r="B467" s="1"/>
      <c r="C467" s="11"/>
      <c r="D467" s="14"/>
      <c r="E467" s="14"/>
      <c r="F467" s="14"/>
    </row>
    <row r="468">
      <c r="A468" s="1"/>
      <c r="B468" s="1"/>
      <c r="C468" s="11"/>
      <c r="D468" s="14"/>
      <c r="E468" s="14"/>
      <c r="F468" s="14"/>
    </row>
    <row r="469">
      <c r="A469" s="1"/>
      <c r="B469" s="1"/>
      <c r="C469" s="11"/>
      <c r="D469" s="14"/>
      <c r="E469" s="14"/>
      <c r="F469" s="14"/>
    </row>
    <row r="470">
      <c r="A470" s="1"/>
      <c r="B470" s="1"/>
      <c r="C470" s="11"/>
      <c r="D470" s="14"/>
      <c r="E470" s="14"/>
      <c r="F470" s="14"/>
    </row>
    <row r="471">
      <c r="A471" s="1"/>
      <c r="B471" s="1"/>
      <c r="C471" s="11"/>
      <c r="D471" s="14"/>
      <c r="E471" s="14"/>
      <c r="F471" s="14"/>
    </row>
    <row r="472">
      <c r="A472" s="1"/>
      <c r="B472" s="1"/>
      <c r="C472" s="11"/>
      <c r="D472" s="14"/>
      <c r="E472" s="14"/>
      <c r="F472" s="14"/>
    </row>
    <row r="473">
      <c r="A473" s="1"/>
      <c r="B473" s="1"/>
      <c r="C473" s="11"/>
      <c r="D473" s="14"/>
      <c r="E473" s="14"/>
      <c r="F473" s="14"/>
    </row>
    <row r="474">
      <c r="A474" s="1"/>
      <c r="B474" s="1"/>
      <c r="C474" s="11"/>
      <c r="D474" s="14"/>
      <c r="E474" s="14"/>
      <c r="F474" s="14"/>
    </row>
    <row r="475">
      <c r="A475" s="1"/>
      <c r="B475" s="1"/>
      <c r="C475" s="11"/>
      <c r="D475" s="14"/>
      <c r="E475" s="14"/>
      <c r="F475" s="14"/>
    </row>
    <row r="476">
      <c r="A476" s="1"/>
      <c r="B476" s="1"/>
      <c r="C476" s="11"/>
      <c r="D476" s="14"/>
      <c r="E476" s="14"/>
      <c r="F476" s="14"/>
    </row>
    <row r="477">
      <c r="A477" s="1"/>
      <c r="B477" s="1"/>
      <c r="C477" s="11"/>
      <c r="D477" s="14"/>
      <c r="E477" s="14"/>
      <c r="F477" s="14"/>
    </row>
    <row r="478">
      <c r="A478" s="1"/>
      <c r="B478" s="1"/>
      <c r="C478" s="11"/>
      <c r="D478" s="14"/>
      <c r="E478" s="14"/>
      <c r="F478" s="14"/>
    </row>
    <row r="479">
      <c r="A479" s="1"/>
      <c r="B479" s="1"/>
      <c r="C479" s="11"/>
      <c r="D479" s="14"/>
      <c r="E479" s="14"/>
      <c r="F479" s="14"/>
    </row>
    <row r="480">
      <c r="A480" s="1"/>
      <c r="B480" s="1"/>
      <c r="C480" s="11"/>
      <c r="D480" s="14"/>
      <c r="E480" s="14"/>
      <c r="F480" s="14"/>
    </row>
    <row r="481">
      <c r="A481" s="1"/>
      <c r="B481" s="1"/>
      <c r="C481" s="11"/>
      <c r="D481" s="14"/>
      <c r="E481" s="14"/>
      <c r="F481" s="14"/>
    </row>
    <row r="482">
      <c r="A482" s="1"/>
      <c r="B482" s="1"/>
      <c r="C482" s="11"/>
      <c r="D482" s="14"/>
      <c r="E482" s="14"/>
      <c r="F482" s="14"/>
    </row>
    <row r="483">
      <c r="A483" s="1"/>
      <c r="B483" s="1"/>
      <c r="C483" s="11"/>
      <c r="D483" s="14"/>
      <c r="E483" s="14"/>
      <c r="F483" s="14"/>
    </row>
    <row r="484">
      <c r="A484" s="1"/>
      <c r="B484" s="1"/>
      <c r="C484" s="11"/>
      <c r="D484" s="14"/>
      <c r="E484" s="14"/>
      <c r="F484" s="14"/>
    </row>
    <row r="485">
      <c r="A485" s="1"/>
      <c r="B485" s="1"/>
      <c r="C485" s="11"/>
      <c r="D485" s="14"/>
      <c r="E485" s="14"/>
      <c r="F485" s="14"/>
    </row>
    <row r="486">
      <c r="A486" s="1"/>
      <c r="B486" s="1"/>
      <c r="C486" s="11"/>
      <c r="D486" s="14"/>
      <c r="E486" s="14"/>
      <c r="F486" s="14"/>
    </row>
    <row r="487">
      <c r="A487" s="1"/>
      <c r="B487" s="1"/>
      <c r="C487" s="11"/>
      <c r="D487" s="14"/>
      <c r="E487" s="14"/>
      <c r="F487" s="14"/>
    </row>
    <row r="488">
      <c r="A488" s="1"/>
      <c r="B488" s="1"/>
      <c r="C488" s="11"/>
      <c r="D488" s="14"/>
      <c r="E488" s="14"/>
      <c r="F488" s="14"/>
    </row>
    <row r="489">
      <c r="A489" s="1"/>
      <c r="B489" s="1"/>
      <c r="C489" s="11"/>
      <c r="D489" s="14"/>
      <c r="E489" s="14"/>
      <c r="F489" s="14"/>
    </row>
    <row r="490">
      <c r="A490" s="1"/>
      <c r="B490" s="1"/>
      <c r="C490" s="11"/>
      <c r="D490" s="14"/>
      <c r="E490" s="14"/>
      <c r="F490" s="14"/>
    </row>
    <row r="491">
      <c r="A491" s="1"/>
      <c r="B491" s="1"/>
      <c r="C491" s="11"/>
      <c r="D491" s="14"/>
      <c r="E491" s="14"/>
      <c r="F491" s="14"/>
    </row>
    <row r="492">
      <c r="A492" s="1"/>
      <c r="B492" s="1"/>
      <c r="C492" s="11"/>
      <c r="D492" s="14"/>
      <c r="E492" s="14"/>
      <c r="F492" s="14"/>
    </row>
    <row r="493">
      <c r="A493" s="1"/>
      <c r="B493" s="1"/>
      <c r="C493" s="11"/>
      <c r="D493" s="14"/>
      <c r="E493" s="14"/>
      <c r="F493" s="14"/>
    </row>
    <row r="494">
      <c r="A494" s="1"/>
      <c r="B494" s="1"/>
      <c r="C494" s="11"/>
      <c r="D494" s="14"/>
      <c r="E494" s="14"/>
      <c r="F494" s="14"/>
    </row>
    <row r="495">
      <c r="A495" s="1"/>
      <c r="B495" s="1"/>
      <c r="C495" s="11"/>
      <c r="D495" s="14"/>
      <c r="E495" s="14"/>
      <c r="F495" s="14"/>
    </row>
    <row r="496">
      <c r="A496" s="1"/>
      <c r="B496" s="1"/>
      <c r="C496" s="11"/>
      <c r="D496" s="14"/>
      <c r="E496" s="14"/>
      <c r="F496" s="14"/>
    </row>
    <row r="497">
      <c r="A497" s="1"/>
      <c r="B497" s="1"/>
      <c r="C497" s="11"/>
      <c r="D497" s="14"/>
      <c r="E497" s="14"/>
      <c r="F497" s="14"/>
    </row>
    <row r="498">
      <c r="A498" s="1"/>
      <c r="B498" s="1"/>
      <c r="C498" s="11"/>
      <c r="D498" s="14"/>
      <c r="E498" s="14"/>
      <c r="F498" s="14"/>
    </row>
    <row r="499">
      <c r="A499" s="1"/>
      <c r="B499" s="1"/>
      <c r="C499" s="11"/>
      <c r="D499" s="14"/>
      <c r="E499" s="14"/>
      <c r="F499" s="14"/>
    </row>
    <row r="500">
      <c r="A500" s="1"/>
      <c r="B500" s="1"/>
      <c r="C500" s="11"/>
      <c r="D500" s="14"/>
      <c r="E500" s="14"/>
      <c r="F500" s="14"/>
    </row>
    <row r="501">
      <c r="A501" s="1"/>
      <c r="B501" s="1"/>
      <c r="C501" s="11"/>
      <c r="D501" s="14"/>
      <c r="E501" s="14"/>
      <c r="F501" s="14"/>
    </row>
    <row r="502">
      <c r="A502" s="1"/>
      <c r="B502" s="1"/>
      <c r="C502" s="11"/>
      <c r="D502" s="14"/>
      <c r="E502" s="14"/>
      <c r="F502" s="14"/>
    </row>
    <row r="503">
      <c r="A503" s="1"/>
      <c r="B503" s="1"/>
      <c r="C503" s="11"/>
      <c r="D503" s="14"/>
      <c r="E503" s="14"/>
      <c r="F503" s="14"/>
    </row>
    <row r="504">
      <c r="A504" s="1"/>
      <c r="B504" s="1"/>
      <c r="C504" s="11"/>
      <c r="D504" s="14"/>
      <c r="E504" s="14"/>
      <c r="F504" s="14"/>
    </row>
    <row r="505">
      <c r="A505" s="1"/>
      <c r="B505" s="1"/>
      <c r="C505" s="11"/>
      <c r="D505" s="14"/>
      <c r="E505" s="14"/>
      <c r="F505" s="14"/>
    </row>
    <row r="506">
      <c r="A506" s="1"/>
      <c r="B506" s="1"/>
      <c r="C506" s="11"/>
      <c r="D506" s="14"/>
      <c r="E506" s="14"/>
      <c r="F506" s="14"/>
    </row>
    <row r="507">
      <c r="A507" s="1"/>
      <c r="B507" s="1"/>
      <c r="C507" s="11"/>
      <c r="D507" s="14"/>
      <c r="E507" s="14"/>
      <c r="F507" s="14"/>
    </row>
    <row r="508">
      <c r="A508" s="1"/>
      <c r="B508" s="1"/>
      <c r="C508" s="11"/>
      <c r="D508" s="14"/>
      <c r="E508" s="14"/>
      <c r="F508" s="14"/>
    </row>
    <row r="509">
      <c r="A509" s="1"/>
      <c r="B509" s="1"/>
      <c r="C509" s="11"/>
      <c r="D509" s="14"/>
      <c r="E509" s="14"/>
      <c r="F509" s="14"/>
    </row>
    <row r="510">
      <c r="A510" s="1"/>
      <c r="B510" s="1"/>
      <c r="C510" s="11"/>
      <c r="D510" s="14"/>
      <c r="E510" s="14"/>
      <c r="F510" s="14"/>
    </row>
    <row r="511">
      <c r="A511" s="1"/>
      <c r="B511" s="1"/>
      <c r="C511" s="11"/>
      <c r="D511" s="14"/>
      <c r="E511" s="14"/>
      <c r="F511" s="14"/>
    </row>
    <row r="512">
      <c r="A512" s="1"/>
      <c r="B512" s="1"/>
      <c r="C512" s="11"/>
      <c r="D512" s="14"/>
      <c r="E512" s="14"/>
      <c r="F512" s="14"/>
    </row>
    <row r="513">
      <c r="A513" s="1"/>
      <c r="B513" s="1"/>
      <c r="C513" s="11"/>
      <c r="D513" s="14"/>
      <c r="E513" s="14"/>
      <c r="F513" s="14"/>
    </row>
    <row r="514">
      <c r="A514" s="1"/>
      <c r="B514" s="1"/>
      <c r="C514" s="11"/>
      <c r="D514" s="14"/>
      <c r="E514" s="14"/>
      <c r="F514" s="14"/>
    </row>
    <row r="515">
      <c r="A515" s="1"/>
      <c r="B515" s="1"/>
      <c r="C515" s="11"/>
      <c r="D515" s="14"/>
      <c r="E515" s="14"/>
      <c r="F515" s="14"/>
    </row>
    <row r="516">
      <c r="A516" s="1"/>
      <c r="B516" s="1"/>
      <c r="C516" s="11"/>
      <c r="D516" s="14"/>
      <c r="E516" s="14"/>
      <c r="F516" s="14"/>
    </row>
    <row r="517">
      <c r="A517" s="1"/>
      <c r="B517" s="1"/>
      <c r="C517" s="11"/>
      <c r="D517" s="14"/>
      <c r="E517" s="14"/>
      <c r="F517" s="14"/>
    </row>
    <row r="518">
      <c r="A518" s="1"/>
      <c r="B518" s="1"/>
      <c r="C518" s="11"/>
      <c r="D518" s="14"/>
      <c r="E518" s="14"/>
      <c r="F518" s="14"/>
    </row>
    <row r="519">
      <c r="A519" s="1"/>
      <c r="B519" s="1"/>
      <c r="C519" s="11"/>
      <c r="D519" s="14"/>
      <c r="E519" s="14"/>
      <c r="F519" s="14"/>
    </row>
    <row r="520">
      <c r="A520" s="1"/>
      <c r="B520" s="1"/>
      <c r="C520" s="11"/>
      <c r="D520" s="14"/>
      <c r="E520" s="14"/>
      <c r="F520" s="14"/>
    </row>
    <row r="521">
      <c r="A521" s="1"/>
      <c r="B521" s="1"/>
      <c r="C521" s="11"/>
      <c r="D521" s="14"/>
      <c r="E521" s="14"/>
      <c r="F521" s="14"/>
    </row>
    <row r="522">
      <c r="A522" s="1"/>
      <c r="B522" s="1"/>
      <c r="C522" s="11"/>
      <c r="D522" s="14"/>
      <c r="E522" s="14"/>
      <c r="F522" s="14"/>
    </row>
    <row r="523">
      <c r="A523" s="1"/>
      <c r="B523" s="1"/>
      <c r="C523" s="11"/>
      <c r="D523" s="14"/>
      <c r="E523" s="14"/>
      <c r="F523" s="14"/>
    </row>
    <row r="524">
      <c r="A524" s="1"/>
      <c r="B524" s="1"/>
      <c r="C524" s="11"/>
      <c r="D524" s="14"/>
      <c r="E524" s="14"/>
      <c r="F524" s="14"/>
    </row>
    <row r="525">
      <c r="A525" s="1"/>
      <c r="B525" s="1"/>
      <c r="C525" s="11"/>
      <c r="D525" s="14"/>
      <c r="E525" s="14"/>
      <c r="F525" s="14"/>
    </row>
    <row r="526">
      <c r="A526" s="1"/>
      <c r="B526" s="1"/>
      <c r="C526" s="11"/>
      <c r="D526" s="14"/>
      <c r="E526" s="14"/>
      <c r="F526" s="14"/>
    </row>
    <row r="527">
      <c r="A527" s="1"/>
      <c r="B527" s="1"/>
      <c r="C527" s="11"/>
      <c r="D527" s="14"/>
      <c r="E527" s="14"/>
      <c r="F527" s="14"/>
    </row>
    <row r="528">
      <c r="A528" s="1"/>
      <c r="B528" s="1"/>
      <c r="C528" s="11"/>
      <c r="D528" s="14"/>
      <c r="E528" s="14"/>
      <c r="F528" s="14"/>
    </row>
    <row r="529">
      <c r="A529" s="1"/>
      <c r="B529" s="1"/>
      <c r="C529" s="11"/>
      <c r="D529" s="14"/>
      <c r="E529" s="14"/>
      <c r="F529" s="14"/>
    </row>
    <row r="530">
      <c r="A530" s="1"/>
      <c r="B530" s="1"/>
      <c r="C530" s="11"/>
      <c r="D530" s="14"/>
      <c r="E530" s="14"/>
      <c r="F530" s="14"/>
    </row>
    <row r="531">
      <c r="A531" s="1"/>
      <c r="B531" s="1"/>
      <c r="C531" s="11"/>
      <c r="D531" s="14"/>
      <c r="E531" s="14"/>
      <c r="F531" s="14"/>
    </row>
    <row r="532">
      <c r="A532" s="1"/>
      <c r="B532" s="1"/>
      <c r="C532" s="11"/>
      <c r="D532" s="14"/>
      <c r="E532" s="14"/>
      <c r="F532" s="14"/>
    </row>
    <row r="533">
      <c r="A533" s="1"/>
      <c r="B533" s="1"/>
      <c r="C533" s="11"/>
      <c r="D533" s="14"/>
      <c r="E533" s="14"/>
      <c r="F533" s="14"/>
    </row>
    <row r="534">
      <c r="A534" s="1"/>
      <c r="B534" s="1"/>
      <c r="C534" s="11"/>
      <c r="D534" s="14"/>
      <c r="E534" s="14"/>
      <c r="F534" s="14"/>
    </row>
    <row r="535">
      <c r="A535" s="1"/>
      <c r="B535" s="1"/>
      <c r="C535" s="11"/>
      <c r="D535" s="14"/>
      <c r="E535" s="14"/>
      <c r="F535" s="14"/>
    </row>
    <row r="536">
      <c r="A536" s="1"/>
      <c r="B536" s="1"/>
      <c r="C536" s="11"/>
      <c r="D536" s="14"/>
      <c r="E536" s="14"/>
      <c r="F536" s="14"/>
    </row>
    <row r="537">
      <c r="A537" s="1"/>
      <c r="B537" s="1"/>
      <c r="C537" s="11"/>
      <c r="D537" s="14"/>
      <c r="E537" s="14"/>
      <c r="F537" s="14"/>
    </row>
    <row r="538">
      <c r="A538" s="1"/>
      <c r="B538" s="1"/>
      <c r="C538" s="11"/>
      <c r="D538" s="14"/>
      <c r="E538" s="14"/>
      <c r="F538" s="14"/>
    </row>
    <row r="539">
      <c r="A539" s="1"/>
      <c r="B539" s="1"/>
      <c r="C539" s="11"/>
      <c r="D539" s="14"/>
      <c r="E539" s="14"/>
      <c r="F539" s="14"/>
    </row>
    <row r="540">
      <c r="A540" s="1"/>
      <c r="B540" s="1"/>
      <c r="C540" s="11"/>
      <c r="D540" s="14"/>
      <c r="E540" s="14"/>
      <c r="F540" s="14"/>
    </row>
    <row r="541">
      <c r="A541" s="1"/>
      <c r="B541" s="1"/>
      <c r="C541" s="11"/>
      <c r="D541" s="14"/>
      <c r="E541" s="14"/>
      <c r="F541" s="14"/>
    </row>
    <row r="542">
      <c r="A542" s="1"/>
      <c r="B542" s="1"/>
      <c r="C542" s="11"/>
      <c r="D542" s="14"/>
      <c r="E542" s="14"/>
      <c r="F542" s="14"/>
    </row>
    <row r="543">
      <c r="A543" s="1"/>
      <c r="B543" s="1"/>
      <c r="C543" s="11"/>
      <c r="D543" s="14"/>
      <c r="E543" s="14"/>
      <c r="F543" s="14"/>
    </row>
    <row r="544">
      <c r="A544" s="1"/>
      <c r="B544" s="1"/>
      <c r="C544" s="11"/>
      <c r="D544" s="14"/>
      <c r="E544" s="14"/>
      <c r="F544" s="14"/>
    </row>
    <row r="545">
      <c r="A545" s="1"/>
      <c r="B545" s="1"/>
      <c r="C545" s="11"/>
      <c r="D545" s="14"/>
      <c r="E545" s="14"/>
      <c r="F545" s="14"/>
    </row>
    <row r="546">
      <c r="A546" s="1"/>
      <c r="B546" s="1"/>
      <c r="C546" s="11"/>
      <c r="D546" s="14"/>
      <c r="E546" s="14"/>
      <c r="F546" s="14"/>
    </row>
    <row r="547">
      <c r="A547" s="1"/>
      <c r="B547" s="1"/>
      <c r="C547" s="11"/>
      <c r="D547" s="14"/>
      <c r="E547" s="14"/>
      <c r="F547" s="14"/>
    </row>
    <row r="548">
      <c r="A548" s="1"/>
      <c r="B548" s="1"/>
      <c r="C548" s="11"/>
      <c r="D548" s="14"/>
      <c r="E548" s="14"/>
      <c r="F548" s="14"/>
    </row>
    <row r="549">
      <c r="A549" s="1"/>
      <c r="B549" s="1"/>
      <c r="C549" s="11"/>
      <c r="D549" s="14"/>
      <c r="E549" s="14"/>
      <c r="F549" s="14"/>
    </row>
    <row r="550">
      <c r="A550" s="1"/>
      <c r="B550" s="1"/>
      <c r="C550" s="11"/>
      <c r="D550" s="14"/>
      <c r="E550" s="14"/>
      <c r="F550" s="14"/>
    </row>
    <row r="551">
      <c r="A551" s="1"/>
      <c r="B551" s="1"/>
      <c r="C551" s="11"/>
      <c r="D551" s="14"/>
      <c r="E551" s="14"/>
      <c r="F551" s="14"/>
    </row>
    <row r="552">
      <c r="A552" s="1"/>
      <c r="B552" s="1"/>
      <c r="C552" s="11"/>
      <c r="D552" s="14"/>
      <c r="E552" s="14"/>
      <c r="F552" s="14"/>
    </row>
    <row r="553">
      <c r="A553" s="1"/>
      <c r="B553" s="1"/>
      <c r="C553" s="11"/>
      <c r="D553" s="14"/>
      <c r="E553" s="14"/>
      <c r="F553" s="14"/>
    </row>
    <row r="554">
      <c r="A554" s="1"/>
      <c r="B554" s="1"/>
      <c r="C554" s="11"/>
      <c r="D554" s="14"/>
      <c r="E554" s="14"/>
      <c r="F554" s="14"/>
    </row>
    <row r="555">
      <c r="A555" s="1"/>
      <c r="B555" s="1"/>
      <c r="C555" s="11"/>
      <c r="D555" s="14"/>
      <c r="E555" s="14"/>
      <c r="F555" s="14"/>
    </row>
    <row r="556">
      <c r="A556" s="1"/>
      <c r="B556" s="1"/>
      <c r="C556" s="11"/>
      <c r="D556" s="14"/>
      <c r="E556" s="14"/>
      <c r="F556" s="14"/>
    </row>
    <row r="557">
      <c r="A557" s="1"/>
      <c r="B557" s="1"/>
      <c r="C557" s="11"/>
      <c r="D557" s="14"/>
      <c r="E557" s="14"/>
      <c r="F557" s="14"/>
    </row>
    <row r="558">
      <c r="A558" s="1"/>
      <c r="B558" s="1"/>
      <c r="C558" s="11"/>
      <c r="D558" s="14"/>
      <c r="E558" s="14"/>
      <c r="F558" s="14"/>
    </row>
    <row r="559">
      <c r="A559" s="1"/>
      <c r="B559" s="1"/>
      <c r="C559" s="11"/>
      <c r="D559" s="14"/>
      <c r="E559" s="14"/>
      <c r="F559" s="14"/>
    </row>
    <row r="560">
      <c r="A560" s="1"/>
      <c r="B560" s="1"/>
      <c r="C560" s="11"/>
      <c r="D560" s="14"/>
      <c r="E560" s="14"/>
      <c r="F560" s="14"/>
    </row>
    <row r="561">
      <c r="A561" s="1"/>
      <c r="B561" s="1"/>
      <c r="C561" s="11"/>
      <c r="D561" s="14"/>
      <c r="E561" s="14"/>
      <c r="F561" s="14"/>
    </row>
    <row r="562">
      <c r="A562" s="1"/>
      <c r="B562" s="1"/>
      <c r="C562" s="11"/>
      <c r="D562" s="14"/>
      <c r="E562" s="14"/>
      <c r="F562" s="14"/>
    </row>
    <row r="563">
      <c r="A563" s="1"/>
      <c r="B563" s="1"/>
      <c r="C563" s="11"/>
      <c r="D563" s="14"/>
      <c r="E563" s="14"/>
      <c r="F563" s="14"/>
    </row>
    <row r="564">
      <c r="A564" s="1"/>
      <c r="B564" s="1"/>
      <c r="C564" s="11"/>
      <c r="D564" s="14"/>
      <c r="E564" s="14"/>
      <c r="F564" s="14"/>
    </row>
    <row r="565">
      <c r="A565" s="1"/>
      <c r="B565" s="1"/>
      <c r="C565" s="11"/>
      <c r="D565" s="14"/>
      <c r="E565" s="14"/>
      <c r="F565" s="14"/>
    </row>
    <row r="566">
      <c r="A566" s="1"/>
      <c r="B566" s="1"/>
      <c r="C566" s="11"/>
      <c r="D566" s="14"/>
      <c r="E566" s="14"/>
      <c r="F566" s="14"/>
    </row>
    <row r="567">
      <c r="A567" s="1"/>
      <c r="B567" s="1"/>
      <c r="C567" s="11"/>
      <c r="D567" s="14"/>
      <c r="E567" s="14"/>
      <c r="F567" s="14"/>
    </row>
    <row r="568">
      <c r="A568" s="1"/>
      <c r="B568" s="1"/>
      <c r="C568" s="11"/>
      <c r="D568" s="14"/>
      <c r="E568" s="14"/>
      <c r="F568" s="14"/>
    </row>
    <row r="569">
      <c r="A569" s="1"/>
      <c r="B569" s="1"/>
      <c r="C569" s="11"/>
      <c r="D569" s="14"/>
      <c r="E569" s="14"/>
      <c r="F569" s="14"/>
    </row>
    <row r="570">
      <c r="A570" s="1"/>
      <c r="B570" s="1"/>
      <c r="C570" s="11"/>
      <c r="D570" s="14"/>
      <c r="E570" s="14"/>
      <c r="F570" s="14"/>
    </row>
    <row r="571">
      <c r="A571" s="1"/>
      <c r="B571" s="1"/>
      <c r="C571" s="11"/>
      <c r="D571" s="14"/>
      <c r="E571" s="14"/>
      <c r="F571" s="14"/>
    </row>
    <row r="572">
      <c r="A572" s="1"/>
      <c r="B572" s="1"/>
      <c r="C572" s="11"/>
      <c r="D572" s="14"/>
      <c r="E572" s="14"/>
      <c r="F572" s="14"/>
    </row>
    <row r="573">
      <c r="A573" s="1"/>
      <c r="B573" s="1"/>
      <c r="C573" s="11"/>
      <c r="D573" s="14"/>
      <c r="E573" s="14"/>
      <c r="F573" s="14"/>
    </row>
    <row r="574">
      <c r="A574" s="1"/>
      <c r="B574" s="1"/>
      <c r="C574" s="11"/>
      <c r="D574" s="14"/>
      <c r="E574" s="14"/>
      <c r="F574" s="14"/>
    </row>
    <row r="575">
      <c r="A575" s="1"/>
      <c r="B575" s="1"/>
      <c r="C575" s="11"/>
      <c r="D575" s="14"/>
      <c r="E575" s="14"/>
      <c r="F575" s="14"/>
    </row>
    <row r="576">
      <c r="A576" s="1"/>
      <c r="B576" s="1"/>
      <c r="C576" s="11"/>
      <c r="D576" s="14"/>
      <c r="E576" s="14"/>
      <c r="F576" s="14"/>
    </row>
    <row r="577">
      <c r="A577" s="1"/>
      <c r="B577" s="1"/>
      <c r="C577" s="11"/>
      <c r="D577" s="14"/>
      <c r="E577" s="14"/>
      <c r="F577" s="14"/>
    </row>
    <row r="578">
      <c r="A578" s="1"/>
      <c r="B578" s="1"/>
      <c r="C578" s="11"/>
      <c r="D578" s="14"/>
      <c r="E578" s="14"/>
      <c r="F578" s="14"/>
    </row>
    <row r="579">
      <c r="A579" s="1"/>
      <c r="B579" s="1"/>
      <c r="C579" s="11"/>
      <c r="D579" s="14"/>
      <c r="E579" s="14"/>
      <c r="F579" s="14"/>
    </row>
    <row r="580">
      <c r="A580" s="1"/>
      <c r="B580" s="1"/>
      <c r="C580" s="11"/>
      <c r="D580" s="14"/>
      <c r="E580" s="14"/>
      <c r="F580" s="14"/>
    </row>
    <row r="581">
      <c r="A581" s="1"/>
      <c r="B581" s="1"/>
      <c r="C581" s="11"/>
      <c r="D581" s="14"/>
      <c r="E581" s="14"/>
      <c r="F581" s="14"/>
    </row>
    <row r="582">
      <c r="A582" s="1"/>
      <c r="B582" s="1"/>
      <c r="C582" s="11"/>
      <c r="D582" s="14"/>
      <c r="E582" s="14"/>
      <c r="F582" s="14"/>
    </row>
    <row r="583">
      <c r="A583" s="1"/>
      <c r="B583" s="1"/>
      <c r="C583" s="11"/>
      <c r="D583" s="14"/>
      <c r="E583" s="14"/>
      <c r="F583" s="14"/>
    </row>
    <row r="584">
      <c r="A584" s="1"/>
      <c r="B584" s="1"/>
      <c r="C584" s="11"/>
      <c r="D584" s="14"/>
      <c r="E584" s="14"/>
      <c r="F584" s="14"/>
    </row>
    <row r="585">
      <c r="A585" s="1"/>
      <c r="B585" s="1"/>
      <c r="C585" s="11"/>
      <c r="D585" s="14"/>
      <c r="E585" s="14"/>
      <c r="F585" s="14"/>
    </row>
    <row r="586">
      <c r="A586" s="1"/>
      <c r="B586" s="1"/>
      <c r="C586" s="11"/>
      <c r="D586" s="14"/>
      <c r="E586" s="14"/>
      <c r="F586" s="14"/>
    </row>
    <row r="587">
      <c r="A587" s="1"/>
      <c r="B587" s="1"/>
      <c r="C587" s="11"/>
      <c r="D587" s="14"/>
      <c r="E587" s="14"/>
      <c r="F587" s="14"/>
    </row>
    <row r="588">
      <c r="A588" s="1"/>
      <c r="B588" s="1"/>
      <c r="C588" s="11"/>
      <c r="D588" s="14"/>
      <c r="E588" s="14"/>
      <c r="F588" s="14"/>
    </row>
    <row r="589">
      <c r="A589" s="1"/>
      <c r="B589" s="1"/>
      <c r="C589" s="11"/>
      <c r="D589" s="14"/>
      <c r="E589" s="14"/>
      <c r="F589" s="14"/>
    </row>
    <row r="590">
      <c r="A590" s="1"/>
      <c r="B590" s="1"/>
      <c r="C590" s="11"/>
      <c r="D590" s="14"/>
      <c r="E590" s="14"/>
      <c r="F590" s="14"/>
    </row>
    <row r="591">
      <c r="A591" s="1"/>
      <c r="B591" s="1"/>
      <c r="C591" s="11"/>
      <c r="D591" s="14"/>
      <c r="E591" s="14"/>
      <c r="F591" s="14"/>
    </row>
    <row r="592">
      <c r="A592" s="1"/>
      <c r="B592" s="1"/>
      <c r="C592" s="11"/>
      <c r="D592" s="14"/>
      <c r="E592" s="14"/>
      <c r="F592" s="14"/>
    </row>
    <row r="593">
      <c r="A593" s="1"/>
      <c r="B593" s="1"/>
      <c r="C593" s="11"/>
      <c r="D593" s="14"/>
      <c r="E593" s="14"/>
      <c r="F593" s="14"/>
    </row>
    <row r="594">
      <c r="A594" s="1"/>
      <c r="B594" s="1"/>
      <c r="C594" s="11"/>
      <c r="D594" s="14"/>
      <c r="E594" s="14"/>
      <c r="F594" s="14"/>
    </row>
    <row r="595">
      <c r="A595" s="1"/>
      <c r="B595" s="1"/>
      <c r="C595" s="11"/>
      <c r="D595" s="14"/>
      <c r="E595" s="14"/>
      <c r="F595" s="14"/>
    </row>
    <row r="596">
      <c r="A596" s="1"/>
      <c r="B596" s="1"/>
      <c r="C596" s="11"/>
      <c r="D596" s="14"/>
      <c r="E596" s="14"/>
      <c r="F596" s="14"/>
    </row>
    <row r="597">
      <c r="A597" s="1"/>
      <c r="B597" s="1"/>
      <c r="C597" s="11"/>
      <c r="D597" s="14"/>
      <c r="E597" s="14"/>
      <c r="F597" s="14"/>
    </row>
    <row r="598">
      <c r="A598" s="1"/>
      <c r="B598" s="1"/>
      <c r="C598" s="11"/>
      <c r="D598" s="14"/>
      <c r="E598" s="14"/>
      <c r="F598" s="14"/>
    </row>
    <row r="599">
      <c r="A599" s="1"/>
      <c r="B599" s="1"/>
      <c r="C599" s="11"/>
      <c r="D599" s="14"/>
      <c r="E599" s="14"/>
      <c r="F599" s="14"/>
    </row>
    <row r="600">
      <c r="A600" s="1"/>
      <c r="B600" s="1"/>
      <c r="C600" s="11"/>
      <c r="D600" s="14"/>
      <c r="E600" s="14"/>
      <c r="F600" s="14"/>
    </row>
    <row r="601">
      <c r="A601" s="1"/>
      <c r="B601" s="1"/>
      <c r="C601" s="11"/>
      <c r="D601" s="14"/>
      <c r="E601" s="14"/>
      <c r="F601" s="14"/>
    </row>
    <row r="602">
      <c r="A602" s="1"/>
      <c r="B602" s="1"/>
      <c r="C602" s="11"/>
      <c r="D602" s="14"/>
      <c r="E602" s="14"/>
      <c r="F602" s="14"/>
    </row>
    <row r="603">
      <c r="A603" s="1"/>
      <c r="B603" s="1"/>
      <c r="C603" s="11"/>
      <c r="D603" s="14"/>
      <c r="E603" s="14"/>
      <c r="F603" s="14"/>
    </row>
    <row r="604">
      <c r="A604" s="1"/>
      <c r="B604" s="1"/>
      <c r="C604" s="11"/>
      <c r="D604" s="14"/>
      <c r="E604" s="14"/>
      <c r="F604" s="14"/>
    </row>
    <row r="605">
      <c r="A605" s="1"/>
      <c r="B605" s="1"/>
      <c r="C605" s="11"/>
      <c r="D605" s="14"/>
      <c r="E605" s="14"/>
      <c r="F605" s="14"/>
    </row>
    <row r="606">
      <c r="A606" s="1"/>
      <c r="B606" s="1"/>
      <c r="C606" s="11"/>
      <c r="D606" s="14"/>
      <c r="E606" s="14"/>
      <c r="F606" s="14"/>
    </row>
    <row r="607">
      <c r="A607" s="1"/>
      <c r="B607" s="1"/>
      <c r="C607" s="11"/>
      <c r="D607" s="14"/>
      <c r="E607" s="14"/>
      <c r="F607" s="14"/>
    </row>
    <row r="608">
      <c r="A608" s="1"/>
      <c r="B608" s="1"/>
      <c r="C608" s="11"/>
      <c r="D608" s="14"/>
      <c r="E608" s="14"/>
      <c r="F608" s="14"/>
    </row>
    <row r="609">
      <c r="A609" s="1"/>
      <c r="B609" s="1"/>
      <c r="C609" s="11"/>
      <c r="D609" s="14"/>
      <c r="E609" s="14"/>
      <c r="F609" s="14"/>
    </row>
    <row r="610">
      <c r="A610" s="1"/>
      <c r="B610" s="1"/>
      <c r="C610" s="11"/>
      <c r="D610" s="14"/>
      <c r="E610" s="14"/>
      <c r="F610" s="14"/>
    </row>
    <row r="611">
      <c r="A611" s="1"/>
      <c r="B611" s="1"/>
      <c r="C611" s="11"/>
      <c r="D611" s="14"/>
      <c r="E611" s="14"/>
      <c r="F611" s="14"/>
    </row>
    <row r="612">
      <c r="A612" s="1"/>
      <c r="B612" s="1"/>
      <c r="C612" s="11"/>
      <c r="D612" s="14"/>
      <c r="E612" s="14"/>
      <c r="F612" s="14"/>
    </row>
    <row r="613">
      <c r="A613" s="1"/>
      <c r="B613" s="1"/>
      <c r="C613" s="11"/>
      <c r="D613" s="14"/>
      <c r="E613" s="14"/>
      <c r="F613" s="14"/>
    </row>
    <row r="614">
      <c r="A614" s="1"/>
      <c r="B614" s="1"/>
      <c r="C614" s="11"/>
      <c r="D614" s="14"/>
      <c r="E614" s="14"/>
      <c r="F614" s="14"/>
    </row>
    <row r="615">
      <c r="A615" s="1"/>
      <c r="B615" s="1"/>
      <c r="C615" s="11"/>
      <c r="D615" s="14"/>
      <c r="E615" s="14"/>
      <c r="F615" s="14"/>
    </row>
    <row r="616">
      <c r="A616" s="1"/>
      <c r="B616" s="1"/>
      <c r="C616" s="11"/>
      <c r="D616" s="14"/>
      <c r="E616" s="14"/>
      <c r="F616" s="14"/>
    </row>
    <row r="617">
      <c r="A617" s="1"/>
      <c r="B617" s="1"/>
      <c r="C617" s="11"/>
      <c r="D617" s="14"/>
      <c r="E617" s="14"/>
      <c r="F617" s="14"/>
    </row>
    <row r="618">
      <c r="A618" s="1"/>
      <c r="B618" s="1"/>
      <c r="C618" s="11"/>
      <c r="D618" s="14"/>
      <c r="E618" s="14"/>
      <c r="F618" s="14"/>
    </row>
    <row r="619">
      <c r="A619" s="1"/>
      <c r="B619" s="1"/>
      <c r="C619" s="11"/>
      <c r="D619" s="14"/>
      <c r="E619" s="14"/>
      <c r="F619" s="14"/>
    </row>
    <row r="620">
      <c r="A620" s="1"/>
      <c r="B620" s="1"/>
      <c r="C620" s="11"/>
      <c r="D620" s="14"/>
      <c r="E620" s="14"/>
      <c r="F620" s="14"/>
    </row>
    <row r="621">
      <c r="A621" s="1"/>
      <c r="B621" s="1"/>
      <c r="C621" s="11"/>
      <c r="D621" s="14"/>
      <c r="E621" s="14"/>
      <c r="F621" s="14"/>
    </row>
    <row r="622">
      <c r="A622" s="1"/>
      <c r="B622" s="1"/>
      <c r="C622" s="11"/>
      <c r="D622" s="14"/>
      <c r="E622" s="14"/>
      <c r="F622" s="14"/>
    </row>
    <row r="623">
      <c r="A623" s="1"/>
      <c r="B623" s="1"/>
      <c r="C623" s="11"/>
      <c r="D623" s="14"/>
      <c r="E623" s="14"/>
      <c r="F623" s="14"/>
    </row>
    <row r="624">
      <c r="A624" s="1"/>
      <c r="B624" s="1"/>
      <c r="C624" s="11"/>
      <c r="D624" s="14"/>
      <c r="E624" s="14"/>
      <c r="F624" s="14"/>
    </row>
    <row r="625">
      <c r="A625" s="1"/>
      <c r="B625" s="1"/>
      <c r="C625" s="11"/>
      <c r="D625" s="14"/>
      <c r="E625" s="14"/>
      <c r="F625" s="14"/>
    </row>
    <row r="626">
      <c r="A626" s="1"/>
      <c r="B626" s="1"/>
      <c r="C626" s="11"/>
      <c r="D626" s="14"/>
      <c r="E626" s="14"/>
      <c r="F626" s="14"/>
    </row>
    <row r="627">
      <c r="A627" s="1"/>
      <c r="B627" s="1"/>
      <c r="C627" s="11"/>
      <c r="D627" s="14"/>
      <c r="E627" s="14"/>
      <c r="F627" s="14"/>
    </row>
    <row r="628">
      <c r="A628" s="1"/>
      <c r="B628" s="1"/>
      <c r="C628" s="11"/>
      <c r="D628" s="14"/>
      <c r="E628" s="14"/>
      <c r="F628" s="14"/>
    </row>
    <row r="629">
      <c r="A629" s="1"/>
      <c r="B629" s="1"/>
      <c r="C629" s="11"/>
      <c r="D629" s="14"/>
      <c r="E629" s="14"/>
      <c r="F629" s="14"/>
    </row>
    <row r="630">
      <c r="A630" s="1"/>
      <c r="B630" s="1"/>
      <c r="C630" s="11"/>
      <c r="D630" s="14"/>
      <c r="E630" s="14"/>
      <c r="F630" s="14"/>
    </row>
    <row r="631">
      <c r="A631" s="1"/>
      <c r="B631" s="1"/>
      <c r="C631" s="11"/>
      <c r="D631" s="14"/>
      <c r="E631" s="14"/>
      <c r="F631" s="14"/>
    </row>
    <row r="632">
      <c r="A632" s="1"/>
      <c r="B632" s="1"/>
      <c r="C632" s="11"/>
      <c r="D632" s="14"/>
      <c r="E632" s="14"/>
      <c r="F632" s="14"/>
    </row>
    <row r="633">
      <c r="A633" s="1"/>
      <c r="B633" s="1"/>
      <c r="C633" s="11"/>
      <c r="D633" s="14"/>
      <c r="E633" s="14"/>
      <c r="F633" s="14"/>
    </row>
    <row r="634">
      <c r="A634" s="1"/>
      <c r="B634" s="1"/>
      <c r="C634" s="11"/>
      <c r="D634" s="14"/>
      <c r="E634" s="14"/>
      <c r="F634" s="14"/>
    </row>
    <row r="635">
      <c r="A635" s="1"/>
      <c r="B635" s="1"/>
      <c r="C635" s="11"/>
      <c r="D635" s="14"/>
      <c r="E635" s="14"/>
      <c r="F635" s="14"/>
    </row>
    <row r="636">
      <c r="A636" s="1"/>
      <c r="B636" s="1"/>
      <c r="C636" s="11"/>
      <c r="D636" s="14"/>
      <c r="E636" s="14"/>
      <c r="F636" s="14"/>
    </row>
    <row r="637">
      <c r="A637" s="1"/>
      <c r="B637" s="1"/>
      <c r="C637" s="11"/>
      <c r="D637" s="14"/>
      <c r="E637" s="14"/>
      <c r="F637" s="14"/>
    </row>
    <row r="638">
      <c r="A638" s="1"/>
      <c r="B638" s="1"/>
      <c r="C638" s="11"/>
      <c r="D638" s="14"/>
      <c r="E638" s="14"/>
      <c r="F638" s="14"/>
    </row>
    <row r="639">
      <c r="A639" s="1"/>
      <c r="B639" s="1"/>
      <c r="C639" s="11"/>
      <c r="D639" s="14"/>
      <c r="E639" s="14"/>
      <c r="F639" s="14"/>
    </row>
    <row r="640">
      <c r="A640" s="1"/>
      <c r="B640" s="1"/>
      <c r="C640" s="11"/>
      <c r="D640" s="14"/>
      <c r="E640" s="14"/>
      <c r="F640" s="14"/>
    </row>
    <row r="641">
      <c r="A641" s="1"/>
      <c r="B641" s="1"/>
      <c r="C641" s="11"/>
      <c r="D641" s="14"/>
      <c r="E641" s="14"/>
      <c r="F641" s="14"/>
    </row>
    <row r="642">
      <c r="A642" s="1"/>
      <c r="B642" s="1"/>
      <c r="C642" s="11"/>
      <c r="D642" s="14"/>
      <c r="E642" s="14"/>
      <c r="F642" s="14"/>
    </row>
    <row r="643">
      <c r="A643" s="1"/>
      <c r="B643" s="1"/>
      <c r="C643" s="11"/>
      <c r="D643" s="14"/>
      <c r="E643" s="14"/>
      <c r="F643" s="14"/>
    </row>
    <row r="644">
      <c r="A644" s="1"/>
      <c r="B644" s="1"/>
      <c r="C644" s="11"/>
      <c r="D644" s="14"/>
      <c r="E644" s="14"/>
      <c r="F644" s="14"/>
    </row>
    <row r="645">
      <c r="A645" s="1"/>
      <c r="B645" s="1"/>
      <c r="C645" s="11"/>
      <c r="D645" s="14"/>
      <c r="E645" s="14"/>
      <c r="F645" s="14"/>
    </row>
    <row r="646">
      <c r="A646" s="1"/>
      <c r="B646" s="1"/>
      <c r="C646" s="11"/>
      <c r="D646" s="14"/>
      <c r="E646" s="14"/>
      <c r="F646" s="14"/>
    </row>
    <row r="647">
      <c r="A647" s="1"/>
      <c r="B647" s="1"/>
      <c r="C647" s="11"/>
      <c r="D647" s="14"/>
      <c r="E647" s="14"/>
      <c r="F647" s="14"/>
    </row>
    <row r="648">
      <c r="A648" s="1"/>
      <c r="B648" s="1"/>
      <c r="C648" s="11"/>
      <c r="D648" s="14"/>
      <c r="E648" s="14"/>
      <c r="F648" s="14"/>
    </row>
    <row r="649">
      <c r="A649" s="1"/>
      <c r="B649" s="1"/>
      <c r="C649" s="11"/>
      <c r="D649" s="14"/>
      <c r="E649" s="14"/>
      <c r="F649" s="14"/>
    </row>
    <row r="650">
      <c r="A650" s="1"/>
      <c r="B650" s="1"/>
      <c r="C650" s="11"/>
      <c r="D650" s="14"/>
      <c r="E650" s="14"/>
      <c r="F650" s="14"/>
    </row>
    <row r="651">
      <c r="A651" s="1"/>
      <c r="B651" s="1"/>
      <c r="C651" s="11"/>
      <c r="D651" s="14"/>
      <c r="E651" s="14"/>
      <c r="F651" s="14"/>
    </row>
    <row r="652">
      <c r="A652" s="1"/>
      <c r="B652" s="1"/>
      <c r="C652" s="11"/>
      <c r="D652" s="14"/>
      <c r="E652" s="14"/>
      <c r="F652" s="14"/>
    </row>
    <row r="653">
      <c r="A653" s="1"/>
      <c r="B653" s="1"/>
      <c r="C653" s="11"/>
      <c r="D653" s="14"/>
      <c r="E653" s="14"/>
      <c r="F653" s="14"/>
    </row>
    <row r="654">
      <c r="A654" s="1"/>
      <c r="B654" s="1"/>
      <c r="C654" s="11"/>
      <c r="D654" s="14"/>
      <c r="E654" s="14"/>
      <c r="F654" s="14"/>
    </row>
    <row r="655">
      <c r="A655" s="1"/>
      <c r="B655" s="1"/>
      <c r="C655" s="11"/>
      <c r="D655" s="14"/>
      <c r="E655" s="14"/>
      <c r="F655" s="14"/>
    </row>
    <row r="656">
      <c r="A656" s="1"/>
      <c r="B656" s="1"/>
      <c r="C656" s="11"/>
      <c r="D656" s="14"/>
      <c r="E656" s="14"/>
      <c r="F656" s="14"/>
    </row>
    <row r="657">
      <c r="A657" s="1"/>
      <c r="B657" s="1"/>
      <c r="C657" s="11"/>
      <c r="D657" s="14"/>
      <c r="E657" s="14"/>
      <c r="F657" s="14"/>
    </row>
    <row r="658">
      <c r="A658" s="1"/>
      <c r="B658" s="1"/>
      <c r="C658" s="11"/>
      <c r="D658" s="14"/>
      <c r="E658" s="14"/>
      <c r="F658" s="14"/>
    </row>
    <row r="659">
      <c r="A659" s="1"/>
      <c r="B659" s="1"/>
      <c r="C659" s="11"/>
      <c r="D659" s="14"/>
      <c r="E659" s="14"/>
      <c r="F659" s="14"/>
    </row>
    <row r="660">
      <c r="A660" s="1"/>
      <c r="B660" s="1"/>
      <c r="C660" s="11"/>
      <c r="D660" s="14"/>
      <c r="E660" s="14"/>
      <c r="F660" s="14"/>
    </row>
    <row r="661">
      <c r="A661" s="1"/>
      <c r="B661" s="1"/>
      <c r="C661" s="11"/>
      <c r="D661" s="14"/>
      <c r="E661" s="14"/>
      <c r="F661" s="14"/>
    </row>
    <row r="662">
      <c r="A662" s="1"/>
      <c r="B662" s="1"/>
      <c r="C662" s="11"/>
      <c r="D662" s="14"/>
      <c r="E662" s="14"/>
      <c r="F662" s="14"/>
    </row>
    <row r="663">
      <c r="A663" s="1"/>
      <c r="B663" s="1"/>
      <c r="C663" s="11"/>
      <c r="D663" s="14"/>
      <c r="E663" s="14"/>
      <c r="F663" s="14"/>
    </row>
    <row r="664">
      <c r="A664" s="1"/>
      <c r="B664" s="1"/>
      <c r="C664" s="11"/>
      <c r="D664" s="14"/>
      <c r="E664" s="14"/>
      <c r="F664" s="14"/>
    </row>
    <row r="665">
      <c r="A665" s="1"/>
      <c r="B665" s="1"/>
      <c r="C665" s="11"/>
      <c r="D665" s="14"/>
      <c r="E665" s="14"/>
      <c r="F665" s="14"/>
    </row>
    <row r="666">
      <c r="A666" s="1"/>
      <c r="B666" s="1"/>
      <c r="C666" s="11"/>
      <c r="D666" s="14"/>
      <c r="E666" s="14"/>
      <c r="F666" s="14"/>
    </row>
    <row r="667">
      <c r="A667" s="1"/>
      <c r="B667" s="1"/>
      <c r="C667" s="11"/>
      <c r="D667" s="14"/>
      <c r="E667" s="14"/>
      <c r="F667" s="14"/>
    </row>
    <row r="668">
      <c r="A668" s="1"/>
      <c r="B668" s="1"/>
      <c r="C668" s="11"/>
      <c r="D668" s="14"/>
      <c r="E668" s="14"/>
      <c r="F668" s="14"/>
    </row>
    <row r="669">
      <c r="A669" s="1"/>
      <c r="B669" s="1"/>
      <c r="C669" s="11"/>
      <c r="D669" s="14"/>
      <c r="E669" s="14"/>
      <c r="F669" s="14"/>
    </row>
    <row r="670">
      <c r="A670" s="1"/>
      <c r="B670" s="1"/>
      <c r="C670" s="11"/>
      <c r="D670" s="14"/>
      <c r="E670" s="14"/>
      <c r="F670" s="14"/>
    </row>
    <row r="671">
      <c r="A671" s="1"/>
      <c r="B671" s="1"/>
      <c r="C671" s="11"/>
      <c r="D671" s="14"/>
      <c r="E671" s="14"/>
      <c r="F671" s="14"/>
    </row>
    <row r="672">
      <c r="A672" s="1"/>
      <c r="B672" s="1"/>
      <c r="C672" s="11"/>
      <c r="D672" s="14"/>
      <c r="E672" s="14"/>
      <c r="F672" s="14"/>
    </row>
    <row r="673">
      <c r="A673" s="1"/>
      <c r="B673" s="1"/>
      <c r="C673" s="11"/>
      <c r="D673" s="14"/>
      <c r="E673" s="14"/>
      <c r="F673" s="14"/>
    </row>
    <row r="674">
      <c r="A674" s="1"/>
      <c r="B674" s="1"/>
      <c r="C674" s="11"/>
      <c r="D674" s="14"/>
      <c r="E674" s="14"/>
      <c r="F674" s="14"/>
    </row>
    <row r="675">
      <c r="A675" s="1"/>
      <c r="B675" s="1"/>
      <c r="C675" s="11"/>
      <c r="D675" s="14"/>
      <c r="E675" s="14"/>
      <c r="F675" s="14"/>
    </row>
    <row r="676">
      <c r="A676" s="1"/>
      <c r="B676" s="1"/>
      <c r="C676" s="11"/>
      <c r="D676" s="14"/>
      <c r="E676" s="14"/>
      <c r="F676" s="14"/>
    </row>
    <row r="677">
      <c r="A677" s="1"/>
      <c r="B677" s="1"/>
      <c r="C677" s="11"/>
      <c r="D677" s="14"/>
      <c r="E677" s="14"/>
      <c r="F677" s="14"/>
    </row>
    <row r="678">
      <c r="A678" s="1"/>
      <c r="B678" s="1"/>
      <c r="C678" s="11"/>
      <c r="D678" s="14"/>
      <c r="E678" s="14"/>
      <c r="F678" s="14"/>
    </row>
    <row r="679">
      <c r="A679" s="1"/>
      <c r="B679" s="1"/>
      <c r="C679" s="11"/>
      <c r="D679" s="14"/>
      <c r="E679" s="14"/>
      <c r="F679" s="14"/>
    </row>
    <row r="680">
      <c r="A680" s="1"/>
      <c r="B680" s="1"/>
      <c r="C680" s="11"/>
      <c r="D680" s="14"/>
      <c r="E680" s="14"/>
      <c r="F680" s="14"/>
    </row>
    <row r="681">
      <c r="A681" s="1"/>
      <c r="B681" s="1"/>
      <c r="C681" s="11"/>
      <c r="D681" s="14"/>
      <c r="E681" s="14"/>
      <c r="F681" s="14"/>
    </row>
    <row r="682">
      <c r="A682" s="1"/>
      <c r="B682" s="1"/>
      <c r="C682" s="11"/>
      <c r="D682" s="14"/>
      <c r="E682" s="14"/>
      <c r="F682" s="14"/>
    </row>
    <row r="683">
      <c r="A683" s="1"/>
      <c r="B683" s="1"/>
      <c r="C683" s="11"/>
      <c r="D683" s="14"/>
      <c r="E683" s="14"/>
      <c r="F683" s="14"/>
    </row>
    <row r="684">
      <c r="A684" s="1"/>
      <c r="B684" s="1"/>
      <c r="C684" s="11"/>
      <c r="D684" s="14"/>
      <c r="E684" s="14"/>
      <c r="F684" s="14"/>
    </row>
    <row r="685">
      <c r="A685" s="1"/>
      <c r="B685" s="1"/>
      <c r="C685" s="11"/>
      <c r="D685" s="14"/>
      <c r="E685" s="14"/>
      <c r="F685" s="14"/>
    </row>
    <row r="686">
      <c r="A686" s="1"/>
      <c r="B686" s="1"/>
      <c r="C686" s="11"/>
      <c r="D686" s="14"/>
      <c r="E686" s="14"/>
      <c r="F686" s="14"/>
    </row>
    <row r="687">
      <c r="A687" s="1"/>
      <c r="B687" s="1"/>
      <c r="C687" s="11"/>
      <c r="D687" s="14"/>
      <c r="E687" s="14"/>
      <c r="F687" s="14"/>
    </row>
    <row r="688">
      <c r="A688" s="1"/>
      <c r="B688" s="1"/>
      <c r="C688" s="11"/>
      <c r="D688" s="14"/>
      <c r="E688" s="14"/>
      <c r="F688" s="14"/>
    </row>
    <row r="689">
      <c r="A689" s="1"/>
      <c r="B689" s="1"/>
      <c r="C689" s="11"/>
      <c r="D689" s="14"/>
      <c r="E689" s="14"/>
      <c r="F689" s="14"/>
    </row>
    <row r="690">
      <c r="A690" s="1"/>
      <c r="B690" s="1"/>
      <c r="C690" s="11"/>
      <c r="D690" s="14"/>
      <c r="E690" s="14"/>
      <c r="F690" s="14"/>
    </row>
    <row r="691">
      <c r="A691" s="1"/>
      <c r="B691" s="1"/>
      <c r="C691" s="11"/>
      <c r="D691" s="14"/>
      <c r="E691" s="14"/>
      <c r="F691" s="14"/>
    </row>
    <row r="692">
      <c r="A692" s="1"/>
      <c r="B692" s="1"/>
      <c r="C692" s="11"/>
      <c r="D692" s="14"/>
      <c r="E692" s="14"/>
      <c r="F692" s="14"/>
    </row>
    <row r="693">
      <c r="A693" s="1"/>
      <c r="B693" s="1"/>
      <c r="C693" s="11"/>
      <c r="D693" s="14"/>
      <c r="E693" s="14"/>
      <c r="F693" s="14"/>
    </row>
    <row r="694">
      <c r="A694" s="1"/>
      <c r="B694" s="1"/>
      <c r="C694" s="11"/>
      <c r="D694" s="14"/>
      <c r="E694" s="14"/>
      <c r="F694" s="14"/>
    </row>
    <row r="695">
      <c r="A695" s="1"/>
      <c r="B695" s="1"/>
      <c r="C695" s="11"/>
      <c r="D695" s="14"/>
      <c r="E695" s="14"/>
      <c r="F695" s="14"/>
    </row>
    <row r="696">
      <c r="A696" s="1"/>
      <c r="B696" s="1"/>
      <c r="C696" s="11"/>
      <c r="D696" s="14"/>
      <c r="E696" s="14"/>
      <c r="F696" s="14"/>
    </row>
    <row r="697">
      <c r="A697" s="1"/>
      <c r="B697" s="1"/>
      <c r="C697" s="11"/>
      <c r="D697" s="14"/>
      <c r="E697" s="14"/>
      <c r="F697" s="14"/>
    </row>
    <row r="698">
      <c r="A698" s="1"/>
      <c r="B698" s="1"/>
      <c r="C698" s="11"/>
      <c r="D698" s="14"/>
      <c r="E698" s="14"/>
      <c r="F698" s="14"/>
    </row>
    <row r="699">
      <c r="A699" s="1"/>
      <c r="B699" s="1"/>
      <c r="C699" s="11"/>
      <c r="D699" s="14"/>
      <c r="E699" s="14"/>
      <c r="F699" s="14"/>
    </row>
    <row r="700">
      <c r="A700" s="1"/>
      <c r="B700" s="1"/>
      <c r="C700" s="11"/>
      <c r="D700" s="14"/>
      <c r="E700" s="14"/>
      <c r="F700" s="14"/>
    </row>
    <row r="701">
      <c r="A701" s="1"/>
      <c r="B701" s="1"/>
      <c r="C701" s="11"/>
      <c r="D701" s="14"/>
      <c r="E701" s="14"/>
      <c r="F701" s="14"/>
    </row>
    <row r="702">
      <c r="A702" s="1"/>
      <c r="B702" s="1"/>
      <c r="C702" s="11"/>
      <c r="D702" s="14"/>
      <c r="E702" s="14"/>
      <c r="F702" s="14"/>
    </row>
    <row r="703">
      <c r="A703" s="1"/>
      <c r="B703" s="1"/>
      <c r="C703" s="11"/>
      <c r="D703" s="14"/>
      <c r="E703" s="14"/>
      <c r="F703" s="14"/>
    </row>
    <row r="704">
      <c r="A704" s="1"/>
      <c r="B704" s="1"/>
      <c r="C704" s="11"/>
      <c r="D704" s="14"/>
      <c r="E704" s="14"/>
      <c r="F704" s="14"/>
    </row>
    <row r="705">
      <c r="A705" s="1"/>
      <c r="B705" s="1"/>
      <c r="C705" s="11"/>
      <c r="D705" s="14"/>
      <c r="E705" s="14"/>
      <c r="F705" s="14"/>
    </row>
    <row r="706">
      <c r="A706" s="1"/>
      <c r="B706" s="1"/>
      <c r="C706" s="11"/>
      <c r="D706" s="14"/>
      <c r="E706" s="14"/>
      <c r="F706" s="14"/>
    </row>
    <row r="707">
      <c r="A707" s="1"/>
      <c r="B707" s="1"/>
      <c r="C707" s="11"/>
      <c r="D707" s="14"/>
      <c r="E707" s="14"/>
      <c r="F707" s="14"/>
    </row>
    <row r="708">
      <c r="A708" s="1"/>
      <c r="B708" s="1"/>
      <c r="C708" s="11"/>
      <c r="D708" s="14"/>
      <c r="E708" s="14"/>
      <c r="F708" s="14"/>
    </row>
    <row r="709">
      <c r="A709" s="1"/>
      <c r="B709" s="1"/>
      <c r="C709" s="11"/>
      <c r="D709" s="14"/>
      <c r="E709" s="14"/>
      <c r="F709" s="14"/>
    </row>
    <row r="710">
      <c r="A710" s="1"/>
      <c r="B710" s="1"/>
      <c r="C710" s="11"/>
      <c r="D710" s="14"/>
      <c r="E710" s="14"/>
      <c r="F710" s="14"/>
    </row>
    <row r="711">
      <c r="A711" s="1"/>
      <c r="B711" s="1"/>
      <c r="C711" s="11"/>
      <c r="D711" s="14"/>
      <c r="E711" s="14"/>
      <c r="F711" s="14"/>
    </row>
    <row r="712">
      <c r="A712" s="1"/>
      <c r="B712" s="1"/>
      <c r="C712" s="11"/>
      <c r="D712" s="14"/>
      <c r="E712" s="14"/>
      <c r="F712" s="14"/>
    </row>
    <row r="713">
      <c r="A713" s="1"/>
      <c r="B713" s="1"/>
      <c r="C713" s="11"/>
      <c r="D713" s="14"/>
      <c r="E713" s="14"/>
      <c r="F713" s="14"/>
    </row>
    <row r="714">
      <c r="A714" s="1"/>
      <c r="B714" s="1"/>
      <c r="C714" s="11"/>
      <c r="D714" s="14"/>
      <c r="E714" s="14"/>
      <c r="F714" s="14"/>
    </row>
    <row r="715">
      <c r="A715" s="1"/>
      <c r="B715" s="1"/>
      <c r="C715" s="11"/>
      <c r="D715" s="14"/>
      <c r="E715" s="14"/>
      <c r="F715" s="14"/>
    </row>
    <row r="716">
      <c r="A716" s="1"/>
      <c r="B716" s="1"/>
      <c r="C716" s="11"/>
      <c r="D716" s="14"/>
      <c r="E716" s="14"/>
      <c r="F716" s="14"/>
    </row>
    <row r="717">
      <c r="A717" s="1"/>
      <c r="B717" s="1"/>
      <c r="C717" s="11"/>
      <c r="D717" s="14"/>
      <c r="E717" s="14"/>
      <c r="F717" s="14"/>
    </row>
    <row r="718">
      <c r="A718" s="1"/>
      <c r="B718" s="1"/>
      <c r="C718" s="11"/>
      <c r="D718" s="14"/>
      <c r="E718" s="14"/>
      <c r="F718" s="14"/>
    </row>
    <row r="719">
      <c r="A719" s="1"/>
      <c r="B719" s="1"/>
      <c r="C719" s="11"/>
      <c r="D719" s="14"/>
      <c r="E719" s="14"/>
      <c r="F719" s="14"/>
    </row>
    <row r="720">
      <c r="A720" s="1"/>
      <c r="B720" s="1"/>
      <c r="C720" s="11"/>
      <c r="D720" s="14"/>
      <c r="E720" s="14"/>
      <c r="F720" s="14"/>
    </row>
    <row r="721">
      <c r="A721" s="1"/>
      <c r="B721" s="1"/>
      <c r="C721" s="11"/>
      <c r="D721" s="14"/>
      <c r="E721" s="14"/>
      <c r="F721" s="14"/>
    </row>
    <row r="722">
      <c r="A722" s="1"/>
      <c r="B722" s="1"/>
      <c r="C722" s="11"/>
      <c r="D722" s="14"/>
      <c r="E722" s="14"/>
      <c r="F722" s="14"/>
    </row>
    <row r="723">
      <c r="A723" s="1"/>
      <c r="B723" s="1"/>
      <c r="C723" s="11"/>
      <c r="D723" s="14"/>
      <c r="E723" s="14"/>
      <c r="F723" s="14"/>
    </row>
    <row r="724">
      <c r="A724" s="1"/>
      <c r="B724" s="1"/>
      <c r="C724" s="11"/>
      <c r="D724" s="14"/>
      <c r="E724" s="14"/>
      <c r="F724" s="14"/>
    </row>
    <row r="725">
      <c r="A725" s="1"/>
      <c r="B725" s="1"/>
      <c r="C725" s="11"/>
      <c r="D725" s="14"/>
      <c r="E725" s="14"/>
      <c r="F725" s="14"/>
    </row>
    <row r="726">
      <c r="A726" s="1"/>
      <c r="B726" s="1"/>
      <c r="C726" s="11"/>
      <c r="D726" s="14"/>
      <c r="E726" s="14"/>
      <c r="F726" s="14"/>
    </row>
    <row r="727">
      <c r="A727" s="1"/>
      <c r="B727" s="1"/>
      <c r="C727" s="11"/>
      <c r="D727" s="14"/>
      <c r="E727" s="14"/>
      <c r="F727" s="14"/>
    </row>
    <row r="728">
      <c r="A728" s="1"/>
      <c r="B728" s="1"/>
      <c r="C728" s="11"/>
      <c r="D728" s="14"/>
      <c r="E728" s="14"/>
      <c r="F728" s="14"/>
    </row>
    <row r="729">
      <c r="A729" s="1"/>
      <c r="B729" s="1"/>
      <c r="C729" s="11"/>
      <c r="D729" s="14"/>
      <c r="E729" s="14"/>
      <c r="F729" s="14"/>
    </row>
    <row r="730">
      <c r="A730" s="1"/>
      <c r="B730" s="1"/>
      <c r="C730" s="11"/>
      <c r="D730" s="14"/>
      <c r="E730" s="14"/>
      <c r="F730" s="14"/>
    </row>
    <row r="731">
      <c r="A731" s="1"/>
      <c r="B731" s="1"/>
      <c r="C731" s="11"/>
      <c r="D731" s="14"/>
      <c r="E731" s="14"/>
      <c r="F731" s="14"/>
    </row>
    <row r="732">
      <c r="A732" s="1"/>
      <c r="B732" s="1"/>
      <c r="C732" s="11"/>
      <c r="D732" s="14"/>
      <c r="E732" s="14"/>
      <c r="F732" s="14"/>
    </row>
    <row r="733">
      <c r="A733" s="1"/>
      <c r="B733" s="1"/>
      <c r="C733" s="11"/>
      <c r="D733" s="14"/>
      <c r="E733" s="14"/>
      <c r="F733" s="14"/>
    </row>
    <row r="734">
      <c r="A734" s="1"/>
      <c r="B734" s="1"/>
      <c r="C734" s="11"/>
      <c r="D734" s="14"/>
      <c r="E734" s="14"/>
      <c r="F734" s="14"/>
    </row>
    <row r="735">
      <c r="A735" s="1"/>
      <c r="B735" s="1"/>
      <c r="C735" s="11"/>
      <c r="D735" s="14"/>
      <c r="E735" s="14"/>
      <c r="F735" s="14"/>
    </row>
    <row r="736">
      <c r="A736" s="1"/>
      <c r="B736" s="1"/>
      <c r="C736" s="11"/>
      <c r="D736" s="14"/>
      <c r="E736" s="14"/>
      <c r="F736" s="14"/>
    </row>
    <row r="737">
      <c r="A737" s="1"/>
      <c r="B737" s="1"/>
      <c r="C737" s="11"/>
      <c r="D737" s="14"/>
      <c r="E737" s="14"/>
      <c r="F737" s="14"/>
    </row>
    <row r="738">
      <c r="A738" s="1"/>
      <c r="B738" s="1"/>
      <c r="C738" s="11"/>
      <c r="D738" s="14"/>
      <c r="E738" s="14"/>
      <c r="F738" s="14"/>
    </row>
    <row r="739">
      <c r="A739" s="1"/>
      <c r="B739" s="1"/>
      <c r="C739" s="11"/>
      <c r="D739" s="14"/>
      <c r="E739" s="14"/>
      <c r="F739" s="14"/>
    </row>
    <row r="740">
      <c r="A740" s="1"/>
      <c r="B740" s="1"/>
      <c r="C740" s="11"/>
      <c r="D740" s="14"/>
      <c r="E740" s="14"/>
      <c r="F740" s="14"/>
    </row>
    <row r="741">
      <c r="A741" s="1"/>
      <c r="B741" s="1"/>
      <c r="C741" s="11"/>
      <c r="D741" s="14"/>
      <c r="E741" s="14"/>
      <c r="F741" s="14"/>
    </row>
    <row r="742">
      <c r="A742" s="1"/>
      <c r="B742" s="1"/>
      <c r="C742" s="11"/>
      <c r="D742" s="14"/>
      <c r="E742" s="14"/>
      <c r="F742" s="14"/>
    </row>
    <row r="743">
      <c r="A743" s="1"/>
      <c r="B743" s="1"/>
      <c r="C743" s="11"/>
      <c r="D743" s="14"/>
      <c r="E743" s="14"/>
      <c r="F743" s="14"/>
    </row>
    <row r="744">
      <c r="A744" s="1"/>
      <c r="B744" s="1"/>
      <c r="C744" s="11"/>
      <c r="D744" s="14"/>
      <c r="E744" s="14"/>
      <c r="F744" s="14"/>
    </row>
    <row r="745">
      <c r="A745" s="1"/>
      <c r="B745" s="1"/>
      <c r="C745" s="11"/>
      <c r="D745" s="14"/>
      <c r="E745" s="14"/>
      <c r="F745" s="14"/>
    </row>
    <row r="746">
      <c r="A746" s="1"/>
      <c r="B746" s="1"/>
      <c r="C746" s="11"/>
      <c r="D746" s="14"/>
      <c r="E746" s="14"/>
      <c r="F746" s="14"/>
    </row>
    <row r="747">
      <c r="A747" s="1"/>
      <c r="B747" s="1"/>
      <c r="C747" s="11"/>
      <c r="D747" s="14"/>
      <c r="E747" s="14"/>
      <c r="F747" s="14"/>
    </row>
    <row r="748">
      <c r="A748" s="1"/>
      <c r="B748" s="1"/>
      <c r="C748" s="11"/>
      <c r="D748" s="14"/>
      <c r="E748" s="14"/>
      <c r="F748" s="14"/>
    </row>
    <row r="749">
      <c r="A749" s="1"/>
      <c r="B749" s="1"/>
      <c r="C749" s="11"/>
      <c r="D749" s="14"/>
      <c r="E749" s="14"/>
      <c r="F749" s="14"/>
    </row>
    <row r="750">
      <c r="A750" s="1"/>
      <c r="B750" s="1"/>
      <c r="C750" s="11"/>
      <c r="D750" s="14"/>
      <c r="E750" s="14"/>
      <c r="F750" s="14"/>
    </row>
    <row r="751">
      <c r="A751" s="1"/>
      <c r="B751" s="1"/>
      <c r="C751" s="11"/>
      <c r="D751" s="14"/>
      <c r="E751" s="14"/>
      <c r="F751" s="14"/>
    </row>
    <row r="752">
      <c r="A752" s="1"/>
      <c r="B752" s="1"/>
      <c r="C752" s="11"/>
      <c r="D752" s="14"/>
      <c r="E752" s="14"/>
      <c r="F752" s="14"/>
    </row>
    <row r="753">
      <c r="A753" s="1"/>
      <c r="B753" s="1"/>
      <c r="C753" s="11"/>
      <c r="D753" s="14"/>
      <c r="E753" s="14"/>
      <c r="F753" s="14"/>
    </row>
    <row r="754">
      <c r="A754" s="1"/>
      <c r="B754" s="1"/>
      <c r="C754" s="11"/>
      <c r="D754" s="14"/>
      <c r="E754" s="14"/>
      <c r="F754" s="14"/>
    </row>
    <row r="755">
      <c r="A755" s="1"/>
      <c r="B755" s="1"/>
      <c r="C755" s="11"/>
      <c r="D755" s="14"/>
      <c r="E755" s="14"/>
      <c r="F755" s="14"/>
    </row>
    <row r="756">
      <c r="A756" s="1"/>
      <c r="B756" s="1"/>
      <c r="C756" s="11"/>
      <c r="D756" s="14"/>
      <c r="E756" s="14"/>
      <c r="F756" s="14"/>
    </row>
    <row r="757">
      <c r="A757" s="1"/>
      <c r="B757" s="1"/>
      <c r="C757" s="11"/>
      <c r="D757" s="14"/>
      <c r="E757" s="14"/>
      <c r="F757" s="14"/>
    </row>
    <row r="758">
      <c r="A758" s="1"/>
      <c r="B758" s="1"/>
      <c r="C758" s="11"/>
      <c r="D758" s="14"/>
      <c r="E758" s="14"/>
      <c r="F758" s="14"/>
    </row>
    <row r="759">
      <c r="A759" s="1"/>
      <c r="B759" s="1"/>
      <c r="C759" s="11"/>
      <c r="D759" s="14"/>
      <c r="E759" s="14"/>
      <c r="F759" s="14"/>
    </row>
    <row r="760">
      <c r="A760" s="1"/>
      <c r="B760" s="1"/>
      <c r="C760" s="11"/>
      <c r="D760" s="14"/>
      <c r="E760" s="14"/>
      <c r="F760" s="14"/>
    </row>
    <row r="761">
      <c r="A761" s="1"/>
      <c r="B761" s="1"/>
      <c r="C761" s="11"/>
      <c r="D761" s="14"/>
      <c r="E761" s="14"/>
      <c r="F761" s="14"/>
    </row>
    <row r="762">
      <c r="A762" s="1"/>
      <c r="B762" s="1"/>
      <c r="C762" s="11"/>
      <c r="D762" s="14"/>
      <c r="E762" s="14"/>
      <c r="F762" s="14"/>
    </row>
    <row r="763">
      <c r="A763" s="1"/>
      <c r="B763" s="1"/>
      <c r="C763" s="11"/>
      <c r="D763" s="14"/>
      <c r="E763" s="14"/>
      <c r="F763" s="14"/>
    </row>
    <row r="764">
      <c r="A764" s="1"/>
      <c r="B764" s="1"/>
      <c r="C764" s="11"/>
      <c r="D764" s="14"/>
      <c r="E764" s="14"/>
      <c r="F764" s="14"/>
    </row>
    <row r="765">
      <c r="A765" s="1"/>
      <c r="B765" s="1"/>
      <c r="C765" s="11"/>
      <c r="D765" s="14"/>
      <c r="E765" s="14"/>
      <c r="F765" s="14"/>
    </row>
    <row r="766">
      <c r="A766" s="1"/>
      <c r="B766" s="1"/>
      <c r="C766" s="11"/>
      <c r="D766" s="14"/>
      <c r="E766" s="14"/>
      <c r="F766" s="14"/>
    </row>
    <row r="767">
      <c r="A767" s="1"/>
      <c r="B767" s="1"/>
      <c r="C767" s="11"/>
      <c r="D767" s="14"/>
      <c r="E767" s="14"/>
      <c r="F767" s="14"/>
    </row>
    <row r="768">
      <c r="A768" s="1"/>
      <c r="B768" s="1"/>
      <c r="C768" s="11"/>
      <c r="D768" s="14"/>
      <c r="E768" s="14"/>
      <c r="F768" s="14"/>
    </row>
    <row r="769">
      <c r="A769" s="1"/>
      <c r="B769" s="1"/>
      <c r="C769" s="11"/>
      <c r="D769" s="14"/>
      <c r="E769" s="14"/>
      <c r="F769" s="14"/>
    </row>
    <row r="770">
      <c r="A770" s="1"/>
      <c r="B770" s="1"/>
      <c r="C770" s="11"/>
      <c r="D770" s="14"/>
      <c r="E770" s="14"/>
      <c r="F770" s="14"/>
    </row>
    <row r="771">
      <c r="A771" s="1"/>
      <c r="B771" s="1"/>
      <c r="C771" s="11"/>
      <c r="D771" s="14"/>
      <c r="E771" s="14"/>
      <c r="F771" s="14"/>
    </row>
    <row r="772">
      <c r="A772" s="1"/>
      <c r="B772" s="1"/>
      <c r="C772" s="11"/>
      <c r="D772" s="14"/>
      <c r="E772" s="14"/>
      <c r="F772" s="14"/>
    </row>
    <row r="773">
      <c r="A773" s="1"/>
      <c r="B773" s="1"/>
      <c r="C773" s="11"/>
      <c r="D773" s="14"/>
      <c r="E773" s="14"/>
      <c r="F773" s="14"/>
    </row>
    <row r="774">
      <c r="A774" s="1"/>
      <c r="B774" s="1"/>
      <c r="C774" s="11"/>
      <c r="D774" s="14"/>
      <c r="E774" s="14"/>
      <c r="F774" s="14"/>
    </row>
    <row r="775">
      <c r="A775" s="1"/>
      <c r="B775" s="1"/>
      <c r="C775" s="11"/>
      <c r="D775" s="14"/>
      <c r="E775" s="14"/>
      <c r="F775" s="14"/>
    </row>
    <row r="776">
      <c r="A776" s="1"/>
      <c r="B776" s="1"/>
      <c r="C776" s="11"/>
      <c r="D776" s="14"/>
      <c r="E776" s="14"/>
      <c r="F776" s="14"/>
    </row>
    <row r="777">
      <c r="A777" s="1"/>
      <c r="B777" s="1"/>
      <c r="C777" s="11"/>
      <c r="D777" s="14"/>
      <c r="E777" s="14"/>
      <c r="F777" s="14"/>
    </row>
    <row r="778">
      <c r="A778" s="1"/>
      <c r="B778" s="1"/>
      <c r="C778" s="11"/>
      <c r="D778" s="14"/>
      <c r="E778" s="14"/>
      <c r="F778" s="14"/>
    </row>
    <row r="779">
      <c r="A779" s="1"/>
      <c r="B779" s="1"/>
      <c r="C779" s="11"/>
      <c r="D779" s="14"/>
      <c r="E779" s="14"/>
      <c r="F779" s="14"/>
    </row>
    <row r="780">
      <c r="A780" s="1"/>
      <c r="B780" s="1"/>
      <c r="C780" s="11"/>
      <c r="D780" s="14"/>
      <c r="E780" s="14"/>
      <c r="F780" s="14"/>
    </row>
    <row r="781">
      <c r="A781" s="1"/>
      <c r="B781" s="1"/>
      <c r="C781" s="11"/>
      <c r="D781" s="14"/>
      <c r="E781" s="14"/>
      <c r="F781" s="14"/>
    </row>
    <row r="782">
      <c r="A782" s="1"/>
      <c r="B782" s="1"/>
      <c r="C782" s="11"/>
      <c r="D782" s="14"/>
      <c r="E782" s="14"/>
      <c r="F782" s="14"/>
    </row>
    <row r="783">
      <c r="A783" s="1"/>
      <c r="B783" s="1"/>
      <c r="C783" s="11"/>
      <c r="D783" s="14"/>
      <c r="E783" s="14"/>
      <c r="F783" s="14"/>
    </row>
    <row r="784">
      <c r="A784" s="1"/>
      <c r="B784" s="1"/>
      <c r="C784" s="11"/>
      <c r="D784" s="14"/>
      <c r="E784" s="14"/>
      <c r="F784" s="14"/>
    </row>
    <row r="785">
      <c r="A785" s="1"/>
      <c r="B785" s="1"/>
      <c r="C785" s="11"/>
      <c r="D785" s="14"/>
      <c r="E785" s="14"/>
      <c r="F785" s="14"/>
    </row>
    <row r="786">
      <c r="A786" s="1"/>
      <c r="B786" s="1"/>
      <c r="C786" s="11"/>
      <c r="D786" s="14"/>
      <c r="E786" s="14"/>
      <c r="F786" s="14"/>
    </row>
    <row r="787">
      <c r="A787" s="1"/>
      <c r="B787" s="1"/>
      <c r="C787" s="11"/>
      <c r="D787" s="14"/>
      <c r="E787" s="14"/>
      <c r="F787" s="14"/>
    </row>
    <row r="788">
      <c r="A788" s="1"/>
      <c r="B788" s="1"/>
      <c r="C788" s="11"/>
      <c r="D788" s="14"/>
      <c r="E788" s="14"/>
      <c r="F788" s="14"/>
    </row>
    <row r="789">
      <c r="A789" s="1"/>
      <c r="B789" s="1"/>
      <c r="C789" s="11"/>
      <c r="D789" s="14"/>
      <c r="E789" s="14"/>
      <c r="F789" s="14"/>
    </row>
    <row r="790">
      <c r="A790" s="1"/>
      <c r="B790" s="1"/>
      <c r="C790" s="11"/>
      <c r="D790" s="14"/>
      <c r="E790" s="14"/>
      <c r="F790" s="14"/>
    </row>
    <row r="791">
      <c r="A791" s="1"/>
      <c r="B791" s="1"/>
      <c r="C791" s="11"/>
      <c r="D791" s="14"/>
      <c r="E791" s="14"/>
      <c r="F791" s="14"/>
    </row>
    <row r="792">
      <c r="A792" s="1"/>
      <c r="B792" s="1"/>
      <c r="C792" s="11"/>
      <c r="D792" s="14"/>
      <c r="E792" s="14"/>
      <c r="F792" s="14"/>
    </row>
    <row r="793">
      <c r="A793" s="1"/>
      <c r="B793" s="1"/>
      <c r="C793" s="11"/>
      <c r="D793" s="14"/>
      <c r="E793" s="14"/>
      <c r="F793" s="14"/>
    </row>
    <row r="794">
      <c r="A794" s="1"/>
      <c r="B794" s="1"/>
      <c r="C794" s="11"/>
      <c r="D794" s="14"/>
      <c r="E794" s="14"/>
      <c r="F794" s="14"/>
    </row>
    <row r="795">
      <c r="A795" s="1"/>
      <c r="B795" s="1"/>
      <c r="C795" s="11"/>
      <c r="D795" s="14"/>
      <c r="E795" s="14"/>
      <c r="F795" s="14"/>
    </row>
    <row r="796">
      <c r="A796" s="1"/>
      <c r="B796" s="1"/>
      <c r="C796" s="11"/>
      <c r="D796" s="14"/>
      <c r="E796" s="14"/>
      <c r="F796" s="14"/>
    </row>
    <row r="797">
      <c r="A797" s="1"/>
      <c r="B797" s="1"/>
      <c r="C797" s="11"/>
      <c r="D797" s="14"/>
      <c r="E797" s="14"/>
      <c r="F797" s="14"/>
    </row>
    <row r="798">
      <c r="A798" s="1"/>
      <c r="B798" s="1"/>
      <c r="C798" s="11"/>
      <c r="D798" s="14"/>
      <c r="E798" s="14"/>
      <c r="F798" s="14"/>
    </row>
    <row r="799">
      <c r="A799" s="1"/>
      <c r="B799" s="1"/>
      <c r="C799" s="11"/>
      <c r="D799" s="14"/>
      <c r="E799" s="14"/>
      <c r="F799" s="14"/>
    </row>
    <row r="800">
      <c r="A800" s="1"/>
      <c r="B800" s="1"/>
      <c r="C800" s="11"/>
      <c r="D800" s="14"/>
      <c r="E800" s="14"/>
      <c r="F800" s="14"/>
    </row>
    <row r="801">
      <c r="A801" s="1"/>
      <c r="B801" s="1"/>
      <c r="C801" s="11"/>
      <c r="D801" s="14"/>
      <c r="E801" s="14"/>
      <c r="F801" s="14"/>
    </row>
    <row r="802">
      <c r="A802" s="1"/>
      <c r="B802" s="1"/>
      <c r="C802" s="11"/>
      <c r="D802" s="14"/>
      <c r="E802" s="14"/>
      <c r="F802" s="14"/>
    </row>
    <row r="803">
      <c r="A803" s="1"/>
      <c r="B803" s="1"/>
      <c r="C803" s="11"/>
      <c r="D803" s="14"/>
      <c r="E803" s="14"/>
      <c r="F803" s="14"/>
    </row>
    <row r="804">
      <c r="A804" s="1"/>
      <c r="B804" s="1"/>
      <c r="C804" s="11"/>
      <c r="D804" s="14"/>
      <c r="E804" s="14"/>
      <c r="F804" s="14"/>
    </row>
    <row r="805">
      <c r="A805" s="1"/>
      <c r="B805" s="1"/>
      <c r="C805" s="11"/>
      <c r="D805" s="14"/>
      <c r="E805" s="14"/>
      <c r="F805" s="14"/>
    </row>
    <row r="806">
      <c r="A806" s="1"/>
      <c r="B806" s="1"/>
      <c r="C806" s="11"/>
      <c r="D806" s="14"/>
      <c r="E806" s="14"/>
      <c r="F806" s="14"/>
    </row>
    <row r="807">
      <c r="A807" s="1"/>
      <c r="B807" s="1"/>
      <c r="C807" s="11"/>
      <c r="D807" s="14"/>
      <c r="E807" s="14"/>
      <c r="F807" s="14"/>
    </row>
    <row r="808">
      <c r="A808" s="1"/>
      <c r="B808" s="1"/>
      <c r="C808" s="11"/>
      <c r="D808" s="14"/>
      <c r="E808" s="14"/>
      <c r="F808" s="14"/>
    </row>
    <row r="809">
      <c r="A809" s="1"/>
      <c r="B809" s="1"/>
      <c r="C809" s="11"/>
      <c r="D809" s="14"/>
      <c r="E809" s="14"/>
      <c r="F809" s="14"/>
    </row>
    <row r="810">
      <c r="A810" s="1"/>
      <c r="B810" s="1"/>
      <c r="C810" s="11"/>
      <c r="D810" s="14"/>
      <c r="E810" s="14"/>
      <c r="F810" s="14"/>
    </row>
    <row r="811">
      <c r="A811" s="1"/>
      <c r="B811" s="1"/>
      <c r="C811" s="11"/>
      <c r="D811" s="14"/>
      <c r="E811" s="14"/>
      <c r="F811" s="14"/>
    </row>
    <row r="812">
      <c r="A812" s="1"/>
      <c r="B812" s="1"/>
      <c r="C812" s="11"/>
      <c r="D812" s="14"/>
      <c r="E812" s="14"/>
      <c r="F812" s="14"/>
    </row>
    <row r="813">
      <c r="A813" s="1"/>
      <c r="B813" s="1"/>
      <c r="C813" s="11"/>
      <c r="D813" s="14"/>
      <c r="E813" s="14"/>
      <c r="F813" s="14"/>
    </row>
    <row r="814">
      <c r="A814" s="1"/>
      <c r="B814" s="1"/>
      <c r="C814" s="11"/>
      <c r="D814" s="14"/>
      <c r="E814" s="14"/>
      <c r="F814" s="14"/>
    </row>
    <row r="815">
      <c r="A815" s="1"/>
      <c r="B815" s="1"/>
      <c r="C815" s="11"/>
      <c r="D815" s="14"/>
      <c r="E815" s="14"/>
      <c r="F815" s="14"/>
    </row>
    <row r="816">
      <c r="A816" s="1"/>
      <c r="B816" s="1"/>
      <c r="C816" s="11"/>
      <c r="D816" s="14"/>
      <c r="E816" s="14"/>
      <c r="F816" s="14"/>
    </row>
    <row r="817">
      <c r="A817" s="1"/>
      <c r="B817" s="1"/>
      <c r="C817" s="11"/>
      <c r="D817" s="14"/>
      <c r="E817" s="14"/>
      <c r="F817" s="14"/>
    </row>
    <row r="818">
      <c r="A818" s="1"/>
      <c r="B818" s="1"/>
      <c r="C818" s="11"/>
      <c r="D818" s="14"/>
      <c r="E818" s="14"/>
      <c r="F818" s="14"/>
    </row>
    <row r="819">
      <c r="A819" s="1"/>
      <c r="B819" s="1"/>
      <c r="C819" s="11"/>
      <c r="D819" s="14"/>
      <c r="E819" s="14"/>
      <c r="F819" s="14"/>
    </row>
    <row r="820">
      <c r="A820" s="1"/>
      <c r="B820" s="1"/>
      <c r="C820" s="11"/>
      <c r="D820" s="14"/>
      <c r="E820" s="14"/>
      <c r="F820" s="14"/>
    </row>
    <row r="821">
      <c r="A821" s="1"/>
      <c r="B821" s="1"/>
      <c r="C821" s="11"/>
      <c r="D821" s="14"/>
      <c r="E821" s="14"/>
      <c r="F821" s="14"/>
    </row>
    <row r="822">
      <c r="A822" s="1"/>
      <c r="B822" s="1"/>
      <c r="C822" s="11"/>
      <c r="D822" s="14"/>
      <c r="E822" s="14"/>
      <c r="F822" s="14"/>
    </row>
    <row r="823">
      <c r="A823" s="1"/>
      <c r="B823" s="1"/>
      <c r="C823" s="11"/>
      <c r="D823" s="14"/>
      <c r="E823" s="14"/>
      <c r="F823" s="14"/>
    </row>
    <row r="824">
      <c r="A824" s="1"/>
      <c r="B824" s="1"/>
      <c r="C824" s="11"/>
      <c r="D824" s="14"/>
      <c r="E824" s="14"/>
      <c r="F824" s="14"/>
    </row>
    <row r="825">
      <c r="A825" s="1"/>
      <c r="B825" s="1"/>
      <c r="C825" s="11"/>
      <c r="D825" s="14"/>
      <c r="E825" s="14"/>
      <c r="F825" s="14"/>
    </row>
    <row r="826">
      <c r="A826" s="1"/>
      <c r="B826" s="1"/>
      <c r="C826" s="11"/>
      <c r="D826" s="14"/>
      <c r="E826" s="14"/>
      <c r="F826" s="14"/>
    </row>
    <row r="827">
      <c r="A827" s="1"/>
      <c r="B827" s="1"/>
      <c r="C827" s="11"/>
      <c r="D827" s="14"/>
      <c r="E827" s="14"/>
      <c r="F827" s="14"/>
    </row>
    <row r="828">
      <c r="A828" s="1"/>
      <c r="B828" s="1"/>
      <c r="C828" s="11"/>
      <c r="D828" s="14"/>
      <c r="E828" s="14"/>
      <c r="F828" s="14"/>
    </row>
    <row r="829">
      <c r="A829" s="1"/>
      <c r="B829" s="1"/>
      <c r="C829" s="11"/>
      <c r="D829" s="14"/>
      <c r="E829" s="14"/>
      <c r="F829" s="14"/>
    </row>
    <row r="830">
      <c r="A830" s="1"/>
      <c r="B830" s="1"/>
      <c r="C830" s="11"/>
      <c r="D830" s="14"/>
      <c r="E830" s="14"/>
      <c r="F830" s="14"/>
    </row>
    <row r="831">
      <c r="A831" s="1"/>
      <c r="B831" s="1"/>
      <c r="C831" s="11"/>
      <c r="D831" s="14"/>
      <c r="E831" s="14"/>
      <c r="F831" s="14"/>
    </row>
    <row r="832">
      <c r="A832" s="1"/>
      <c r="B832" s="1"/>
      <c r="C832" s="11"/>
      <c r="D832" s="14"/>
      <c r="E832" s="14"/>
      <c r="F832" s="14"/>
    </row>
    <row r="833">
      <c r="A833" s="1"/>
      <c r="B833" s="1"/>
      <c r="C833" s="11"/>
      <c r="D833" s="14"/>
      <c r="E833" s="14"/>
      <c r="F833" s="14"/>
    </row>
    <row r="834">
      <c r="A834" s="1"/>
      <c r="B834" s="1"/>
      <c r="C834" s="11"/>
      <c r="D834" s="14"/>
      <c r="E834" s="14"/>
      <c r="F834" s="14"/>
    </row>
    <row r="835">
      <c r="A835" s="1"/>
      <c r="B835" s="1"/>
      <c r="C835" s="11"/>
      <c r="D835" s="14"/>
      <c r="E835" s="14"/>
      <c r="F835" s="14"/>
    </row>
    <row r="836">
      <c r="A836" s="1"/>
      <c r="B836" s="1"/>
      <c r="C836" s="11"/>
      <c r="D836" s="14"/>
      <c r="E836" s="14"/>
      <c r="F836" s="14"/>
    </row>
    <row r="837">
      <c r="A837" s="1"/>
      <c r="B837" s="1"/>
      <c r="C837" s="11"/>
      <c r="D837" s="14"/>
      <c r="E837" s="14"/>
      <c r="F837" s="14"/>
    </row>
    <row r="838">
      <c r="A838" s="1"/>
      <c r="B838" s="1"/>
      <c r="C838" s="11"/>
      <c r="D838" s="14"/>
      <c r="E838" s="14"/>
      <c r="F838" s="14"/>
    </row>
    <row r="839">
      <c r="A839" s="1"/>
      <c r="B839" s="1"/>
      <c r="C839" s="11"/>
      <c r="D839" s="14"/>
      <c r="E839" s="14"/>
      <c r="F839" s="14"/>
    </row>
    <row r="840">
      <c r="A840" s="1"/>
      <c r="B840" s="1"/>
      <c r="C840" s="11"/>
      <c r="D840" s="14"/>
      <c r="E840" s="14"/>
      <c r="F840" s="14"/>
    </row>
    <row r="841">
      <c r="A841" s="1"/>
      <c r="B841" s="1"/>
      <c r="C841" s="11"/>
      <c r="D841" s="14"/>
      <c r="E841" s="14"/>
      <c r="F841" s="14"/>
    </row>
    <row r="842">
      <c r="A842" s="1"/>
      <c r="B842" s="1"/>
      <c r="C842" s="11"/>
      <c r="D842" s="14"/>
      <c r="E842" s="14"/>
      <c r="F842" s="14"/>
    </row>
    <row r="843">
      <c r="A843" s="1"/>
      <c r="B843" s="1"/>
      <c r="C843" s="11"/>
      <c r="D843" s="14"/>
      <c r="E843" s="14"/>
      <c r="F843" s="14"/>
    </row>
    <row r="844">
      <c r="A844" s="1"/>
      <c r="B844" s="1"/>
      <c r="C844" s="11"/>
      <c r="D844" s="14"/>
      <c r="E844" s="14"/>
      <c r="F844" s="14"/>
    </row>
    <row r="845">
      <c r="A845" s="1"/>
      <c r="B845" s="1"/>
      <c r="C845" s="11"/>
      <c r="D845" s="14"/>
      <c r="E845" s="14"/>
      <c r="F845" s="14"/>
    </row>
    <row r="846">
      <c r="A846" s="1"/>
      <c r="B846" s="1"/>
      <c r="C846" s="11"/>
      <c r="D846" s="14"/>
      <c r="E846" s="14"/>
      <c r="F846" s="14"/>
    </row>
    <row r="847">
      <c r="A847" s="1"/>
      <c r="B847" s="1"/>
      <c r="C847" s="11"/>
      <c r="D847" s="14"/>
      <c r="E847" s="14"/>
      <c r="F847" s="14"/>
    </row>
    <row r="848">
      <c r="A848" s="1"/>
      <c r="B848" s="1"/>
      <c r="C848" s="11"/>
      <c r="D848" s="14"/>
      <c r="E848" s="14"/>
      <c r="F848" s="14"/>
    </row>
    <row r="849">
      <c r="A849" s="1"/>
      <c r="B849" s="1"/>
      <c r="C849" s="11"/>
      <c r="D849" s="14"/>
      <c r="E849" s="14"/>
      <c r="F849" s="14"/>
    </row>
    <row r="850">
      <c r="A850" s="1"/>
      <c r="B850" s="1"/>
      <c r="C850" s="11"/>
      <c r="D850" s="14"/>
      <c r="E850" s="14"/>
      <c r="F850" s="14"/>
    </row>
    <row r="851">
      <c r="A851" s="1"/>
      <c r="B851" s="1"/>
      <c r="C851" s="11"/>
      <c r="D851" s="14"/>
      <c r="E851" s="14"/>
      <c r="F851" s="14"/>
    </row>
    <row r="852">
      <c r="A852" s="1"/>
      <c r="B852" s="1"/>
      <c r="C852" s="11"/>
      <c r="D852" s="14"/>
      <c r="E852" s="14"/>
      <c r="F852" s="14"/>
    </row>
    <row r="853">
      <c r="A853" s="1"/>
      <c r="B853" s="1"/>
      <c r="C853" s="11"/>
      <c r="D853" s="14"/>
      <c r="E853" s="14"/>
      <c r="F853" s="14"/>
    </row>
    <row r="854">
      <c r="A854" s="1"/>
      <c r="B854" s="1"/>
      <c r="C854" s="11"/>
      <c r="D854" s="14"/>
      <c r="E854" s="14"/>
      <c r="F854" s="14"/>
    </row>
    <row r="855">
      <c r="A855" s="1"/>
      <c r="B855" s="1"/>
      <c r="C855" s="11"/>
      <c r="D855" s="14"/>
      <c r="E855" s="14"/>
      <c r="F855" s="14"/>
    </row>
    <row r="856">
      <c r="A856" s="1"/>
      <c r="B856" s="1"/>
      <c r="C856" s="11"/>
      <c r="D856" s="14"/>
      <c r="E856" s="14"/>
      <c r="F856" s="14"/>
    </row>
    <row r="857">
      <c r="A857" s="1"/>
      <c r="B857" s="1"/>
      <c r="C857" s="11"/>
      <c r="D857" s="14"/>
      <c r="E857" s="14"/>
      <c r="F857" s="14"/>
    </row>
    <row r="858">
      <c r="A858" s="1"/>
      <c r="B858" s="1"/>
      <c r="C858" s="11"/>
      <c r="D858" s="14"/>
      <c r="E858" s="14"/>
      <c r="F858" s="14"/>
    </row>
    <row r="859">
      <c r="A859" s="1"/>
      <c r="B859" s="1"/>
      <c r="C859" s="11"/>
      <c r="D859" s="14"/>
      <c r="E859" s="14"/>
      <c r="F859" s="14"/>
    </row>
    <row r="860">
      <c r="A860" s="1"/>
      <c r="B860" s="1"/>
      <c r="C860" s="11"/>
      <c r="D860" s="14"/>
      <c r="E860" s="14"/>
      <c r="F860" s="14"/>
    </row>
    <row r="861">
      <c r="A861" s="1"/>
      <c r="B861" s="1"/>
      <c r="C861" s="11"/>
      <c r="D861" s="14"/>
      <c r="E861" s="14"/>
      <c r="F861" s="14"/>
    </row>
    <row r="862">
      <c r="A862" s="1"/>
      <c r="B862" s="1"/>
      <c r="C862" s="11"/>
      <c r="D862" s="14"/>
      <c r="E862" s="14"/>
      <c r="F862" s="14"/>
    </row>
    <row r="863">
      <c r="A863" s="1"/>
      <c r="B863" s="1"/>
      <c r="C863" s="11"/>
      <c r="D863" s="14"/>
      <c r="E863" s="14"/>
      <c r="F863" s="14"/>
    </row>
    <row r="864">
      <c r="A864" s="1"/>
      <c r="B864" s="1"/>
      <c r="C864" s="11"/>
      <c r="D864" s="14"/>
      <c r="E864" s="14"/>
      <c r="F864" s="14"/>
    </row>
    <row r="865">
      <c r="A865" s="1"/>
      <c r="B865" s="1"/>
      <c r="C865" s="11"/>
      <c r="D865" s="14"/>
      <c r="E865" s="14"/>
      <c r="F865" s="14"/>
    </row>
    <row r="866">
      <c r="A866" s="1"/>
      <c r="B866" s="1"/>
      <c r="C866" s="11"/>
      <c r="D866" s="14"/>
      <c r="E866" s="14"/>
      <c r="F866" s="14"/>
    </row>
    <row r="867">
      <c r="A867" s="1"/>
      <c r="B867" s="1"/>
      <c r="C867" s="11"/>
      <c r="D867" s="14"/>
      <c r="E867" s="14"/>
      <c r="F867" s="14"/>
    </row>
    <row r="868">
      <c r="A868" s="1"/>
      <c r="B868" s="1"/>
      <c r="C868" s="11"/>
      <c r="D868" s="14"/>
      <c r="E868" s="14"/>
      <c r="F868" s="14"/>
    </row>
    <row r="869">
      <c r="A869" s="1"/>
      <c r="B869" s="1"/>
      <c r="C869" s="11"/>
      <c r="D869" s="14"/>
      <c r="E869" s="14"/>
      <c r="F869" s="14"/>
    </row>
    <row r="870">
      <c r="A870" s="1"/>
      <c r="B870" s="1"/>
      <c r="C870" s="11"/>
      <c r="D870" s="14"/>
      <c r="E870" s="14"/>
      <c r="F870" s="14"/>
    </row>
    <row r="871">
      <c r="A871" s="1"/>
      <c r="B871" s="1"/>
      <c r="C871" s="11"/>
      <c r="D871" s="14"/>
      <c r="E871" s="14"/>
      <c r="F871" s="14"/>
    </row>
    <row r="872">
      <c r="A872" s="1"/>
      <c r="B872" s="1"/>
      <c r="C872" s="11"/>
      <c r="D872" s="14"/>
      <c r="E872" s="14"/>
      <c r="F872" s="14"/>
    </row>
    <row r="873">
      <c r="A873" s="1"/>
      <c r="B873" s="1"/>
      <c r="C873" s="11"/>
      <c r="D873" s="14"/>
      <c r="E873" s="14"/>
      <c r="F873" s="14"/>
    </row>
    <row r="874">
      <c r="A874" s="1"/>
      <c r="B874" s="1"/>
      <c r="C874" s="11"/>
      <c r="D874" s="14"/>
      <c r="E874" s="14"/>
      <c r="F874" s="14"/>
    </row>
    <row r="875">
      <c r="A875" s="1"/>
      <c r="B875" s="1"/>
      <c r="C875" s="11"/>
      <c r="D875" s="14"/>
      <c r="E875" s="14"/>
      <c r="F875" s="14"/>
    </row>
    <row r="876">
      <c r="A876" s="1"/>
      <c r="B876" s="1"/>
      <c r="C876" s="11"/>
      <c r="D876" s="14"/>
      <c r="E876" s="14"/>
      <c r="F876" s="14"/>
    </row>
    <row r="877">
      <c r="A877" s="1"/>
      <c r="B877" s="1"/>
      <c r="C877" s="11"/>
      <c r="D877" s="14"/>
      <c r="E877" s="14"/>
      <c r="F877" s="14"/>
    </row>
    <row r="878">
      <c r="A878" s="1"/>
      <c r="B878" s="1"/>
      <c r="C878" s="11"/>
      <c r="D878" s="14"/>
      <c r="E878" s="14"/>
      <c r="F878" s="14"/>
    </row>
    <row r="879">
      <c r="A879" s="1"/>
      <c r="B879" s="1"/>
      <c r="C879" s="11"/>
      <c r="D879" s="14"/>
      <c r="E879" s="14"/>
      <c r="F879" s="14"/>
    </row>
    <row r="880">
      <c r="A880" s="1"/>
      <c r="B880" s="1"/>
      <c r="C880" s="11"/>
      <c r="D880" s="14"/>
      <c r="E880" s="14"/>
      <c r="F880" s="14"/>
    </row>
    <row r="881">
      <c r="A881" s="1"/>
      <c r="B881" s="1"/>
      <c r="C881" s="11"/>
      <c r="D881" s="14"/>
      <c r="E881" s="14"/>
      <c r="F881" s="14"/>
    </row>
    <row r="882">
      <c r="A882" s="1"/>
      <c r="B882" s="1"/>
      <c r="C882" s="11"/>
      <c r="D882" s="14"/>
      <c r="E882" s="14"/>
      <c r="F882" s="14"/>
    </row>
    <row r="883">
      <c r="A883" s="1"/>
      <c r="B883" s="1"/>
      <c r="C883" s="11"/>
      <c r="D883" s="14"/>
      <c r="E883" s="14"/>
      <c r="F883" s="14"/>
    </row>
    <row r="884">
      <c r="A884" s="1"/>
      <c r="B884" s="1"/>
      <c r="C884" s="11"/>
      <c r="D884" s="14"/>
      <c r="E884" s="14"/>
      <c r="F884" s="14"/>
    </row>
    <row r="885">
      <c r="A885" s="1"/>
      <c r="B885" s="1"/>
      <c r="C885" s="11"/>
      <c r="D885" s="14"/>
      <c r="E885" s="14"/>
      <c r="F885" s="14"/>
    </row>
    <row r="886">
      <c r="A886" s="1"/>
      <c r="B886" s="1"/>
      <c r="C886" s="11"/>
      <c r="D886" s="14"/>
      <c r="E886" s="14"/>
      <c r="F886" s="14"/>
    </row>
    <row r="887">
      <c r="A887" s="1"/>
      <c r="B887" s="1"/>
      <c r="C887" s="11"/>
      <c r="D887" s="14"/>
      <c r="E887" s="14"/>
      <c r="F887" s="14"/>
    </row>
    <row r="888">
      <c r="A888" s="1"/>
      <c r="B888" s="1"/>
      <c r="C888" s="11"/>
      <c r="D888" s="14"/>
      <c r="E888" s="14"/>
      <c r="F888" s="14"/>
    </row>
    <row r="889">
      <c r="A889" s="1"/>
      <c r="B889" s="1"/>
      <c r="C889" s="11"/>
      <c r="D889" s="14"/>
      <c r="E889" s="14"/>
      <c r="F889" s="14"/>
    </row>
    <row r="890">
      <c r="A890" s="1"/>
      <c r="B890" s="1"/>
      <c r="C890" s="11"/>
      <c r="D890" s="14"/>
      <c r="E890" s="14"/>
      <c r="F890" s="14"/>
    </row>
    <row r="891">
      <c r="A891" s="1"/>
      <c r="B891" s="1"/>
      <c r="C891" s="11"/>
      <c r="D891" s="14"/>
      <c r="E891" s="14"/>
      <c r="F891" s="14"/>
    </row>
    <row r="892">
      <c r="A892" s="1"/>
      <c r="B892" s="1"/>
      <c r="C892" s="11"/>
      <c r="D892" s="14"/>
      <c r="E892" s="14"/>
      <c r="F892" s="14"/>
    </row>
    <row r="893">
      <c r="A893" s="1"/>
      <c r="B893" s="1"/>
      <c r="C893" s="11"/>
      <c r="D893" s="14"/>
      <c r="E893" s="14"/>
      <c r="F893" s="14"/>
    </row>
    <row r="894">
      <c r="A894" s="1"/>
      <c r="B894" s="1"/>
      <c r="C894" s="11"/>
      <c r="D894" s="14"/>
      <c r="E894" s="14"/>
      <c r="F894" s="14"/>
    </row>
    <row r="895">
      <c r="A895" s="1"/>
      <c r="B895" s="1"/>
      <c r="C895" s="11"/>
      <c r="D895" s="14"/>
      <c r="E895" s="14"/>
      <c r="F895" s="14"/>
    </row>
    <row r="896">
      <c r="A896" s="1"/>
      <c r="B896" s="1"/>
      <c r="C896" s="11"/>
      <c r="D896" s="14"/>
      <c r="E896" s="14"/>
      <c r="F896" s="14"/>
    </row>
    <row r="897">
      <c r="A897" s="1"/>
      <c r="B897" s="1"/>
      <c r="C897" s="11"/>
      <c r="D897" s="14"/>
      <c r="E897" s="14"/>
      <c r="F897" s="14"/>
    </row>
    <row r="898">
      <c r="A898" s="1"/>
      <c r="B898" s="1"/>
      <c r="C898" s="11"/>
      <c r="D898" s="14"/>
      <c r="E898" s="14"/>
      <c r="F898" s="14"/>
    </row>
    <row r="899">
      <c r="A899" s="1"/>
      <c r="B899" s="1"/>
      <c r="C899" s="11"/>
      <c r="D899" s="14"/>
      <c r="E899" s="14"/>
      <c r="F899" s="14"/>
    </row>
    <row r="900">
      <c r="A900" s="1"/>
      <c r="B900" s="1"/>
      <c r="C900" s="11"/>
      <c r="D900" s="14"/>
      <c r="E900" s="14"/>
      <c r="F900" s="14"/>
    </row>
    <row r="901">
      <c r="A901" s="1"/>
      <c r="B901" s="1"/>
      <c r="C901" s="11"/>
      <c r="D901" s="14"/>
      <c r="E901" s="14"/>
      <c r="F901" s="14"/>
    </row>
    <row r="902">
      <c r="A902" s="1"/>
      <c r="B902" s="1"/>
      <c r="C902" s="11"/>
      <c r="D902" s="14"/>
      <c r="E902" s="14"/>
      <c r="F902" s="14"/>
    </row>
    <row r="903">
      <c r="A903" s="1"/>
      <c r="B903" s="1"/>
      <c r="C903" s="11"/>
      <c r="D903" s="14"/>
      <c r="E903" s="14"/>
      <c r="F903" s="14"/>
    </row>
    <row r="904">
      <c r="A904" s="1"/>
      <c r="B904" s="1"/>
      <c r="C904" s="11"/>
      <c r="D904" s="14"/>
      <c r="E904" s="14"/>
      <c r="F904" s="14"/>
    </row>
    <row r="905">
      <c r="A905" s="1"/>
      <c r="B905" s="1"/>
      <c r="C905" s="11"/>
      <c r="D905" s="14"/>
      <c r="E905" s="14"/>
      <c r="F905" s="14"/>
    </row>
    <row r="906">
      <c r="A906" s="1"/>
      <c r="B906" s="1"/>
      <c r="C906" s="11"/>
      <c r="D906" s="14"/>
      <c r="E906" s="14"/>
      <c r="F906" s="14"/>
    </row>
    <row r="907">
      <c r="A907" s="1"/>
      <c r="B907" s="1"/>
      <c r="C907" s="11"/>
      <c r="D907" s="14"/>
      <c r="E907" s="14"/>
      <c r="F907" s="14"/>
    </row>
    <row r="908">
      <c r="A908" s="1"/>
      <c r="B908" s="1"/>
      <c r="C908" s="11"/>
      <c r="D908" s="14"/>
      <c r="E908" s="14"/>
      <c r="F908" s="14"/>
    </row>
    <row r="909">
      <c r="A909" s="1"/>
      <c r="B909" s="1"/>
      <c r="C909" s="11"/>
      <c r="D909" s="14"/>
      <c r="E909" s="14"/>
      <c r="F909" s="14"/>
    </row>
    <row r="910">
      <c r="A910" s="1"/>
      <c r="B910" s="1"/>
      <c r="C910" s="11"/>
      <c r="D910" s="14"/>
      <c r="E910" s="14"/>
      <c r="F910" s="14"/>
    </row>
    <row r="911">
      <c r="A911" s="1"/>
      <c r="B911" s="1"/>
      <c r="C911" s="11"/>
      <c r="D911" s="14"/>
      <c r="E911" s="14"/>
      <c r="F911" s="14"/>
    </row>
    <row r="912">
      <c r="A912" s="1"/>
      <c r="B912" s="1"/>
      <c r="C912" s="11"/>
      <c r="D912" s="14"/>
      <c r="E912" s="14"/>
      <c r="F912" s="14"/>
    </row>
    <row r="913">
      <c r="A913" s="1"/>
      <c r="B913" s="1"/>
      <c r="C913" s="11"/>
      <c r="D913" s="14"/>
      <c r="E913" s="14"/>
      <c r="F913" s="14"/>
    </row>
    <row r="914">
      <c r="A914" s="1"/>
      <c r="B914" s="1"/>
      <c r="C914" s="11"/>
      <c r="D914" s="14"/>
      <c r="E914" s="14"/>
      <c r="F914" s="14"/>
    </row>
    <row r="915">
      <c r="A915" s="1"/>
      <c r="B915" s="1"/>
      <c r="C915" s="11"/>
      <c r="D915" s="14"/>
      <c r="E915" s="14"/>
      <c r="F915" s="14"/>
    </row>
    <row r="916">
      <c r="A916" s="1"/>
      <c r="B916" s="1"/>
      <c r="C916" s="11"/>
      <c r="D916" s="14"/>
      <c r="E916" s="14"/>
      <c r="F916" s="14"/>
    </row>
    <row r="917">
      <c r="A917" s="1"/>
      <c r="B917" s="1"/>
      <c r="C917" s="11"/>
      <c r="D917" s="14"/>
      <c r="E917" s="14"/>
      <c r="F917" s="14"/>
    </row>
    <row r="918">
      <c r="A918" s="1"/>
      <c r="B918" s="1"/>
      <c r="C918" s="11"/>
      <c r="D918" s="14"/>
      <c r="E918" s="14"/>
      <c r="F918" s="14"/>
    </row>
    <row r="919">
      <c r="A919" s="1"/>
      <c r="B919" s="1"/>
      <c r="C919" s="11"/>
      <c r="D919" s="14"/>
      <c r="E919" s="14"/>
      <c r="F919" s="14"/>
    </row>
    <row r="920">
      <c r="A920" s="1"/>
      <c r="B920" s="1"/>
      <c r="C920" s="11"/>
      <c r="D920" s="14"/>
      <c r="E920" s="14"/>
      <c r="F920" s="14"/>
    </row>
    <row r="921">
      <c r="A921" s="1"/>
      <c r="B921" s="1"/>
      <c r="C921" s="11"/>
      <c r="D921" s="14"/>
      <c r="E921" s="14"/>
      <c r="F921" s="14"/>
    </row>
    <row r="922">
      <c r="A922" s="1"/>
      <c r="B922" s="1"/>
      <c r="C922" s="11"/>
      <c r="D922" s="14"/>
      <c r="E922" s="14"/>
      <c r="F922" s="14"/>
    </row>
    <row r="923">
      <c r="A923" s="1"/>
      <c r="B923" s="1"/>
      <c r="C923" s="11"/>
      <c r="D923" s="14"/>
      <c r="E923" s="14"/>
      <c r="F923" s="14"/>
    </row>
    <row r="924">
      <c r="A924" s="1"/>
      <c r="B924" s="1"/>
      <c r="C924" s="11"/>
      <c r="D924" s="14"/>
      <c r="E924" s="14"/>
      <c r="F924" s="14"/>
    </row>
    <row r="925">
      <c r="A925" s="1"/>
      <c r="B925" s="1"/>
      <c r="C925" s="11"/>
      <c r="D925" s="14"/>
      <c r="E925" s="14"/>
      <c r="F925" s="14"/>
    </row>
    <row r="926">
      <c r="A926" s="1"/>
      <c r="B926" s="1"/>
      <c r="C926" s="11"/>
      <c r="D926" s="14"/>
      <c r="E926" s="14"/>
      <c r="F926" s="14"/>
    </row>
    <row r="927">
      <c r="A927" s="1"/>
      <c r="B927" s="1"/>
      <c r="C927" s="11"/>
      <c r="D927" s="14"/>
      <c r="E927" s="14"/>
      <c r="F927" s="14"/>
    </row>
    <row r="928">
      <c r="A928" s="1"/>
      <c r="B928" s="1"/>
      <c r="C928" s="11"/>
      <c r="D928" s="14"/>
      <c r="E928" s="14"/>
      <c r="F928" s="14"/>
    </row>
    <row r="929">
      <c r="A929" s="1"/>
      <c r="B929" s="1"/>
      <c r="C929" s="11"/>
      <c r="D929" s="14"/>
      <c r="E929" s="14"/>
      <c r="F929" s="14"/>
    </row>
    <row r="930">
      <c r="A930" s="1"/>
      <c r="B930" s="1"/>
      <c r="C930" s="11"/>
      <c r="D930" s="14"/>
      <c r="E930" s="14"/>
      <c r="F930" s="14"/>
    </row>
    <row r="931">
      <c r="A931" s="1"/>
      <c r="B931" s="1"/>
      <c r="C931" s="11"/>
      <c r="D931" s="14"/>
      <c r="E931" s="14"/>
      <c r="F931" s="14"/>
    </row>
    <row r="932">
      <c r="A932" s="1"/>
      <c r="B932" s="1"/>
      <c r="C932" s="11"/>
      <c r="D932" s="14"/>
      <c r="E932" s="14"/>
      <c r="F932" s="14"/>
    </row>
    <row r="933">
      <c r="A933" s="1"/>
      <c r="B933" s="1"/>
      <c r="C933" s="11"/>
      <c r="D933" s="14"/>
      <c r="E933" s="14"/>
      <c r="F933" s="14"/>
    </row>
    <row r="934">
      <c r="A934" s="1"/>
      <c r="B934" s="1"/>
      <c r="C934" s="11"/>
      <c r="D934" s="14"/>
      <c r="E934" s="14"/>
      <c r="F934" s="14"/>
    </row>
    <row r="935">
      <c r="A935" s="1"/>
      <c r="B935" s="1"/>
      <c r="C935" s="11"/>
      <c r="D935" s="14"/>
      <c r="E935" s="14"/>
      <c r="F935" s="14"/>
    </row>
    <row r="936">
      <c r="A936" s="1"/>
      <c r="B936" s="1"/>
      <c r="C936" s="11"/>
      <c r="D936" s="14"/>
      <c r="E936" s="14"/>
      <c r="F936" s="14"/>
    </row>
    <row r="937">
      <c r="A937" s="1"/>
      <c r="B937" s="1"/>
      <c r="C937" s="11"/>
      <c r="D937" s="14"/>
      <c r="E937" s="14"/>
      <c r="F937" s="14"/>
    </row>
    <row r="938">
      <c r="A938" s="1"/>
      <c r="B938" s="1"/>
      <c r="C938" s="11"/>
      <c r="D938" s="14"/>
      <c r="E938" s="14"/>
      <c r="F938" s="14"/>
    </row>
    <row r="939">
      <c r="A939" s="1"/>
      <c r="B939" s="1"/>
      <c r="C939" s="11"/>
      <c r="D939" s="14"/>
      <c r="E939" s="14"/>
      <c r="F939" s="14"/>
    </row>
    <row r="940">
      <c r="A940" s="1"/>
      <c r="B940" s="1"/>
      <c r="C940" s="11"/>
      <c r="D940" s="14"/>
      <c r="E940" s="14"/>
      <c r="F940" s="14"/>
    </row>
    <row r="941">
      <c r="A941" s="1"/>
      <c r="B941" s="1"/>
      <c r="C941" s="11"/>
      <c r="D941" s="14"/>
      <c r="E941" s="14"/>
      <c r="F941" s="14"/>
    </row>
    <row r="942">
      <c r="A942" s="1"/>
      <c r="B942" s="1"/>
      <c r="C942" s="11"/>
      <c r="D942" s="14"/>
      <c r="E942" s="14"/>
      <c r="F942" s="14"/>
    </row>
    <row r="943">
      <c r="A943" s="1"/>
      <c r="B943" s="1"/>
      <c r="C943" s="11"/>
      <c r="D943" s="14"/>
      <c r="E943" s="14"/>
      <c r="F943" s="14"/>
    </row>
    <row r="944">
      <c r="A944" s="1"/>
      <c r="B944" s="1"/>
      <c r="C944" s="11"/>
      <c r="D944" s="14"/>
      <c r="E944" s="14"/>
      <c r="F944" s="14"/>
    </row>
    <row r="945">
      <c r="A945" s="1"/>
      <c r="B945" s="1"/>
      <c r="C945" s="11"/>
      <c r="D945" s="14"/>
      <c r="E945" s="14"/>
      <c r="F945" s="14"/>
    </row>
    <row r="946">
      <c r="A946" s="1"/>
      <c r="B946" s="1"/>
      <c r="C946" s="11"/>
      <c r="D946" s="14"/>
      <c r="E946" s="14"/>
      <c r="F946" s="14"/>
    </row>
    <row r="947">
      <c r="A947" s="1"/>
      <c r="B947" s="1"/>
      <c r="C947" s="11"/>
      <c r="D947" s="14"/>
      <c r="E947" s="14"/>
      <c r="F947" s="14"/>
    </row>
    <row r="948">
      <c r="A948" s="1"/>
      <c r="B948" s="1"/>
      <c r="C948" s="11"/>
      <c r="D948" s="14"/>
      <c r="E948" s="14"/>
      <c r="F948" s="14"/>
    </row>
    <row r="949">
      <c r="A949" s="1"/>
      <c r="B949" s="1"/>
      <c r="C949" s="11"/>
      <c r="D949" s="14"/>
      <c r="E949" s="14"/>
      <c r="F949" s="14"/>
    </row>
    <row r="950">
      <c r="A950" s="1"/>
      <c r="B950" s="1"/>
      <c r="C950" s="11"/>
      <c r="D950" s="14"/>
      <c r="E950" s="14"/>
      <c r="F950" s="14"/>
    </row>
    <row r="951">
      <c r="A951" s="1"/>
      <c r="B951" s="1"/>
      <c r="C951" s="11"/>
      <c r="D951" s="14"/>
      <c r="E951" s="14"/>
      <c r="F951" s="14"/>
    </row>
    <row r="952">
      <c r="A952" s="1"/>
      <c r="B952" s="1"/>
      <c r="C952" s="11"/>
      <c r="D952" s="14"/>
      <c r="E952" s="14"/>
      <c r="F952" s="14"/>
    </row>
    <row r="953">
      <c r="A953" s="1"/>
      <c r="B953" s="1"/>
      <c r="C953" s="11"/>
      <c r="D953" s="14"/>
      <c r="E953" s="14"/>
      <c r="F953" s="14"/>
    </row>
    <row r="954">
      <c r="A954" s="1"/>
      <c r="B954" s="1"/>
      <c r="C954" s="11"/>
      <c r="D954" s="14"/>
      <c r="E954" s="14"/>
      <c r="F954" s="14"/>
    </row>
    <row r="955">
      <c r="A955" s="1"/>
      <c r="B955" s="1"/>
      <c r="C955" s="11"/>
      <c r="D955" s="14"/>
      <c r="E955" s="14"/>
      <c r="F955" s="14"/>
    </row>
    <row r="956">
      <c r="A956" s="1"/>
      <c r="B956" s="1"/>
      <c r="C956" s="11"/>
      <c r="D956" s="14"/>
      <c r="E956" s="14"/>
      <c r="F956" s="14"/>
    </row>
    <row r="957">
      <c r="A957" s="1"/>
      <c r="B957" s="1"/>
      <c r="C957" s="11"/>
      <c r="D957" s="14"/>
      <c r="E957" s="14"/>
      <c r="F957" s="14"/>
    </row>
    <row r="958">
      <c r="A958" s="1"/>
      <c r="B958" s="1"/>
      <c r="C958" s="11"/>
      <c r="D958" s="14"/>
      <c r="E958" s="14"/>
      <c r="F958" s="14"/>
    </row>
    <row r="959">
      <c r="A959" s="1"/>
      <c r="B959" s="1"/>
      <c r="C959" s="11"/>
      <c r="D959" s="14"/>
      <c r="E959" s="14"/>
      <c r="F959" s="14"/>
    </row>
    <row r="960">
      <c r="A960" s="1"/>
      <c r="B960" s="1"/>
      <c r="C960" s="11"/>
      <c r="D960" s="14"/>
      <c r="E960" s="14"/>
      <c r="F960" s="14"/>
    </row>
    <row r="961">
      <c r="A961" s="1"/>
      <c r="B961" s="1"/>
      <c r="C961" s="11"/>
      <c r="D961" s="14"/>
      <c r="E961" s="14"/>
      <c r="F961" s="14"/>
    </row>
    <row r="962">
      <c r="A962" s="1"/>
      <c r="B962" s="1"/>
      <c r="C962" s="11"/>
      <c r="D962" s="14"/>
      <c r="E962" s="14"/>
      <c r="F962" s="14"/>
    </row>
    <row r="963">
      <c r="A963" s="1"/>
      <c r="B963" s="1"/>
      <c r="C963" s="11"/>
      <c r="D963" s="14"/>
      <c r="E963" s="14"/>
      <c r="F963" s="14"/>
    </row>
    <row r="964">
      <c r="A964" s="1"/>
      <c r="B964" s="1"/>
      <c r="C964" s="11"/>
      <c r="D964" s="14"/>
      <c r="E964" s="14"/>
      <c r="F964" s="14"/>
    </row>
    <row r="965">
      <c r="A965" s="1"/>
      <c r="B965" s="1"/>
      <c r="C965" s="11"/>
      <c r="D965" s="14"/>
      <c r="E965" s="14"/>
      <c r="F965" s="14"/>
    </row>
    <row r="966">
      <c r="A966" s="1"/>
      <c r="B966" s="1"/>
      <c r="C966" s="11"/>
      <c r="D966" s="14"/>
      <c r="E966" s="14"/>
      <c r="F966" s="14"/>
    </row>
    <row r="967">
      <c r="A967" s="1"/>
      <c r="B967" s="1"/>
      <c r="C967" s="11"/>
      <c r="D967" s="14"/>
      <c r="E967" s="14"/>
      <c r="F967" s="14"/>
    </row>
    <row r="968">
      <c r="A968" s="1"/>
      <c r="B968" s="1"/>
      <c r="C968" s="11"/>
      <c r="D968" s="14"/>
      <c r="E968" s="14"/>
      <c r="F968" s="14"/>
    </row>
    <row r="969">
      <c r="A969" s="1"/>
      <c r="B969" s="1"/>
      <c r="C969" s="11"/>
      <c r="D969" s="14"/>
      <c r="E969" s="14"/>
      <c r="F969" s="14"/>
    </row>
    <row r="970">
      <c r="A970" s="1"/>
      <c r="B970" s="1"/>
      <c r="C970" s="11"/>
      <c r="D970" s="14"/>
      <c r="E970" s="14"/>
      <c r="F970" s="14"/>
    </row>
    <row r="971">
      <c r="A971" s="1"/>
      <c r="B971" s="1"/>
      <c r="C971" s="11"/>
      <c r="D971" s="14"/>
      <c r="E971" s="14"/>
      <c r="F971" s="14"/>
    </row>
    <row r="972">
      <c r="A972" s="1"/>
      <c r="B972" s="1"/>
      <c r="C972" s="11"/>
      <c r="D972" s="14"/>
      <c r="E972" s="14"/>
      <c r="F972" s="14"/>
    </row>
    <row r="973">
      <c r="A973" s="1"/>
      <c r="B973" s="1"/>
      <c r="C973" s="11"/>
      <c r="D973" s="14"/>
      <c r="E973" s="14"/>
      <c r="F973" s="14"/>
    </row>
    <row r="974">
      <c r="A974" s="1"/>
      <c r="B974" s="1"/>
      <c r="C974" s="11"/>
      <c r="D974" s="14"/>
      <c r="E974" s="14"/>
      <c r="F974" s="14"/>
    </row>
    <row r="975">
      <c r="A975" s="1"/>
      <c r="B975" s="1"/>
      <c r="C975" s="11"/>
      <c r="D975" s="14"/>
      <c r="E975" s="14"/>
      <c r="F975" s="14"/>
    </row>
    <row r="976">
      <c r="A976" s="1"/>
      <c r="B976" s="1"/>
      <c r="C976" s="11"/>
      <c r="D976" s="14"/>
      <c r="E976" s="14"/>
      <c r="F976" s="14"/>
    </row>
    <row r="977">
      <c r="A977" s="1"/>
      <c r="B977" s="1"/>
      <c r="C977" s="11"/>
      <c r="D977" s="14"/>
      <c r="E977" s="14"/>
      <c r="F977" s="14"/>
    </row>
    <row r="978">
      <c r="A978" s="1"/>
      <c r="B978" s="1"/>
      <c r="C978" s="11"/>
      <c r="D978" s="14"/>
      <c r="E978" s="14"/>
      <c r="F978" s="14"/>
    </row>
    <row r="979">
      <c r="A979" s="1"/>
      <c r="B979" s="1"/>
      <c r="C979" s="11"/>
      <c r="D979" s="14"/>
      <c r="E979" s="14"/>
      <c r="F979" s="14"/>
    </row>
    <row r="980">
      <c r="A980" s="1"/>
      <c r="B980" s="1"/>
      <c r="C980" s="11"/>
      <c r="D980" s="14"/>
      <c r="E980" s="14"/>
      <c r="F980" s="14"/>
    </row>
    <row r="981">
      <c r="A981" s="1"/>
      <c r="B981" s="1"/>
      <c r="C981" s="11"/>
      <c r="D981" s="14"/>
      <c r="E981" s="14"/>
      <c r="F981" s="14"/>
    </row>
    <row r="982">
      <c r="A982" s="1"/>
      <c r="B982" s="1"/>
      <c r="C982" s="11"/>
      <c r="D982" s="14"/>
      <c r="E982" s="14"/>
      <c r="F982" s="14"/>
    </row>
    <row r="983">
      <c r="A983" s="1"/>
      <c r="B983" s="1"/>
      <c r="C983" s="11"/>
      <c r="D983" s="14"/>
      <c r="E983" s="14"/>
      <c r="F983" s="14"/>
    </row>
    <row r="984">
      <c r="A984" s="1"/>
      <c r="B984" s="1"/>
      <c r="C984" s="11"/>
      <c r="D984" s="14"/>
      <c r="E984" s="14"/>
      <c r="F984" s="14"/>
    </row>
    <row r="985">
      <c r="A985" s="1"/>
      <c r="B985" s="1"/>
      <c r="C985" s="11"/>
      <c r="D985" s="14"/>
      <c r="E985" s="14"/>
      <c r="F985" s="14"/>
    </row>
    <row r="986">
      <c r="A986" s="1"/>
      <c r="B986" s="1"/>
      <c r="C986" s="11"/>
      <c r="D986" s="14"/>
      <c r="E986" s="14"/>
      <c r="F986" s="14"/>
    </row>
    <row r="987">
      <c r="A987" s="1"/>
      <c r="B987" s="1"/>
      <c r="C987" s="11"/>
      <c r="D987" s="14"/>
      <c r="E987" s="14"/>
      <c r="F987" s="14"/>
    </row>
    <row r="988">
      <c r="A988" s="1"/>
      <c r="B988" s="1"/>
      <c r="C988" s="11"/>
      <c r="D988" s="14"/>
      <c r="E988" s="14"/>
      <c r="F988" s="14"/>
    </row>
    <row r="989">
      <c r="A989" s="1"/>
      <c r="B989" s="1"/>
      <c r="C989" s="11"/>
      <c r="D989" s="14"/>
      <c r="E989" s="14"/>
      <c r="F989" s="14"/>
    </row>
    <row r="990">
      <c r="A990" s="1"/>
      <c r="B990" s="1"/>
      <c r="C990" s="11"/>
      <c r="D990" s="14"/>
      <c r="E990" s="14"/>
      <c r="F990" s="14"/>
    </row>
    <row r="991">
      <c r="A991" s="1"/>
      <c r="B991" s="1"/>
      <c r="C991" s="11"/>
      <c r="D991" s="14"/>
      <c r="E991" s="14"/>
      <c r="F991" s="14"/>
    </row>
    <row r="992">
      <c r="A992" s="1"/>
      <c r="B992" s="1"/>
      <c r="C992" s="11"/>
      <c r="D992" s="14"/>
      <c r="E992" s="14"/>
      <c r="F992" s="14"/>
    </row>
    <row r="993">
      <c r="A993" s="1"/>
      <c r="B993" s="1"/>
      <c r="C993" s="11"/>
      <c r="D993" s="14"/>
      <c r="E993" s="14"/>
      <c r="F993" s="14"/>
    </row>
    <row r="994">
      <c r="A994" s="1"/>
      <c r="B994" s="1"/>
      <c r="C994" s="11"/>
      <c r="D994" s="14"/>
      <c r="E994" s="14"/>
      <c r="F994" s="14"/>
    </row>
    <row r="995">
      <c r="A995" s="1"/>
      <c r="B995" s="1"/>
      <c r="C995" s="11"/>
      <c r="D995" s="14"/>
      <c r="E995" s="14"/>
      <c r="F995" s="14"/>
    </row>
    <row r="996">
      <c r="A996" s="1"/>
      <c r="B996" s="1"/>
      <c r="C996" s="11"/>
      <c r="D996" s="14"/>
      <c r="E996" s="14"/>
      <c r="F996" s="14"/>
    </row>
    <row r="997">
      <c r="A997" s="1"/>
      <c r="B997" s="1"/>
      <c r="C997" s="11"/>
      <c r="D997" s="14"/>
      <c r="E997" s="14"/>
      <c r="F997" s="14"/>
    </row>
    <row r="998">
      <c r="A998" s="1"/>
      <c r="B998" s="1"/>
      <c r="C998" s="11"/>
      <c r="D998" s="14"/>
      <c r="E998" s="14"/>
      <c r="F998" s="14"/>
    </row>
    <row r="999">
      <c r="A999" s="1"/>
      <c r="B999" s="1"/>
      <c r="C999" s="11"/>
      <c r="D999" s="14"/>
      <c r="E999" s="14"/>
      <c r="F999" s="14"/>
    </row>
    <row r="1000">
      <c r="A1000" s="1"/>
      <c r="B1000" s="1"/>
      <c r="C1000" s="11"/>
      <c r="D1000" s="14"/>
      <c r="E1000" s="14"/>
      <c r="F1000" s="14"/>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15.5"/>
    <col customWidth="1" min="3" max="3" width="6.0"/>
    <col customWidth="1" min="4" max="4" width="16.63"/>
    <col customWidth="1" min="5" max="5" width="39.75"/>
  </cols>
  <sheetData>
    <row r="1">
      <c r="A1" s="8" t="s">
        <v>0</v>
      </c>
      <c r="B1" s="8" t="s">
        <v>3</v>
      </c>
      <c r="C1" s="9" t="s">
        <v>4</v>
      </c>
      <c r="D1" s="10" t="s">
        <v>15</v>
      </c>
      <c r="E1" s="10" t="s">
        <v>1783</v>
      </c>
    </row>
    <row r="2">
      <c r="A2" s="1" t="s">
        <v>22</v>
      </c>
      <c r="B2" s="1" t="s">
        <v>25</v>
      </c>
      <c r="C2" s="11">
        <v>2021.0</v>
      </c>
      <c r="D2" s="1" t="s">
        <v>28</v>
      </c>
      <c r="E2" s="1" t="s">
        <v>29</v>
      </c>
    </row>
    <row r="3">
      <c r="A3" s="1"/>
      <c r="B3" s="1" t="s">
        <v>34</v>
      </c>
      <c r="C3" s="11">
        <v>2022.0</v>
      </c>
      <c r="D3" s="1" t="s">
        <v>37</v>
      </c>
      <c r="E3" s="1"/>
    </row>
    <row r="4">
      <c r="A4" s="1" t="s">
        <v>40</v>
      </c>
      <c r="B4" s="1" t="s">
        <v>43</v>
      </c>
      <c r="C4" s="11">
        <v>2015.0</v>
      </c>
      <c r="D4" s="1" t="s">
        <v>47</v>
      </c>
      <c r="E4" s="1" t="s">
        <v>48</v>
      </c>
    </row>
    <row r="5">
      <c r="A5" s="1" t="s">
        <v>50</v>
      </c>
      <c r="B5" s="1" t="s">
        <v>53</v>
      </c>
      <c r="C5" s="11">
        <v>2020.0</v>
      </c>
      <c r="D5" s="1" t="s">
        <v>57</v>
      </c>
      <c r="E5" s="1" t="s">
        <v>58</v>
      </c>
    </row>
    <row r="6">
      <c r="A6" s="1" t="s">
        <v>61</v>
      </c>
      <c r="B6" s="1" t="s">
        <v>63</v>
      </c>
      <c r="C6" s="11">
        <v>2021.0</v>
      </c>
      <c r="D6" s="1" t="s">
        <v>67</v>
      </c>
      <c r="E6" s="1" t="s">
        <v>68</v>
      </c>
    </row>
    <row r="7">
      <c r="A7" s="1" t="s">
        <v>71</v>
      </c>
      <c r="B7" s="1" t="s">
        <v>74</v>
      </c>
      <c r="C7" s="11">
        <v>2021.0</v>
      </c>
      <c r="D7" s="1" t="s">
        <v>78</v>
      </c>
      <c r="E7" s="1" t="s">
        <v>79</v>
      </c>
    </row>
    <row r="8">
      <c r="A8" s="1"/>
      <c r="B8" s="1" t="s">
        <v>82</v>
      </c>
      <c r="C8" s="11">
        <v>2018.0</v>
      </c>
      <c r="D8" s="1" t="s">
        <v>85</v>
      </c>
      <c r="E8" s="1"/>
    </row>
    <row r="9">
      <c r="A9" s="1" t="s">
        <v>87</v>
      </c>
      <c r="B9" s="1" t="s">
        <v>90</v>
      </c>
      <c r="C9" s="11">
        <v>2020.0</v>
      </c>
      <c r="D9" s="1" t="s">
        <v>94</v>
      </c>
      <c r="E9" s="1" t="s">
        <v>95</v>
      </c>
    </row>
    <row r="10">
      <c r="A10" s="1" t="s">
        <v>97</v>
      </c>
      <c r="B10" s="1" t="s">
        <v>100</v>
      </c>
      <c r="C10" s="11">
        <v>2016.0</v>
      </c>
      <c r="D10" s="1" t="s">
        <v>105</v>
      </c>
      <c r="E10" s="1"/>
    </row>
    <row r="11">
      <c r="A11" s="1"/>
      <c r="B11" s="1" t="s">
        <v>107</v>
      </c>
      <c r="C11" s="11">
        <v>2015.0</v>
      </c>
      <c r="D11" s="1" t="s">
        <v>110</v>
      </c>
      <c r="E11" s="1"/>
    </row>
    <row r="12">
      <c r="A12" s="1" t="s">
        <v>112</v>
      </c>
      <c r="B12" s="1" t="s">
        <v>115</v>
      </c>
      <c r="C12" s="11">
        <v>2014.0</v>
      </c>
      <c r="D12" s="1" t="s">
        <v>119</v>
      </c>
      <c r="E12" s="1"/>
    </row>
    <row r="13">
      <c r="A13" s="1" t="s">
        <v>121</v>
      </c>
      <c r="B13" s="1" t="s">
        <v>124</v>
      </c>
      <c r="C13" s="11">
        <v>2024.0</v>
      </c>
      <c r="D13" s="1" t="s">
        <v>129</v>
      </c>
      <c r="E13" s="1"/>
    </row>
    <row r="14">
      <c r="A14" s="1" t="s">
        <v>131</v>
      </c>
      <c r="B14" s="1" t="s">
        <v>133</v>
      </c>
      <c r="C14" s="11">
        <v>2019.0</v>
      </c>
      <c r="D14" s="1" t="s">
        <v>137</v>
      </c>
      <c r="E14" s="1" t="s">
        <v>138</v>
      </c>
    </row>
    <row r="15">
      <c r="A15" s="1" t="s">
        <v>140</v>
      </c>
      <c r="B15" s="1" t="s">
        <v>143</v>
      </c>
      <c r="C15" s="11">
        <v>2020.0</v>
      </c>
      <c r="D15" s="1" t="s">
        <v>147</v>
      </c>
      <c r="E15" s="1" t="s">
        <v>148</v>
      </c>
    </row>
    <row r="16">
      <c r="A16" s="1" t="s">
        <v>150</v>
      </c>
      <c r="B16" s="1" t="s">
        <v>153</v>
      </c>
      <c r="C16" s="11">
        <v>2022.0</v>
      </c>
      <c r="D16" s="1" t="s">
        <v>157</v>
      </c>
      <c r="E16" s="1" t="s">
        <v>158</v>
      </c>
    </row>
    <row r="17">
      <c r="A17" s="1"/>
      <c r="B17" s="1" t="s">
        <v>168</v>
      </c>
      <c r="C17" s="11">
        <v>2015.0</v>
      </c>
      <c r="D17" s="1" t="s">
        <v>170</v>
      </c>
      <c r="E17" s="1"/>
    </row>
    <row r="18">
      <c r="A18" s="1" t="s">
        <v>172</v>
      </c>
      <c r="B18" s="1" t="s">
        <v>175</v>
      </c>
      <c r="C18" s="11">
        <v>2022.0</v>
      </c>
      <c r="D18" s="1" t="s">
        <v>180</v>
      </c>
      <c r="E18" s="1"/>
    </row>
    <row r="19">
      <c r="A19" s="1" t="s">
        <v>182</v>
      </c>
      <c r="B19" s="1" t="s">
        <v>185</v>
      </c>
      <c r="C19" s="11">
        <v>2024.0</v>
      </c>
      <c r="D19" s="1" t="s">
        <v>188</v>
      </c>
      <c r="E19" s="1"/>
    </row>
    <row r="20">
      <c r="A20" s="1" t="s">
        <v>190</v>
      </c>
      <c r="B20" s="1" t="s">
        <v>193</v>
      </c>
      <c r="C20" s="11">
        <v>2019.0</v>
      </c>
      <c r="D20" s="1" t="s">
        <v>197</v>
      </c>
      <c r="E20" s="1"/>
    </row>
    <row r="21">
      <c r="A21" s="1" t="s">
        <v>199</v>
      </c>
      <c r="B21" s="1" t="s">
        <v>202</v>
      </c>
      <c r="C21" s="11">
        <v>2018.0</v>
      </c>
      <c r="D21" s="1" t="s">
        <v>206</v>
      </c>
      <c r="E21" s="1" t="s">
        <v>207</v>
      </c>
    </row>
    <row r="22">
      <c r="A22" s="1" t="s">
        <v>209</v>
      </c>
      <c r="B22" s="1" t="s">
        <v>212</v>
      </c>
      <c r="C22" s="11">
        <v>2021.0</v>
      </c>
      <c r="D22" s="1" t="s">
        <v>216</v>
      </c>
      <c r="E22" s="1" t="s">
        <v>217</v>
      </c>
    </row>
    <row r="23">
      <c r="A23" s="1"/>
      <c r="B23" s="1" t="s">
        <v>219</v>
      </c>
      <c r="C23" s="11">
        <v>2020.0</v>
      </c>
      <c r="D23" s="1" t="s">
        <v>222</v>
      </c>
      <c r="E23" s="1"/>
    </row>
    <row r="24">
      <c r="A24" s="1" t="s">
        <v>224</v>
      </c>
      <c r="B24" s="1" t="s">
        <v>227</v>
      </c>
      <c r="C24" s="11">
        <v>2019.0</v>
      </c>
      <c r="D24" s="1" t="s">
        <v>230</v>
      </c>
      <c r="E24" s="1" t="s">
        <v>231</v>
      </c>
    </row>
    <row r="25">
      <c r="A25" s="1" t="s">
        <v>233</v>
      </c>
      <c r="B25" s="1" t="s">
        <v>236</v>
      </c>
      <c r="C25" s="11">
        <v>2023.0</v>
      </c>
      <c r="D25" s="1" t="s">
        <v>240</v>
      </c>
      <c r="E25" s="1" t="s">
        <v>241</v>
      </c>
    </row>
    <row r="26">
      <c r="A26" s="1" t="s">
        <v>243</v>
      </c>
      <c r="B26" s="1" t="s">
        <v>246</v>
      </c>
      <c r="C26" s="11">
        <v>2023.0</v>
      </c>
      <c r="D26" s="1" t="s">
        <v>250</v>
      </c>
      <c r="E26" s="1" t="s">
        <v>251</v>
      </c>
    </row>
    <row r="27">
      <c r="A27" s="1" t="s">
        <v>254</v>
      </c>
      <c r="B27" s="1" t="s">
        <v>257</v>
      </c>
      <c r="C27" s="11">
        <v>2018.0</v>
      </c>
      <c r="D27" s="1" t="s">
        <v>261</v>
      </c>
      <c r="E27" s="1" t="s">
        <v>262</v>
      </c>
    </row>
    <row r="28">
      <c r="A28" s="1" t="s">
        <v>264</v>
      </c>
      <c r="B28" s="1" t="s">
        <v>267</v>
      </c>
      <c r="C28" s="11">
        <v>2024.0</v>
      </c>
      <c r="D28" s="1" t="s">
        <v>270</v>
      </c>
      <c r="E28" s="1" t="s">
        <v>271</v>
      </c>
    </row>
    <row r="29">
      <c r="A29" s="1" t="s">
        <v>273</v>
      </c>
      <c r="B29" s="1" t="s">
        <v>276</v>
      </c>
      <c r="C29" s="11">
        <v>2018.0</v>
      </c>
      <c r="D29" s="1" t="s">
        <v>279</v>
      </c>
      <c r="E29" s="1"/>
    </row>
    <row r="30">
      <c r="A30" s="1"/>
      <c r="B30" s="1" t="s">
        <v>281</v>
      </c>
      <c r="C30" s="11">
        <v>2025.0</v>
      </c>
      <c r="D30" s="1" t="s">
        <v>285</v>
      </c>
      <c r="E30" s="1"/>
    </row>
    <row r="31">
      <c r="A31" s="1" t="s">
        <v>287</v>
      </c>
      <c r="B31" s="1" t="s">
        <v>290</v>
      </c>
      <c r="C31" s="11">
        <v>2021.0</v>
      </c>
      <c r="D31" s="1" t="s">
        <v>295</v>
      </c>
      <c r="E31" s="1"/>
    </row>
    <row r="32">
      <c r="A32" s="1" t="s">
        <v>297</v>
      </c>
      <c r="B32" s="1" t="s">
        <v>300</v>
      </c>
      <c r="C32" s="11">
        <v>2021.0</v>
      </c>
      <c r="D32" s="1" t="s">
        <v>303</v>
      </c>
      <c r="E32" s="1" t="s">
        <v>304</v>
      </c>
    </row>
    <row r="33">
      <c r="A33" s="1" t="s">
        <v>307</v>
      </c>
      <c r="B33" s="1" t="s">
        <v>310</v>
      </c>
      <c r="C33" s="11">
        <v>2024.0</v>
      </c>
      <c r="D33" s="1" t="s">
        <v>314</v>
      </c>
      <c r="E33" s="1" t="s">
        <v>315</v>
      </c>
    </row>
    <row r="34">
      <c r="A34" s="1" t="s">
        <v>320</v>
      </c>
      <c r="B34" s="1" t="s">
        <v>323</v>
      </c>
      <c r="C34" s="11">
        <v>2018.0</v>
      </c>
      <c r="D34" s="1" t="s">
        <v>327</v>
      </c>
      <c r="E34" s="1" t="s">
        <v>328</v>
      </c>
    </row>
    <row r="35">
      <c r="A35" s="1" t="s">
        <v>330</v>
      </c>
      <c r="B35" s="1" t="s">
        <v>333</v>
      </c>
      <c r="C35" s="11">
        <v>2015.0</v>
      </c>
      <c r="D35" s="1" t="s">
        <v>337</v>
      </c>
      <c r="E35" s="1" t="s">
        <v>338</v>
      </c>
    </row>
    <row r="36">
      <c r="A36" s="1" t="s">
        <v>342</v>
      </c>
      <c r="B36" s="1" t="s">
        <v>345</v>
      </c>
      <c r="C36" s="11">
        <v>2015.0</v>
      </c>
      <c r="D36" s="1" t="s">
        <v>349</v>
      </c>
      <c r="E36" s="1" t="s">
        <v>350</v>
      </c>
    </row>
    <row r="37">
      <c r="A37" s="1" t="s">
        <v>352</v>
      </c>
      <c r="B37" s="1" t="s">
        <v>355</v>
      </c>
      <c r="C37" s="11">
        <v>2016.0</v>
      </c>
      <c r="D37" s="1" t="s">
        <v>359</v>
      </c>
      <c r="E37" s="1"/>
    </row>
    <row r="38">
      <c r="A38" s="1" t="s">
        <v>362</v>
      </c>
      <c r="B38" s="1" t="s">
        <v>364</v>
      </c>
      <c r="C38" s="11">
        <v>2017.0</v>
      </c>
      <c r="D38" s="1" t="s">
        <v>367</v>
      </c>
      <c r="E38" s="1"/>
    </row>
    <row r="39">
      <c r="A39" s="1" t="s">
        <v>369</v>
      </c>
      <c r="B39" s="1" t="s">
        <v>372</v>
      </c>
      <c r="C39" s="11">
        <v>2024.0</v>
      </c>
      <c r="D39" s="1" t="s">
        <v>375</v>
      </c>
      <c r="E39" s="1"/>
    </row>
    <row r="40">
      <c r="A40" s="1" t="s">
        <v>377</v>
      </c>
      <c r="B40" s="1" t="s">
        <v>380</v>
      </c>
      <c r="C40" s="11">
        <v>2021.0</v>
      </c>
      <c r="D40" s="1" t="s">
        <v>384</v>
      </c>
      <c r="E40" s="1"/>
    </row>
    <row r="41">
      <c r="A41" s="1" t="s">
        <v>254</v>
      </c>
      <c r="B41" s="1" t="s">
        <v>386</v>
      </c>
      <c r="C41" s="11">
        <v>2018.0</v>
      </c>
      <c r="D41" s="1" t="s">
        <v>390</v>
      </c>
      <c r="E41" s="1"/>
    </row>
    <row r="42">
      <c r="A42" s="1" t="s">
        <v>393</v>
      </c>
      <c r="B42" s="1" t="s">
        <v>396</v>
      </c>
      <c r="C42" s="11">
        <v>2023.0</v>
      </c>
      <c r="D42" s="1" t="s">
        <v>400</v>
      </c>
      <c r="E42" s="1"/>
    </row>
    <row r="43">
      <c r="A43" s="1" t="s">
        <v>402</v>
      </c>
      <c r="B43" s="1" t="s">
        <v>405</v>
      </c>
      <c r="C43" s="11">
        <v>2019.0</v>
      </c>
      <c r="D43" s="1" t="s">
        <v>409</v>
      </c>
      <c r="E43" s="1" t="s">
        <v>410</v>
      </c>
    </row>
    <row r="44">
      <c r="A44" s="1" t="s">
        <v>412</v>
      </c>
      <c r="B44" s="1" t="s">
        <v>415</v>
      </c>
      <c r="C44" s="11">
        <v>2019.0</v>
      </c>
      <c r="D44" s="1" t="s">
        <v>419</v>
      </c>
      <c r="E44" s="1" t="s">
        <v>420</v>
      </c>
    </row>
    <row r="45">
      <c r="A45" s="1" t="s">
        <v>422</v>
      </c>
      <c r="B45" s="1" t="s">
        <v>425</v>
      </c>
      <c r="C45" s="11">
        <v>2023.0</v>
      </c>
      <c r="D45" s="1" t="s">
        <v>429</v>
      </c>
      <c r="E45" s="1" t="s">
        <v>430</v>
      </c>
    </row>
    <row r="46">
      <c r="A46" s="1" t="s">
        <v>432</v>
      </c>
      <c r="B46" s="1" t="s">
        <v>435</v>
      </c>
      <c r="C46" s="11">
        <v>2014.0</v>
      </c>
      <c r="D46" s="1" t="s">
        <v>439</v>
      </c>
      <c r="E46" s="1" t="s">
        <v>440</v>
      </c>
    </row>
    <row r="47">
      <c r="A47" s="1" t="s">
        <v>442</v>
      </c>
      <c r="B47" s="1" t="s">
        <v>445</v>
      </c>
      <c r="C47" s="11">
        <v>2024.0</v>
      </c>
      <c r="D47" s="1" t="s">
        <v>448</v>
      </c>
      <c r="E47" s="1" t="s">
        <v>449</v>
      </c>
    </row>
    <row r="48">
      <c r="A48" s="1" t="s">
        <v>453</v>
      </c>
      <c r="B48" s="1" t="s">
        <v>456</v>
      </c>
      <c r="C48" s="11">
        <v>2021.0</v>
      </c>
      <c r="D48" s="1" t="s">
        <v>459</v>
      </c>
      <c r="E48" s="1"/>
    </row>
    <row r="49">
      <c r="A49" s="1" t="s">
        <v>462</v>
      </c>
      <c r="B49" s="1" t="s">
        <v>465</v>
      </c>
      <c r="C49" s="11">
        <v>2014.0</v>
      </c>
      <c r="D49" s="1" t="s">
        <v>469</v>
      </c>
      <c r="E49" s="1" t="s">
        <v>470</v>
      </c>
    </row>
    <row r="50">
      <c r="A50" s="1" t="s">
        <v>40</v>
      </c>
      <c r="B50" s="1" t="s">
        <v>472</v>
      </c>
      <c r="C50" s="11">
        <v>2020.0</v>
      </c>
      <c r="D50" s="1" t="s">
        <v>476</v>
      </c>
      <c r="E50" s="1" t="s">
        <v>477</v>
      </c>
    </row>
    <row r="51">
      <c r="A51" s="1" t="s">
        <v>479</v>
      </c>
      <c r="B51" s="1" t="s">
        <v>482</v>
      </c>
      <c r="C51" s="11">
        <v>2024.0</v>
      </c>
      <c r="D51" s="1" t="s">
        <v>486</v>
      </c>
      <c r="E51" s="1" t="s">
        <v>487</v>
      </c>
    </row>
    <row r="52">
      <c r="A52" s="1"/>
      <c r="B52" s="1" t="s">
        <v>489</v>
      </c>
      <c r="C52" s="11">
        <v>2022.0</v>
      </c>
      <c r="D52" s="1" t="s">
        <v>491</v>
      </c>
      <c r="E52" s="1"/>
    </row>
    <row r="53">
      <c r="A53" s="1"/>
      <c r="B53" s="1" t="s">
        <v>493</v>
      </c>
      <c r="C53" s="11">
        <v>2021.0</v>
      </c>
      <c r="D53" s="1" t="s">
        <v>495</v>
      </c>
      <c r="E53" s="1"/>
    </row>
    <row r="54">
      <c r="A54" s="1" t="s">
        <v>497</v>
      </c>
      <c r="B54" s="1" t="s">
        <v>500</v>
      </c>
      <c r="C54" s="11">
        <v>2021.0</v>
      </c>
      <c r="D54" s="1" t="s">
        <v>504</v>
      </c>
      <c r="E54" s="1" t="s">
        <v>505</v>
      </c>
    </row>
    <row r="55">
      <c r="A55" s="1" t="s">
        <v>507</v>
      </c>
      <c r="B55" s="1" t="s">
        <v>510</v>
      </c>
      <c r="C55" s="11">
        <v>2023.0</v>
      </c>
      <c r="D55" s="1" t="s">
        <v>513</v>
      </c>
      <c r="E55" s="1" t="s">
        <v>514</v>
      </c>
    </row>
    <row r="56">
      <c r="A56" s="1" t="s">
        <v>516</v>
      </c>
      <c r="B56" s="1" t="s">
        <v>519</v>
      </c>
      <c r="C56" s="11">
        <v>2021.0</v>
      </c>
      <c r="D56" s="1" t="s">
        <v>523</v>
      </c>
      <c r="E56" s="1"/>
    </row>
    <row r="57">
      <c r="A57" s="1" t="s">
        <v>525</v>
      </c>
      <c r="B57" s="1" t="s">
        <v>528</v>
      </c>
      <c r="C57" s="11">
        <v>2020.0</v>
      </c>
      <c r="D57" s="1" t="s">
        <v>532</v>
      </c>
      <c r="E57" s="1" t="s">
        <v>533</v>
      </c>
    </row>
    <row r="58">
      <c r="A58" s="1" t="s">
        <v>535</v>
      </c>
      <c r="B58" s="1" t="s">
        <v>538</v>
      </c>
      <c r="C58" s="11">
        <v>2021.0</v>
      </c>
      <c r="D58" s="1" t="s">
        <v>542</v>
      </c>
      <c r="E58" s="1" t="s">
        <v>543</v>
      </c>
    </row>
    <row r="59">
      <c r="A59" s="1" t="s">
        <v>596</v>
      </c>
      <c r="B59" s="1" t="s">
        <v>597</v>
      </c>
      <c r="C59" s="11">
        <v>2023.0</v>
      </c>
      <c r="D59" s="1"/>
      <c r="E59" s="1" t="s">
        <v>600</v>
      </c>
    </row>
    <row r="60">
      <c r="A60" s="1" t="s">
        <v>631</v>
      </c>
      <c r="B60" s="1" t="s">
        <v>632</v>
      </c>
      <c r="C60" s="11">
        <v>2024.0</v>
      </c>
      <c r="D60" s="1" t="s">
        <v>637</v>
      </c>
      <c r="E60" s="1"/>
    </row>
    <row r="61">
      <c r="A61" s="1" t="s">
        <v>660</v>
      </c>
      <c r="B61" s="1" t="s">
        <v>661</v>
      </c>
      <c r="C61" s="11">
        <v>2018.0</v>
      </c>
      <c r="D61" s="1" t="s">
        <v>666</v>
      </c>
      <c r="E61" s="1"/>
    </row>
    <row r="62">
      <c r="A62" s="1" t="s">
        <v>691</v>
      </c>
      <c r="B62" s="1" t="s">
        <v>692</v>
      </c>
      <c r="C62" s="11">
        <v>2021.0</v>
      </c>
      <c r="D62" s="1" t="s">
        <v>694</v>
      </c>
      <c r="E62" s="1"/>
    </row>
    <row r="63">
      <c r="A63" s="1" t="s">
        <v>868</v>
      </c>
      <c r="B63" s="1" t="s">
        <v>867</v>
      </c>
      <c r="C63" s="11">
        <v>2022.0</v>
      </c>
      <c r="D63" s="13" t="s">
        <v>871</v>
      </c>
      <c r="E63" s="13" t="s">
        <v>876</v>
      </c>
    </row>
    <row r="64">
      <c r="A64" s="1" t="s">
        <v>1645</v>
      </c>
      <c r="B64" s="1" t="s">
        <v>1647</v>
      </c>
      <c r="C64" s="11">
        <v>2022.0</v>
      </c>
      <c r="D64" s="1" t="s">
        <v>1651</v>
      </c>
      <c r="E64" s="1" t="s">
        <v>1649</v>
      </c>
    </row>
    <row r="142">
      <c r="A142" s="1"/>
      <c r="B142" s="1"/>
      <c r="C142" s="11"/>
      <c r="D142" s="14"/>
      <c r="E142" s="14"/>
    </row>
    <row r="143">
      <c r="A143" s="1"/>
      <c r="B143" s="1"/>
      <c r="C143" s="11"/>
      <c r="D143" s="14"/>
      <c r="E143" s="14"/>
    </row>
    <row r="144">
      <c r="A144" s="1"/>
      <c r="B144" s="1"/>
      <c r="C144" s="11"/>
      <c r="D144" s="14"/>
      <c r="E144" s="14"/>
    </row>
    <row r="145">
      <c r="A145" s="1"/>
      <c r="B145" s="1"/>
      <c r="C145" s="11"/>
      <c r="D145" s="14"/>
      <c r="E145" s="14"/>
    </row>
    <row r="146">
      <c r="A146" s="1"/>
      <c r="B146" s="1"/>
      <c r="C146" s="11"/>
      <c r="D146" s="14"/>
      <c r="E146" s="14"/>
    </row>
    <row r="147">
      <c r="A147" s="1"/>
      <c r="B147" s="1"/>
      <c r="C147" s="11"/>
      <c r="D147" s="14"/>
      <c r="E147" s="14"/>
    </row>
    <row r="148">
      <c r="A148" s="1"/>
      <c r="B148" s="1"/>
      <c r="C148" s="11"/>
      <c r="D148" s="14"/>
      <c r="E148" s="14"/>
    </row>
    <row r="149">
      <c r="A149" s="1"/>
      <c r="B149" s="1"/>
      <c r="C149" s="11"/>
      <c r="D149" s="14"/>
      <c r="E149" s="14"/>
    </row>
    <row r="150">
      <c r="A150" s="1"/>
      <c r="B150" s="1"/>
      <c r="C150" s="11"/>
      <c r="D150" s="14"/>
      <c r="E150" s="14"/>
    </row>
    <row r="151">
      <c r="A151" s="1"/>
      <c r="B151" s="1"/>
      <c r="C151" s="11"/>
      <c r="D151" s="14"/>
      <c r="E151" s="14"/>
    </row>
    <row r="152">
      <c r="A152" s="1"/>
      <c r="B152" s="1"/>
      <c r="C152" s="11"/>
      <c r="D152" s="14"/>
      <c r="E152" s="14"/>
    </row>
    <row r="153">
      <c r="A153" s="1"/>
      <c r="B153" s="1"/>
      <c r="C153" s="11"/>
      <c r="D153" s="14"/>
      <c r="E153" s="14"/>
    </row>
    <row r="154">
      <c r="A154" s="1"/>
      <c r="B154" s="1"/>
      <c r="C154" s="11"/>
      <c r="D154" s="14"/>
      <c r="E154" s="14"/>
    </row>
    <row r="155">
      <c r="A155" s="1"/>
      <c r="B155" s="1"/>
      <c r="C155" s="11"/>
      <c r="D155" s="14"/>
      <c r="E155" s="14"/>
    </row>
    <row r="156">
      <c r="A156" s="1"/>
      <c r="B156" s="1"/>
      <c r="C156" s="11"/>
      <c r="D156" s="14"/>
      <c r="E156" s="14"/>
    </row>
    <row r="157">
      <c r="A157" s="1"/>
      <c r="B157" s="1"/>
      <c r="C157" s="11"/>
      <c r="D157" s="14"/>
      <c r="E157" s="14"/>
    </row>
    <row r="158">
      <c r="A158" s="1"/>
      <c r="B158" s="1"/>
      <c r="C158" s="11"/>
      <c r="D158" s="14"/>
      <c r="E158" s="14"/>
    </row>
    <row r="159">
      <c r="A159" s="1"/>
      <c r="B159" s="1"/>
      <c r="C159" s="11"/>
      <c r="D159" s="14"/>
      <c r="E159" s="14"/>
    </row>
    <row r="160">
      <c r="A160" s="1"/>
      <c r="B160" s="1"/>
      <c r="C160" s="11"/>
      <c r="D160" s="14"/>
      <c r="E160" s="14"/>
    </row>
    <row r="161">
      <c r="A161" s="1"/>
      <c r="B161" s="1"/>
      <c r="C161" s="11"/>
      <c r="D161" s="14"/>
      <c r="E161" s="14"/>
    </row>
    <row r="162">
      <c r="A162" s="1"/>
      <c r="B162" s="1"/>
      <c r="C162" s="11"/>
      <c r="D162" s="14"/>
      <c r="E162" s="14"/>
    </row>
    <row r="163">
      <c r="A163" s="1"/>
      <c r="B163" s="1"/>
      <c r="C163" s="11"/>
      <c r="D163" s="14"/>
      <c r="E163" s="14"/>
    </row>
    <row r="164">
      <c r="A164" s="1"/>
      <c r="B164" s="1"/>
      <c r="C164" s="11"/>
      <c r="D164" s="14"/>
      <c r="E164" s="14"/>
    </row>
    <row r="165">
      <c r="A165" s="1"/>
      <c r="B165" s="1"/>
      <c r="C165" s="11"/>
      <c r="D165" s="14"/>
      <c r="E165" s="14"/>
    </row>
    <row r="166">
      <c r="A166" s="1"/>
      <c r="B166" s="1"/>
      <c r="C166" s="11"/>
      <c r="D166" s="14"/>
      <c r="E166" s="14"/>
    </row>
    <row r="167">
      <c r="A167" s="1"/>
      <c r="B167" s="1"/>
      <c r="C167" s="11"/>
      <c r="D167" s="14"/>
      <c r="E167" s="14"/>
    </row>
    <row r="168">
      <c r="A168" s="1"/>
      <c r="B168" s="1"/>
      <c r="C168" s="11"/>
      <c r="D168" s="14"/>
      <c r="E168" s="14"/>
    </row>
    <row r="169">
      <c r="A169" s="1"/>
      <c r="B169" s="1"/>
      <c r="C169" s="11"/>
      <c r="D169" s="14"/>
      <c r="E169" s="14"/>
    </row>
    <row r="170">
      <c r="A170" s="1"/>
      <c r="B170" s="1"/>
      <c r="C170" s="11"/>
      <c r="D170" s="14"/>
      <c r="E170" s="14"/>
    </row>
    <row r="171">
      <c r="A171" s="1"/>
      <c r="B171" s="1"/>
      <c r="C171" s="11"/>
      <c r="D171" s="14"/>
      <c r="E171" s="14"/>
    </row>
    <row r="172">
      <c r="A172" s="1"/>
      <c r="B172" s="1"/>
      <c r="C172" s="11"/>
      <c r="D172" s="14"/>
      <c r="E172" s="14"/>
    </row>
    <row r="173">
      <c r="A173" s="1"/>
      <c r="B173" s="1"/>
      <c r="C173" s="11"/>
      <c r="D173" s="14"/>
      <c r="E173" s="14"/>
    </row>
    <row r="174">
      <c r="A174" s="1"/>
      <c r="B174" s="1"/>
      <c r="C174" s="11"/>
      <c r="D174" s="14"/>
      <c r="E174" s="14"/>
    </row>
    <row r="175">
      <c r="A175" s="1"/>
      <c r="B175" s="1"/>
      <c r="C175" s="11"/>
      <c r="D175" s="14"/>
      <c r="E175" s="14"/>
    </row>
    <row r="176">
      <c r="A176" s="1"/>
      <c r="B176" s="1"/>
      <c r="C176" s="11"/>
      <c r="D176" s="14"/>
      <c r="E176" s="14"/>
    </row>
    <row r="177">
      <c r="A177" s="1"/>
      <c r="B177" s="1"/>
      <c r="C177" s="11"/>
      <c r="D177" s="14"/>
      <c r="E177" s="14"/>
    </row>
    <row r="178">
      <c r="A178" s="1"/>
      <c r="B178" s="1"/>
      <c r="C178" s="11"/>
      <c r="D178" s="14"/>
      <c r="E178" s="14"/>
    </row>
    <row r="179">
      <c r="A179" s="1"/>
      <c r="B179" s="1"/>
      <c r="C179" s="11"/>
      <c r="D179" s="14"/>
      <c r="E179" s="14"/>
    </row>
    <row r="180">
      <c r="A180" s="1"/>
      <c r="B180" s="1"/>
      <c r="C180" s="11"/>
      <c r="D180" s="14"/>
      <c r="E180" s="14"/>
    </row>
    <row r="181">
      <c r="A181" s="1"/>
      <c r="B181" s="1"/>
      <c r="C181" s="11"/>
      <c r="D181" s="14"/>
      <c r="E181" s="14"/>
    </row>
    <row r="182">
      <c r="A182" s="1"/>
      <c r="B182" s="1"/>
      <c r="C182" s="11"/>
      <c r="D182" s="14"/>
      <c r="E182" s="14"/>
    </row>
    <row r="183">
      <c r="A183" s="1"/>
      <c r="B183" s="1"/>
      <c r="C183" s="11"/>
      <c r="D183" s="14"/>
      <c r="E183" s="14"/>
    </row>
    <row r="184">
      <c r="A184" s="1"/>
      <c r="B184" s="1"/>
      <c r="C184" s="11"/>
      <c r="D184" s="14"/>
      <c r="E184" s="14"/>
    </row>
    <row r="185">
      <c r="A185" s="1"/>
      <c r="B185" s="1"/>
      <c r="C185" s="11"/>
      <c r="D185" s="14"/>
      <c r="E185" s="14"/>
    </row>
    <row r="186">
      <c r="A186" s="1"/>
      <c r="B186" s="1"/>
      <c r="C186" s="11"/>
      <c r="D186" s="14"/>
      <c r="E186" s="14"/>
    </row>
    <row r="187">
      <c r="A187" s="1"/>
      <c r="B187" s="1"/>
      <c r="C187" s="11"/>
      <c r="D187" s="14"/>
      <c r="E187" s="14"/>
    </row>
    <row r="188">
      <c r="A188" s="1"/>
      <c r="B188" s="1"/>
      <c r="C188" s="11"/>
      <c r="D188" s="14"/>
      <c r="E188" s="14"/>
    </row>
    <row r="189">
      <c r="A189" s="1"/>
      <c r="B189" s="1"/>
      <c r="C189" s="11"/>
      <c r="D189" s="14"/>
      <c r="E189" s="14"/>
    </row>
    <row r="190">
      <c r="A190" s="1"/>
      <c r="B190" s="1"/>
      <c r="C190" s="11"/>
      <c r="D190" s="14"/>
      <c r="E190" s="14"/>
    </row>
    <row r="191">
      <c r="A191" s="1"/>
      <c r="B191" s="1"/>
      <c r="C191" s="11"/>
      <c r="D191" s="14"/>
      <c r="E191" s="14"/>
    </row>
    <row r="192">
      <c r="A192" s="1"/>
      <c r="B192" s="1"/>
      <c r="C192" s="11"/>
      <c r="D192" s="14"/>
      <c r="E192" s="14"/>
    </row>
    <row r="193">
      <c r="A193" s="1"/>
      <c r="B193" s="1"/>
      <c r="C193" s="11"/>
      <c r="D193" s="14"/>
      <c r="E193" s="14"/>
    </row>
    <row r="194">
      <c r="A194" s="1"/>
      <c r="B194" s="1"/>
      <c r="C194" s="11"/>
      <c r="D194" s="14"/>
      <c r="E194" s="14"/>
    </row>
    <row r="195">
      <c r="A195" s="1"/>
      <c r="B195" s="1"/>
      <c r="C195" s="11"/>
      <c r="D195" s="14"/>
      <c r="E195" s="14"/>
    </row>
    <row r="196">
      <c r="A196" s="1"/>
      <c r="B196" s="1"/>
      <c r="C196" s="11"/>
      <c r="D196" s="14"/>
      <c r="E196" s="14"/>
    </row>
    <row r="197">
      <c r="A197" s="1"/>
      <c r="B197" s="1"/>
      <c r="C197" s="11"/>
      <c r="D197" s="14"/>
      <c r="E197" s="14"/>
    </row>
    <row r="198">
      <c r="A198" s="1"/>
      <c r="B198" s="1"/>
      <c r="C198" s="11"/>
      <c r="D198" s="14"/>
      <c r="E198" s="14"/>
    </row>
    <row r="199">
      <c r="A199" s="1"/>
      <c r="B199" s="1"/>
      <c r="C199" s="11"/>
      <c r="D199" s="14"/>
      <c r="E199" s="14"/>
    </row>
    <row r="200">
      <c r="A200" s="1"/>
      <c r="B200" s="1"/>
      <c r="C200" s="11"/>
      <c r="D200" s="14"/>
      <c r="E200" s="14"/>
    </row>
    <row r="201">
      <c r="A201" s="1"/>
      <c r="B201" s="1"/>
      <c r="C201" s="11"/>
      <c r="D201" s="14"/>
      <c r="E201" s="14"/>
    </row>
    <row r="202">
      <c r="A202" s="1"/>
      <c r="B202" s="1"/>
      <c r="C202" s="11"/>
      <c r="D202" s="14"/>
      <c r="E202" s="14"/>
    </row>
    <row r="203">
      <c r="A203" s="1"/>
      <c r="B203" s="1"/>
      <c r="C203" s="11"/>
      <c r="D203" s="14"/>
      <c r="E203" s="14"/>
    </row>
    <row r="204">
      <c r="A204" s="1"/>
      <c r="B204" s="1"/>
      <c r="C204" s="11"/>
      <c r="D204" s="14"/>
      <c r="E204" s="14"/>
    </row>
    <row r="205">
      <c r="A205" s="1"/>
      <c r="B205" s="1"/>
      <c r="C205" s="11"/>
      <c r="D205" s="14"/>
      <c r="E205" s="14"/>
    </row>
    <row r="206">
      <c r="A206" s="1"/>
      <c r="B206" s="1"/>
      <c r="C206" s="11"/>
      <c r="D206" s="14"/>
      <c r="E206" s="14"/>
    </row>
    <row r="207">
      <c r="A207" s="1"/>
      <c r="B207" s="1"/>
      <c r="C207" s="11"/>
      <c r="D207" s="14"/>
      <c r="E207" s="14"/>
    </row>
    <row r="208">
      <c r="A208" s="1"/>
      <c r="B208" s="1"/>
      <c r="C208" s="11"/>
      <c r="D208" s="14"/>
      <c r="E208" s="14"/>
    </row>
    <row r="209">
      <c r="A209" s="1"/>
      <c r="B209" s="1"/>
      <c r="C209" s="11"/>
      <c r="D209" s="14"/>
      <c r="E209" s="14"/>
    </row>
    <row r="210">
      <c r="A210" s="1"/>
      <c r="B210" s="1"/>
      <c r="C210" s="11"/>
      <c r="D210" s="14"/>
      <c r="E210" s="14"/>
    </row>
    <row r="211">
      <c r="A211" s="1"/>
      <c r="B211" s="1"/>
      <c r="C211" s="11"/>
      <c r="D211" s="14"/>
      <c r="E211" s="14"/>
    </row>
    <row r="212">
      <c r="A212" s="1"/>
      <c r="B212" s="1"/>
      <c r="C212" s="11"/>
      <c r="D212" s="14"/>
      <c r="E212" s="14"/>
    </row>
    <row r="213">
      <c r="A213" s="1"/>
      <c r="B213" s="1"/>
      <c r="C213" s="11"/>
      <c r="D213" s="14"/>
      <c r="E213" s="14"/>
    </row>
    <row r="214">
      <c r="A214" s="1"/>
      <c r="B214" s="1"/>
      <c r="C214" s="11"/>
      <c r="D214" s="14"/>
      <c r="E214" s="14"/>
    </row>
    <row r="215">
      <c r="A215" s="1"/>
      <c r="B215" s="1"/>
      <c r="C215" s="11"/>
      <c r="D215" s="14"/>
      <c r="E215" s="14"/>
    </row>
    <row r="216">
      <c r="A216" s="1"/>
      <c r="B216" s="1"/>
      <c r="C216" s="11"/>
      <c r="D216" s="14"/>
      <c r="E216" s="14"/>
    </row>
    <row r="217">
      <c r="A217" s="1"/>
      <c r="B217" s="1"/>
      <c r="C217" s="11"/>
      <c r="D217" s="14"/>
      <c r="E217" s="14"/>
    </row>
    <row r="218">
      <c r="A218" s="1"/>
      <c r="B218" s="1"/>
      <c r="C218" s="11"/>
      <c r="D218" s="14"/>
      <c r="E218" s="14"/>
    </row>
    <row r="219">
      <c r="A219" s="1"/>
      <c r="B219" s="1"/>
      <c r="C219" s="11"/>
      <c r="D219" s="14"/>
      <c r="E219" s="14"/>
    </row>
    <row r="220">
      <c r="A220" s="1"/>
      <c r="B220" s="1"/>
      <c r="C220" s="11"/>
      <c r="D220" s="14"/>
      <c r="E220" s="14"/>
    </row>
    <row r="221">
      <c r="A221" s="1"/>
      <c r="B221" s="1"/>
      <c r="C221" s="11"/>
      <c r="D221" s="14"/>
      <c r="E221" s="14"/>
    </row>
    <row r="222">
      <c r="A222" s="1"/>
      <c r="B222" s="1"/>
      <c r="C222" s="11"/>
      <c r="D222" s="14"/>
      <c r="E222" s="14"/>
    </row>
    <row r="223">
      <c r="A223" s="1"/>
      <c r="B223" s="1"/>
      <c r="C223" s="11"/>
      <c r="D223" s="14"/>
      <c r="E223" s="14"/>
    </row>
    <row r="224">
      <c r="A224" s="1"/>
      <c r="B224" s="1"/>
      <c r="C224" s="11"/>
      <c r="D224" s="14"/>
      <c r="E224" s="14"/>
    </row>
    <row r="225">
      <c r="A225" s="1"/>
      <c r="B225" s="1"/>
      <c r="C225" s="11"/>
      <c r="D225" s="14"/>
      <c r="E225" s="14"/>
    </row>
    <row r="226">
      <c r="A226" s="1"/>
      <c r="B226" s="1"/>
      <c r="C226" s="11"/>
      <c r="D226" s="14"/>
      <c r="E226" s="14"/>
    </row>
    <row r="227">
      <c r="A227" s="1"/>
      <c r="B227" s="1"/>
      <c r="C227" s="11"/>
      <c r="D227" s="14"/>
      <c r="E227" s="14"/>
    </row>
    <row r="228">
      <c r="A228" s="1"/>
      <c r="B228" s="1"/>
      <c r="C228" s="11"/>
      <c r="D228" s="14"/>
      <c r="E228" s="14"/>
    </row>
    <row r="229">
      <c r="A229" s="1"/>
      <c r="B229" s="1"/>
      <c r="C229" s="11"/>
      <c r="D229" s="14"/>
      <c r="E229" s="14"/>
    </row>
    <row r="230">
      <c r="A230" s="1"/>
      <c r="B230" s="1"/>
      <c r="C230" s="11"/>
      <c r="D230" s="14"/>
      <c r="E230" s="14"/>
    </row>
    <row r="231">
      <c r="A231" s="1"/>
      <c r="B231" s="1"/>
      <c r="C231" s="11"/>
      <c r="D231" s="14"/>
      <c r="E231" s="14"/>
    </row>
    <row r="232">
      <c r="A232" s="1"/>
      <c r="B232" s="1"/>
      <c r="C232" s="11"/>
      <c r="D232" s="14"/>
      <c r="E232" s="14"/>
    </row>
    <row r="233">
      <c r="A233" s="1"/>
      <c r="B233" s="1"/>
      <c r="C233" s="11"/>
      <c r="D233" s="14"/>
      <c r="E233" s="14"/>
    </row>
    <row r="234">
      <c r="A234" s="1"/>
      <c r="B234" s="1"/>
      <c r="C234" s="11"/>
      <c r="D234" s="14"/>
      <c r="E234" s="14"/>
    </row>
    <row r="235">
      <c r="A235" s="1"/>
      <c r="B235" s="1"/>
      <c r="C235" s="11"/>
      <c r="D235" s="14"/>
      <c r="E235" s="14"/>
    </row>
    <row r="236">
      <c r="A236" s="1"/>
      <c r="B236" s="1"/>
      <c r="C236" s="11"/>
      <c r="D236" s="14"/>
      <c r="E236" s="14"/>
    </row>
    <row r="237">
      <c r="A237" s="1"/>
      <c r="B237" s="1"/>
      <c r="C237" s="11"/>
      <c r="D237" s="14"/>
      <c r="E237" s="14"/>
    </row>
    <row r="238">
      <c r="A238" s="1"/>
      <c r="B238" s="1"/>
      <c r="C238" s="11"/>
      <c r="D238" s="14"/>
      <c r="E238" s="14"/>
    </row>
    <row r="239">
      <c r="A239" s="1"/>
      <c r="B239" s="1"/>
      <c r="C239" s="11"/>
      <c r="D239" s="14"/>
      <c r="E239" s="14"/>
    </row>
    <row r="240">
      <c r="A240" s="1"/>
      <c r="B240" s="1"/>
      <c r="C240" s="11"/>
      <c r="D240" s="14"/>
      <c r="E240" s="14"/>
    </row>
    <row r="241">
      <c r="A241" s="1"/>
      <c r="B241" s="1"/>
      <c r="C241" s="11"/>
      <c r="D241" s="14"/>
      <c r="E241" s="14"/>
    </row>
    <row r="242">
      <c r="A242" s="1"/>
      <c r="B242" s="1"/>
      <c r="C242" s="11"/>
      <c r="D242" s="14"/>
      <c r="E242" s="14"/>
    </row>
    <row r="243">
      <c r="A243" s="1"/>
      <c r="B243" s="1"/>
      <c r="C243" s="11"/>
      <c r="D243" s="14"/>
      <c r="E243" s="14"/>
    </row>
    <row r="244">
      <c r="A244" s="1"/>
      <c r="B244" s="1"/>
      <c r="C244" s="11"/>
      <c r="D244" s="14"/>
      <c r="E244" s="14"/>
    </row>
    <row r="245">
      <c r="A245" s="1"/>
      <c r="B245" s="1"/>
      <c r="C245" s="11"/>
      <c r="D245" s="14"/>
      <c r="E245" s="14"/>
    </row>
    <row r="246">
      <c r="A246" s="1"/>
      <c r="B246" s="1"/>
      <c r="C246" s="11"/>
      <c r="D246" s="14"/>
      <c r="E246" s="14"/>
    </row>
    <row r="247">
      <c r="A247" s="1"/>
      <c r="B247" s="1"/>
      <c r="C247" s="11"/>
      <c r="D247" s="14"/>
      <c r="E247" s="14"/>
    </row>
    <row r="248">
      <c r="A248" s="1"/>
      <c r="B248" s="1"/>
      <c r="C248" s="11"/>
      <c r="D248" s="14"/>
      <c r="E248" s="14"/>
    </row>
    <row r="249">
      <c r="A249" s="1"/>
      <c r="B249" s="1"/>
      <c r="C249" s="11"/>
      <c r="D249" s="14"/>
      <c r="E249" s="14"/>
    </row>
    <row r="250">
      <c r="A250" s="1"/>
      <c r="B250" s="1"/>
      <c r="C250" s="11"/>
      <c r="D250" s="14"/>
      <c r="E250" s="14"/>
    </row>
    <row r="251">
      <c r="A251" s="1"/>
      <c r="B251" s="1"/>
      <c r="C251" s="11"/>
      <c r="D251" s="14"/>
      <c r="E251" s="14"/>
    </row>
    <row r="252">
      <c r="A252" s="1"/>
      <c r="B252" s="1"/>
      <c r="C252" s="11"/>
      <c r="D252" s="14"/>
      <c r="E252" s="14"/>
    </row>
    <row r="253">
      <c r="A253" s="1"/>
      <c r="B253" s="1"/>
      <c r="C253" s="11"/>
      <c r="D253" s="14"/>
      <c r="E253" s="14"/>
    </row>
    <row r="254">
      <c r="A254" s="1"/>
      <c r="B254" s="1"/>
      <c r="C254" s="11"/>
      <c r="D254" s="14"/>
      <c r="E254" s="14"/>
    </row>
    <row r="255">
      <c r="A255" s="1"/>
      <c r="B255" s="1"/>
      <c r="C255" s="11"/>
      <c r="D255" s="14"/>
      <c r="E255" s="14"/>
    </row>
    <row r="256">
      <c r="A256" s="1"/>
      <c r="B256" s="1"/>
      <c r="C256" s="11"/>
      <c r="D256" s="14"/>
      <c r="E256" s="14"/>
    </row>
    <row r="257">
      <c r="A257" s="1"/>
      <c r="B257" s="1"/>
      <c r="C257" s="11"/>
      <c r="D257" s="14"/>
      <c r="E257" s="14"/>
    </row>
    <row r="258">
      <c r="A258" s="1"/>
      <c r="B258" s="1"/>
      <c r="C258" s="11"/>
      <c r="D258" s="14"/>
      <c r="E258" s="14"/>
    </row>
    <row r="259">
      <c r="A259" s="1"/>
      <c r="B259" s="1"/>
      <c r="C259" s="11"/>
      <c r="D259" s="14"/>
      <c r="E259" s="14"/>
    </row>
    <row r="260">
      <c r="A260" s="1"/>
      <c r="B260" s="1"/>
      <c r="C260" s="11"/>
      <c r="D260" s="14"/>
      <c r="E260" s="14"/>
    </row>
    <row r="261">
      <c r="A261" s="1"/>
      <c r="B261" s="1"/>
      <c r="C261" s="11"/>
      <c r="D261" s="14"/>
      <c r="E261" s="14"/>
    </row>
    <row r="262">
      <c r="A262" s="1"/>
      <c r="B262" s="1"/>
      <c r="C262" s="11"/>
      <c r="D262" s="14"/>
      <c r="E262" s="14"/>
    </row>
    <row r="263">
      <c r="A263" s="1"/>
      <c r="B263" s="1"/>
      <c r="C263" s="11"/>
      <c r="D263" s="14"/>
      <c r="E263" s="14"/>
    </row>
    <row r="264">
      <c r="A264" s="1"/>
      <c r="B264" s="1"/>
      <c r="C264" s="11"/>
      <c r="D264" s="14"/>
      <c r="E264" s="14"/>
    </row>
    <row r="265">
      <c r="A265" s="1"/>
      <c r="B265" s="1"/>
      <c r="C265" s="11"/>
      <c r="D265" s="14"/>
      <c r="E265" s="14"/>
    </row>
    <row r="266">
      <c r="A266" s="1"/>
      <c r="B266" s="1"/>
      <c r="C266" s="11"/>
      <c r="D266" s="14"/>
      <c r="E266" s="14"/>
    </row>
    <row r="267">
      <c r="A267" s="1"/>
      <c r="B267" s="1"/>
      <c r="C267" s="11"/>
      <c r="D267" s="14"/>
      <c r="E267" s="14"/>
    </row>
    <row r="268">
      <c r="A268" s="1"/>
      <c r="B268" s="1"/>
      <c r="C268" s="11"/>
      <c r="D268" s="14"/>
      <c r="E268" s="14"/>
    </row>
    <row r="269">
      <c r="A269" s="1"/>
      <c r="B269" s="1"/>
      <c r="C269" s="11"/>
      <c r="D269" s="14"/>
      <c r="E269" s="14"/>
    </row>
    <row r="270">
      <c r="A270" s="1"/>
      <c r="B270" s="1"/>
      <c r="C270" s="11"/>
      <c r="D270" s="14"/>
      <c r="E270" s="14"/>
    </row>
    <row r="271">
      <c r="A271" s="1"/>
      <c r="B271" s="1"/>
      <c r="C271" s="11"/>
      <c r="D271" s="14"/>
      <c r="E271" s="14"/>
    </row>
    <row r="272">
      <c r="A272" s="1"/>
      <c r="B272" s="1"/>
      <c r="C272" s="11"/>
      <c r="D272" s="14"/>
      <c r="E272" s="14"/>
    </row>
    <row r="273">
      <c r="A273" s="1"/>
      <c r="B273" s="1"/>
      <c r="C273" s="11"/>
      <c r="D273" s="14"/>
      <c r="E273" s="14"/>
    </row>
    <row r="274">
      <c r="A274" s="1"/>
      <c r="B274" s="1"/>
      <c r="C274" s="11"/>
      <c r="D274" s="14"/>
      <c r="E274" s="14"/>
    </row>
    <row r="275">
      <c r="A275" s="1"/>
      <c r="B275" s="1"/>
      <c r="C275" s="11"/>
      <c r="D275" s="14"/>
      <c r="E275" s="14"/>
    </row>
    <row r="276">
      <c r="A276" s="1"/>
      <c r="B276" s="1"/>
      <c r="C276" s="11"/>
      <c r="D276" s="14"/>
      <c r="E276" s="14"/>
    </row>
    <row r="277">
      <c r="A277" s="1"/>
      <c r="B277" s="1"/>
      <c r="C277" s="11"/>
      <c r="D277" s="14"/>
      <c r="E277" s="14"/>
    </row>
    <row r="278">
      <c r="A278" s="1"/>
      <c r="B278" s="1"/>
      <c r="C278" s="11"/>
      <c r="D278" s="14"/>
      <c r="E278" s="14"/>
    </row>
    <row r="279">
      <c r="A279" s="1"/>
      <c r="B279" s="1"/>
      <c r="C279" s="11"/>
      <c r="D279" s="14"/>
      <c r="E279" s="14"/>
    </row>
    <row r="280">
      <c r="A280" s="1"/>
      <c r="B280" s="1"/>
      <c r="C280" s="11"/>
      <c r="D280" s="14"/>
      <c r="E280" s="14"/>
    </row>
    <row r="281">
      <c r="A281" s="1"/>
      <c r="B281" s="1"/>
      <c r="C281" s="11"/>
      <c r="D281" s="14"/>
      <c r="E281" s="14"/>
    </row>
    <row r="282">
      <c r="A282" s="1"/>
      <c r="B282" s="1"/>
      <c r="C282" s="11"/>
      <c r="D282" s="14"/>
      <c r="E282" s="14"/>
    </row>
    <row r="283">
      <c r="A283" s="1"/>
      <c r="B283" s="1"/>
      <c r="C283" s="11"/>
      <c r="D283" s="14"/>
      <c r="E283" s="14"/>
    </row>
    <row r="284">
      <c r="A284" s="1"/>
      <c r="B284" s="1"/>
      <c r="C284" s="11"/>
      <c r="D284" s="14"/>
      <c r="E284" s="14"/>
    </row>
    <row r="285">
      <c r="A285" s="1"/>
      <c r="B285" s="1"/>
      <c r="C285" s="11"/>
      <c r="D285" s="14"/>
      <c r="E285" s="14"/>
    </row>
    <row r="286">
      <c r="A286" s="1"/>
      <c r="B286" s="1"/>
      <c r="C286" s="11"/>
      <c r="D286" s="14"/>
      <c r="E286" s="14"/>
    </row>
    <row r="287">
      <c r="A287" s="1"/>
      <c r="B287" s="1"/>
      <c r="C287" s="11"/>
      <c r="D287" s="14"/>
      <c r="E287" s="14"/>
    </row>
    <row r="288">
      <c r="A288" s="1"/>
      <c r="B288" s="1"/>
      <c r="C288" s="11"/>
      <c r="D288" s="14"/>
      <c r="E288" s="14"/>
    </row>
    <row r="289">
      <c r="A289" s="1"/>
      <c r="B289" s="1"/>
      <c r="C289" s="11"/>
      <c r="D289" s="14"/>
      <c r="E289" s="14"/>
    </row>
    <row r="290">
      <c r="A290" s="1"/>
      <c r="B290" s="1"/>
      <c r="C290" s="11"/>
      <c r="D290" s="14"/>
      <c r="E290" s="14"/>
    </row>
    <row r="291">
      <c r="A291" s="1"/>
      <c r="B291" s="1"/>
      <c r="C291" s="11"/>
      <c r="D291" s="14"/>
      <c r="E291" s="14"/>
    </row>
    <row r="292">
      <c r="A292" s="1"/>
      <c r="B292" s="1"/>
      <c r="C292" s="11"/>
      <c r="D292" s="14"/>
      <c r="E292" s="14"/>
    </row>
    <row r="293">
      <c r="A293" s="1"/>
      <c r="B293" s="1"/>
      <c r="C293" s="11"/>
      <c r="D293" s="14"/>
      <c r="E293" s="14"/>
    </row>
    <row r="294">
      <c r="A294" s="1"/>
      <c r="B294" s="1"/>
      <c r="C294" s="11"/>
      <c r="D294" s="14"/>
      <c r="E294" s="14"/>
    </row>
    <row r="295">
      <c r="A295" s="1"/>
      <c r="B295" s="1"/>
      <c r="C295" s="11"/>
      <c r="D295" s="14"/>
      <c r="E295" s="14"/>
    </row>
    <row r="296">
      <c r="A296" s="1"/>
      <c r="B296" s="1"/>
      <c r="C296" s="11"/>
      <c r="D296" s="14"/>
      <c r="E296" s="14"/>
    </row>
    <row r="297">
      <c r="A297" s="1"/>
      <c r="B297" s="1"/>
      <c r="C297" s="11"/>
      <c r="D297" s="14"/>
      <c r="E297" s="14"/>
    </row>
    <row r="298">
      <c r="A298" s="1"/>
      <c r="B298" s="1"/>
      <c r="C298" s="11"/>
      <c r="D298" s="14"/>
      <c r="E298" s="14"/>
    </row>
    <row r="299">
      <c r="A299" s="1"/>
      <c r="B299" s="1"/>
      <c r="C299" s="11"/>
      <c r="D299" s="14"/>
      <c r="E299" s="14"/>
    </row>
    <row r="300">
      <c r="A300" s="1"/>
      <c r="B300" s="1"/>
      <c r="C300" s="11"/>
      <c r="D300" s="14"/>
      <c r="E300" s="14"/>
    </row>
    <row r="301">
      <c r="A301" s="1"/>
      <c r="B301" s="1"/>
      <c r="C301" s="11"/>
      <c r="D301" s="14"/>
      <c r="E301" s="14"/>
    </row>
    <row r="302">
      <c r="A302" s="1"/>
      <c r="B302" s="1"/>
      <c r="C302" s="11"/>
      <c r="D302" s="14"/>
      <c r="E302" s="14"/>
    </row>
    <row r="303">
      <c r="A303" s="1"/>
      <c r="B303" s="1"/>
      <c r="C303" s="11"/>
      <c r="D303" s="14"/>
      <c r="E303" s="14"/>
    </row>
    <row r="304">
      <c r="A304" s="1"/>
      <c r="B304" s="1"/>
      <c r="C304" s="11"/>
      <c r="D304" s="14"/>
      <c r="E304" s="14"/>
    </row>
    <row r="305">
      <c r="A305" s="1"/>
      <c r="B305" s="1"/>
      <c r="C305" s="11"/>
      <c r="D305" s="14"/>
      <c r="E305" s="14"/>
    </row>
    <row r="306">
      <c r="A306" s="1"/>
      <c r="B306" s="1"/>
      <c r="C306" s="11"/>
      <c r="D306" s="14"/>
      <c r="E306" s="14"/>
    </row>
    <row r="307">
      <c r="A307" s="1"/>
      <c r="B307" s="1"/>
      <c r="C307" s="11"/>
      <c r="D307" s="14"/>
      <c r="E307" s="14"/>
    </row>
    <row r="308">
      <c r="A308" s="1"/>
      <c r="B308" s="1"/>
      <c r="C308" s="11"/>
      <c r="D308" s="14"/>
      <c r="E308" s="14"/>
    </row>
    <row r="309">
      <c r="A309" s="1"/>
      <c r="B309" s="1"/>
      <c r="C309" s="11"/>
      <c r="D309" s="14"/>
      <c r="E309" s="14"/>
    </row>
    <row r="310">
      <c r="A310" s="1"/>
      <c r="B310" s="1"/>
      <c r="C310" s="11"/>
      <c r="D310" s="14"/>
      <c r="E310" s="14"/>
    </row>
    <row r="311">
      <c r="A311" s="1"/>
      <c r="B311" s="1"/>
      <c r="C311" s="11"/>
      <c r="D311" s="14"/>
      <c r="E311" s="14"/>
    </row>
    <row r="312">
      <c r="A312" s="1"/>
      <c r="B312" s="1"/>
      <c r="C312" s="11"/>
      <c r="D312" s="14"/>
      <c r="E312" s="14"/>
    </row>
    <row r="313">
      <c r="A313" s="1"/>
      <c r="B313" s="1"/>
      <c r="C313" s="11"/>
      <c r="D313" s="14"/>
      <c r="E313" s="14"/>
    </row>
    <row r="314">
      <c r="A314" s="1"/>
      <c r="B314" s="1"/>
      <c r="C314" s="11"/>
      <c r="D314" s="14"/>
      <c r="E314" s="14"/>
    </row>
    <row r="315">
      <c r="A315" s="1"/>
      <c r="B315" s="1"/>
      <c r="C315" s="11"/>
      <c r="D315" s="14"/>
      <c r="E315" s="14"/>
    </row>
    <row r="316">
      <c r="A316" s="1"/>
      <c r="B316" s="1"/>
      <c r="C316" s="11"/>
      <c r="D316" s="14"/>
      <c r="E316" s="14"/>
    </row>
    <row r="317">
      <c r="A317" s="1"/>
      <c r="B317" s="1"/>
      <c r="C317" s="11"/>
      <c r="D317" s="14"/>
      <c r="E317" s="14"/>
    </row>
    <row r="318">
      <c r="A318" s="1"/>
      <c r="B318" s="1"/>
      <c r="C318" s="11"/>
      <c r="D318" s="14"/>
      <c r="E318" s="14"/>
    </row>
    <row r="319">
      <c r="A319" s="1"/>
      <c r="B319" s="1"/>
      <c r="C319" s="11"/>
      <c r="D319" s="14"/>
      <c r="E319" s="14"/>
    </row>
    <row r="320">
      <c r="A320" s="1"/>
      <c r="B320" s="1"/>
      <c r="C320" s="11"/>
      <c r="D320" s="14"/>
      <c r="E320" s="14"/>
    </row>
    <row r="321">
      <c r="A321" s="1"/>
      <c r="B321" s="1"/>
      <c r="C321" s="11"/>
      <c r="D321" s="14"/>
      <c r="E321" s="14"/>
    </row>
    <row r="322">
      <c r="A322" s="1"/>
      <c r="B322" s="1"/>
      <c r="C322" s="11"/>
      <c r="D322" s="14"/>
      <c r="E322" s="14"/>
    </row>
    <row r="323">
      <c r="A323" s="1"/>
      <c r="B323" s="1"/>
      <c r="C323" s="11"/>
      <c r="D323" s="14"/>
      <c r="E323" s="14"/>
    </row>
    <row r="324">
      <c r="A324" s="1"/>
      <c r="B324" s="1"/>
      <c r="C324" s="11"/>
      <c r="D324" s="14"/>
      <c r="E324" s="14"/>
    </row>
    <row r="325">
      <c r="A325" s="1"/>
      <c r="B325" s="1"/>
      <c r="C325" s="11"/>
      <c r="D325" s="14"/>
      <c r="E325" s="14"/>
    </row>
    <row r="326">
      <c r="A326" s="1"/>
      <c r="B326" s="1"/>
      <c r="C326" s="11"/>
      <c r="D326" s="14"/>
      <c r="E326" s="14"/>
    </row>
    <row r="327">
      <c r="A327" s="1"/>
      <c r="B327" s="1"/>
      <c r="C327" s="11"/>
      <c r="D327" s="14"/>
      <c r="E327" s="14"/>
    </row>
    <row r="328">
      <c r="A328" s="1"/>
      <c r="B328" s="1"/>
      <c r="C328" s="11"/>
      <c r="D328" s="14"/>
      <c r="E328" s="14"/>
    </row>
    <row r="329">
      <c r="A329" s="1"/>
      <c r="B329" s="1"/>
      <c r="C329" s="11"/>
      <c r="D329" s="14"/>
      <c r="E329" s="14"/>
    </row>
    <row r="330">
      <c r="A330" s="1"/>
      <c r="B330" s="1"/>
      <c r="C330" s="11"/>
      <c r="D330" s="14"/>
      <c r="E330" s="14"/>
    </row>
    <row r="331">
      <c r="A331" s="1"/>
      <c r="B331" s="1"/>
      <c r="C331" s="11"/>
      <c r="D331" s="14"/>
      <c r="E331" s="14"/>
    </row>
    <row r="332">
      <c r="A332" s="1"/>
      <c r="B332" s="1"/>
      <c r="C332" s="11"/>
      <c r="D332" s="14"/>
      <c r="E332" s="14"/>
    </row>
    <row r="333">
      <c r="A333" s="1"/>
      <c r="B333" s="1"/>
      <c r="C333" s="11"/>
      <c r="D333" s="14"/>
      <c r="E333" s="14"/>
    </row>
    <row r="334">
      <c r="A334" s="1"/>
      <c r="B334" s="1"/>
      <c r="C334" s="11"/>
      <c r="D334" s="14"/>
      <c r="E334" s="14"/>
    </row>
    <row r="335">
      <c r="A335" s="1"/>
      <c r="B335" s="1"/>
      <c r="C335" s="11"/>
      <c r="D335" s="14"/>
      <c r="E335" s="14"/>
    </row>
    <row r="336">
      <c r="A336" s="1"/>
      <c r="B336" s="1"/>
      <c r="C336" s="11"/>
      <c r="D336" s="14"/>
      <c r="E336" s="14"/>
    </row>
    <row r="337">
      <c r="A337" s="1"/>
      <c r="B337" s="1"/>
      <c r="C337" s="11"/>
      <c r="D337" s="14"/>
      <c r="E337" s="14"/>
    </row>
    <row r="338">
      <c r="A338" s="1"/>
      <c r="B338" s="1"/>
      <c r="C338" s="11"/>
      <c r="D338" s="14"/>
      <c r="E338" s="14"/>
    </row>
    <row r="339">
      <c r="A339" s="1"/>
      <c r="B339" s="1"/>
      <c r="C339" s="11"/>
      <c r="D339" s="14"/>
      <c r="E339" s="14"/>
    </row>
    <row r="340">
      <c r="A340" s="1"/>
      <c r="B340" s="1"/>
      <c r="C340" s="11"/>
      <c r="D340" s="14"/>
      <c r="E340" s="14"/>
    </row>
    <row r="341">
      <c r="A341" s="1"/>
      <c r="B341" s="1"/>
      <c r="C341" s="11"/>
      <c r="D341" s="14"/>
      <c r="E341" s="14"/>
    </row>
    <row r="342">
      <c r="A342" s="1"/>
      <c r="B342" s="1"/>
      <c r="C342" s="11"/>
      <c r="D342" s="14"/>
      <c r="E342" s="14"/>
    </row>
    <row r="343">
      <c r="A343" s="1"/>
      <c r="B343" s="1"/>
      <c r="C343" s="11"/>
      <c r="D343" s="14"/>
      <c r="E343" s="14"/>
    </row>
    <row r="344">
      <c r="A344" s="1"/>
      <c r="B344" s="1"/>
      <c r="C344" s="11"/>
      <c r="D344" s="14"/>
      <c r="E344" s="14"/>
    </row>
    <row r="345">
      <c r="A345" s="1"/>
      <c r="B345" s="1"/>
      <c r="C345" s="11"/>
      <c r="D345" s="14"/>
      <c r="E345" s="14"/>
    </row>
    <row r="346">
      <c r="A346" s="1"/>
      <c r="B346" s="1"/>
      <c r="C346" s="11"/>
      <c r="D346" s="14"/>
      <c r="E346" s="14"/>
    </row>
    <row r="347">
      <c r="A347" s="1"/>
      <c r="B347" s="1"/>
      <c r="C347" s="11"/>
      <c r="D347" s="14"/>
      <c r="E347" s="14"/>
    </row>
    <row r="348">
      <c r="A348" s="1"/>
      <c r="B348" s="1"/>
      <c r="C348" s="11"/>
      <c r="D348" s="14"/>
      <c r="E348" s="14"/>
    </row>
    <row r="349">
      <c r="A349" s="1"/>
      <c r="B349" s="1"/>
      <c r="C349" s="11"/>
      <c r="D349" s="14"/>
      <c r="E349" s="14"/>
    </row>
    <row r="350">
      <c r="A350" s="1"/>
      <c r="B350" s="1"/>
      <c r="C350" s="11"/>
      <c r="D350" s="14"/>
      <c r="E350" s="14"/>
    </row>
    <row r="351">
      <c r="A351" s="1"/>
      <c r="B351" s="1"/>
      <c r="C351" s="11"/>
      <c r="D351" s="14"/>
      <c r="E351" s="14"/>
    </row>
    <row r="352">
      <c r="A352" s="1"/>
      <c r="B352" s="1"/>
      <c r="C352" s="11"/>
      <c r="D352" s="14"/>
      <c r="E352" s="14"/>
    </row>
    <row r="353">
      <c r="A353" s="1"/>
      <c r="B353" s="1"/>
      <c r="C353" s="11"/>
      <c r="D353" s="14"/>
      <c r="E353" s="14"/>
    </row>
    <row r="354">
      <c r="A354" s="1"/>
      <c r="B354" s="1"/>
      <c r="C354" s="11"/>
      <c r="D354" s="14"/>
      <c r="E354" s="14"/>
    </row>
    <row r="355">
      <c r="A355" s="1"/>
      <c r="B355" s="1"/>
      <c r="C355" s="11"/>
      <c r="D355" s="14"/>
      <c r="E355" s="14"/>
    </row>
    <row r="356">
      <c r="A356" s="1"/>
      <c r="B356" s="1"/>
      <c r="C356" s="11"/>
      <c r="D356" s="14"/>
      <c r="E356" s="14"/>
    </row>
    <row r="357">
      <c r="A357" s="1"/>
      <c r="B357" s="1"/>
      <c r="C357" s="11"/>
      <c r="D357" s="14"/>
      <c r="E357" s="14"/>
    </row>
    <row r="358">
      <c r="A358" s="1"/>
      <c r="B358" s="1"/>
      <c r="C358" s="11"/>
      <c r="D358" s="14"/>
      <c r="E358" s="14"/>
    </row>
    <row r="359">
      <c r="A359" s="1"/>
      <c r="B359" s="1"/>
      <c r="C359" s="11"/>
      <c r="D359" s="14"/>
      <c r="E359" s="14"/>
    </row>
    <row r="360">
      <c r="A360" s="1"/>
      <c r="B360" s="1"/>
      <c r="C360" s="11"/>
      <c r="D360" s="14"/>
      <c r="E360" s="14"/>
    </row>
    <row r="361">
      <c r="A361" s="1"/>
      <c r="B361" s="1"/>
      <c r="C361" s="11"/>
      <c r="D361" s="14"/>
      <c r="E361" s="14"/>
    </row>
    <row r="362">
      <c r="A362" s="1"/>
      <c r="B362" s="1"/>
      <c r="C362" s="11"/>
      <c r="D362" s="14"/>
      <c r="E362" s="14"/>
    </row>
    <row r="363">
      <c r="A363" s="1"/>
      <c r="B363" s="1"/>
      <c r="C363" s="11"/>
      <c r="D363" s="14"/>
      <c r="E363" s="14"/>
    </row>
    <row r="364">
      <c r="A364" s="1"/>
      <c r="B364" s="1"/>
      <c r="C364" s="11"/>
      <c r="D364" s="14"/>
      <c r="E364" s="14"/>
    </row>
    <row r="365">
      <c r="A365" s="1"/>
      <c r="B365" s="1"/>
      <c r="C365" s="11"/>
      <c r="D365" s="14"/>
      <c r="E365" s="14"/>
    </row>
    <row r="366">
      <c r="A366" s="1"/>
      <c r="B366" s="1"/>
      <c r="C366" s="11"/>
      <c r="D366" s="14"/>
      <c r="E366" s="14"/>
    </row>
    <row r="367">
      <c r="A367" s="1"/>
      <c r="B367" s="1"/>
      <c r="C367" s="11"/>
      <c r="D367" s="14"/>
      <c r="E367" s="14"/>
    </row>
    <row r="368">
      <c r="A368" s="1"/>
      <c r="B368" s="1"/>
      <c r="C368" s="11"/>
      <c r="D368" s="14"/>
      <c r="E368" s="14"/>
    </row>
    <row r="369">
      <c r="A369" s="1"/>
      <c r="B369" s="1"/>
      <c r="C369" s="11"/>
      <c r="D369" s="14"/>
      <c r="E369" s="14"/>
    </row>
    <row r="370">
      <c r="A370" s="1"/>
      <c r="B370" s="1"/>
      <c r="C370" s="11"/>
      <c r="D370" s="14"/>
      <c r="E370" s="14"/>
    </row>
    <row r="371">
      <c r="A371" s="1"/>
      <c r="B371" s="1"/>
      <c r="C371" s="11"/>
      <c r="D371" s="14"/>
      <c r="E371" s="14"/>
    </row>
    <row r="372">
      <c r="A372" s="1"/>
      <c r="B372" s="1"/>
      <c r="C372" s="11"/>
      <c r="D372" s="14"/>
      <c r="E372" s="14"/>
    </row>
    <row r="373">
      <c r="A373" s="1"/>
      <c r="B373" s="1"/>
      <c r="C373" s="11"/>
      <c r="D373" s="14"/>
      <c r="E373" s="14"/>
    </row>
    <row r="374">
      <c r="A374" s="1"/>
      <c r="B374" s="1"/>
      <c r="C374" s="11"/>
      <c r="D374" s="14"/>
      <c r="E374" s="14"/>
    </row>
    <row r="375">
      <c r="A375" s="1"/>
      <c r="B375" s="1"/>
      <c r="C375" s="11"/>
      <c r="D375" s="14"/>
      <c r="E375" s="14"/>
    </row>
    <row r="376">
      <c r="A376" s="1"/>
      <c r="B376" s="1"/>
      <c r="C376" s="11"/>
      <c r="D376" s="14"/>
      <c r="E376" s="14"/>
    </row>
    <row r="377">
      <c r="A377" s="1"/>
      <c r="B377" s="1"/>
      <c r="C377" s="11"/>
      <c r="D377" s="14"/>
      <c r="E377" s="14"/>
    </row>
    <row r="378">
      <c r="A378" s="1"/>
      <c r="B378" s="1"/>
      <c r="C378" s="11"/>
      <c r="D378" s="14"/>
      <c r="E378" s="14"/>
    </row>
    <row r="379">
      <c r="A379" s="1"/>
      <c r="B379" s="1"/>
      <c r="C379" s="11"/>
      <c r="D379" s="14"/>
      <c r="E379" s="14"/>
    </row>
    <row r="380">
      <c r="A380" s="1"/>
      <c r="B380" s="1"/>
      <c r="C380" s="11"/>
      <c r="D380" s="14"/>
      <c r="E380" s="14"/>
    </row>
    <row r="381">
      <c r="A381" s="1"/>
      <c r="B381" s="1"/>
      <c r="C381" s="11"/>
      <c r="D381" s="14"/>
      <c r="E381" s="14"/>
    </row>
    <row r="382">
      <c r="A382" s="1"/>
      <c r="B382" s="1"/>
      <c r="C382" s="11"/>
      <c r="D382" s="14"/>
      <c r="E382" s="14"/>
    </row>
    <row r="383">
      <c r="A383" s="1"/>
      <c r="B383" s="1"/>
      <c r="C383" s="11"/>
      <c r="D383" s="14"/>
      <c r="E383" s="14"/>
    </row>
    <row r="384">
      <c r="A384" s="1"/>
      <c r="B384" s="1"/>
      <c r="C384" s="11"/>
      <c r="D384" s="14"/>
      <c r="E384" s="14"/>
    </row>
    <row r="385">
      <c r="A385" s="1"/>
      <c r="B385" s="1"/>
      <c r="C385" s="11"/>
      <c r="D385" s="14"/>
      <c r="E385" s="14"/>
    </row>
    <row r="386">
      <c r="A386" s="1"/>
      <c r="B386" s="1"/>
      <c r="C386" s="11"/>
      <c r="D386" s="14"/>
      <c r="E386" s="14"/>
    </row>
    <row r="387">
      <c r="A387" s="1"/>
      <c r="B387" s="1"/>
      <c r="C387" s="11"/>
      <c r="D387" s="14"/>
      <c r="E387" s="14"/>
    </row>
    <row r="388">
      <c r="A388" s="1"/>
      <c r="B388" s="1"/>
      <c r="C388" s="11"/>
      <c r="D388" s="14"/>
      <c r="E388" s="14"/>
    </row>
    <row r="389">
      <c r="A389" s="1"/>
      <c r="B389" s="1"/>
      <c r="C389" s="11"/>
      <c r="D389" s="14"/>
      <c r="E389" s="14"/>
    </row>
    <row r="390">
      <c r="A390" s="1"/>
      <c r="B390" s="1"/>
      <c r="C390" s="11"/>
      <c r="D390" s="14"/>
      <c r="E390" s="14"/>
    </row>
    <row r="391">
      <c r="A391" s="1"/>
      <c r="B391" s="1"/>
      <c r="C391" s="11"/>
      <c r="D391" s="14"/>
      <c r="E391" s="14"/>
    </row>
    <row r="392">
      <c r="A392" s="1"/>
      <c r="B392" s="1"/>
      <c r="C392" s="11"/>
      <c r="D392" s="14"/>
      <c r="E392" s="14"/>
    </row>
    <row r="393">
      <c r="A393" s="1"/>
      <c r="B393" s="1"/>
      <c r="C393" s="11"/>
      <c r="D393" s="14"/>
      <c r="E393" s="14"/>
    </row>
    <row r="394">
      <c r="A394" s="1"/>
      <c r="B394" s="1"/>
      <c r="C394" s="11"/>
      <c r="D394" s="14"/>
      <c r="E394" s="14"/>
    </row>
    <row r="395">
      <c r="A395" s="1"/>
      <c r="B395" s="1"/>
      <c r="C395" s="11"/>
      <c r="D395" s="14"/>
      <c r="E395" s="14"/>
    </row>
    <row r="396">
      <c r="A396" s="1"/>
      <c r="B396" s="1"/>
      <c r="C396" s="11"/>
      <c r="D396" s="14"/>
      <c r="E396" s="14"/>
    </row>
    <row r="397">
      <c r="A397" s="1"/>
      <c r="B397" s="1"/>
      <c r="C397" s="11"/>
      <c r="D397" s="14"/>
      <c r="E397" s="14"/>
    </row>
    <row r="398">
      <c r="A398" s="1"/>
      <c r="B398" s="1"/>
      <c r="C398" s="11"/>
      <c r="D398" s="14"/>
      <c r="E398" s="14"/>
    </row>
    <row r="399">
      <c r="A399" s="1"/>
      <c r="B399" s="1"/>
      <c r="C399" s="11"/>
      <c r="D399" s="14"/>
      <c r="E399" s="14"/>
    </row>
    <row r="400">
      <c r="A400" s="1"/>
      <c r="B400" s="1"/>
      <c r="C400" s="11"/>
      <c r="D400" s="14"/>
      <c r="E400" s="14"/>
    </row>
    <row r="401">
      <c r="A401" s="1"/>
      <c r="B401" s="1"/>
      <c r="C401" s="11"/>
      <c r="D401" s="14"/>
      <c r="E401" s="14"/>
    </row>
    <row r="402">
      <c r="A402" s="1"/>
      <c r="B402" s="1"/>
      <c r="C402" s="11"/>
      <c r="D402" s="14"/>
      <c r="E402" s="14"/>
    </row>
    <row r="403">
      <c r="A403" s="1"/>
      <c r="B403" s="1"/>
      <c r="C403" s="11"/>
      <c r="D403" s="14"/>
      <c r="E403" s="14"/>
    </row>
    <row r="404">
      <c r="A404" s="1"/>
      <c r="B404" s="1"/>
      <c r="C404" s="11"/>
      <c r="D404" s="14"/>
      <c r="E404" s="14"/>
    </row>
    <row r="405">
      <c r="A405" s="1"/>
      <c r="B405" s="1"/>
      <c r="C405" s="11"/>
      <c r="D405" s="14"/>
      <c r="E405" s="14"/>
    </row>
    <row r="406">
      <c r="A406" s="1"/>
      <c r="B406" s="1"/>
      <c r="C406" s="11"/>
      <c r="D406" s="14"/>
      <c r="E406" s="14"/>
    </row>
    <row r="407">
      <c r="A407" s="1"/>
      <c r="B407" s="1"/>
      <c r="C407" s="11"/>
      <c r="D407" s="14"/>
      <c r="E407" s="14"/>
    </row>
    <row r="408">
      <c r="A408" s="1"/>
      <c r="B408" s="1"/>
      <c r="C408" s="11"/>
      <c r="D408" s="14"/>
      <c r="E408" s="14"/>
    </row>
    <row r="409">
      <c r="A409" s="1"/>
      <c r="B409" s="1"/>
      <c r="C409" s="11"/>
      <c r="D409" s="14"/>
      <c r="E409" s="14"/>
    </row>
    <row r="410">
      <c r="A410" s="1"/>
      <c r="B410" s="1"/>
      <c r="C410" s="11"/>
      <c r="D410" s="14"/>
      <c r="E410" s="14"/>
    </row>
    <row r="411">
      <c r="A411" s="1"/>
      <c r="B411" s="1"/>
      <c r="C411" s="11"/>
      <c r="D411" s="14"/>
      <c r="E411" s="14"/>
    </row>
    <row r="412">
      <c r="A412" s="1"/>
      <c r="B412" s="1"/>
      <c r="C412" s="11"/>
      <c r="D412" s="14"/>
      <c r="E412" s="14"/>
    </row>
    <row r="413">
      <c r="A413" s="1"/>
      <c r="B413" s="1"/>
      <c r="C413" s="11"/>
      <c r="D413" s="14"/>
      <c r="E413" s="14"/>
    </row>
    <row r="414">
      <c r="A414" s="1"/>
      <c r="B414" s="1"/>
      <c r="C414" s="11"/>
      <c r="D414" s="14"/>
      <c r="E414" s="14"/>
    </row>
    <row r="415">
      <c r="A415" s="1"/>
      <c r="B415" s="1"/>
      <c r="C415" s="11"/>
      <c r="D415" s="14"/>
      <c r="E415" s="14"/>
    </row>
    <row r="416">
      <c r="A416" s="1"/>
      <c r="B416" s="1"/>
      <c r="C416" s="11"/>
      <c r="D416" s="14"/>
      <c r="E416" s="14"/>
    </row>
    <row r="417">
      <c r="A417" s="1"/>
      <c r="B417" s="1"/>
      <c r="C417" s="11"/>
      <c r="D417" s="14"/>
      <c r="E417" s="14"/>
    </row>
    <row r="418">
      <c r="A418" s="1"/>
      <c r="B418" s="1"/>
      <c r="C418" s="11"/>
      <c r="D418" s="14"/>
      <c r="E418" s="14"/>
    </row>
    <row r="419">
      <c r="A419" s="1"/>
      <c r="B419" s="1"/>
      <c r="C419" s="11"/>
      <c r="D419" s="14"/>
      <c r="E419" s="14"/>
    </row>
    <row r="420">
      <c r="A420" s="1"/>
      <c r="B420" s="1"/>
      <c r="C420" s="11"/>
      <c r="D420" s="14"/>
      <c r="E420" s="14"/>
    </row>
    <row r="421">
      <c r="A421" s="1"/>
      <c r="B421" s="1"/>
      <c r="C421" s="11"/>
      <c r="D421" s="14"/>
      <c r="E421" s="14"/>
    </row>
    <row r="422">
      <c r="A422" s="1"/>
      <c r="B422" s="1"/>
      <c r="C422" s="11"/>
      <c r="D422" s="14"/>
      <c r="E422" s="14"/>
    </row>
    <row r="423">
      <c r="A423" s="1"/>
      <c r="B423" s="1"/>
      <c r="C423" s="11"/>
      <c r="D423" s="14"/>
      <c r="E423" s="14"/>
    </row>
    <row r="424">
      <c r="A424" s="1"/>
      <c r="B424" s="1"/>
      <c r="C424" s="11"/>
      <c r="D424" s="14"/>
      <c r="E424" s="14"/>
    </row>
    <row r="425">
      <c r="A425" s="1"/>
      <c r="B425" s="1"/>
      <c r="C425" s="11"/>
      <c r="D425" s="14"/>
      <c r="E425" s="14"/>
    </row>
    <row r="426">
      <c r="A426" s="1"/>
      <c r="B426" s="1"/>
      <c r="C426" s="11"/>
      <c r="D426" s="14"/>
      <c r="E426" s="14"/>
    </row>
    <row r="427">
      <c r="A427" s="1"/>
      <c r="B427" s="1"/>
      <c r="C427" s="11"/>
      <c r="D427" s="14"/>
      <c r="E427" s="14"/>
    </row>
    <row r="428">
      <c r="A428" s="1"/>
      <c r="B428" s="1"/>
      <c r="C428" s="11"/>
      <c r="D428" s="14"/>
      <c r="E428" s="14"/>
    </row>
    <row r="429">
      <c r="A429" s="1"/>
      <c r="B429" s="1"/>
      <c r="C429" s="11"/>
      <c r="D429" s="14"/>
      <c r="E429" s="14"/>
    </row>
    <row r="430">
      <c r="A430" s="1"/>
      <c r="B430" s="1"/>
      <c r="C430" s="11"/>
      <c r="D430" s="14"/>
      <c r="E430" s="14"/>
    </row>
    <row r="431">
      <c r="A431" s="1"/>
      <c r="B431" s="1"/>
      <c r="C431" s="11"/>
      <c r="D431" s="14"/>
      <c r="E431" s="14"/>
    </row>
    <row r="432">
      <c r="A432" s="1"/>
      <c r="B432" s="1"/>
      <c r="C432" s="11"/>
      <c r="D432" s="14"/>
      <c r="E432" s="14"/>
    </row>
    <row r="433">
      <c r="A433" s="1"/>
      <c r="B433" s="1"/>
      <c r="C433" s="11"/>
      <c r="D433" s="14"/>
      <c r="E433" s="14"/>
    </row>
    <row r="434">
      <c r="A434" s="1"/>
      <c r="B434" s="1"/>
      <c r="C434" s="11"/>
      <c r="D434" s="14"/>
      <c r="E434" s="14"/>
    </row>
    <row r="435">
      <c r="A435" s="1"/>
      <c r="B435" s="1"/>
      <c r="C435" s="11"/>
      <c r="D435" s="14"/>
      <c r="E435" s="14"/>
    </row>
    <row r="436">
      <c r="A436" s="1"/>
      <c r="B436" s="1"/>
      <c r="C436" s="11"/>
      <c r="D436" s="14"/>
      <c r="E436" s="14"/>
    </row>
    <row r="437">
      <c r="A437" s="1"/>
      <c r="B437" s="1"/>
      <c r="C437" s="11"/>
      <c r="D437" s="14"/>
      <c r="E437" s="14"/>
    </row>
    <row r="438">
      <c r="A438" s="1"/>
      <c r="B438" s="1"/>
      <c r="C438" s="11"/>
      <c r="D438" s="14"/>
      <c r="E438" s="14"/>
    </row>
    <row r="439">
      <c r="A439" s="1"/>
      <c r="B439" s="1"/>
      <c r="C439" s="11"/>
      <c r="D439" s="14"/>
      <c r="E439" s="14"/>
    </row>
    <row r="440">
      <c r="A440" s="1"/>
      <c r="B440" s="1"/>
      <c r="C440" s="11"/>
      <c r="D440" s="14"/>
      <c r="E440" s="14"/>
    </row>
    <row r="441">
      <c r="A441" s="1"/>
      <c r="B441" s="1"/>
      <c r="C441" s="11"/>
      <c r="D441" s="14"/>
      <c r="E441" s="14"/>
    </row>
    <row r="442">
      <c r="A442" s="1"/>
      <c r="B442" s="1"/>
      <c r="C442" s="11"/>
      <c r="D442" s="14"/>
      <c r="E442" s="14"/>
    </row>
    <row r="443">
      <c r="A443" s="1"/>
      <c r="B443" s="1"/>
      <c r="C443" s="11"/>
      <c r="D443" s="14"/>
      <c r="E443" s="14"/>
    </row>
    <row r="444">
      <c r="A444" s="1"/>
      <c r="B444" s="1"/>
      <c r="C444" s="11"/>
      <c r="D444" s="14"/>
      <c r="E444" s="14"/>
    </row>
    <row r="445">
      <c r="A445" s="1"/>
      <c r="B445" s="1"/>
      <c r="C445" s="11"/>
      <c r="D445" s="14"/>
      <c r="E445" s="14"/>
    </row>
    <row r="446">
      <c r="A446" s="1"/>
      <c r="B446" s="1"/>
      <c r="C446" s="11"/>
      <c r="D446" s="14"/>
      <c r="E446" s="14"/>
    </row>
    <row r="447">
      <c r="A447" s="1"/>
      <c r="B447" s="1"/>
      <c r="C447" s="11"/>
      <c r="D447" s="14"/>
      <c r="E447" s="14"/>
    </row>
    <row r="448">
      <c r="A448" s="1"/>
      <c r="B448" s="1"/>
      <c r="C448" s="11"/>
      <c r="D448" s="14"/>
      <c r="E448" s="14"/>
    </row>
    <row r="449">
      <c r="A449" s="1"/>
      <c r="B449" s="1"/>
      <c r="C449" s="11"/>
      <c r="D449" s="14"/>
      <c r="E449" s="14"/>
    </row>
    <row r="450">
      <c r="A450" s="1"/>
      <c r="B450" s="1"/>
      <c r="C450" s="11"/>
      <c r="D450" s="14"/>
      <c r="E450" s="14"/>
    </row>
    <row r="451">
      <c r="A451" s="1"/>
      <c r="B451" s="1"/>
      <c r="C451" s="11"/>
      <c r="D451" s="14"/>
      <c r="E451" s="14"/>
    </row>
    <row r="452">
      <c r="A452" s="1"/>
      <c r="B452" s="1"/>
      <c r="C452" s="11"/>
      <c r="D452" s="14"/>
      <c r="E452" s="14"/>
    </row>
    <row r="453">
      <c r="A453" s="1"/>
      <c r="B453" s="1"/>
      <c r="C453" s="11"/>
      <c r="D453" s="14"/>
      <c r="E453" s="14"/>
    </row>
    <row r="454">
      <c r="A454" s="1"/>
      <c r="B454" s="1"/>
      <c r="C454" s="11"/>
      <c r="D454" s="14"/>
      <c r="E454" s="14"/>
    </row>
    <row r="455">
      <c r="A455" s="1"/>
      <c r="B455" s="1"/>
      <c r="C455" s="11"/>
      <c r="D455" s="14"/>
      <c r="E455" s="14"/>
    </row>
    <row r="456">
      <c r="A456" s="1"/>
      <c r="B456" s="1"/>
      <c r="C456" s="11"/>
      <c r="D456" s="14"/>
      <c r="E456" s="14"/>
    </row>
    <row r="457">
      <c r="A457" s="1"/>
      <c r="B457" s="1"/>
      <c r="C457" s="11"/>
      <c r="D457" s="14"/>
      <c r="E457" s="14"/>
    </row>
    <row r="458">
      <c r="A458" s="1"/>
      <c r="B458" s="1"/>
      <c r="C458" s="11"/>
      <c r="D458" s="14"/>
      <c r="E458" s="14"/>
    </row>
    <row r="459">
      <c r="A459" s="1"/>
      <c r="B459" s="1"/>
      <c r="C459" s="11"/>
      <c r="D459" s="14"/>
      <c r="E459" s="14"/>
    </row>
    <row r="460">
      <c r="A460" s="1"/>
      <c r="B460" s="1"/>
      <c r="C460" s="11"/>
      <c r="D460" s="14"/>
      <c r="E460" s="14"/>
    </row>
    <row r="461">
      <c r="A461" s="1"/>
      <c r="B461" s="1"/>
      <c r="C461" s="11"/>
      <c r="D461" s="14"/>
      <c r="E461" s="14"/>
    </row>
    <row r="462">
      <c r="A462" s="1"/>
      <c r="B462" s="1"/>
      <c r="C462" s="11"/>
      <c r="D462" s="14"/>
      <c r="E462" s="14"/>
    </row>
    <row r="463">
      <c r="A463" s="1"/>
      <c r="B463" s="1"/>
      <c r="C463" s="11"/>
      <c r="D463" s="14"/>
      <c r="E463" s="14"/>
    </row>
    <row r="464">
      <c r="A464" s="1"/>
      <c r="B464" s="1"/>
      <c r="C464" s="11"/>
      <c r="D464" s="14"/>
      <c r="E464" s="14"/>
    </row>
    <row r="465">
      <c r="A465" s="1"/>
      <c r="B465" s="1"/>
      <c r="C465" s="11"/>
      <c r="D465" s="14"/>
      <c r="E465" s="14"/>
    </row>
    <row r="466">
      <c r="A466" s="1"/>
      <c r="B466" s="1"/>
      <c r="C466" s="11"/>
      <c r="D466" s="14"/>
      <c r="E466" s="14"/>
    </row>
    <row r="467">
      <c r="A467" s="1"/>
      <c r="B467" s="1"/>
      <c r="C467" s="11"/>
      <c r="D467" s="14"/>
      <c r="E467" s="14"/>
    </row>
    <row r="468">
      <c r="A468" s="1"/>
      <c r="B468" s="1"/>
      <c r="C468" s="11"/>
      <c r="D468" s="14"/>
      <c r="E468" s="14"/>
    </row>
    <row r="469">
      <c r="A469" s="1"/>
      <c r="B469" s="1"/>
      <c r="C469" s="11"/>
      <c r="D469" s="14"/>
      <c r="E469" s="14"/>
    </row>
    <row r="470">
      <c r="A470" s="1"/>
      <c r="B470" s="1"/>
      <c r="C470" s="11"/>
      <c r="D470" s="14"/>
      <c r="E470" s="14"/>
    </row>
    <row r="471">
      <c r="A471" s="1"/>
      <c r="B471" s="1"/>
      <c r="C471" s="11"/>
      <c r="D471" s="14"/>
      <c r="E471" s="14"/>
    </row>
    <row r="472">
      <c r="A472" s="1"/>
      <c r="B472" s="1"/>
      <c r="C472" s="11"/>
      <c r="D472" s="14"/>
      <c r="E472" s="14"/>
    </row>
    <row r="473">
      <c r="A473" s="1"/>
      <c r="B473" s="1"/>
      <c r="C473" s="11"/>
      <c r="D473" s="14"/>
      <c r="E473" s="14"/>
    </row>
    <row r="474">
      <c r="A474" s="1"/>
      <c r="B474" s="1"/>
      <c r="C474" s="11"/>
      <c r="D474" s="14"/>
      <c r="E474" s="14"/>
    </row>
    <row r="475">
      <c r="A475" s="1"/>
      <c r="B475" s="1"/>
      <c r="C475" s="11"/>
      <c r="D475" s="14"/>
      <c r="E475" s="14"/>
    </row>
    <row r="476">
      <c r="A476" s="1"/>
      <c r="B476" s="1"/>
      <c r="C476" s="11"/>
      <c r="D476" s="14"/>
      <c r="E476" s="14"/>
    </row>
    <row r="477">
      <c r="A477" s="1"/>
      <c r="B477" s="1"/>
      <c r="C477" s="11"/>
      <c r="D477" s="14"/>
      <c r="E477" s="14"/>
    </row>
    <row r="478">
      <c r="A478" s="1"/>
      <c r="B478" s="1"/>
      <c r="C478" s="11"/>
      <c r="D478" s="14"/>
      <c r="E478" s="14"/>
    </row>
    <row r="479">
      <c r="A479" s="1"/>
      <c r="B479" s="1"/>
      <c r="C479" s="11"/>
      <c r="D479" s="14"/>
      <c r="E479" s="14"/>
    </row>
    <row r="480">
      <c r="A480" s="1"/>
      <c r="B480" s="1"/>
      <c r="C480" s="11"/>
      <c r="D480" s="14"/>
      <c r="E480" s="14"/>
    </row>
    <row r="481">
      <c r="A481" s="1"/>
      <c r="B481" s="1"/>
      <c r="C481" s="11"/>
      <c r="D481" s="14"/>
      <c r="E481" s="14"/>
    </row>
    <row r="482">
      <c r="A482" s="1"/>
      <c r="B482" s="1"/>
      <c r="C482" s="11"/>
      <c r="D482" s="14"/>
      <c r="E482" s="14"/>
    </row>
    <row r="483">
      <c r="A483" s="1"/>
      <c r="B483" s="1"/>
      <c r="C483" s="11"/>
      <c r="D483" s="14"/>
      <c r="E483" s="14"/>
    </row>
    <row r="484">
      <c r="A484" s="1"/>
      <c r="B484" s="1"/>
      <c r="C484" s="11"/>
      <c r="D484" s="14"/>
      <c r="E484" s="14"/>
    </row>
    <row r="485">
      <c r="A485" s="1"/>
      <c r="B485" s="1"/>
      <c r="C485" s="11"/>
      <c r="D485" s="14"/>
      <c r="E485" s="14"/>
    </row>
    <row r="486">
      <c r="A486" s="1"/>
      <c r="B486" s="1"/>
      <c r="C486" s="11"/>
      <c r="D486" s="14"/>
      <c r="E486" s="14"/>
    </row>
    <row r="487">
      <c r="A487" s="1"/>
      <c r="B487" s="1"/>
      <c r="C487" s="11"/>
      <c r="D487" s="14"/>
      <c r="E487" s="14"/>
    </row>
    <row r="488">
      <c r="A488" s="1"/>
      <c r="B488" s="1"/>
      <c r="C488" s="11"/>
      <c r="D488" s="14"/>
      <c r="E488" s="14"/>
    </row>
    <row r="489">
      <c r="A489" s="1"/>
      <c r="B489" s="1"/>
      <c r="C489" s="11"/>
      <c r="D489" s="14"/>
      <c r="E489" s="14"/>
    </row>
    <row r="490">
      <c r="A490" s="1"/>
      <c r="B490" s="1"/>
      <c r="C490" s="11"/>
      <c r="D490" s="14"/>
      <c r="E490" s="14"/>
    </row>
    <row r="491">
      <c r="A491" s="1"/>
      <c r="B491" s="1"/>
      <c r="C491" s="11"/>
      <c r="D491" s="14"/>
      <c r="E491" s="14"/>
    </row>
    <row r="492">
      <c r="A492" s="1"/>
      <c r="B492" s="1"/>
      <c r="C492" s="11"/>
      <c r="D492" s="14"/>
      <c r="E492" s="14"/>
    </row>
    <row r="493">
      <c r="A493" s="1"/>
      <c r="B493" s="1"/>
      <c r="C493" s="11"/>
      <c r="D493" s="14"/>
      <c r="E493" s="14"/>
    </row>
    <row r="494">
      <c r="A494" s="1"/>
      <c r="B494" s="1"/>
      <c r="C494" s="11"/>
      <c r="D494" s="14"/>
      <c r="E494" s="14"/>
    </row>
    <row r="495">
      <c r="A495" s="1"/>
      <c r="B495" s="1"/>
      <c r="C495" s="11"/>
      <c r="D495" s="14"/>
      <c r="E495" s="14"/>
    </row>
    <row r="496">
      <c r="A496" s="1"/>
      <c r="B496" s="1"/>
      <c r="C496" s="11"/>
      <c r="D496" s="14"/>
      <c r="E496" s="14"/>
    </row>
    <row r="497">
      <c r="A497" s="1"/>
      <c r="B497" s="1"/>
      <c r="C497" s="11"/>
      <c r="D497" s="14"/>
      <c r="E497" s="14"/>
    </row>
    <row r="498">
      <c r="A498" s="1"/>
      <c r="B498" s="1"/>
      <c r="C498" s="11"/>
      <c r="D498" s="14"/>
      <c r="E498" s="14"/>
    </row>
    <row r="499">
      <c r="A499" s="1"/>
      <c r="B499" s="1"/>
      <c r="C499" s="11"/>
      <c r="D499" s="14"/>
      <c r="E499" s="14"/>
    </row>
    <row r="500">
      <c r="A500" s="1"/>
      <c r="B500" s="1"/>
      <c r="C500" s="11"/>
      <c r="D500" s="14"/>
      <c r="E500" s="14"/>
    </row>
    <row r="501">
      <c r="A501" s="1"/>
      <c r="B501" s="1"/>
      <c r="C501" s="11"/>
      <c r="D501" s="14"/>
      <c r="E501" s="14"/>
    </row>
    <row r="502">
      <c r="A502" s="1"/>
      <c r="B502" s="1"/>
      <c r="C502" s="11"/>
      <c r="D502" s="14"/>
      <c r="E502" s="14"/>
    </row>
    <row r="503">
      <c r="A503" s="1"/>
      <c r="B503" s="1"/>
      <c r="C503" s="11"/>
      <c r="D503" s="14"/>
      <c r="E503" s="14"/>
    </row>
    <row r="504">
      <c r="A504" s="1"/>
      <c r="B504" s="1"/>
      <c r="C504" s="11"/>
      <c r="D504" s="14"/>
      <c r="E504" s="14"/>
    </row>
    <row r="505">
      <c r="A505" s="1"/>
      <c r="B505" s="1"/>
      <c r="C505" s="11"/>
      <c r="D505" s="14"/>
      <c r="E505" s="14"/>
    </row>
    <row r="506">
      <c r="A506" s="1"/>
      <c r="B506" s="1"/>
      <c r="C506" s="11"/>
      <c r="D506" s="14"/>
      <c r="E506" s="14"/>
    </row>
    <row r="507">
      <c r="A507" s="1"/>
      <c r="B507" s="1"/>
      <c r="C507" s="11"/>
      <c r="D507" s="14"/>
      <c r="E507" s="14"/>
    </row>
    <row r="508">
      <c r="A508" s="1"/>
      <c r="B508" s="1"/>
      <c r="C508" s="11"/>
      <c r="D508" s="14"/>
      <c r="E508" s="14"/>
    </row>
    <row r="509">
      <c r="A509" s="1"/>
      <c r="B509" s="1"/>
      <c r="C509" s="11"/>
      <c r="D509" s="14"/>
      <c r="E509" s="14"/>
    </row>
    <row r="510">
      <c r="A510" s="1"/>
      <c r="B510" s="1"/>
      <c r="C510" s="11"/>
      <c r="D510" s="14"/>
      <c r="E510" s="14"/>
    </row>
    <row r="511">
      <c r="A511" s="1"/>
      <c r="B511" s="1"/>
      <c r="C511" s="11"/>
      <c r="D511" s="14"/>
      <c r="E511" s="14"/>
    </row>
    <row r="512">
      <c r="A512" s="1"/>
      <c r="B512" s="1"/>
      <c r="C512" s="11"/>
      <c r="D512" s="14"/>
      <c r="E512" s="14"/>
    </row>
    <row r="513">
      <c r="A513" s="1"/>
      <c r="B513" s="1"/>
      <c r="C513" s="11"/>
      <c r="D513" s="14"/>
      <c r="E513" s="14"/>
    </row>
    <row r="514">
      <c r="A514" s="1"/>
      <c r="B514" s="1"/>
      <c r="C514" s="11"/>
      <c r="D514" s="14"/>
      <c r="E514" s="14"/>
    </row>
    <row r="515">
      <c r="A515" s="1"/>
      <c r="B515" s="1"/>
      <c r="C515" s="11"/>
      <c r="D515" s="14"/>
      <c r="E515" s="14"/>
    </row>
    <row r="516">
      <c r="A516" s="1"/>
      <c r="B516" s="1"/>
      <c r="C516" s="11"/>
      <c r="D516" s="14"/>
      <c r="E516" s="14"/>
    </row>
    <row r="517">
      <c r="A517" s="1"/>
      <c r="B517" s="1"/>
      <c r="C517" s="11"/>
      <c r="D517" s="14"/>
      <c r="E517" s="14"/>
    </row>
    <row r="518">
      <c r="A518" s="1"/>
      <c r="B518" s="1"/>
      <c r="C518" s="11"/>
      <c r="D518" s="14"/>
      <c r="E518" s="14"/>
    </row>
    <row r="519">
      <c r="A519" s="1"/>
      <c r="B519" s="1"/>
      <c r="C519" s="11"/>
      <c r="D519" s="14"/>
      <c r="E519" s="14"/>
    </row>
    <row r="520">
      <c r="A520" s="1"/>
      <c r="B520" s="1"/>
      <c r="C520" s="11"/>
      <c r="D520" s="14"/>
      <c r="E520" s="14"/>
    </row>
    <row r="521">
      <c r="A521" s="1"/>
      <c r="B521" s="1"/>
      <c r="C521" s="11"/>
      <c r="D521" s="14"/>
      <c r="E521" s="14"/>
    </row>
    <row r="522">
      <c r="A522" s="1"/>
      <c r="B522" s="1"/>
      <c r="C522" s="11"/>
      <c r="D522" s="14"/>
      <c r="E522" s="14"/>
    </row>
    <row r="523">
      <c r="A523" s="1"/>
      <c r="B523" s="1"/>
      <c r="C523" s="11"/>
      <c r="D523" s="14"/>
      <c r="E523" s="14"/>
    </row>
    <row r="524">
      <c r="A524" s="1"/>
      <c r="B524" s="1"/>
      <c r="C524" s="11"/>
      <c r="D524" s="14"/>
      <c r="E524" s="14"/>
    </row>
    <row r="525">
      <c r="A525" s="1"/>
      <c r="B525" s="1"/>
      <c r="C525" s="11"/>
      <c r="D525" s="14"/>
      <c r="E525" s="14"/>
    </row>
    <row r="526">
      <c r="A526" s="1"/>
      <c r="B526" s="1"/>
      <c r="C526" s="11"/>
      <c r="D526" s="14"/>
      <c r="E526" s="14"/>
    </row>
    <row r="527">
      <c r="A527" s="1"/>
      <c r="B527" s="1"/>
      <c r="C527" s="11"/>
      <c r="D527" s="14"/>
      <c r="E527" s="14"/>
    </row>
    <row r="528">
      <c r="A528" s="1"/>
      <c r="B528" s="1"/>
      <c r="C528" s="11"/>
      <c r="D528" s="14"/>
      <c r="E528" s="14"/>
    </row>
    <row r="529">
      <c r="A529" s="1"/>
      <c r="B529" s="1"/>
      <c r="C529" s="11"/>
      <c r="D529" s="14"/>
      <c r="E529" s="14"/>
    </row>
    <row r="530">
      <c r="A530" s="1"/>
      <c r="B530" s="1"/>
      <c r="C530" s="11"/>
      <c r="D530" s="14"/>
      <c r="E530" s="14"/>
    </row>
    <row r="531">
      <c r="A531" s="1"/>
      <c r="B531" s="1"/>
      <c r="C531" s="11"/>
      <c r="D531" s="14"/>
      <c r="E531" s="14"/>
    </row>
    <row r="532">
      <c r="A532" s="1"/>
      <c r="B532" s="1"/>
      <c r="C532" s="11"/>
      <c r="D532" s="14"/>
      <c r="E532" s="14"/>
    </row>
    <row r="533">
      <c r="A533" s="1"/>
      <c r="B533" s="1"/>
      <c r="C533" s="11"/>
      <c r="D533" s="14"/>
      <c r="E533" s="14"/>
    </row>
    <row r="534">
      <c r="A534" s="1"/>
      <c r="B534" s="1"/>
      <c r="C534" s="11"/>
      <c r="D534" s="14"/>
      <c r="E534" s="14"/>
    </row>
    <row r="535">
      <c r="A535" s="1"/>
      <c r="B535" s="1"/>
      <c r="C535" s="11"/>
      <c r="D535" s="14"/>
      <c r="E535" s="14"/>
    </row>
    <row r="536">
      <c r="A536" s="1"/>
      <c r="B536" s="1"/>
      <c r="C536" s="11"/>
      <c r="D536" s="14"/>
      <c r="E536" s="14"/>
    </row>
    <row r="537">
      <c r="A537" s="1"/>
      <c r="B537" s="1"/>
      <c r="C537" s="11"/>
      <c r="D537" s="14"/>
      <c r="E537" s="14"/>
    </row>
    <row r="538">
      <c r="A538" s="1"/>
      <c r="B538" s="1"/>
      <c r="C538" s="11"/>
      <c r="D538" s="14"/>
      <c r="E538" s="14"/>
    </row>
    <row r="539">
      <c r="A539" s="1"/>
      <c r="B539" s="1"/>
      <c r="C539" s="11"/>
      <c r="D539" s="14"/>
      <c r="E539" s="14"/>
    </row>
    <row r="540">
      <c r="A540" s="1"/>
      <c r="B540" s="1"/>
      <c r="C540" s="11"/>
      <c r="D540" s="14"/>
      <c r="E540" s="14"/>
    </row>
    <row r="541">
      <c r="A541" s="1"/>
      <c r="B541" s="1"/>
      <c r="C541" s="11"/>
      <c r="D541" s="14"/>
      <c r="E541" s="14"/>
    </row>
    <row r="542">
      <c r="A542" s="1"/>
      <c r="B542" s="1"/>
      <c r="C542" s="11"/>
      <c r="D542" s="14"/>
      <c r="E542" s="14"/>
    </row>
    <row r="543">
      <c r="A543" s="1"/>
      <c r="B543" s="1"/>
      <c r="C543" s="11"/>
      <c r="D543" s="14"/>
      <c r="E543" s="14"/>
    </row>
    <row r="544">
      <c r="A544" s="1"/>
      <c r="B544" s="1"/>
      <c r="C544" s="11"/>
      <c r="D544" s="14"/>
      <c r="E544" s="14"/>
    </row>
    <row r="545">
      <c r="A545" s="1"/>
      <c r="B545" s="1"/>
      <c r="C545" s="11"/>
      <c r="D545" s="14"/>
      <c r="E545" s="14"/>
    </row>
    <row r="546">
      <c r="A546" s="1"/>
      <c r="B546" s="1"/>
      <c r="C546" s="11"/>
      <c r="D546" s="14"/>
      <c r="E546" s="14"/>
    </row>
    <row r="547">
      <c r="A547" s="1"/>
      <c r="B547" s="1"/>
      <c r="C547" s="11"/>
      <c r="D547" s="14"/>
      <c r="E547" s="14"/>
    </row>
    <row r="548">
      <c r="A548" s="1"/>
      <c r="B548" s="1"/>
      <c r="C548" s="11"/>
      <c r="D548" s="14"/>
      <c r="E548" s="14"/>
    </row>
    <row r="549">
      <c r="A549" s="1"/>
      <c r="B549" s="1"/>
      <c r="C549" s="11"/>
      <c r="D549" s="14"/>
      <c r="E549" s="14"/>
    </row>
    <row r="550">
      <c r="A550" s="1"/>
      <c r="B550" s="1"/>
      <c r="C550" s="11"/>
      <c r="D550" s="14"/>
      <c r="E550" s="14"/>
    </row>
    <row r="551">
      <c r="A551" s="1"/>
      <c r="B551" s="1"/>
      <c r="C551" s="11"/>
      <c r="D551" s="14"/>
      <c r="E551" s="14"/>
    </row>
    <row r="552">
      <c r="A552" s="1"/>
      <c r="B552" s="1"/>
      <c r="C552" s="11"/>
      <c r="D552" s="14"/>
      <c r="E552" s="14"/>
    </row>
    <row r="553">
      <c r="A553" s="1"/>
      <c r="B553" s="1"/>
      <c r="C553" s="11"/>
      <c r="D553" s="14"/>
      <c r="E553" s="14"/>
    </row>
    <row r="554">
      <c r="A554" s="1"/>
      <c r="B554" s="1"/>
      <c r="C554" s="11"/>
      <c r="D554" s="14"/>
      <c r="E554" s="14"/>
    </row>
    <row r="555">
      <c r="A555" s="1"/>
      <c r="B555" s="1"/>
      <c r="C555" s="11"/>
      <c r="D555" s="14"/>
      <c r="E555" s="14"/>
    </row>
    <row r="556">
      <c r="A556" s="1"/>
      <c r="B556" s="1"/>
      <c r="C556" s="11"/>
      <c r="D556" s="14"/>
      <c r="E556" s="14"/>
    </row>
    <row r="557">
      <c r="A557" s="1"/>
      <c r="B557" s="1"/>
      <c r="C557" s="11"/>
      <c r="D557" s="14"/>
      <c r="E557" s="14"/>
    </row>
    <row r="558">
      <c r="A558" s="1"/>
      <c r="B558" s="1"/>
      <c r="C558" s="11"/>
      <c r="D558" s="14"/>
      <c r="E558" s="14"/>
    </row>
    <row r="559">
      <c r="A559" s="1"/>
      <c r="B559" s="1"/>
      <c r="C559" s="11"/>
      <c r="D559" s="14"/>
      <c r="E559" s="14"/>
    </row>
    <row r="560">
      <c r="A560" s="1"/>
      <c r="B560" s="1"/>
      <c r="C560" s="11"/>
      <c r="D560" s="14"/>
      <c r="E560" s="14"/>
    </row>
    <row r="561">
      <c r="A561" s="1"/>
      <c r="B561" s="1"/>
      <c r="C561" s="11"/>
      <c r="D561" s="14"/>
      <c r="E561" s="14"/>
    </row>
    <row r="562">
      <c r="A562" s="1"/>
      <c r="B562" s="1"/>
      <c r="C562" s="11"/>
      <c r="D562" s="14"/>
      <c r="E562" s="14"/>
    </row>
    <row r="563">
      <c r="A563" s="1"/>
      <c r="B563" s="1"/>
      <c r="C563" s="11"/>
      <c r="D563" s="14"/>
      <c r="E563" s="14"/>
    </row>
    <row r="564">
      <c r="A564" s="1"/>
      <c r="B564" s="1"/>
      <c r="C564" s="11"/>
      <c r="D564" s="14"/>
      <c r="E564" s="14"/>
    </row>
    <row r="565">
      <c r="A565" s="1"/>
      <c r="B565" s="1"/>
      <c r="C565" s="11"/>
      <c r="D565" s="14"/>
      <c r="E565" s="14"/>
    </row>
    <row r="566">
      <c r="A566" s="1"/>
      <c r="B566" s="1"/>
      <c r="C566" s="11"/>
      <c r="D566" s="14"/>
      <c r="E566" s="14"/>
    </row>
    <row r="567">
      <c r="A567" s="1"/>
      <c r="B567" s="1"/>
      <c r="C567" s="11"/>
      <c r="D567" s="14"/>
      <c r="E567" s="14"/>
    </row>
    <row r="568">
      <c r="A568" s="1"/>
      <c r="B568" s="1"/>
      <c r="C568" s="11"/>
      <c r="D568" s="14"/>
      <c r="E568" s="14"/>
    </row>
    <row r="569">
      <c r="A569" s="1"/>
      <c r="B569" s="1"/>
      <c r="C569" s="11"/>
      <c r="D569" s="14"/>
      <c r="E569" s="14"/>
    </row>
    <row r="570">
      <c r="A570" s="1"/>
      <c r="B570" s="1"/>
      <c r="C570" s="11"/>
      <c r="D570" s="14"/>
      <c r="E570" s="14"/>
    </row>
    <row r="571">
      <c r="A571" s="1"/>
      <c r="B571" s="1"/>
      <c r="C571" s="11"/>
      <c r="D571" s="14"/>
      <c r="E571" s="14"/>
    </row>
    <row r="572">
      <c r="A572" s="1"/>
      <c r="B572" s="1"/>
      <c r="C572" s="11"/>
      <c r="D572" s="14"/>
      <c r="E572" s="14"/>
    </row>
    <row r="573">
      <c r="A573" s="1"/>
      <c r="B573" s="1"/>
      <c r="C573" s="11"/>
      <c r="D573" s="14"/>
      <c r="E573" s="14"/>
    </row>
    <row r="574">
      <c r="A574" s="1"/>
      <c r="B574" s="1"/>
      <c r="C574" s="11"/>
      <c r="D574" s="14"/>
      <c r="E574" s="14"/>
    </row>
    <row r="575">
      <c r="A575" s="1"/>
      <c r="B575" s="1"/>
      <c r="C575" s="11"/>
      <c r="D575" s="14"/>
      <c r="E575" s="14"/>
    </row>
    <row r="576">
      <c r="A576" s="1"/>
      <c r="B576" s="1"/>
      <c r="C576" s="11"/>
      <c r="D576" s="14"/>
      <c r="E576" s="14"/>
    </row>
    <row r="577">
      <c r="A577" s="1"/>
      <c r="B577" s="1"/>
      <c r="C577" s="11"/>
      <c r="D577" s="14"/>
      <c r="E577" s="14"/>
    </row>
    <row r="578">
      <c r="A578" s="1"/>
      <c r="B578" s="1"/>
      <c r="C578" s="11"/>
      <c r="D578" s="14"/>
      <c r="E578" s="14"/>
    </row>
    <row r="579">
      <c r="A579" s="1"/>
      <c r="B579" s="1"/>
      <c r="C579" s="11"/>
      <c r="D579" s="14"/>
      <c r="E579" s="14"/>
    </row>
    <row r="580">
      <c r="A580" s="1"/>
      <c r="B580" s="1"/>
      <c r="C580" s="11"/>
      <c r="D580" s="14"/>
      <c r="E580" s="14"/>
    </row>
    <row r="581">
      <c r="A581" s="1"/>
      <c r="B581" s="1"/>
      <c r="C581" s="11"/>
      <c r="D581" s="14"/>
      <c r="E581" s="14"/>
    </row>
    <row r="582">
      <c r="A582" s="1"/>
      <c r="B582" s="1"/>
      <c r="C582" s="11"/>
      <c r="D582" s="14"/>
      <c r="E582" s="14"/>
    </row>
    <row r="583">
      <c r="A583" s="1"/>
      <c r="B583" s="1"/>
      <c r="C583" s="11"/>
      <c r="D583" s="14"/>
      <c r="E583" s="14"/>
    </row>
    <row r="584">
      <c r="A584" s="1"/>
      <c r="B584" s="1"/>
      <c r="C584" s="11"/>
      <c r="D584" s="14"/>
      <c r="E584" s="14"/>
    </row>
    <row r="585">
      <c r="A585" s="1"/>
      <c r="B585" s="1"/>
      <c r="C585" s="11"/>
      <c r="D585" s="14"/>
      <c r="E585" s="14"/>
    </row>
    <row r="586">
      <c r="A586" s="1"/>
      <c r="B586" s="1"/>
      <c r="C586" s="11"/>
      <c r="D586" s="14"/>
      <c r="E586" s="14"/>
    </row>
    <row r="587">
      <c r="A587" s="1"/>
      <c r="B587" s="1"/>
      <c r="C587" s="11"/>
      <c r="D587" s="14"/>
      <c r="E587" s="14"/>
    </row>
    <row r="588">
      <c r="A588" s="1"/>
      <c r="B588" s="1"/>
      <c r="C588" s="11"/>
      <c r="D588" s="14"/>
      <c r="E588" s="14"/>
    </row>
    <row r="589">
      <c r="A589" s="1"/>
      <c r="B589" s="1"/>
      <c r="C589" s="11"/>
      <c r="D589" s="14"/>
      <c r="E589" s="14"/>
    </row>
    <row r="590">
      <c r="A590" s="1"/>
      <c r="B590" s="1"/>
      <c r="C590" s="11"/>
      <c r="D590" s="14"/>
      <c r="E590" s="14"/>
    </row>
    <row r="591">
      <c r="A591" s="1"/>
      <c r="B591" s="1"/>
      <c r="C591" s="11"/>
      <c r="D591" s="14"/>
      <c r="E591" s="14"/>
    </row>
    <row r="592">
      <c r="A592" s="1"/>
      <c r="B592" s="1"/>
      <c r="C592" s="11"/>
      <c r="D592" s="14"/>
      <c r="E592" s="14"/>
    </row>
    <row r="593">
      <c r="A593" s="1"/>
      <c r="B593" s="1"/>
      <c r="C593" s="11"/>
      <c r="D593" s="14"/>
      <c r="E593" s="14"/>
    </row>
    <row r="594">
      <c r="A594" s="1"/>
      <c r="B594" s="1"/>
      <c r="C594" s="11"/>
      <c r="D594" s="14"/>
      <c r="E594" s="14"/>
    </row>
    <row r="595">
      <c r="A595" s="1"/>
      <c r="B595" s="1"/>
      <c r="C595" s="11"/>
      <c r="D595" s="14"/>
      <c r="E595" s="14"/>
    </row>
    <row r="596">
      <c r="A596" s="1"/>
      <c r="B596" s="1"/>
      <c r="C596" s="11"/>
      <c r="D596" s="14"/>
      <c r="E596" s="14"/>
    </row>
    <row r="597">
      <c r="A597" s="1"/>
      <c r="B597" s="1"/>
      <c r="C597" s="11"/>
      <c r="D597" s="14"/>
      <c r="E597" s="14"/>
    </row>
    <row r="598">
      <c r="A598" s="1"/>
      <c r="B598" s="1"/>
      <c r="C598" s="11"/>
      <c r="D598" s="14"/>
      <c r="E598" s="14"/>
    </row>
    <row r="599">
      <c r="A599" s="1"/>
      <c r="B599" s="1"/>
      <c r="C599" s="11"/>
      <c r="D599" s="14"/>
      <c r="E599" s="14"/>
    </row>
    <row r="600">
      <c r="A600" s="1"/>
      <c r="B600" s="1"/>
      <c r="C600" s="11"/>
      <c r="D600" s="14"/>
      <c r="E600" s="14"/>
    </row>
    <row r="601">
      <c r="A601" s="1"/>
      <c r="B601" s="1"/>
      <c r="C601" s="11"/>
      <c r="D601" s="14"/>
      <c r="E601" s="14"/>
    </row>
    <row r="602">
      <c r="A602" s="1"/>
      <c r="B602" s="1"/>
      <c r="C602" s="11"/>
      <c r="D602" s="14"/>
      <c r="E602" s="14"/>
    </row>
    <row r="603">
      <c r="A603" s="1"/>
      <c r="B603" s="1"/>
      <c r="C603" s="11"/>
      <c r="D603" s="14"/>
      <c r="E603" s="14"/>
    </row>
    <row r="604">
      <c r="A604" s="1"/>
      <c r="B604" s="1"/>
      <c r="C604" s="11"/>
      <c r="D604" s="14"/>
      <c r="E604" s="14"/>
    </row>
    <row r="605">
      <c r="A605" s="1"/>
      <c r="B605" s="1"/>
      <c r="C605" s="11"/>
      <c r="D605" s="14"/>
      <c r="E605" s="14"/>
    </row>
    <row r="606">
      <c r="A606" s="1"/>
      <c r="B606" s="1"/>
      <c r="C606" s="11"/>
      <c r="D606" s="14"/>
      <c r="E606" s="14"/>
    </row>
    <row r="607">
      <c r="A607" s="1"/>
      <c r="B607" s="1"/>
      <c r="C607" s="11"/>
      <c r="D607" s="14"/>
      <c r="E607" s="14"/>
    </row>
    <row r="608">
      <c r="A608" s="1"/>
      <c r="B608" s="1"/>
      <c r="C608" s="11"/>
      <c r="D608" s="14"/>
      <c r="E608" s="14"/>
    </row>
    <row r="609">
      <c r="A609" s="1"/>
      <c r="B609" s="1"/>
      <c r="C609" s="11"/>
      <c r="D609" s="14"/>
      <c r="E609" s="14"/>
    </row>
    <row r="610">
      <c r="A610" s="1"/>
      <c r="B610" s="1"/>
      <c r="C610" s="11"/>
      <c r="D610" s="14"/>
      <c r="E610" s="14"/>
    </row>
    <row r="611">
      <c r="A611" s="1"/>
      <c r="B611" s="1"/>
      <c r="C611" s="11"/>
      <c r="D611" s="14"/>
      <c r="E611" s="14"/>
    </row>
    <row r="612">
      <c r="A612" s="1"/>
      <c r="B612" s="1"/>
      <c r="C612" s="11"/>
      <c r="D612" s="14"/>
      <c r="E612" s="14"/>
    </row>
    <row r="613">
      <c r="A613" s="1"/>
      <c r="B613" s="1"/>
      <c r="C613" s="11"/>
      <c r="D613" s="14"/>
      <c r="E613" s="14"/>
    </row>
    <row r="614">
      <c r="A614" s="1"/>
      <c r="B614" s="1"/>
      <c r="C614" s="11"/>
      <c r="D614" s="14"/>
      <c r="E614" s="14"/>
    </row>
    <row r="615">
      <c r="A615" s="1"/>
      <c r="B615" s="1"/>
      <c r="C615" s="11"/>
      <c r="D615" s="14"/>
      <c r="E615" s="14"/>
    </row>
    <row r="616">
      <c r="A616" s="1"/>
      <c r="B616" s="1"/>
      <c r="C616" s="11"/>
      <c r="D616" s="14"/>
      <c r="E616" s="14"/>
    </row>
    <row r="617">
      <c r="A617" s="1"/>
      <c r="B617" s="1"/>
      <c r="C617" s="11"/>
      <c r="D617" s="14"/>
      <c r="E617" s="14"/>
    </row>
    <row r="618">
      <c r="A618" s="1"/>
      <c r="B618" s="1"/>
      <c r="C618" s="11"/>
      <c r="D618" s="14"/>
      <c r="E618" s="14"/>
    </row>
    <row r="619">
      <c r="A619" s="1"/>
      <c r="B619" s="1"/>
      <c r="C619" s="11"/>
      <c r="D619" s="14"/>
      <c r="E619" s="14"/>
    </row>
    <row r="620">
      <c r="A620" s="1"/>
      <c r="B620" s="1"/>
      <c r="C620" s="11"/>
      <c r="D620" s="14"/>
      <c r="E620" s="14"/>
    </row>
    <row r="621">
      <c r="A621" s="1"/>
      <c r="B621" s="1"/>
      <c r="C621" s="11"/>
      <c r="D621" s="14"/>
      <c r="E621" s="14"/>
    </row>
    <row r="622">
      <c r="A622" s="1"/>
      <c r="B622" s="1"/>
      <c r="C622" s="11"/>
      <c r="D622" s="14"/>
      <c r="E622" s="14"/>
    </row>
    <row r="623">
      <c r="A623" s="1"/>
      <c r="B623" s="1"/>
      <c r="C623" s="11"/>
      <c r="D623" s="14"/>
      <c r="E623" s="14"/>
    </row>
    <row r="624">
      <c r="A624" s="1"/>
      <c r="B624" s="1"/>
      <c r="C624" s="11"/>
      <c r="D624" s="14"/>
      <c r="E624" s="14"/>
    </row>
    <row r="625">
      <c r="A625" s="1"/>
      <c r="B625" s="1"/>
      <c r="C625" s="11"/>
      <c r="D625" s="14"/>
      <c r="E625" s="14"/>
    </row>
    <row r="626">
      <c r="A626" s="1"/>
      <c r="B626" s="1"/>
      <c r="C626" s="11"/>
      <c r="D626" s="14"/>
      <c r="E626" s="14"/>
    </row>
    <row r="627">
      <c r="A627" s="1"/>
      <c r="B627" s="1"/>
      <c r="C627" s="11"/>
      <c r="D627" s="14"/>
      <c r="E627" s="14"/>
    </row>
    <row r="628">
      <c r="A628" s="1"/>
      <c r="B628" s="1"/>
      <c r="C628" s="11"/>
      <c r="D628" s="14"/>
      <c r="E628" s="14"/>
    </row>
    <row r="629">
      <c r="A629" s="1"/>
      <c r="B629" s="1"/>
      <c r="C629" s="11"/>
      <c r="D629" s="14"/>
      <c r="E629" s="14"/>
    </row>
    <row r="630">
      <c r="A630" s="1"/>
      <c r="B630" s="1"/>
      <c r="C630" s="11"/>
      <c r="D630" s="14"/>
      <c r="E630" s="14"/>
    </row>
    <row r="631">
      <c r="A631" s="1"/>
      <c r="B631" s="1"/>
      <c r="C631" s="11"/>
      <c r="D631" s="14"/>
      <c r="E631" s="14"/>
    </row>
    <row r="632">
      <c r="A632" s="1"/>
      <c r="B632" s="1"/>
      <c r="C632" s="11"/>
      <c r="D632" s="14"/>
      <c r="E632" s="14"/>
    </row>
    <row r="633">
      <c r="A633" s="1"/>
      <c r="B633" s="1"/>
      <c r="C633" s="11"/>
      <c r="D633" s="14"/>
      <c r="E633" s="14"/>
    </row>
    <row r="634">
      <c r="A634" s="1"/>
      <c r="B634" s="1"/>
      <c r="C634" s="11"/>
      <c r="D634" s="14"/>
      <c r="E634" s="14"/>
    </row>
    <row r="635">
      <c r="A635" s="1"/>
      <c r="B635" s="1"/>
      <c r="C635" s="11"/>
      <c r="D635" s="14"/>
      <c r="E635" s="14"/>
    </row>
    <row r="636">
      <c r="A636" s="1"/>
      <c r="B636" s="1"/>
      <c r="C636" s="11"/>
      <c r="D636" s="14"/>
      <c r="E636" s="14"/>
    </row>
    <row r="637">
      <c r="A637" s="1"/>
      <c r="B637" s="1"/>
      <c r="C637" s="11"/>
      <c r="D637" s="14"/>
      <c r="E637" s="14"/>
    </row>
    <row r="638">
      <c r="A638" s="1"/>
      <c r="B638" s="1"/>
      <c r="C638" s="11"/>
      <c r="D638" s="14"/>
      <c r="E638" s="14"/>
    </row>
    <row r="639">
      <c r="A639" s="1"/>
      <c r="B639" s="1"/>
      <c r="C639" s="11"/>
      <c r="D639" s="14"/>
      <c r="E639" s="14"/>
    </row>
    <row r="640">
      <c r="A640" s="1"/>
      <c r="B640" s="1"/>
      <c r="C640" s="11"/>
      <c r="D640" s="14"/>
      <c r="E640" s="14"/>
    </row>
    <row r="641">
      <c r="A641" s="1"/>
      <c r="B641" s="1"/>
      <c r="C641" s="11"/>
      <c r="D641" s="14"/>
      <c r="E641" s="14"/>
    </row>
    <row r="642">
      <c r="A642" s="1"/>
      <c r="B642" s="1"/>
      <c r="C642" s="11"/>
      <c r="D642" s="14"/>
      <c r="E642" s="14"/>
    </row>
    <row r="643">
      <c r="A643" s="1"/>
      <c r="B643" s="1"/>
      <c r="C643" s="11"/>
      <c r="D643" s="14"/>
      <c r="E643" s="14"/>
    </row>
    <row r="644">
      <c r="A644" s="1"/>
      <c r="B644" s="1"/>
      <c r="C644" s="11"/>
      <c r="D644" s="14"/>
      <c r="E644" s="14"/>
    </row>
    <row r="645">
      <c r="A645" s="1"/>
      <c r="B645" s="1"/>
      <c r="C645" s="11"/>
      <c r="D645" s="14"/>
      <c r="E645" s="14"/>
    </row>
    <row r="646">
      <c r="A646" s="1"/>
      <c r="B646" s="1"/>
      <c r="C646" s="11"/>
      <c r="D646" s="14"/>
      <c r="E646" s="14"/>
    </row>
    <row r="647">
      <c r="A647" s="1"/>
      <c r="B647" s="1"/>
      <c r="C647" s="11"/>
      <c r="D647" s="14"/>
      <c r="E647" s="14"/>
    </row>
    <row r="648">
      <c r="A648" s="1"/>
      <c r="B648" s="1"/>
      <c r="C648" s="11"/>
      <c r="D648" s="14"/>
      <c r="E648" s="14"/>
    </row>
    <row r="649">
      <c r="A649" s="1"/>
      <c r="B649" s="1"/>
      <c r="C649" s="11"/>
      <c r="D649" s="14"/>
      <c r="E649" s="14"/>
    </row>
    <row r="650">
      <c r="A650" s="1"/>
      <c r="B650" s="1"/>
      <c r="C650" s="11"/>
      <c r="D650" s="14"/>
      <c r="E650" s="14"/>
    </row>
    <row r="651">
      <c r="A651" s="1"/>
      <c r="B651" s="1"/>
      <c r="C651" s="11"/>
      <c r="D651" s="14"/>
      <c r="E651" s="14"/>
    </row>
    <row r="652">
      <c r="A652" s="1"/>
      <c r="B652" s="1"/>
      <c r="C652" s="11"/>
      <c r="D652" s="14"/>
      <c r="E652" s="14"/>
    </row>
    <row r="653">
      <c r="A653" s="1"/>
      <c r="B653" s="1"/>
      <c r="C653" s="11"/>
      <c r="D653" s="14"/>
      <c r="E653" s="14"/>
    </row>
    <row r="654">
      <c r="A654" s="1"/>
      <c r="B654" s="1"/>
      <c r="C654" s="11"/>
      <c r="D654" s="14"/>
      <c r="E654" s="14"/>
    </row>
    <row r="655">
      <c r="A655" s="1"/>
      <c r="B655" s="1"/>
      <c r="C655" s="11"/>
      <c r="D655" s="14"/>
      <c r="E655" s="14"/>
    </row>
    <row r="656">
      <c r="A656" s="1"/>
      <c r="B656" s="1"/>
      <c r="C656" s="11"/>
      <c r="D656" s="14"/>
      <c r="E656" s="14"/>
    </row>
    <row r="657">
      <c r="A657" s="1"/>
      <c r="B657" s="1"/>
      <c r="C657" s="11"/>
      <c r="D657" s="14"/>
      <c r="E657" s="14"/>
    </row>
    <row r="658">
      <c r="A658" s="1"/>
      <c r="B658" s="1"/>
      <c r="C658" s="11"/>
      <c r="D658" s="14"/>
      <c r="E658" s="14"/>
    </row>
    <row r="659">
      <c r="A659" s="1"/>
      <c r="B659" s="1"/>
      <c r="C659" s="11"/>
      <c r="D659" s="14"/>
      <c r="E659" s="14"/>
    </row>
    <row r="660">
      <c r="A660" s="1"/>
      <c r="B660" s="1"/>
      <c r="C660" s="11"/>
      <c r="D660" s="14"/>
      <c r="E660" s="14"/>
    </row>
    <row r="661">
      <c r="A661" s="1"/>
      <c r="B661" s="1"/>
      <c r="C661" s="11"/>
      <c r="D661" s="14"/>
      <c r="E661" s="14"/>
    </row>
    <row r="662">
      <c r="A662" s="1"/>
      <c r="B662" s="1"/>
      <c r="C662" s="11"/>
      <c r="D662" s="14"/>
      <c r="E662" s="14"/>
    </row>
    <row r="663">
      <c r="A663" s="1"/>
      <c r="B663" s="1"/>
      <c r="C663" s="11"/>
      <c r="D663" s="14"/>
      <c r="E663" s="14"/>
    </row>
    <row r="664">
      <c r="A664" s="1"/>
      <c r="B664" s="1"/>
      <c r="C664" s="11"/>
      <c r="D664" s="14"/>
      <c r="E664" s="14"/>
    </row>
    <row r="665">
      <c r="A665" s="1"/>
      <c r="B665" s="1"/>
      <c r="C665" s="11"/>
      <c r="D665" s="14"/>
      <c r="E665" s="14"/>
    </row>
    <row r="666">
      <c r="A666" s="1"/>
      <c r="B666" s="1"/>
      <c r="C666" s="11"/>
      <c r="D666" s="14"/>
      <c r="E666" s="14"/>
    </row>
    <row r="667">
      <c r="A667" s="1"/>
      <c r="B667" s="1"/>
      <c r="C667" s="11"/>
      <c r="D667" s="14"/>
      <c r="E667" s="14"/>
    </row>
    <row r="668">
      <c r="A668" s="1"/>
      <c r="B668" s="1"/>
      <c r="C668" s="11"/>
      <c r="D668" s="14"/>
      <c r="E668" s="14"/>
    </row>
    <row r="669">
      <c r="A669" s="1"/>
      <c r="B669" s="1"/>
      <c r="C669" s="11"/>
      <c r="D669" s="14"/>
      <c r="E669" s="14"/>
    </row>
    <row r="670">
      <c r="A670" s="1"/>
      <c r="B670" s="1"/>
      <c r="C670" s="11"/>
      <c r="D670" s="14"/>
      <c r="E670" s="14"/>
    </row>
    <row r="671">
      <c r="A671" s="1"/>
      <c r="B671" s="1"/>
      <c r="C671" s="11"/>
      <c r="D671" s="14"/>
      <c r="E671" s="14"/>
    </row>
    <row r="672">
      <c r="A672" s="1"/>
      <c r="B672" s="1"/>
      <c r="C672" s="11"/>
      <c r="D672" s="14"/>
      <c r="E672" s="14"/>
    </row>
    <row r="673">
      <c r="A673" s="1"/>
      <c r="B673" s="1"/>
      <c r="C673" s="11"/>
      <c r="D673" s="14"/>
      <c r="E673" s="14"/>
    </row>
    <row r="674">
      <c r="A674" s="1"/>
      <c r="B674" s="1"/>
      <c r="C674" s="11"/>
      <c r="D674" s="14"/>
      <c r="E674" s="14"/>
    </row>
    <row r="675">
      <c r="A675" s="1"/>
      <c r="B675" s="1"/>
      <c r="C675" s="11"/>
      <c r="D675" s="14"/>
      <c r="E675" s="14"/>
    </row>
    <row r="676">
      <c r="A676" s="1"/>
      <c r="B676" s="1"/>
      <c r="C676" s="11"/>
      <c r="D676" s="14"/>
      <c r="E676" s="14"/>
    </row>
    <row r="677">
      <c r="A677" s="1"/>
      <c r="B677" s="1"/>
      <c r="C677" s="11"/>
      <c r="D677" s="14"/>
      <c r="E677" s="14"/>
    </row>
    <row r="678">
      <c r="A678" s="1"/>
      <c r="B678" s="1"/>
      <c r="C678" s="11"/>
      <c r="D678" s="14"/>
      <c r="E678" s="14"/>
    </row>
    <row r="679">
      <c r="A679" s="1"/>
      <c r="B679" s="1"/>
      <c r="C679" s="11"/>
      <c r="D679" s="14"/>
      <c r="E679" s="14"/>
    </row>
    <row r="680">
      <c r="A680" s="1"/>
      <c r="B680" s="1"/>
      <c r="C680" s="11"/>
      <c r="D680" s="14"/>
      <c r="E680" s="14"/>
    </row>
    <row r="681">
      <c r="A681" s="1"/>
      <c r="B681" s="1"/>
      <c r="C681" s="11"/>
      <c r="D681" s="14"/>
      <c r="E681" s="14"/>
    </row>
    <row r="682">
      <c r="A682" s="1"/>
      <c r="B682" s="1"/>
      <c r="C682" s="11"/>
      <c r="D682" s="14"/>
      <c r="E682" s="14"/>
    </row>
    <row r="683">
      <c r="A683" s="1"/>
      <c r="B683" s="1"/>
      <c r="C683" s="11"/>
      <c r="D683" s="14"/>
      <c r="E683" s="14"/>
    </row>
    <row r="684">
      <c r="A684" s="1"/>
      <c r="B684" s="1"/>
      <c r="C684" s="11"/>
      <c r="D684" s="14"/>
      <c r="E684" s="14"/>
    </row>
    <row r="685">
      <c r="A685" s="1"/>
      <c r="B685" s="1"/>
      <c r="C685" s="11"/>
      <c r="D685" s="14"/>
      <c r="E685" s="14"/>
    </row>
    <row r="686">
      <c r="A686" s="1"/>
      <c r="B686" s="1"/>
      <c r="C686" s="11"/>
      <c r="D686" s="14"/>
      <c r="E686" s="14"/>
    </row>
    <row r="687">
      <c r="A687" s="1"/>
      <c r="B687" s="1"/>
      <c r="C687" s="11"/>
      <c r="D687" s="14"/>
      <c r="E687" s="14"/>
    </row>
    <row r="688">
      <c r="A688" s="1"/>
      <c r="B688" s="1"/>
      <c r="C688" s="11"/>
      <c r="D688" s="14"/>
      <c r="E688" s="14"/>
    </row>
    <row r="689">
      <c r="A689" s="1"/>
      <c r="B689" s="1"/>
      <c r="C689" s="11"/>
      <c r="D689" s="14"/>
      <c r="E689" s="14"/>
    </row>
    <row r="690">
      <c r="A690" s="1"/>
      <c r="B690" s="1"/>
      <c r="C690" s="11"/>
      <c r="D690" s="14"/>
      <c r="E690" s="14"/>
    </row>
    <row r="691">
      <c r="A691" s="1"/>
      <c r="B691" s="1"/>
      <c r="C691" s="11"/>
      <c r="D691" s="14"/>
      <c r="E691" s="14"/>
    </row>
    <row r="692">
      <c r="A692" s="1"/>
      <c r="B692" s="1"/>
      <c r="C692" s="11"/>
      <c r="D692" s="14"/>
      <c r="E692" s="14"/>
    </row>
    <row r="693">
      <c r="A693" s="1"/>
      <c r="B693" s="1"/>
      <c r="C693" s="11"/>
      <c r="D693" s="14"/>
      <c r="E693" s="14"/>
    </row>
    <row r="694">
      <c r="A694" s="1"/>
      <c r="B694" s="1"/>
      <c r="C694" s="11"/>
      <c r="D694" s="14"/>
      <c r="E694" s="14"/>
    </row>
    <row r="695">
      <c r="A695" s="1"/>
      <c r="B695" s="1"/>
      <c r="C695" s="11"/>
      <c r="D695" s="14"/>
      <c r="E695" s="14"/>
    </row>
    <row r="696">
      <c r="A696" s="1"/>
      <c r="B696" s="1"/>
      <c r="C696" s="11"/>
      <c r="D696" s="14"/>
      <c r="E696" s="14"/>
    </row>
    <row r="697">
      <c r="A697" s="1"/>
      <c r="B697" s="1"/>
      <c r="C697" s="11"/>
      <c r="D697" s="14"/>
      <c r="E697" s="14"/>
    </row>
    <row r="698">
      <c r="A698" s="1"/>
      <c r="B698" s="1"/>
      <c r="C698" s="11"/>
      <c r="D698" s="14"/>
      <c r="E698" s="14"/>
    </row>
    <row r="699">
      <c r="A699" s="1"/>
      <c r="B699" s="1"/>
      <c r="C699" s="11"/>
      <c r="D699" s="14"/>
      <c r="E699" s="14"/>
    </row>
    <row r="700">
      <c r="A700" s="1"/>
      <c r="B700" s="1"/>
      <c r="C700" s="11"/>
      <c r="D700" s="14"/>
      <c r="E700" s="14"/>
    </row>
    <row r="701">
      <c r="A701" s="1"/>
      <c r="B701" s="1"/>
      <c r="C701" s="11"/>
      <c r="D701" s="14"/>
      <c r="E701" s="14"/>
    </row>
    <row r="702">
      <c r="A702" s="1"/>
      <c r="B702" s="1"/>
      <c r="C702" s="11"/>
      <c r="D702" s="14"/>
      <c r="E702" s="14"/>
    </row>
    <row r="703">
      <c r="A703" s="1"/>
      <c r="B703" s="1"/>
      <c r="C703" s="11"/>
      <c r="D703" s="14"/>
      <c r="E703" s="14"/>
    </row>
    <row r="704">
      <c r="A704" s="1"/>
      <c r="B704" s="1"/>
      <c r="C704" s="11"/>
      <c r="D704" s="14"/>
      <c r="E704" s="14"/>
    </row>
    <row r="705">
      <c r="A705" s="1"/>
      <c r="B705" s="1"/>
      <c r="C705" s="11"/>
      <c r="D705" s="14"/>
      <c r="E705" s="14"/>
    </row>
    <row r="706">
      <c r="A706" s="1"/>
      <c r="B706" s="1"/>
      <c r="C706" s="11"/>
      <c r="D706" s="14"/>
      <c r="E706" s="14"/>
    </row>
    <row r="707">
      <c r="A707" s="1"/>
      <c r="B707" s="1"/>
      <c r="C707" s="11"/>
      <c r="D707" s="14"/>
      <c r="E707" s="14"/>
    </row>
    <row r="708">
      <c r="A708" s="1"/>
      <c r="B708" s="1"/>
      <c r="C708" s="11"/>
      <c r="D708" s="14"/>
      <c r="E708" s="14"/>
    </row>
    <row r="709">
      <c r="A709" s="1"/>
      <c r="B709" s="1"/>
      <c r="C709" s="11"/>
      <c r="D709" s="14"/>
      <c r="E709" s="14"/>
    </row>
    <row r="710">
      <c r="A710" s="1"/>
      <c r="B710" s="1"/>
      <c r="C710" s="11"/>
      <c r="D710" s="14"/>
      <c r="E710" s="14"/>
    </row>
    <row r="711">
      <c r="A711" s="1"/>
      <c r="B711" s="1"/>
      <c r="C711" s="11"/>
      <c r="D711" s="14"/>
      <c r="E711" s="14"/>
    </row>
    <row r="712">
      <c r="A712" s="1"/>
      <c r="B712" s="1"/>
      <c r="C712" s="11"/>
      <c r="D712" s="14"/>
      <c r="E712" s="14"/>
    </row>
    <row r="713">
      <c r="A713" s="1"/>
      <c r="B713" s="1"/>
      <c r="C713" s="11"/>
      <c r="D713" s="14"/>
      <c r="E713" s="14"/>
    </row>
    <row r="714">
      <c r="A714" s="1"/>
      <c r="B714" s="1"/>
      <c r="C714" s="11"/>
      <c r="D714" s="14"/>
      <c r="E714" s="14"/>
    </row>
    <row r="715">
      <c r="A715" s="1"/>
      <c r="B715" s="1"/>
      <c r="C715" s="11"/>
      <c r="D715" s="14"/>
      <c r="E715" s="14"/>
    </row>
    <row r="716">
      <c r="A716" s="1"/>
      <c r="B716" s="1"/>
      <c r="C716" s="11"/>
      <c r="D716" s="14"/>
      <c r="E716" s="14"/>
    </row>
    <row r="717">
      <c r="A717" s="1"/>
      <c r="B717" s="1"/>
      <c r="C717" s="11"/>
      <c r="D717" s="14"/>
      <c r="E717" s="14"/>
    </row>
    <row r="718">
      <c r="A718" s="1"/>
      <c r="B718" s="1"/>
      <c r="C718" s="11"/>
      <c r="D718" s="14"/>
      <c r="E718" s="14"/>
    </row>
    <row r="719">
      <c r="A719" s="1"/>
      <c r="B719" s="1"/>
      <c r="C719" s="11"/>
      <c r="D719" s="14"/>
      <c r="E719" s="14"/>
    </row>
    <row r="720">
      <c r="A720" s="1"/>
      <c r="B720" s="1"/>
      <c r="C720" s="11"/>
      <c r="D720" s="14"/>
      <c r="E720" s="14"/>
    </row>
    <row r="721">
      <c r="A721" s="1"/>
      <c r="B721" s="1"/>
      <c r="C721" s="11"/>
      <c r="D721" s="14"/>
      <c r="E721" s="14"/>
    </row>
    <row r="722">
      <c r="A722" s="1"/>
      <c r="B722" s="1"/>
      <c r="C722" s="11"/>
      <c r="D722" s="14"/>
      <c r="E722" s="14"/>
    </row>
    <row r="723">
      <c r="A723" s="1"/>
      <c r="B723" s="1"/>
      <c r="C723" s="11"/>
      <c r="D723" s="14"/>
      <c r="E723" s="14"/>
    </row>
    <row r="724">
      <c r="A724" s="1"/>
      <c r="B724" s="1"/>
      <c r="C724" s="11"/>
      <c r="D724" s="14"/>
      <c r="E724" s="14"/>
    </row>
    <row r="725">
      <c r="A725" s="1"/>
      <c r="B725" s="1"/>
      <c r="C725" s="11"/>
      <c r="D725" s="14"/>
      <c r="E725" s="14"/>
    </row>
    <row r="726">
      <c r="A726" s="1"/>
      <c r="B726" s="1"/>
      <c r="C726" s="11"/>
      <c r="D726" s="14"/>
      <c r="E726" s="14"/>
    </row>
    <row r="727">
      <c r="A727" s="1"/>
      <c r="B727" s="1"/>
      <c r="C727" s="11"/>
      <c r="D727" s="14"/>
      <c r="E727" s="14"/>
    </row>
    <row r="728">
      <c r="A728" s="1"/>
      <c r="B728" s="1"/>
      <c r="C728" s="11"/>
      <c r="D728" s="14"/>
      <c r="E728" s="14"/>
    </row>
    <row r="729">
      <c r="A729" s="1"/>
      <c r="B729" s="1"/>
      <c r="C729" s="11"/>
      <c r="D729" s="14"/>
      <c r="E729" s="14"/>
    </row>
    <row r="730">
      <c r="A730" s="1"/>
      <c r="B730" s="1"/>
      <c r="C730" s="11"/>
      <c r="D730" s="14"/>
      <c r="E730" s="14"/>
    </row>
    <row r="731">
      <c r="A731" s="1"/>
      <c r="B731" s="1"/>
      <c r="C731" s="11"/>
      <c r="D731" s="14"/>
      <c r="E731" s="14"/>
    </row>
    <row r="732">
      <c r="A732" s="1"/>
      <c r="B732" s="1"/>
      <c r="C732" s="11"/>
      <c r="D732" s="14"/>
      <c r="E732" s="14"/>
    </row>
    <row r="733">
      <c r="A733" s="1"/>
      <c r="B733" s="1"/>
      <c r="C733" s="11"/>
      <c r="D733" s="14"/>
      <c r="E733" s="14"/>
    </row>
    <row r="734">
      <c r="A734" s="1"/>
      <c r="B734" s="1"/>
      <c r="C734" s="11"/>
      <c r="D734" s="14"/>
      <c r="E734" s="14"/>
    </row>
    <row r="735">
      <c r="A735" s="1"/>
      <c r="B735" s="1"/>
      <c r="C735" s="11"/>
      <c r="D735" s="14"/>
      <c r="E735" s="14"/>
    </row>
    <row r="736">
      <c r="A736" s="1"/>
      <c r="B736" s="1"/>
      <c r="C736" s="11"/>
      <c r="D736" s="14"/>
      <c r="E736" s="14"/>
    </row>
    <row r="737">
      <c r="A737" s="1"/>
      <c r="B737" s="1"/>
      <c r="C737" s="11"/>
      <c r="D737" s="14"/>
      <c r="E737" s="14"/>
    </row>
    <row r="738">
      <c r="A738" s="1"/>
      <c r="B738" s="1"/>
      <c r="C738" s="11"/>
      <c r="D738" s="14"/>
      <c r="E738" s="14"/>
    </row>
    <row r="739">
      <c r="A739" s="1"/>
      <c r="B739" s="1"/>
      <c r="C739" s="11"/>
      <c r="D739" s="14"/>
      <c r="E739" s="14"/>
    </row>
    <row r="740">
      <c r="A740" s="1"/>
      <c r="B740" s="1"/>
      <c r="C740" s="11"/>
      <c r="D740" s="14"/>
      <c r="E740" s="14"/>
    </row>
    <row r="741">
      <c r="A741" s="1"/>
      <c r="B741" s="1"/>
      <c r="C741" s="11"/>
      <c r="D741" s="14"/>
      <c r="E741" s="14"/>
    </row>
    <row r="742">
      <c r="A742" s="1"/>
      <c r="B742" s="1"/>
      <c r="C742" s="11"/>
      <c r="D742" s="14"/>
      <c r="E742" s="14"/>
    </row>
    <row r="743">
      <c r="A743" s="1"/>
      <c r="B743" s="1"/>
      <c r="C743" s="11"/>
      <c r="D743" s="14"/>
      <c r="E743" s="14"/>
    </row>
    <row r="744">
      <c r="A744" s="1"/>
      <c r="B744" s="1"/>
      <c r="C744" s="11"/>
      <c r="D744" s="14"/>
      <c r="E744" s="14"/>
    </row>
    <row r="745">
      <c r="A745" s="1"/>
      <c r="B745" s="1"/>
      <c r="C745" s="11"/>
      <c r="D745" s="14"/>
      <c r="E745" s="14"/>
    </row>
    <row r="746">
      <c r="A746" s="1"/>
      <c r="B746" s="1"/>
      <c r="C746" s="11"/>
      <c r="D746" s="14"/>
      <c r="E746" s="14"/>
    </row>
    <row r="747">
      <c r="A747" s="1"/>
      <c r="B747" s="1"/>
      <c r="C747" s="11"/>
      <c r="D747" s="14"/>
      <c r="E747" s="14"/>
    </row>
    <row r="748">
      <c r="A748" s="1"/>
      <c r="B748" s="1"/>
      <c r="C748" s="11"/>
      <c r="D748" s="14"/>
      <c r="E748" s="14"/>
    </row>
    <row r="749">
      <c r="A749" s="1"/>
      <c r="B749" s="1"/>
      <c r="C749" s="11"/>
      <c r="D749" s="14"/>
      <c r="E749" s="14"/>
    </row>
    <row r="750">
      <c r="A750" s="1"/>
      <c r="B750" s="1"/>
      <c r="C750" s="11"/>
      <c r="D750" s="14"/>
      <c r="E750" s="14"/>
    </row>
    <row r="751">
      <c r="A751" s="1"/>
      <c r="B751" s="1"/>
      <c r="C751" s="11"/>
      <c r="D751" s="14"/>
      <c r="E751" s="14"/>
    </row>
    <row r="752">
      <c r="A752" s="1"/>
      <c r="B752" s="1"/>
      <c r="C752" s="11"/>
      <c r="D752" s="14"/>
      <c r="E752" s="14"/>
    </row>
    <row r="753">
      <c r="A753" s="1"/>
      <c r="B753" s="1"/>
      <c r="C753" s="11"/>
      <c r="D753" s="14"/>
      <c r="E753" s="14"/>
    </row>
    <row r="754">
      <c r="A754" s="1"/>
      <c r="B754" s="1"/>
      <c r="C754" s="11"/>
      <c r="D754" s="14"/>
      <c r="E754" s="14"/>
    </row>
    <row r="755">
      <c r="A755" s="1"/>
      <c r="B755" s="1"/>
      <c r="C755" s="11"/>
      <c r="D755" s="14"/>
      <c r="E755" s="14"/>
    </row>
    <row r="756">
      <c r="A756" s="1"/>
      <c r="B756" s="1"/>
      <c r="C756" s="11"/>
      <c r="D756" s="14"/>
      <c r="E756" s="14"/>
    </row>
    <row r="757">
      <c r="A757" s="1"/>
      <c r="B757" s="1"/>
      <c r="C757" s="11"/>
      <c r="D757" s="14"/>
      <c r="E757" s="14"/>
    </row>
    <row r="758">
      <c r="A758" s="1"/>
      <c r="B758" s="1"/>
      <c r="C758" s="11"/>
      <c r="D758" s="14"/>
      <c r="E758" s="14"/>
    </row>
    <row r="759">
      <c r="A759" s="1"/>
      <c r="B759" s="1"/>
      <c r="C759" s="11"/>
      <c r="D759" s="14"/>
      <c r="E759" s="14"/>
    </row>
    <row r="760">
      <c r="A760" s="1"/>
      <c r="B760" s="1"/>
      <c r="C760" s="11"/>
      <c r="D760" s="14"/>
      <c r="E760" s="14"/>
    </row>
    <row r="761">
      <c r="A761" s="1"/>
      <c r="B761" s="1"/>
      <c r="C761" s="11"/>
      <c r="D761" s="14"/>
      <c r="E761" s="14"/>
    </row>
    <row r="762">
      <c r="A762" s="1"/>
      <c r="B762" s="1"/>
      <c r="C762" s="11"/>
      <c r="D762" s="14"/>
      <c r="E762" s="14"/>
    </row>
    <row r="763">
      <c r="A763" s="1"/>
      <c r="B763" s="1"/>
      <c r="C763" s="11"/>
      <c r="D763" s="14"/>
      <c r="E763" s="14"/>
    </row>
    <row r="764">
      <c r="A764" s="1"/>
      <c r="B764" s="1"/>
      <c r="C764" s="11"/>
      <c r="D764" s="14"/>
      <c r="E764" s="14"/>
    </row>
    <row r="765">
      <c r="A765" s="1"/>
      <c r="B765" s="1"/>
      <c r="C765" s="11"/>
      <c r="D765" s="14"/>
      <c r="E765" s="14"/>
    </row>
    <row r="766">
      <c r="A766" s="1"/>
      <c r="B766" s="1"/>
      <c r="C766" s="11"/>
      <c r="D766" s="14"/>
      <c r="E766" s="14"/>
    </row>
    <row r="767">
      <c r="A767" s="1"/>
      <c r="B767" s="1"/>
      <c r="C767" s="11"/>
      <c r="D767" s="14"/>
      <c r="E767" s="14"/>
    </row>
    <row r="768">
      <c r="A768" s="1"/>
      <c r="B768" s="1"/>
      <c r="C768" s="11"/>
      <c r="D768" s="14"/>
      <c r="E768" s="14"/>
    </row>
    <row r="769">
      <c r="A769" s="1"/>
      <c r="B769" s="1"/>
      <c r="C769" s="11"/>
      <c r="D769" s="14"/>
      <c r="E769" s="14"/>
    </row>
    <row r="770">
      <c r="A770" s="1"/>
      <c r="B770" s="1"/>
      <c r="C770" s="11"/>
      <c r="D770" s="14"/>
      <c r="E770" s="14"/>
    </row>
    <row r="771">
      <c r="A771" s="1"/>
      <c r="B771" s="1"/>
      <c r="C771" s="11"/>
      <c r="D771" s="14"/>
      <c r="E771" s="14"/>
    </row>
    <row r="772">
      <c r="A772" s="1"/>
      <c r="B772" s="1"/>
      <c r="C772" s="11"/>
      <c r="D772" s="14"/>
      <c r="E772" s="14"/>
    </row>
    <row r="773">
      <c r="A773" s="1"/>
      <c r="B773" s="1"/>
      <c r="C773" s="11"/>
      <c r="D773" s="14"/>
      <c r="E773" s="14"/>
    </row>
    <row r="774">
      <c r="A774" s="1"/>
      <c r="B774" s="1"/>
      <c r="C774" s="11"/>
      <c r="D774" s="14"/>
      <c r="E774" s="14"/>
    </row>
    <row r="775">
      <c r="A775" s="1"/>
      <c r="B775" s="1"/>
      <c r="C775" s="11"/>
      <c r="D775" s="14"/>
      <c r="E775" s="14"/>
    </row>
    <row r="776">
      <c r="A776" s="1"/>
      <c r="B776" s="1"/>
      <c r="C776" s="11"/>
      <c r="D776" s="14"/>
      <c r="E776" s="14"/>
    </row>
    <row r="777">
      <c r="A777" s="1"/>
      <c r="B777" s="1"/>
      <c r="C777" s="11"/>
      <c r="D777" s="14"/>
      <c r="E777" s="14"/>
    </row>
    <row r="778">
      <c r="A778" s="1"/>
      <c r="B778" s="1"/>
      <c r="C778" s="11"/>
      <c r="D778" s="14"/>
      <c r="E778" s="14"/>
    </row>
    <row r="779">
      <c r="A779" s="1"/>
      <c r="B779" s="1"/>
      <c r="C779" s="11"/>
      <c r="D779" s="14"/>
      <c r="E779" s="14"/>
    </row>
    <row r="780">
      <c r="A780" s="1"/>
      <c r="B780" s="1"/>
      <c r="C780" s="11"/>
      <c r="D780" s="14"/>
      <c r="E780" s="14"/>
    </row>
    <row r="781">
      <c r="A781" s="1"/>
      <c r="B781" s="1"/>
      <c r="C781" s="11"/>
      <c r="D781" s="14"/>
      <c r="E781" s="14"/>
    </row>
    <row r="782">
      <c r="A782" s="1"/>
      <c r="B782" s="1"/>
      <c r="C782" s="11"/>
      <c r="D782" s="14"/>
      <c r="E782" s="14"/>
    </row>
    <row r="783">
      <c r="A783" s="1"/>
      <c r="B783" s="1"/>
      <c r="C783" s="11"/>
      <c r="D783" s="14"/>
      <c r="E783" s="14"/>
    </row>
    <row r="784">
      <c r="A784" s="1"/>
      <c r="B784" s="1"/>
      <c r="C784" s="11"/>
      <c r="D784" s="14"/>
      <c r="E784" s="14"/>
    </row>
    <row r="785">
      <c r="A785" s="1"/>
      <c r="B785" s="1"/>
      <c r="C785" s="11"/>
      <c r="D785" s="14"/>
      <c r="E785" s="14"/>
    </row>
    <row r="786">
      <c r="A786" s="1"/>
      <c r="B786" s="1"/>
      <c r="C786" s="11"/>
      <c r="D786" s="14"/>
      <c r="E786" s="14"/>
    </row>
    <row r="787">
      <c r="A787" s="1"/>
      <c r="B787" s="1"/>
      <c r="C787" s="11"/>
      <c r="D787" s="14"/>
      <c r="E787" s="14"/>
    </row>
    <row r="788">
      <c r="A788" s="1"/>
      <c r="B788" s="1"/>
      <c r="C788" s="11"/>
      <c r="D788" s="14"/>
      <c r="E788" s="14"/>
    </row>
    <row r="789">
      <c r="A789" s="1"/>
      <c r="B789" s="1"/>
      <c r="C789" s="11"/>
      <c r="D789" s="14"/>
      <c r="E789" s="14"/>
    </row>
    <row r="790">
      <c r="A790" s="1"/>
      <c r="B790" s="1"/>
      <c r="C790" s="11"/>
      <c r="D790" s="14"/>
      <c r="E790" s="14"/>
    </row>
    <row r="791">
      <c r="A791" s="1"/>
      <c r="B791" s="1"/>
      <c r="C791" s="11"/>
      <c r="D791" s="14"/>
      <c r="E791" s="14"/>
    </row>
    <row r="792">
      <c r="A792" s="1"/>
      <c r="B792" s="1"/>
      <c r="C792" s="11"/>
      <c r="D792" s="14"/>
      <c r="E792" s="14"/>
    </row>
    <row r="793">
      <c r="A793" s="1"/>
      <c r="B793" s="1"/>
      <c r="C793" s="11"/>
      <c r="D793" s="14"/>
      <c r="E793" s="14"/>
    </row>
    <row r="794">
      <c r="A794" s="1"/>
      <c r="B794" s="1"/>
      <c r="C794" s="11"/>
      <c r="D794" s="14"/>
      <c r="E794" s="14"/>
    </row>
    <row r="795">
      <c r="A795" s="1"/>
      <c r="B795" s="1"/>
      <c r="C795" s="11"/>
      <c r="D795" s="14"/>
      <c r="E795" s="14"/>
    </row>
    <row r="796">
      <c r="A796" s="1"/>
      <c r="B796" s="1"/>
      <c r="C796" s="11"/>
      <c r="D796" s="14"/>
      <c r="E796" s="14"/>
    </row>
    <row r="797">
      <c r="A797" s="1"/>
      <c r="B797" s="1"/>
      <c r="C797" s="11"/>
      <c r="D797" s="14"/>
      <c r="E797" s="14"/>
    </row>
    <row r="798">
      <c r="A798" s="1"/>
      <c r="B798" s="1"/>
      <c r="C798" s="11"/>
      <c r="D798" s="14"/>
      <c r="E798" s="14"/>
    </row>
    <row r="799">
      <c r="A799" s="1"/>
      <c r="B799" s="1"/>
      <c r="C799" s="11"/>
      <c r="D799" s="14"/>
      <c r="E799" s="14"/>
    </row>
    <row r="800">
      <c r="A800" s="1"/>
      <c r="B800" s="1"/>
      <c r="C800" s="11"/>
      <c r="D800" s="14"/>
      <c r="E800" s="14"/>
    </row>
    <row r="801">
      <c r="A801" s="1"/>
      <c r="B801" s="1"/>
      <c r="C801" s="11"/>
      <c r="D801" s="14"/>
      <c r="E801" s="14"/>
    </row>
    <row r="802">
      <c r="A802" s="1"/>
      <c r="B802" s="1"/>
      <c r="C802" s="11"/>
      <c r="D802" s="14"/>
      <c r="E802" s="14"/>
    </row>
    <row r="803">
      <c r="A803" s="1"/>
      <c r="B803" s="1"/>
      <c r="C803" s="11"/>
      <c r="D803" s="14"/>
      <c r="E803" s="14"/>
    </row>
    <row r="804">
      <c r="A804" s="1"/>
      <c r="B804" s="1"/>
      <c r="C804" s="11"/>
      <c r="D804" s="14"/>
      <c r="E804" s="14"/>
    </row>
    <row r="805">
      <c r="A805" s="1"/>
      <c r="B805" s="1"/>
      <c r="C805" s="11"/>
      <c r="D805" s="14"/>
      <c r="E805" s="14"/>
    </row>
    <row r="806">
      <c r="A806" s="1"/>
      <c r="B806" s="1"/>
      <c r="C806" s="11"/>
      <c r="D806" s="14"/>
      <c r="E806" s="14"/>
    </row>
    <row r="807">
      <c r="A807" s="1"/>
      <c r="B807" s="1"/>
      <c r="C807" s="11"/>
      <c r="D807" s="14"/>
      <c r="E807" s="14"/>
    </row>
    <row r="808">
      <c r="A808" s="1"/>
      <c r="B808" s="1"/>
      <c r="C808" s="11"/>
      <c r="D808" s="14"/>
      <c r="E808" s="14"/>
    </row>
    <row r="809">
      <c r="A809" s="1"/>
      <c r="B809" s="1"/>
      <c r="C809" s="11"/>
      <c r="D809" s="14"/>
      <c r="E809" s="14"/>
    </row>
    <row r="810">
      <c r="A810" s="1"/>
      <c r="B810" s="1"/>
      <c r="C810" s="11"/>
      <c r="D810" s="14"/>
      <c r="E810" s="14"/>
    </row>
    <row r="811">
      <c r="A811" s="1"/>
      <c r="B811" s="1"/>
      <c r="C811" s="11"/>
      <c r="D811" s="14"/>
      <c r="E811" s="14"/>
    </row>
    <row r="812">
      <c r="A812" s="1"/>
      <c r="B812" s="1"/>
      <c r="C812" s="11"/>
      <c r="D812" s="14"/>
      <c r="E812" s="14"/>
    </row>
    <row r="813">
      <c r="A813" s="1"/>
      <c r="B813" s="1"/>
      <c r="C813" s="11"/>
      <c r="D813" s="14"/>
      <c r="E813" s="14"/>
    </row>
    <row r="814">
      <c r="A814" s="1"/>
      <c r="B814" s="1"/>
      <c r="C814" s="11"/>
      <c r="D814" s="14"/>
      <c r="E814" s="14"/>
    </row>
    <row r="815">
      <c r="A815" s="1"/>
      <c r="B815" s="1"/>
      <c r="C815" s="11"/>
      <c r="D815" s="14"/>
      <c r="E815" s="14"/>
    </row>
    <row r="816">
      <c r="A816" s="1"/>
      <c r="B816" s="1"/>
      <c r="C816" s="11"/>
      <c r="D816" s="14"/>
      <c r="E816" s="14"/>
    </row>
    <row r="817">
      <c r="A817" s="1"/>
      <c r="B817" s="1"/>
      <c r="C817" s="11"/>
      <c r="D817" s="14"/>
      <c r="E817" s="14"/>
    </row>
    <row r="818">
      <c r="A818" s="1"/>
      <c r="B818" s="1"/>
      <c r="C818" s="11"/>
      <c r="D818" s="14"/>
      <c r="E818" s="14"/>
    </row>
    <row r="819">
      <c r="A819" s="1"/>
      <c r="B819" s="1"/>
      <c r="C819" s="11"/>
      <c r="D819" s="14"/>
      <c r="E819" s="14"/>
    </row>
    <row r="820">
      <c r="A820" s="1"/>
      <c r="B820" s="1"/>
      <c r="C820" s="11"/>
      <c r="D820" s="14"/>
      <c r="E820" s="14"/>
    </row>
    <row r="821">
      <c r="A821" s="1"/>
      <c r="B821" s="1"/>
      <c r="C821" s="11"/>
      <c r="D821" s="14"/>
      <c r="E821" s="14"/>
    </row>
    <row r="822">
      <c r="A822" s="1"/>
      <c r="B822" s="1"/>
      <c r="C822" s="11"/>
      <c r="D822" s="14"/>
      <c r="E822" s="14"/>
    </row>
    <row r="823">
      <c r="A823" s="1"/>
      <c r="B823" s="1"/>
      <c r="C823" s="11"/>
      <c r="D823" s="14"/>
      <c r="E823" s="14"/>
    </row>
    <row r="824">
      <c r="A824" s="1"/>
      <c r="B824" s="1"/>
      <c r="C824" s="11"/>
      <c r="D824" s="14"/>
      <c r="E824" s="14"/>
    </row>
    <row r="825">
      <c r="A825" s="1"/>
      <c r="B825" s="1"/>
      <c r="C825" s="11"/>
      <c r="D825" s="14"/>
      <c r="E825" s="14"/>
    </row>
    <row r="826">
      <c r="A826" s="1"/>
      <c r="B826" s="1"/>
      <c r="C826" s="11"/>
      <c r="D826" s="14"/>
      <c r="E826" s="14"/>
    </row>
    <row r="827">
      <c r="A827" s="1"/>
      <c r="B827" s="1"/>
      <c r="C827" s="11"/>
      <c r="D827" s="14"/>
      <c r="E827" s="14"/>
    </row>
    <row r="828">
      <c r="A828" s="1"/>
      <c r="B828" s="1"/>
      <c r="C828" s="11"/>
      <c r="D828" s="14"/>
      <c r="E828" s="14"/>
    </row>
    <row r="829">
      <c r="A829" s="1"/>
      <c r="B829" s="1"/>
      <c r="C829" s="11"/>
      <c r="D829" s="14"/>
      <c r="E829" s="14"/>
    </row>
    <row r="830">
      <c r="A830" s="1"/>
      <c r="B830" s="1"/>
      <c r="C830" s="11"/>
      <c r="D830" s="14"/>
      <c r="E830" s="14"/>
    </row>
    <row r="831">
      <c r="A831" s="1"/>
      <c r="B831" s="1"/>
      <c r="C831" s="11"/>
      <c r="D831" s="14"/>
      <c r="E831" s="14"/>
    </row>
    <row r="832">
      <c r="A832" s="1"/>
      <c r="B832" s="1"/>
      <c r="C832" s="11"/>
      <c r="D832" s="14"/>
      <c r="E832" s="14"/>
    </row>
    <row r="833">
      <c r="A833" s="1"/>
      <c r="B833" s="1"/>
      <c r="C833" s="11"/>
      <c r="D833" s="14"/>
      <c r="E833" s="14"/>
    </row>
    <row r="834">
      <c r="A834" s="1"/>
      <c r="B834" s="1"/>
      <c r="C834" s="11"/>
      <c r="D834" s="14"/>
      <c r="E834" s="14"/>
    </row>
    <row r="835">
      <c r="A835" s="1"/>
      <c r="B835" s="1"/>
      <c r="C835" s="11"/>
      <c r="D835" s="14"/>
      <c r="E835" s="14"/>
    </row>
    <row r="836">
      <c r="A836" s="1"/>
      <c r="B836" s="1"/>
      <c r="C836" s="11"/>
      <c r="D836" s="14"/>
      <c r="E836" s="14"/>
    </row>
    <row r="837">
      <c r="A837" s="1"/>
      <c r="B837" s="1"/>
      <c r="C837" s="11"/>
      <c r="D837" s="14"/>
      <c r="E837" s="14"/>
    </row>
    <row r="838">
      <c r="A838" s="1"/>
      <c r="B838" s="1"/>
      <c r="C838" s="11"/>
      <c r="D838" s="14"/>
      <c r="E838" s="14"/>
    </row>
    <row r="839">
      <c r="A839" s="1"/>
      <c r="B839" s="1"/>
      <c r="C839" s="11"/>
      <c r="D839" s="14"/>
      <c r="E839" s="14"/>
    </row>
    <row r="840">
      <c r="A840" s="1"/>
      <c r="B840" s="1"/>
      <c r="C840" s="11"/>
      <c r="D840" s="14"/>
      <c r="E840" s="14"/>
    </row>
    <row r="841">
      <c r="A841" s="1"/>
      <c r="B841" s="1"/>
      <c r="C841" s="11"/>
      <c r="D841" s="14"/>
      <c r="E841" s="14"/>
    </row>
    <row r="842">
      <c r="A842" s="1"/>
      <c r="B842" s="1"/>
      <c r="C842" s="11"/>
      <c r="D842" s="14"/>
      <c r="E842" s="14"/>
    </row>
    <row r="843">
      <c r="A843" s="1"/>
      <c r="B843" s="1"/>
      <c r="C843" s="11"/>
      <c r="D843" s="14"/>
      <c r="E843" s="14"/>
    </row>
    <row r="844">
      <c r="A844" s="1"/>
      <c r="B844" s="1"/>
      <c r="C844" s="11"/>
      <c r="D844" s="14"/>
      <c r="E844" s="14"/>
    </row>
    <row r="845">
      <c r="A845" s="1"/>
      <c r="B845" s="1"/>
      <c r="C845" s="11"/>
      <c r="D845" s="14"/>
      <c r="E845" s="14"/>
    </row>
    <row r="846">
      <c r="A846" s="1"/>
      <c r="B846" s="1"/>
      <c r="C846" s="11"/>
      <c r="D846" s="14"/>
      <c r="E846" s="14"/>
    </row>
    <row r="847">
      <c r="A847" s="1"/>
      <c r="B847" s="1"/>
      <c r="C847" s="11"/>
      <c r="D847" s="14"/>
      <c r="E847" s="14"/>
    </row>
    <row r="848">
      <c r="A848" s="1"/>
      <c r="B848" s="1"/>
      <c r="C848" s="11"/>
      <c r="D848" s="14"/>
      <c r="E848" s="14"/>
    </row>
    <row r="849">
      <c r="A849" s="1"/>
      <c r="B849" s="1"/>
      <c r="C849" s="11"/>
      <c r="D849" s="14"/>
      <c r="E849" s="14"/>
    </row>
    <row r="850">
      <c r="A850" s="1"/>
      <c r="B850" s="1"/>
      <c r="C850" s="11"/>
      <c r="D850" s="14"/>
      <c r="E850" s="14"/>
    </row>
    <row r="851">
      <c r="A851" s="1"/>
      <c r="B851" s="1"/>
      <c r="C851" s="11"/>
      <c r="D851" s="14"/>
      <c r="E851" s="14"/>
    </row>
    <row r="852">
      <c r="A852" s="1"/>
      <c r="B852" s="1"/>
      <c r="C852" s="11"/>
      <c r="D852" s="14"/>
      <c r="E852" s="14"/>
    </row>
    <row r="853">
      <c r="A853" s="1"/>
      <c r="B853" s="1"/>
      <c r="C853" s="11"/>
      <c r="D853" s="14"/>
      <c r="E853" s="14"/>
    </row>
    <row r="854">
      <c r="A854" s="1"/>
      <c r="B854" s="1"/>
      <c r="C854" s="11"/>
      <c r="D854" s="14"/>
      <c r="E854" s="14"/>
    </row>
    <row r="855">
      <c r="A855" s="1"/>
      <c r="B855" s="1"/>
      <c r="C855" s="11"/>
      <c r="D855" s="14"/>
      <c r="E855" s="14"/>
    </row>
    <row r="856">
      <c r="A856" s="1"/>
      <c r="B856" s="1"/>
      <c r="C856" s="11"/>
      <c r="D856" s="14"/>
      <c r="E856" s="14"/>
    </row>
    <row r="857">
      <c r="A857" s="1"/>
      <c r="B857" s="1"/>
      <c r="C857" s="11"/>
      <c r="D857" s="14"/>
      <c r="E857" s="14"/>
    </row>
    <row r="858">
      <c r="A858" s="1"/>
      <c r="B858" s="1"/>
      <c r="C858" s="11"/>
      <c r="D858" s="14"/>
      <c r="E858" s="14"/>
    </row>
    <row r="859">
      <c r="A859" s="1"/>
      <c r="B859" s="1"/>
      <c r="C859" s="11"/>
      <c r="D859" s="14"/>
      <c r="E859" s="14"/>
    </row>
    <row r="860">
      <c r="A860" s="1"/>
      <c r="B860" s="1"/>
      <c r="C860" s="11"/>
      <c r="D860" s="14"/>
      <c r="E860" s="14"/>
    </row>
    <row r="861">
      <c r="A861" s="1"/>
      <c r="B861" s="1"/>
      <c r="C861" s="11"/>
      <c r="D861" s="14"/>
      <c r="E861" s="14"/>
    </row>
    <row r="862">
      <c r="A862" s="1"/>
      <c r="B862" s="1"/>
      <c r="C862" s="11"/>
      <c r="D862" s="14"/>
      <c r="E862" s="14"/>
    </row>
    <row r="863">
      <c r="A863" s="1"/>
      <c r="B863" s="1"/>
      <c r="C863" s="11"/>
      <c r="D863" s="14"/>
      <c r="E863" s="14"/>
    </row>
    <row r="864">
      <c r="A864" s="1"/>
      <c r="B864" s="1"/>
      <c r="C864" s="11"/>
      <c r="D864" s="14"/>
      <c r="E864" s="14"/>
    </row>
    <row r="865">
      <c r="A865" s="1"/>
      <c r="B865" s="1"/>
      <c r="C865" s="11"/>
      <c r="D865" s="14"/>
      <c r="E865" s="14"/>
    </row>
    <row r="866">
      <c r="A866" s="1"/>
      <c r="B866" s="1"/>
      <c r="C866" s="11"/>
      <c r="D866" s="14"/>
      <c r="E866" s="14"/>
    </row>
    <row r="867">
      <c r="A867" s="1"/>
      <c r="B867" s="1"/>
      <c r="C867" s="11"/>
      <c r="D867" s="14"/>
      <c r="E867" s="14"/>
    </row>
    <row r="868">
      <c r="A868" s="1"/>
      <c r="B868" s="1"/>
      <c r="C868" s="11"/>
      <c r="D868" s="14"/>
      <c r="E868" s="14"/>
    </row>
    <row r="869">
      <c r="A869" s="1"/>
      <c r="B869" s="1"/>
      <c r="C869" s="11"/>
      <c r="D869" s="14"/>
      <c r="E869" s="14"/>
    </row>
    <row r="870">
      <c r="A870" s="1"/>
      <c r="B870" s="1"/>
      <c r="C870" s="11"/>
      <c r="D870" s="14"/>
      <c r="E870" s="14"/>
    </row>
    <row r="871">
      <c r="A871" s="1"/>
      <c r="B871" s="1"/>
      <c r="C871" s="11"/>
      <c r="D871" s="14"/>
      <c r="E871" s="14"/>
    </row>
    <row r="872">
      <c r="A872" s="1"/>
      <c r="B872" s="1"/>
      <c r="C872" s="11"/>
      <c r="D872" s="14"/>
      <c r="E872" s="14"/>
    </row>
    <row r="873">
      <c r="A873" s="1"/>
      <c r="B873" s="1"/>
      <c r="C873" s="11"/>
      <c r="D873" s="14"/>
      <c r="E873" s="14"/>
    </row>
    <row r="874">
      <c r="A874" s="1"/>
      <c r="B874" s="1"/>
      <c r="C874" s="11"/>
      <c r="D874" s="14"/>
      <c r="E874" s="14"/>
    </row>
    <row r="875">
      <c r="A875" s="1"/>
      <c r="B875" s="1"/>
      <c r="C875" s="11"/>
      <c r="D875" s="14"/>
      <c r="E875" s="14"/>
    </row>
    <row r="876">
      <c r="A876" s="1"/>
      <c r="B876" s="1"/>
      <c r="C876" s="11"/>
      <c r="D876" s="14"/>
      <c r="E876" s="14"/>
    </row>
    <row r="877">
      <c r="A877" s="1"/>
      <c r="B877" s="1"/>
      <c r="C877" s="11"/>
      <c r="D877" s="14"/>
      <c r="E877" s="14"/>
    </row>
    <row r="878">
      <c r="A878" s="1"/>
      <c r="B878" s="1"/>
      <c r="C878" s="11"/>
      <c r="D878" s="14"/>
      <c r="E878" s="14"/>
    </row>
    <row r="879">
      <c r="A879" s="1"/>
      <c r="B879" s="1"/>
      <c r="C879" s="11"/>
      <c r="D879" s="14"/>
      <c r="E879" s="14"/>
    </row>
    <row r="880">
      <c r="A880" s="1"/>
      <c r="B880" s="1"/>
      <c r="C880" s="11"/>
      <c r="D880" s="14"/>
      <c r="E880" s="14"/>
    </row>
    <row r="881">
      <c r="A881" s="1"/>
      <c r="B881" s="1"/>
      <c r="C881" s="11"/>
      <c r="D881" s="14"/>
      <c r="E881" s="14"/>
    </row>
    <row r="882">
      <c r="A882" s="1"/>
      <c r="B882" s="1"/>
      <c r="C882" s="11"/>
      <c r="D882" s="14"/>
      <c r="E882" s="14"/>
    </row>
    <row r="883">
      <c r="A883" s="1"/>
      <c r="B883" s="1"/>
      <c r="C883" s="11"/>
      <c r="D883" s="14"/>
      <c r="E883" s="14"/>
    </row>
    <row r="884">
      <c r="A884" s="1"/>
      <c r="B884" s="1"/>
      <c r="C884" s="11"/>
      <c r="D884" s="14"/>
      <c r="E884" s="14"/>
    </row>
    <row r="885">
      <c r="A885" s="1"/>
      <c r="B885" s="1"/>
      <c r="C885" s="11"/>
      <c r="D885" s="14"/>
      <c r="E885" s="14"/>
    </row>
    <row r="886">
      <c r="A886" s="1"/>
      <c r="B886" s="1"/>
      <c r="C886" s="11"/>
      <c r="D886" s="14"/>
      <c r="E886" s="14"/>
    </row>
    <row r="887">
      <c r="A887" s="1"/>
      <c r="B887" s="1"/>
      <c r="C887" s="11"/>
      <c r="D887" s="14"/>
      <c r="E887" s="14"/>
    </row>
    <row r="888">
      <c r="A888" s="1"/>
      <c r="B888" s="1"/>
      <c r="C888" s="11"/>
      <c r="D888" s="14"/>
      <c r="E888" s="14"/>
    </row>
    <row r="889">
      <c r="A889" s="1"/>
      <c r="B889" s="1"/>
      <c r="C889" s="11"/>
      <c r="D889" s="14"/>
      <c r="E889" s="14"/>
    </row>
    <row r="890">
      <c r="A890" s="1"/>
      <c r="B890" s="1"/>
      <c r="C890" s="11"/>
      <c r="D890" s="14"/>
      <c r="E890" s="14"/>
    </row>
    <row r="891">
      <c r="A891" s="1"/>
      <c r="B891" s="1"/>
      <c r="C891" s="11"/>
      <c r="D891" s="14"/>
      <c r="E891" s="14"/>
    </row>
    <row r="892">
      <c r="A892" s="1"/>
      <c r="B892" s="1"/>
      <c r="C892" s="11"/>
      <c r="D892" s="14"/>
      <c r="E892" s="14"/>
    </row>
    <row r="893">
      <c r="A893" s="1"/>
      <c r="B893" s="1"/>
      <c r="C893" s="11"/>
      <c r="D893" s="14"/>
      <c r="E893" s="14"/>
    </row>
    <row r="894">
      <c r="A894" s="1"/>
      <c r="B894" s="1"/>
      <c r="C894" s="11"/>
      <c r="D894" s="14"/>
      <c r="E894" s="14"/>
    </row>
    <row r="895">
      <c r="A895" s="1"/>
      <c r="B895" s="1"/>
      <c r="C895" s="11"/>
      <c r="D895" s="14"/>
      <c r="E895" s="14"/>
    </row>
    <row r="896">
      <c r="A896" s="1"/>
      <c r="B896" s="1"/>
      <c r="C896" s="11"/>
      <c r="D896" s="14"/>
      <c r="E896" s="14"/>
    </row>
    <row r="897">
      <c r="A897" s="1"/>
      <c r="B897" s="1"/>
      <c r="C897" s="11"/>
      <c r="D897" s="14"/>
      <c r="E897" s="14"/>
    </row>
    <row r="898">
      <c r="A898" s="1"/>
      <c r="B898" s="1"/>
      <c r="C898" s="11"/>
      <c r="D898" s="14"/>
      <c r="E898" s="14"/>
    </row>
    <row r="899">
      <c r="A899" s="1"/>
      <c r="B899" s="1"/>
      <c r="C899" s="11"/>
      <c r="D899" s="14"/>
      <c r="E899" s="14"/>
    </row>
    <row r="900">
      <c r="A900" s="1"/>
      <c r="B900" s="1"/>
      <c r="C900" s="11"/>
      <c r="D900" s="14"/>
      <c r="E900" s="14"/>
    </row>
    <row r="901">
      <c r="A901" s="1"/>
      <c r="B901" s="1"/>
      <c r="C901" s="11"/>
      <c r="D901" s="14"/>
      <c r="E901" s="14"/>
    </row>
    <row r="902">
      <c r="A902" s="1"/>
      <c r="B902" s="1"/>
      <c r="C902" s="11"/>
      <c r="D902" s="14"/>
      <c r="E902" s="14"/>
    </row>
    <row r="903">
      <c r="A903" s="1"/>
      <c r="B903" s="1"/>
      <c r="C903" s="11"/>
      <c r="D903" s="14"/>
      <c r="E903" s="14"/>
    </row>
    <row r="904">
      <c r="A904" s="1"/>
      <c r="B904" s="1"/>
      <c r="C904" s="11"/>
      <c r="D904" s="14"/>
      <c r="E904" s="14"/>
    </row>
    <row r="905">
      <c r="A905" s="1"/>
      <c r="B905" s="1"/>
      <c r="C905" s="11"/>
      <c r="D905" s="14"/>
      <c r="E905" s="14"/>
    </row>
    <row r="906">
      <c r="A906" s="1"/>
      <c r="B906" s="1"/>
      <c r="C906" s="11"/>
      <c r="D906" s="14"/>
      <c r="E906" s="14"/>
    </row>
    <row r="907">
      <c r="A907" s="1"/>
      <c r="B907" s="1"/>
      <c r="C907" s="11"/>
      <c r="D907" s="14"/>
      <c r="E907" s="14"/>
    </row>
    <row r="908">
      <c r="A908" s="1"/>
      <c r="B908" s="1"/>
      <c r="C908" s="11"/>
      <c r="D908" s="14"/>
      <c r="E908" s="14"/>
    </row>
    <row r="909">
      <c r="A909" s="1"/>
      <c r="B909" s="1"/>
      <c r="C909" s="11"/>
      <c r="D909" s="14"/>
      <c r="E909" s="14"/>
    </row>
    <row r="910">
      <c r="A910" s="1"/>
      <c r="B910" s="1"/>
      <c r="C910" s="11"/>
      <c r="D910" s="14"/>
      <c r="E910" s="14"/>
    </row>
    <row r="911">
      <c r="A911" s="1"/>
      <c r="B911" s="1"/>
      <c r="C911" s="11"/>
      <c r="D911" s="14"/>
      <c r="E911" s="14"/>
    </row>
    <row r="912">
      <c r="A912" s="1"/>
      <c r="B912" s="1"/>
      <c r="C912" s="11"/>
      <c r="D912" s="14"/>
      <c r="E912" s="14"/>
    </row>
    <row r="913">
      <c r="A913" s="1"/>
      <c r="B913" s="1"/>
      <c r="C913" s="11"/>
      <c r="D913" s="14"/>
      <c r="E913" s="14"/>
    </row>
    <row r="914">
      <c r="A914" s="1"/>
      <c r="B914" s="1"/>
      <c r="C914" s="11"/>
      <c r="D914" s="14"/>
      <c r="E914" s="14"/>
    </row>
    <row r="915">
      <c r="A915" s="1"/>
      <c r="B915" s="1"/>
      <c r="C915" s="11"/>
      <c r="D915" s="14"/>
      <c r="E915" s="14"/>
    </row>
    <row r="916">
      <c r="A916" s="1"/>
      <c r="B916" s="1"/>
      <c r="C916" s="11"/>
      <c r="D916" s="14"/>
      <c r="E916" s="14"/>
    </row>
    <row r="917">
      <c r="A917" s="1"/>
      <c r="B917" s="1"/>
      <c r="C917" s="11"/>
      <c r="D917" s="14"/>
      <c r="E917" s="14"/>
    </row>
    <row r="918">
      <c r="A918" s="1"/>
      <c r="B918" s="1"/>
      <c r="C918" s="11"/>
      <c r="D918" s="14"/>
      <c r="E918" s="14"/>
    </row>
    <row r="919">
      <c r="A919" s="1"/>
      <c r="B919" s="1"/>
      <c r="C919" s="11"/>
      <c r="D919" s="14"/>
      <c r="E919" s="14"/>
    </row>
    <row r="920">
      <c r="A920" s="1"/>
      <c r="B920" s="1"/>
      <c r="C920" s="11"/>
      <c r="D920" s="14"/>
      <c r="E920" s="14"/>
    </row>
    <row r="921">
      <c r="A921" s="1"/>
      <c r="B921" s="1"/>
      <c r="C921" s="11"/>
      <c r="D921" s="14"/>
      <c r="E921" s="14"/>
    </row>
    <row r="922">
      <c r="A922" s="1"/>
      <c r="B922" s="1"/>
      <c r="C922" s="11"/>
      <c r="D922" s="14"/>
      <c r="E922" s="14"/>
    </row>
    <row r="923">
      <c r="A923" s="1"/>
      <c r="B923" s="1"/>
      <c r="C923" s="11"/>
      <c r="D923" s="14"/>
      <c r="E923" s="14"/>
    </row>
    <row r="924">
      <c r="A924" s="1"/>
      <c r="B924" s="1"/>
      <c r="C924" s="11"/>
      <c r="D924" s="14"/>
      <c r="E924" s="14"/>
    </row>
    <row r="925">
      <c r="A925" s="1"/>
      <c r="B925" s="1"/>
      <c r="C925" s="11"/>
      <c r="D925" s="14"/>
      <c r="E925" s="14"/>
    </row>
    <row r="926">
      <c r="A926" s="1"/>
      <c r="B926" s="1"/>
      <c r="C926" s="11"/>
      <c r="D926" s="14"/>
      <c r="E926" s="14"/>
    </row>
    <row r="927">
      <c r="A927" s="1"/>
      <c r="B927" s="1"/>
      <c r="C927" s="11"/>
      <c r="D927" s="14"/>
      <c r="E927" s="14"/>
    </row>
    <row r="928">
      <c r="A928" s="1"/>
      <c r="B928" s="1"/>
      <c r="C928" s="11"/>
      <c r="D928" s="14"/>
      <c r="E928" s="14"/>
    </row>
    <row r="929">
      <c r="A929" s="1"/>
      <c r="B929" s="1"/>
      <c r="C929" s="11"/>
      <c r="D929" s="14"/>
      <c r="E929" s="14"/>
    </row>
    <row r="930">
      <c r="A930" s="1"/>
      <c r="B930" s="1"/>
      <c r="C930" s="11"/>
      <c r="D930" s="14"/>
      <c r="E930" s="14"/>
    </row>
    <row r="931">
      <c r="A931" s="1"/>
      <c r="B931" s="1"/>
      <c r="C931" s="11"/>
      <c r="D931" s="14"/>
      <c r="E931" s="14"/>
    </row>
    <row r="932">
      <c r="A932" s="1"/>
      <c r="B932" s="1"/>
      <c r="C932" s="11"/>
      <c r="D932" s="14"/>
      <c r="E932" s="14"/>
    </row>
    <row r="933">
      <c r="A933" s="1"/>
      <c r="B933" s="1"/>
      <c r="C933" s="11"/>
      <c r="D933" s="14"/>
      <c r="E933" s="14"/>
    </row>
    <row r="934">
      <c r="A934" s="1"/>
      <c r="B934" s="1"/>
      <c r="C934" s="11"/>
      <c r="D934" s="14"/>
      <c r="E934" s="14"/>
    </row>
    <row r="935">
      <c r="A935" s="1"/>
      <c r="B935" s="1"/>
      <c r="C935" s="11"/>
      <c r="D935" s="14"/>
      <c r="E935" s="14"/>
    </row>
    <row r="936">
      <c r="A936" s="1"/>
      <c r="B936" s="1"/>
      <c r="C936" s="11"/>
      <c r="D936" s="14"/>
      <c r="E936" s="14"/>
    </row>
    <row r="937">
      <c r="A937" s="1"/>
      <c r="B937" s="1"/>
      <c r="C937" s="11"/>
      <c r="D937" s="14"/>
      <c r="E937" s="14"/>
    </row>
    <row r="938">
      <c r="A938" s="1"/>
      <c r="B938" s="1"/>
      <c r="C938" s="11"/>
      <c r="D938" s="14"/>
      <c r="E938" s="14"/>
    </row>
    <row r="939">
      <c r="A939" s="1"/>
      <c r="B939" s="1"/>
      <c r="C939" s="11"/>
      <c r="D939" s="14"/>
      <c r="E939" s="14"/>
    </row>
    <row r="940">
      <c r="A940" s="1"/>
      <c r="B940" s="1"/>
      <c r="C940" s="11"/>
      <c r="D940" s="14"/>
      <c r="E940" s="14"/>
    </row>
    <row r="941">
      <c r="A941" s="1"/>
      <c r="B941" s="1"/>
      <c r="C941" s="11"/>
      <c r="D941" s="14"/>
      <c r="E941" s="14"/>
    </row>
    <row r="942">
      <c r="A942" s="1"/>
      <c r="B942" s="1"/>
      <c r="C942" s="11"/>
      <c r="D942" s="14"/>
      <c r="E942" s="14"/>
    </row>
    <row r="943">
      <c r="A943" s="1"/>
      <c r="B943" s="1"/>
      <c r="C943" s="11"/>
      <c r="D943" s="14"/>
      <c r="E943" s="14"/>
    </row>
    <row r="944">
      <c r="A944" s="1"/>
      <c r="B944" s="1"/>
      <c r="C944" s="11"/>
      <c r="D944" s="14"/>
      <c r="E944" s="14"/>
    </row>
    <row r="945">
      <c r="A945" s="1"/>
      <c r="B945" s="1"/>
      <c r="C945" s="11"/>
      <c r="D945" s="14"/>
      <c r="E945" s="14"/>
    </row>
    <row r="946">
      <c r="A946" s="1"/>
      <c r="B946" s="1"/>
      <c r="C946" s="11"/>
      <c r="D946" s="14"/>
      <c r="E946" s="14"/>
    </row>
    <row r="947">
      <c r="A947" s="1"/>
      <c r="B947" s="1"/>
      <c r="C947" s="11"/>
      <c r="D947" s="14"/>
      <c r="E947" s="14"/>
    </row>
    <row r="948">
      <c r="A948" s="1"/>
      <c r="B948" s="1"/>
      <c r="C948" s="11"/>
      <c r="D948" s="14"/>
      <c r="E948" s="14"/>
    </row>
    <row r="949">
      <c r="A949" s="1"/>
      <c r="B949" s="1"/>
      <c r="C949" s="11"/>
      <c r="D949" s="14"/>
      <c r="E949" s="14"/>
    </row>
    <row r="950">
      <c r="A950" s="1"/>
      <c r="B950" s="1"/>
      <c r="C950" s="11"/>
      <c r="D950" s="14"/>
      <c r="E950" s="14"/>
    </row>
    <row r="951">
      <c r="A951" s="1"/>
      <c r="B951" s="1"/>
      <c r="C951" s="11"/>
      <c r="D951" s="14"/>
      <c r="E951" s="14"/>
    </row>
    <row r="952">
      <c r="A952" s="1"/>
      <c r="B952" s="1"/>
      <c r="C952" s="11"/>
      <c r="D952" s="14"/>
      <c r="E952" s="14"/>
    </row>
    <row r="953">
      <c r="A953" s="1"/>
      <c r="B953" s="1"/>
      <c r="C953" s="11"/>
      <c r="D953" s="14"/>
      <c r="E953" s="14"/>
    </row>
    <row r="954">
      <c r="A954" s="1"/>
      <c r="B954" s="1"/>
      <c r="C954" s="11"/>
      <c r="D954" s="14"/>
      <c r="E954" s="14"/>
    </row>
    <row r="955">
      <c r="A955" s="1"/>
      <c r="B955" s="1"/>
      <c r="C955" s="11"/>
      <c r="D955" s="14"/>
      <c r="E955" s="14"/>
    </row>
    <row r="956">
      <c r="A956" s="1"/>
      <c r="B956" s="1"/>
      <c r="C956" s="11"/>
      <c r="D956" s="14"/>
      <c r="E956" s="14"/>
    </row>
    <row r="957">
      <c r="A957" s="1"/>
      <c r="B957" s="1"/>
      <c r="C957" s="11"/>
      <c r="D957" s="14"/>
      <c r="E957" s="14"/>
    </row>
    <row r="958">
      <c r="A958" s="1"/>
      <c r="B958" s="1"/>
      <c r="C958" s="11"/>
      <c r="D958" s="14"/>
      <c r="E958" s="14"/>
    </row>
    <row r="959">
      <c r="A959" s="1"/>
      <c r="B959" s="1"/>
      <c r="C959" s="11"/>
      <c r="D959" s="14"/>
      <c r="E959" s="14"/>
    </row>
    <row r="960">
      <c r="A960" s="1"/>
      <c r="B960" s="1"/>
      <c r="C960" s="11"/>
      <c r="D960" s="14"/>
      <c r="E960" s="14"/>
    </row>
    <row r="961">
      <c r="A961" s="1"/>
      <c r="B961" s="1"/>
      <c r="C961" s="11"/>
      <c r="D961" s="14"/>
      <c r="E961" s="14"/>
    </row>
    <row r="962">
      <c r="A962" s="1"/>
      <c r="B962" s="1"/>
      <c r="C962" s="11"/>
      <c r="D962" s="14"/>
      <c r="E962" s="14"/>
    </row>
    <row r="963">
      <c r="A963" s="1"/>
      <c r="B963" s="1"/>
      <c r="C963" s="11"/>
      <c r="D963" s="14"/>
      <c r="E963" s="14"/>
    </row>
    <row r="964">
      <c r="A964" s="1"/>
      <c r="B964" s="1"/>
      <c r="C964" s="11"/>
      <c r="D964" s="14"/>
      <c r="E964" s="14"/>
    </row>
    <row r="965">
      <c r="A965" s="1"/>
      <c r="B965" s="1"/>
      <c r="C965" s="11"/>
      <c r="D965" s="14"/>
      <c r="E965" s="14"/>
    </row>
    <row r="966">
      <c r="A966" s="1"/>
      <c r="B966" s="1"/>
      <c r="C966" s="11"/>
      <c r="D966" s="14"/>
      <c r="E966" s="14"/>
    </row>
    <row r="967">
      <c r="A967" s="1"/>
      <c r="B967" s="1"/>
      <c r="C967" s="11"/>
      <c r="D967" s="14"/>
      <c r="E967" s="14"/>
    </row>
    <row r="968">
      <c r="A968" s="1"/>
      <c r="B968" s="1"/>
      <c r="C968" s="11"/>
      <c r="D968" s="14"/>
      <c r="E968" s="14"/>
    </row>
    <row r="969">
      <c r="A969" s="1"/>
      <c r="B969" s="1"/>
      <c r="C969" s="11"/>
      <c r="D969" s="14"/>
      <c r="E969" s="14"/>
    </row>
    <row r="970">
      <c r="A970" s="1"/>
      <c r="B970" s="1"/>
      <c r="C970" s="11"/>
      <c r="D970" s="14"/>
      <c r="E970" s="14"/>
    </row>
    <row r="971">
      <c r="A971" s="1"/>
      <c r="B971" s="1"/>
      <c r="C971" s="11"/>
      <c r="D971" s="14"/>
      <c r="E971" s="14"/>
    </row>
    <row r="972">
      <c r="A972" s="1"/>
      <c r="B972" s="1"/>
      <c r="C972" s="11"/>
      <c r="D972" s="14"/>
      <c r="E972" s="14"/>
    </row>
    <row r="973">
      <c r="A973" s="1"/>
      <c r="B973" s="1"/>
      <c r="C973" s="11"/>
      <c r="D973" s="14"/>
      <c r="E973" s="14"/>
    </row>
    <row r="974">
      <c r="A974" s="1"/>
      <c r="B974" s="1"/>
      <c r="C974" s="11"/>
      <c r="D974" s="14"/>
      <c r="E974" s="14"/>
    </row>
    <row r="975">
      <c r="A975" s="1"/>
      <c r="B975" s="1"/>
      <c r="C975" s="11"/>
      <c r="D975" s="14"/>
      <c r="E975" s="14"/>
    </row>
    <row r="976">
      <c r="A976" s="1"/>
      <c r="B976" s="1"/>
      <c r="C976" s="11"/>
      <c r="D976" s="14"/>
      <c r="E976" s="14"/>
    </row>
    <row r="977">
      <c r="A977" s="1"/>
      <c r="B977" s="1"/>
      <c r="C977" s="11"/>
      <c r="D977" s="14"/>
      <c r="E977" s="14"/>
    </row>
    <row r="978">
      <c r="A978" s="1"/>
      <c r="B978" s="1"/>
      <c r="C978" s="11"/>
      <c r="D978" s="14"/>
      <c r="E978" s="14"/>
    </row>
    <row r="979">
      <c r="A979" s="1"/>
      <c r="B979" s="1"/>
      <c r="C979" s="11"/>
      <c r="D979" s="14"/>
      <c r="E979" s="14"/>
    </row>
    <row r="980">
      <c r="A980" s="1"/>
      <c r="B980" s="1"/>
      <c r="C980" s="11"/>
      <c r="D980" s="14"/>
      <c r="E980" s="14"/>
    </row>
    <row r="981">
      <c r="A981" s="1"/>
      <c r="B981" s="1"/>
      <c r="C981" s="11"/>
      <c r="D981" s="14"/>
      <c r="E981" s="14"/>
    </row>
    <row r="982">
      <c r="A982" s="1"/>
      <c r="B982" s="1"/>
      <c r="C982" s="11"/>
      <c r="D982" s="14"/>
      <c r="E982" s="14"/>
    </row>
    <row r="983">
      <c r="A983" s="1"/>
      <c r="B983" s="1"/>
      <c r="C983" s="11"/>
      <c r="D983" s="14"/>
      <c r="E983" s="14"/>
    </row>
    <row r="984">
      <c r="A984" s="1"/>
      <c r="B984" s="1"/>
      <c r="C984" s="11"/>
      <c r="D984" s="14"/>
      <c r="E984" s="14"/>
    </row>
    <row r="985">
      <c r="A985" s="1"/>
      <c r="B985" s="1"/>
      <c r="C985" s="11"/>
      <c r="D985" s="14"/>
      <c r="E985" s="14"/>
    </row>
    <row r="986">
      <c r="A986" s="1"/>
      <c r="B986" s="1"/>
      <c r="C986" s="11"/>
      <c r="D986" s="14"/>
      <c r="E986" s="14"/>
    </row>
    <row r="987">
      <c r="A987" s="1"/>
      <c r="B987" s="1"/>
      <c r="C987" s="11"/>
      <c r="D987" s="14"/>
      <c r="E987" s="14"/>
    </row>
    <row r="988">
      <c r="A988" s="1"/>
      <c r="B988" s="1"/>
      <c r="C988" s="11"/>
      <c r="D988" s="14"/>
      <c r="E988" s="14"/>
    </row>
    <row r="989">
      <c r="A989" s="1"/>
      <c r="B989" s="1"/>
      <c r="C989" s="11"/>
      <c r="D989" s="14"/>
      <c r="E989" s="14"/>
    </row>
    <row r="990">
      <c r="A990" s="1"/>
      <c r="B990" s="1"/>
      <c r="C990" s="11"/>
      <c r="D990" s="14"/>
      <c r="E990" s="14"/>
    </row>
    <row r="991">
      <c r="A991" s="1"/>
      <c r="B991" s="1"/>
      <c r="C991" s="11"/>
      <c r="D991" s="14"/>
      <c r="E991" s="14"/>
    </row>
    <row r="992">
      <c r="A992" s="1"/>
      <c r="B992" s="1"/>
      <c r="C992" s="11"/>
      <c r="D992" s="14"/>
      <c r="E992" s="14"/>
    </row>
    <row r="993">
      <c r="A993" s="1"/>
      <c r="B993" s="1"/>
      <c r="C993" s="11"/>
      <c r="D993" s="14"/>
      <c r="E993" s="14"/>
    </row>
    <row r="994">
      <c r="A994" s="1"/>
      <c r="B994" s="1"/>
      <c r="C994" s="11"/>
      <c r="D994" s="14"/>
      <c r="E994" s="14"/>
    </row>
    <row r="995">
      <c r="A995" s="1"/>
      <c r="B995" s="1"/>
      <c r="C995" s="11"/>
      <c r="D995" s="14"/>
      <c r="E995" s="14"/>
    </row>
    <row r="996">
      <c r="A996" s="1"/>
      <c r="B996" s="1"/>
      <c r="C996" s="11"/>
      <c r="D996" s="14"/>
      <c r="E996" s="14"/>
    </row>
    <row r="997">
      <c r="A997" s="1"/>
      <c r="B997" s="1"/>
      <c r="C997" s="11"/>
      <c r="D997" s="14"/>
      <c r="E997" s="14"/>
    </row>
    <row r="998">
      <c r="A998" s="1"/>
      <c r="B998" s="1"/>
      <c r="C998" s="11"/>
      <c r="D998" s="14"/>
      <c r="E998" s="14"/>
    </row>
    <row r="999">
      <c r="A999" s="1"/>
      <c r="B999" s="1"/>
      <c r="C999" s="11"/>
      <c r="D999" s="14"/>
      <c r="E999" s="14"/>
    </row>
    <row r="1000">
      <c r="A1000" s="1"/>
      <c r="B1000" s="1"/>
      <c r="C1000" s="11"/>
      <c r="D1000" s="14"/>
      <c r="E1000" s="14"/>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115.5"/>
    <col customWidth="1" min="3" max="3" width="8.13"/>
  </cols>
  <sheetData>
    <row r="1">
      <c r="A1" s="8" t="s">
        <v>0</v>
      </c>
      <c r="B1" s="8" t="s">
        <v>3</v>
      </c>
      <c r="C1" s="9" t="s">
        <v>4</v>
      </c>
      <c r="D1" s="9" t="s">
        <v>1788</v>
      </c>
    </row>
    <row r="2">
      <c r="A2" s="1" t="s">
        <v>22</v>
      </c>
      <c r="B2" s="1" t="s">
        <v>25</v>
      </c>
      <c r="C2" s="11">
        <v>2021.0</v>
      </c>
      <c r="D2" s="15" t="s">
        <v>1789</v>
      </c>
    </row>
    <row r="3">
      <c r="A3" s="1" t="s">
        <v>50</v>
      </c>
      <c r="B3" s="1" t="s">
        <v>53</v>
      </c>
      <c r="C3" s="11">
        <v>2020.0</v>
      </c>
      <c r="D3" s="15" t="s">
        <v>1789</v>
      </c>
    </row>
    <row r="4">
      <c r="A4" s="1" t="s">
        <v>71</v>
      </c>
      <c r="B4" s="1" t="s">
        <v>74</v>
      </c>
      <c r="C4" s="11">
        <v>2021.0</v>
      </c>
      <c r="D4" s="15" t="s">
        <v>1789</v>
      </c>
    </row>
    <row r="5">
      <c r="A5" s="1" t="s">
        <v>87</v>
      </c>
      <c r="B5" s="1" t="s">
        <v>90</v>
      </c>
      <c r="C5" s="11">
        <v>2020.0</v>
      </c>
      <c r="D5" s="15" t="s">
        <v>1789</v>
      </c>
    </row>
    <row r="6">
      <c r="A6" s="1" t="s">
        <v>121</v>
      </c>
      <c r="B6" s="1" t="s">
        <v>124</v>
      </c>
      <c r="C6" s="11">
        <v>2024.0</v>
      </c>
      <c r="D6" s="15" t="s">
        <v>1789</v>
      </c>
    </row>
    <row r="7">
      <c r="A7" s="1" t="s">
        <v>131</v>
      </c>
      <c r="B7" s="1" t="s">
        <v>133</v>
      </c>
      <c r="C7" s="11">
        <v>2019.0</v>
      </c>
      <c r="D7" s="15" t="s">
        <v>1789</v>
      </c>
    </row>
    <row r="8">
      <c r="A8" s="1" t="s">
        <v>297</v>
      </c>
      <c r="B8" s="1" t="s">
        <v>300</v>
      </c>
      <c r="C8" s="11">
        <v>2021.0</v>
      </c>
      <c r="D8" s="15" t="s">
        <v>1789</v>
      </c>
    </row>
    <row r="9">
      <c r="A9" s="1" t="s">
        <v>377</v>
      </c>
      <c r="B9" s="1" t="s">
        <v>380</v>
      </c>
      <c r="C9" s="11">
        <v>2021.0</v>
      </c>
      <c r="D9" s="15" t="s">
        <v>1789</v>
      </c>
    </row>
    <row r="10">
      <c r="A10" s="1" t="s">
        <v>412</v>
      </c>
      <c r="B10" s="1" t="s">
        <v>415</v>
      </c>
      <c r="C10" s="11">
        <v>2019.0</v>
      </c>
      <c r="D10" s="15" t="s">
        <v>1789</v>
      </c>
    </row>
    <row r="11">
      <c r="A11" s="1" t="s">
        <v>422</v>
      </c>
      <c r="B11" s="1" t="s">
        <v>425</v>
      </c>
      <c r="C11" s="11">
        <v>2023.0</v>
      </c>
      <c r="D11" s="15" t="s">
        <v>1789</v>
      </c>
    </row>
    <row r="12">
      <c r="A12" s="1" t="s">
        <v>432</v>
      </c>
      <c r="B12" s="1" t="s">
        <v>435</v>
      </c>
      <c r="C12" s="11">
        <v>2014.0</v>
      </c>
      <c r="D12" s="15" t="s">
        <v>1789</v>
      </c>
    </row>
    <row r="13">
      <c r="A13" s="1" t="s">
        <v>868</v>
      </c>
      <c r="B13" s="1" t="s">
        <v>867</v>
      </c>
      <c r="C13" s="11">
        <v>2022.0</v>
      </c>
      <c r="D13" s="15" t="s">
        <v>1789</v>
      </c>
    </row>
    <row r="14">
      <c r="A14" s="1" t="s">
        <v>507</v>
      </c>
      <c r="B14" s="1" t="s">
        <v>510</v>
      </c>
      <c r="C14" s="11">
        <v>2023.0</v>
      </c>
      <c r="D14" s="15" t="s">
        <v>1789</v>
      </c>
    </row>
    <row r="15">
      <c r="A15" s="1" t="s">
        <v>535</v>
      </c>
      <c r="B15" s="1" t="s">
        <v>538</v>
      </c>
      <c r="C15" s="11">
        <v>2021.0</v>
      </c>
      <c r="D15" s="15" t="s">
        <v>1789</v>
      </c>
      <c r="E15" s="1"/>
      <c r="F15" s="12"/>
    </row>
    <row r="16">
      <c r="A16" s="1" t="s">
        <v>264</v>
      </c>
      <c r="B16" s="1" t="s">
        <v>267</v>
      </c>
      <c r="C16" s="11">
        <v>2024.0</v>
      </c>
      <c r="D16" s="15" t="s">
        <v>1789</v>
      </c>
      <c r="E16" s="16"/>
      <c r="F16" s="12"/>
    </row>
    <row r="92">
      <c r="C92" s="14"/>
    </row>
    <row r="93">
      <c r="C93" s="14"/>
    </row>
    <row r="94">
      <c r="C94" s="14"/>
    </row>
    <row r="95">
      <c r="C95" s="14"/>
    </row>
    <row r="96">
      <c r="C96" s="14"/>
    </row>
    <row r="97">
      <c r="C97" s="14"/>
    </row>
    <row r="98">
      <c r="C98" s="14"/>
    </row>
    <row r="99">
      <c r="C99" s="14"/>
    </row>
    <row r="100">
      <c r="C100" s="14"/>
    </row>
    <row r="101">
      <c r="C101" s="14"/>
    </row>
    <row r="102">
      <c r="C102" s="14"/>
    </row>
    <row r="103">
      <c r="C103" s="14"/>
    </row>
    <row r="104">
      <c r="C104" s="14"/>
    </row>
    <row r="105">
      <c r="C105" s="14"/>
    </row>
    <row r="106">
      <c r="C106" s="14"/>
    </row>
    <row r="107">
      <c r="C107" s="14"/>
    </row>
    <row r="108">
      <c r="C108" s="14"/>
    </row>
    <row r="109">
      <c r="C109" s="14"/>
    </row>
    <row r="110">
      <c r="C110" s="14"/>
    </row>
    <row r="111">
      <c r="C111" s="14"/>
    </row>
    <row r="112">
      <c r="C112" s="14"/>
    </row>
    <row r="113">
      <c r="C113" s="14"/>
    </row>
    <row r="114">
      <c r="C114" s="14"/>
    </row>
    <row r="115">
      <c r="C115" s="14"/>
    </row>
    <row r="116">
      <c r="C116" s="14"/>
    </row>
    <row r="117">
      <c r="C117" s="14"/>
    </row>
    <row r="118">
      <c r="C118" s="14"/>
    </row>
    <row r="119">
      <c r="C119" s="14"/>
    </row>
    <row r="120">
      <c r="C120" s="14"/>
    </row>
    <row r="121">
      <c r="C121" s="14"/>
    </row>
    <row r="122">
      <c r="C122" s="14"/>
    </row>
    <row r="123">
      <c r="C123" s="14"/>
    </row>
    <row r="124">
      <c r="C124" s="14"/>
    </row>
    <row r="125">
      <c r="C125" s="14"/>
    </row>
    <row r="126">
      <c r="C126" s="14"/>
    </row>
    <row r="127">
      <c r="C127" s="14"/>
    </row>
    <row r="128">
      <c r="C128" s="14"/>
    </row>
    <row r="129">
      <c r="C129" s="14"/>
    </row>
    <row r="130">
      <c r="C130" s="14"/>
    </row>
    <row r="131">
      <c r="C131" s="14"/>
    </row>
    <row r="132">
      <c r="C132" s="14"/>
    </row>
    <row r="133">
      <c r="C133" s="14"/>
    </row>
    <row r="134">
      <c r="C134" s="14"/>
    </row>
    <row r="135">
      <c r="C135" s="14"/>
    </row>
    <row r="136">
      <c r="C136" s="14"/>
    </row>
    <row r="137">
      <c r="C137" s="14"/>
    </row>
    <row r="138">
      <c r="C138" s="14"/>
    </row>
    <row r="139">
      <c r="C139" s="14"/>
    </row>
    <row r="140">
      <c r="C140" s="14"/>
    </row>
    <row r="141">
      <c r="C141" s="14"/>
    </row>
    <row r="142">
      <c r="C142" s="14"/>
    </row>
    <row r="143">
      <c r="C143" s="14"/>
    </row>
    <row r="144">
      <c r="C144" s="14"/>
    </row>
    <row r="145">
      <c r="C145" s="14"/>
    </row>
    <row r="146">
      <c r="C146" s="14"/>
    </row>
    <row r="147">
      <c r="C147" s="14"/>
    </row>
    <row r="148">
      <c r="C148" s="14"/>
    </row>
    <row r="149">
      <c r="C149" s="14"/>
    </row>
    <row r="150">
      <c r="C150" s="14"/>
    </row>
    <row r="151">
      <c r="C151" s="14"/>
    </row>
    <row r="152">
      <c r="C152" s="14"/>
    </row>
    <row r="153">
      <c r="C153" s="14"/>
    </row>
    <row r="154">
      <c r="C154" s="14"/>
    </row>
    <row r="155">
      <c r="C155" s="14"/>
    </row>
    <row r="156">
      <c r="C156" s="14"/>
    </row>
    <row r="157">
      <c r="C157" s="14"/>
    </row>
    <row r="158">
      <c r="C158" s="14"/>
    </row>
    <row r="159">
      <c r="C159" s="14"/>
    </row>
    <row r="160">
      <c r="C160" s="14"/>
    </row>
    <row r="161">
      <c r="C161" s="14"/>
    </row>
    <row r="162">
      <c r="C162" s="14"/>
    </row>
    <row r="163">
      <c r="C163" s="14"/>
    </row>
    <row r="164">
      <c r="C164" s="14"/>
    </row>
    <row r="165">
      <c r="C165" s="14"/>
    </row>
    <row r="166">
      <c r="C166" s="14"/>
    </row>
    <row r="167">
      <c r="C167" s="14"/>
    </row>
    <row r="168">
      <c r="C168" s="14"/>
    </row>
    <row r="169">
      <c r="C169" s="14"/>
    </row>
    <row r="170">
      <c r="C170" s="14"/>
    </row>
    <row r="171">
      <c r="C171" s="14"/>
    </row>
    <row r="172">
      <c r="C172" s="14"/>
    </row>
    <row r="173">
      <c r="C173" s="14"/>
    </row>
    <row r="174">
      <c r="C174" s="14"/>
    </row>
    <row r="175">
      <c r="C175" s="14"/>
    </row>
    <row r="176">
      <c r="C176" s="14"/>
    </row>
    <row r="177">
      <c r="C177" s="14"/>
    </row>
    <row r="178">
      <c r="C178" s="14"/>
    </row>
    <row r="179">
      <c r="C179" s="14"/>
    </row>
    <row r="180">
      <c r="C180" s="14"/>
    </row>
    <row r="181">
      <c r="C181" s="14"/>
    </row>
    <row r="182">
      <c r="C182" s="14"/>
    </row>
    <row r="183">
      <c r="C183" s="14"/>
    </row>
    <row r="184">
      <c r="C184" s="14"/>
    </row>
    <row r="185">
      <c r="C185" s="14"/>
    </row>
    <row r="186">
      <c r="C186" s="14"/>
    </row>
    <row r="187">
      <c r="C187" s="14"/>
    </row>
    <row r="188">
      <c r="C188" s="14"/>
    </row>
    <row r="189">
      <c r="C189" s="14"/>
    </row>
    <row r="190">
      <c r="C190" s="14"/>
    </row>
    <row r="191">
      <c r="C191" s="14"/>
    </row>
    <row r="192">
      <c r="C192" s="14"/>
    </row>
    <row r="193">
      <c r="C193" s="14"/>
    </row>
    <row r="194">
      <c r="C194" s="14"/>
    </row>
    <row r="195">
      <c r="C195" s="14"/>
    </row>
    <row r="196">
      <c r="C196" s="14"/>
    </row>
    <row r="197">
      <c r="C197" s="14"/>
    </row>
    <row r="198">
      <c r="C198" s="14"/>
    </row>
    <row r="199">
      <c r="C199" s="14"/>
    </row>
    <row r="200">
      <c r="C200" s="14"/>
    </row>
    <row r="201">
      <c r="C201" s="14"/>
    </row>
    <row r="202">
      <c r="C202" s="14"/>
    </row>
    <row r="203">
      <c r="C203" s="14"/>
    </row>
    <row r="204">
      <c r="C204" s="14"/>
    </row>
    <row r="205">
      <c r="C205" s="14"/>
    </row>
    <row r="206">
      <c r="C206" s="14"/>
    </row>
    <row r="207">
      <c r="C207" s="14"/>
    </row>
    <row r="208">
      <c r="C208" s="14"/>
    </row>
    <row r="209">
      <c r="C209" s="14"/>
    </row>
    <row r="210">
      <c r="C210" s="14"/>
    </row>
    <row r="211">
      <c r="C211" s="14"/>
    </row>
    <row r="212">
      <c r="C212" s="14"/>
    </row>
    <row r="213">
      <c r="C213" s="14"/>
    </row>
    <row r="214">
      <c r="C214" s="14"/>
    </row>
    <row r="215">
      <c r="C215" s="14"/>
    </row>
    <row r="216">
      <c r="C216" s="14"/>
    </row>
    <row r="217">
      <c r="C217" s="14"/>
    </row>
    <row r="218">
      <c r="C218" s="14"/>
    </row>
    <row r="219">
      <c r="C219" s="14"/>
    </row>
    <row r="220">
      <c r="C220" s="14"/>
    </row>
    <row r="221">
      <c r="C221" s="14"/>
    </row>
    <row r="222">
      <c r="C222" s="14"/>
    </row>
    <row r="223">
      <c r="C223" s="14"/>
    </row>
    <row r="224">
      <c r="C224" s="14"/>
    </row>
    <row r="225">
      <c r="C225" s="14"/>
    </row>
    <row r="226">
      <c r="C226" s="14"/>
    </row>
    <row r="227">
      <c r="C227" s="14"/>
    </row>
    <row r="228">
      <c r="C228" s="14"/>
    </row>
    <row r="229">
      <c r="C229" s="14"/>
    </row>
    <row r="230">
      <c r="C230" s="14"/>
    </row>
    <row r="231">
      <c r="C231" s="14"/>
    </row>
    <row r="232">
      <c r="C232" s="14"/>
    </row>
    <row r="233">
      <c r="C233" s="14"/>
    </row>
    <row r="234">
      <c r="C234" s="14"/>
    </row>
    <row r="235">
      <c r="C235" s="14"/>
    </row>
    <row r="236">
      <c r="C236" s="14"/>
    </row>
    <row r="237">
      <c r="C237" s="14"/>
    </row>
    <row r="238">
      <c r="C238" s="14"/>
    </row>
    <row r="239">
      <c r="C239" s="14"/>
    </row>
    <row r="240">
      <c r="C240" s="14"/>
    </row>
    <row r="241">
      <c r="C241" s="14"/>
    </row>
    <row r="242">
      <c r="C242" s="14"/>
    </row>
    <row r="243">
      <c r="C243" s="14"/>
    </row>
    <row r="244">
      <c r="C244" s="14"/>
    </row>
    <row r="245">
      <c r="C245" s="14"/>
    </row>
    <row r="246">
      <c r="C246" s="14"/>
    </row>
    <row r="247">
      <c r="C247" s="14"/>
    </row>
    <row r="248">
      <c r="C248" s="14"/>
    </row>
    <row r="249">
      <c r="C249" s="14"/>
    </row>
    <row r="250">
      <c r="C250" s="14"/>
    </row>
    <row r="251">
      <c r="C251" s="14"/>
    </row>
    <row r="252">
      <c r="C252" s="14"/>
    </row>
    <row r="253">
      <c r="C253" s="14"/>
    </row>
    <row r="254">
      <c r="C254" s="14"/>
    </row>
    <row r="255">
      <c r="C255" s="14"/>
    </row>
    <row r="256">
      <c r="C256" s="14"/>
    </row>
    <row r="257">
      <c r="C257" s="14"/>
    </row>
    <row r="258">
      <c r="C258" s="14"/>
    </row>
    <row r="259">
      <c r="C259" s="14"/>
    </row>
    <row r="260">
      <c r="C260" s="14"/>
    </row>
    <row r="261">
      <c r="C261" s="14"/>
    </row>
    <row r="262">
      <c r="C262" s="14"/>
    </row>
    <row r="263">
      <c r="C263" s="14"/>
    </row>
    <row r="264">
      <c r="C264" s="14"/>
    </row>
    <row r="265">
      <c r="C265" s="14"/>
    </row>
    <row r="266">
      <c r="C266" s="14"/>
    </row>
    <row r="267">
      <c r="C267" s="14"/>
    </row>
    <row r="268">
      <c r="C268" s="14"/>
    </row>
    <row r="269">
      <c r="C269" s="14"/>
    </row>
    <row r="270">
      <c r="C270" s="14"/>
    </row>
    <row r="271">
      <c r="C271" s="14"/>
    </row>
    <row r="272">
      <c r="C272" s="14"/>
    </row>
    <row r="273">
      <c r="C273" s="14"/>
    </row>
    <row r="274">
      <c r="C274" s="14"/>
    </row>
    <row r="275">
      <c r="C275" s="14"/>
    </row>
    <row r="276">
      <c r="C276" s="14"/>
    </row>
    <row r="277">
      <c r="C277" s="14"/>
    </row>
    <row r="278">
      <c r="C278" s="14"/>
    </row>
    <row r="279">
      <c r="C279" s="14"/>
    </row>
    <row r="280">
      <c r="C280" s="14"/>
    </row>
    <row r="281">
      <c r="C281" s="14"/>
    </row>
    <row r="282">
      <c r="C282" s="14"/>
    </row>
    <row r="283">
      <c r="C283" s="14"/>
    </row>
    <row r="284">
      <c r="C284" s="14"/>
    </row>
    <row r="285">
      <c r="C285" s="14"/>
    </row>
    <row r="286">
      <c r="C286" s="14"/>
    </row>
    <row r="287">
      <c r="C287" s="14"/>
    </row>
    <row r="288">
      <c r="C288" s="14"/>
    </row>
    <row r="289">
      <c r="C289" s="14"/>
    </row>
    <row r="290">
      <c r="C290" s="14"/>
    </row>
    <row r="291">
      <c r="C291" s="14"/>
    </row>
    <row r="292">
      <c r="C292" s="14"/>
    </row>
    <row r="293">
      <c r="C293" s="14"/>
    </row>
    <row r="294">
      <c r="C294" s="14"/>
    </row>
    <row r="295">
      <c r="C295" s="14"/>
    </row>
    <row r="296">
      <c r="C296" s="14"/>
    </row>
    <row r="297">
      <c r="C297" s="14"/>
    </row>
    <row r="298">
      <c r="C298" s="14"/>
    </row>
    <row r="299">
      <c r="C299" s="14"/>
    </row>
    <row r="300">
      <c r="C300" s="14"/>
    </row>
    <row r="301">
      <c r="C301" s="14"/>
    </row>
    <row r="302">
      <c r="C302" s="14"/>
    </row>
    <row r="303">
      <c r="C303" s="14"/>
    </row>
    <row r="304">
      <c r="C304" s="14"/>
    </row>
    <row r="305">
      <c r="C305" s="14"/>
    </row>
    <row r="306">
      <c r="C306" s="14"/>
    </row>
    <row r="307">
      <c r="C307" s="14"/>
    </row>
    <row r="308">
      <c r="C308" s="14"/>
    </row>
    <row r="309">
      <c r="C309" s="14"/>
    </row>
    <row r="310">
      <c r="C310" s="14"/>
    </row>
    <row r="311">
      <c r="C311" s="14"/>
    </row>
    <row r="312">
      <c r="C312" s="14"/>
    </row>
    <row r="313">
      <c r="C313" s="14"/>
    </row>
    <row r="314">
      <c r="C314" s="14"/>
    </row>
    <row r="315">
      <c r="C315" s="14"/>
    </row>
    <row r="316">
      <c r="C316" s="14"/>
    </row>
    <row r="317">
      <c r="C317" s="14"/>
    </row>
    <row r="318">
      <c r="C318" s="14"/>
    </row>
    <row r="319">
      <c r="C319" s="14"/>
    </row>
    <row r="320">
      <c r="C320" s="14"/>
    </row>
    <row r="321">
      <c r="C321" s="14"/>
    </row>
    <row r="322">
      <c r="C322" s="14"/>
    </row>
    <row r="323">
      <c r="C323" s="14"/>
    </row>
    <row r="324">
      <c r="C324" s="14"/>
    </row>
    <row r="325">
      <c r="C325" s="14"/>
    </row>
    <row r="326">
      <c r="C326" s="14"/>
    </row>
    <row r="327">
      <c r="C327" s="14"/>
    </row>
    <row r="328">
      <c r="C328" s="14"/>
    </row>
    <row r="329">
      <c r="C329" s="14"/>
    </row>
    <row r="330">
      <c r="C330" s="14"/>
    </row>
    <row r="331">
      <c r="C331" s="14"/>
    </row>
    <row r="332">
      <c r="C332" s="14"/>
    </row>
    <row r="333">
      <c r="C333" s="14"/>
    </row>
    <row r="334">
      <c r="C334" s="14"/>
    </row>
    <row r="335">
      <c r="C335" s="14"/>
    </row>
    <row r="336">
      <c r="C336" s="14"/>
    </row>
    <row r="337">
      <c r="C337" s="14"/>
    </row>
    <row r="338">
      <c r="C338" s="14"/>
    </row>
    <row r="339">
      <c r="C339" s="14"/>
    </row>
    <row r="340">
      <c r="C340" s="14"/>
    </row>
    <row r="341">
      <c r="C341" s="14"/>
    </row>
    <row r="342">
      <c r="C342" s="14"/>
    </row>
    <row r="343">
      <c r="C343" s="14"/>
    </row>
    <row r="344">
      <c r="C344" s="14"/>
    </row>
    <row r="345">
      <c r="C345" s="14"/>
    </row>
    <row r="346">
      <c r="C346" s="14"/>
    </row>
    <row r="347">
      <c r="C347" s="14"/>
    </row>
    <row r="348">
      <c r="C348" s="14"/>
    </row>
    <row r="349">
      <c r="C349" s="14"/>
    </row>
    <row r="350">
      <c r="C350" s="14"/>
    </row>
    <row r="351">
      <c r="C351" s="14"/>
    </row>
    <row r="352">
      <c r="C352" s="14"/>
    </row>
    <row r="353">
      <c r="C353" s="14"/>
    </row>
    <row r="354">
      <c r="C354" s="14"/>
    </row>
    <row r="355">
      <c r="C355" s="14"/>
    </row>
    <row r="356">
      <c r="C356" s="14"/>
    </row>
    <row r="357">
      <c r="C357" s="14"/>
    </row>
    <row r="358">
      <c r="C358" s="14"/>
    </row>
    <row r="359">
      <c r="C359" s="14"/>
    </row>
    <row r="360">
      <c r="C360" s="14"/>
    </row>
    <row r="361">
      <c r="C361" s="14"/>
    </row>
    <row r="362">
      <c r="C362" s="14"/>
    </row>
    <row r="363">
      <c r="C363" s="14"/>
    </row>
    <row r="364">
      <c r="C364" s="14"/>
    </row>
    <row r="365">
      <c r="C365" s="14"/>
    </row>
    <row r="366">
      <c r="C366" s="14"/>
    </row>
    <row r="367">
      <c r="C367" s="14"/>
    </row>
    <row r="368">
      <c r="C368" s="14"/>
    </row>
    <row r="369">
      <c r="C369" s="14"/>
    </row>
    <row r="370">
      <c r="C370" s="14"/>
    </row>
    <row r="371">
      <c r="C371" s="14"/>
    </row>
    <row r="372">
      <c r="C372" s="14"/>
    </row>
    <row r="373">
      <c r="C373" s="14"/>
    </row>
    <row r="374">
      <c r="C374" s="14"/>
    </row>
    <row r="375">
      <c r="C375" s="14"/>
    </row>
    <row r="376">
      <c r="C376" s="14"/>
    </row>
    <row r="377">
      <c r="C377" s="14"/>
    </row>
    <row r="378">
      <c r="C378" s="14"/>
    </row>
    <row r="379">
      <c r="C379" s="14"/>
    </row>
    <row r="380">
      <c r="C380" s="14"/>
    </row>
    <row r="381">
      <c r="C381" s="14"/>
    </row>
    <row r="382">
      <c r="C382" s="14"/>
    </row>
    <row r="383">
      <c r="C383" s="14"/>
    </row>
    <row r="384">
      <c r="C384" s="14"/>
    </row>
    <row r="385">
      <c r="C385" s="14"/>
    </row>
    <row r="386">
      <c r="C386" s="14"/>
    </row>
    <row r="387">
      <c r="C387" s="14"/>
    </row>
    <row r="388">
      <c r="C388" s="14"/>
    </row>
    <row r="389">
      <c r="C389" s="14"/>
    </row>
    <row r="390">
      <c r="C390" s="14"/>
    </row>
    <row r="391">
      <c r="C391" s="14"/>
    </row>
    <row r="392">
      <c r="C392" s="14"/>
    </row>
    <row r="393">
      <c r="C393" s="14"/>
    </row>
    <row r="394">
      <c r="C394" s="14"/>
    </row>
    <row r="395">
      <c r="C395" s="14"/>
    </row>
    <row r="396">
      <c r="C396" s="14"/>
    </row>
    <row r="397">
      <c r="C397" s="14"/>
    </row>
    <row r="398">
      <c r="C398" s="14"/>
    </row>
    <row r="399">
      <c r="C399" s="14"/>
    </row>
    <row r="400">
      <c r="C400" s="14"/>
    </row>
    <row r="401">
      <c r="C401" s="14"/>
    </row>
    <row r="402">
      <c r="C402" s="14"/>
    </row>
    <row r="403">
      <c r="C403" s="14"/>
    </row>
    <row r="404">
      <c r="C404" s="14"/>
    </row>
    <row r="405">
      <c r="C405" s="14"/>
    </row>
    <row r="406">
      <c r="C406" s="14"/>
    </row>
    <row r="407">
      <c r="C407" s="14"/>
    </row>
    <row r="408">
      <c r="C408" s="14"/>
    </row>
    <row r="409">
      <c r="C409" s="14"/>
    </row>
    <row r="410">
      <c r="C410" s="14"/>
    </row>
    <row r="411">
      <c r="C411" s="14"/>
    </row>
    <row r="412">
      <c r="C412" s="14"/>
    </row>
    <row r="413">
      <c r="C413" s="14"/>
    </row>
    <row r="414">
      <c r="C414" s="14"/>
    </row>
    <row r="415">
      <c r="C415" s="14"/>
    </row>
    <row r="416">
      <c r="C416" s="14"/>
    </row>
    <row r="417">
      <c r="C417" s="14"/>
    </row>
    <row r="418">
      <c r="C418" s="14"/>
    </row>
    <row r="419">
      <c r="C419" s="14"/>
    </row>
    <row r="420">
      <c r="C420" s="14"/>
    </row>
    <row r="421">
      <c r="C421" s="14"/>
    </row>
    <row r="422">
      <c r="C422" s="14"/>
    </row>
    <row r="423">
      <c r="C423" s="14"/>
    </row>
    <row r="424">
      <c r="C424" s="14"/>
    </row>
    <row r="425">
      <c r="C425" s="14"/>
    </row>
    <row r="426">
      <c r="C426" s="14"/>
    </row>
    <row r="427">
      <c r="C427" s="14"/>
    </row>
    <row r="428">
      <c r="C428" s="14"/>
    </row>
    <row r="429">
      <c r="C429" s="14"/>
    </row>
    <row r="430">
      <c r="C430" s="14"/>
    </row>
    <row r="431">
      <c r="C431" s="14"/>
    </row>
    <row r="432">
      <c r="C432" s="14"/>
    </row>
    <row r="433">
      <c r="C433" s="14"/>
    </row>
    <row r="434">
      <c r="C434" s="14"/>
    </row>
    <row r="435">
      <c r="C435" s="14"/>
    </row>
    <row r="436">
      <c r="C436" s="14"/>
    </row>
    <row r="437">
      <c r="C437" s="14"/>
    </row>
    <row r="438">
      <c r="C438" s="14"/>
    </row>
    <row r="439">
      <c r="C439" s="14"/>
    </row>
    <row r="440">
      <c r="C440" s="14"/>
    </row>
    <row r="441">
      <c r="C441" s="14"/>
    </row>
    <row r="442">
      <c r="C442" s="14"/>
    </row>
    <row r="443">
      <c r="C443" s="14"/>
    </row>
    <row r="444">
      <c r="C444" s="14"/>
    </row>
    <row r="445">
      <c r="C445" s="14"/>
    </row>
    <row r="446">
      <c r="C446" s="14"/>
    </row>
    <row r="447">
      <c r="C447" s="14"/>
    </row>
    <row r="448">
      <c r="C448" s="14"/>
    </row>
    <row r="449">
      <c r="C449" s="14"/>
    </row>
    <row r="450">
      <c r="C450" s="14"/>
    </row>
    <row r="451">
      <c r="C451" s="14"/>
    </row>
    <row r="452">
      <c r="C452" s="14"/>
    </row>
    <row r="453">
      <c r="C453" s="14"/>
    </row>
    <row r="454">
      <c r="C454" s="14"/>
    </row>
    <row r="455">
      <c r="C455" s="14"/>
    </row>
    <row r="456">
      <c r="C456" s="14"/>
    </row>
    <row r="457">
      <c r="C457" s="14"/>
    </row>
    <row r="458">
      <c r="C458" s="14"/>
    </row>
    <row r="459">
      <c r="C459" s="14"/>
    </row>
    <row r="460">
      <c r="C460" s="14"/>
    </row>
    <row r="461">
      <c r="C461" s="14"/>
    </row>
    <row r="462">
      <c r="C462" s="14"/>
    </row>
    <row r="463">
      <c r="C463" s="14"/>
    </row>
    <row r="464">
      <c r="C464" s="14"/>
    </row>
    <row r="465">
      <c r="C465" s="14"/>
    </row>
    <row r="466">
      <c r="C466" s="14"/>
    </row>
    <row r="467">
      <c r="C467" s="14"/>
    </row>
    <row r="468">
      <c r="C468" s="14"/>
    </row>
    <row r="469">
      <c r="C469" s="14"/>
    </row>
    <row r="470">
      <c r="C470" s="14"/>
    </row>
    <row r="471">
      <c r="C471" s="14"/>
    </row>
    <row r="472">
      <c r="C472" s="14"/>
    </row>
    <row r="473">
      <c r="C473" s="14"/>
    </row>
    <row r="474">
      <c r="C474" s="14"/>
    </row>
    <row r="475">
      <c r="C475" s="14"/>
    </row>
    <row r="476">
      <c r="C476" s="14"/>
    </row>
    <row r="477">
      <c r="C477" s="14"/>
    </row>
    <row r="478">
      <c r="C478" s="14"/>
    </row>
    <row r="479">
      <c r="C479" s="14"/>
    </row>
    <row r="480">
      <c r="C480" s="14"/>
    </row>
    <row r="481">
      <c r="C481" s="14"/>
    </row>
    <row r="482">
      <c r="C482" s="14"/>
    </row>
    <row r="483">
      <c r="C483" s="14"/>
    </row>
    <row r="484">
      <c r="C484" s="14"/>
    </row>
    <row r="485">
      <c r="C485" s="14"/>
    </row>
    <row r="486">
      <c r="C486" s="14"/>
    </row>
    <row r="487">
      <c r="C487" s="14"/>
    </row>
    <row r="488">
      <c r="C488" s="14"/>
    </row>
    <row r="489">
      <c r="C489" s="14"/>
    </row>
    <row r="490">
      <c r="C490" s="14"/>
    </row>
    <row r="491">
      <c r="C491" s="14"/>
    </row>
    <row r="492">
      <c r="C492" s="14"/>
    </row>
    <row r="493">
      <c r="C493" s="14"/>
    </row>
    <row r="494">
      <c r="C494" s="14"/>
    </row>
    <row r="495">
      <c r="C495" s="14"/>
    </row>
    <row r="496">
      <c r="C496" s="14"/>
    </row>
    <row r="497">
      <c r="C497" s="14"/>
    </row>
    <row r="498">
      <c r="C498" s="14"/>
    </row>
    <row r="499">
      <c r="C499" s="14"/>
    </row>
    <row r="500">
      <c r="C500" s="14"/>
    </row>
    <row r="501">
      <c r="C501" s="14"/>
    </row>
    <row r="502">
      <c r="C502" s="14"/>
    </row>
    <row r="503">
      <c r="C503" s="14"/>
    </row>
    <row r="504">
      <c r="C504" s="14"/>
    </row>
    <row r="505">
      <c r="C505" s="14"/>
    </row>
    <row r="506">
      <c r="C506" s="14"/>
    </row>
    <row r="507">
      <c r="C507" s="14"/>
    </row>
    <row r="508">
      <c r="C508" s="14"/>
    </row>
    <row r="509">
      <c r="C509" s="14"/>
    </row>
    <row r="510">
      <c r="C510" s="14"/>
    </row>
    <row r="511">
      <c r="C511" s="14"/>
    </row>
    <row r="512">
      <c r="C512" s="14"/>
    </row>
    <row r="513">
      <c r="C513" s="14"/>
    </row>
    <row r="514">
      <c r="C514" s="14"/>
    </row>
    <row r="515">
      <c r="C515" s="14"/>
    </row>
    <row r="516">
      <c r="C516" s="14"/>
    </row>
    <row r="517">
      <c r="C517" s="14"/>
    </row>
    <row r="518">
      <c r="C518" s="14"/>
    </row>
    <row r="519">
      <c r="C519" s="14"/>
    </row>
    <row r="520">
      <c r="C520" s="14"/>
    </row>
    <row r="521">
      <c r="C521" s="14"/>
    </row>
    <row r="522">
      <c r="C522" s="14"/>
    </row>
    <row r="523">
      <c r="C523" s="14"/>
    </row>
    <row r="524">
      <c r="C524" s="14"/>
    </row>
    <row r="525">
      <c r="C525" s="14"/>
    </row>
    <row r="526">
      <c r="C526" s="14"/>
    </row>
    <row r="527">
      <c r="C527" s="14"/>
    </row>
    <row r="528">
      <c r="C528" s="14"/>
    </row>
    <row r="529">
      <c r="C529" s="14"/>
    </row>
    <row r="530">
      <c r="C530" s="14"/>
    </row>
    <row r="531">
      <c r="C531" s="14"/>
    </row>
    <row r="532">
      <c r="C532" s="14"/>
    </row>
    <row r="533">
      <c r="C533" s="14"/>
    </row>
    <row r="534">
      <c r="C534" s="14"/>
    </row>
    <row r="535">
      <c r="C535" s="14"/>
    </row>
    <row r="536">
      <c r="C536" s="14"/>
    </row>
    <row r="537">
      <c r="C537" s="14"/>
    </row>
    <row r="538">
      <c r="C538" s="14"/>
    </row>
    <row r="539">
      <c r="C539" s="14"/>
    </row>
    <row r="540">
      <c r="C540" s="14"/>
    </row>
    <row r="541">
      <c r="C541" s="14"/>
    </row>
    <row r="542">
      <c r="C542" s="14"/>
    </row>
    <row r="543">
      <c r="C543" s="14"/>
    </row>
    <row r="544">
      <c r="C544" s="14"/>
    </row>
    <row r="545">
      <c r="C545" s="14"/>
    </row>
    <row r="546">
      <c r="C546" s="14"/>
    </row>
    <row r="547">
      <c r="C547" s="14"/>
    </row>
    <row r="548">
      <c r="C548" s="14"/>
    </row>
    <row r="549">
      <c r="C549" s="14"/>
    </row>
    <row r="550">
      <c r="C550" s="14"/>
    </row>
    <row r="551">
      <c r="C551" s="14"/>
    </row>
    <row r="552">
      <c r="C552" s="14"/>
    </row>
    <row r="553">
      <c r="C553" s="14"/>
    </row>
    <row r="554">
      <c r="C554" s="14"/>
    </row>
    <row r="555">
      <c r="C555" s="14"/>
    </row>
    <row r="556">
      <c r="C556" s="14"/>
    </row>
    <row r="557">
      <c r="C557" s="14"/>
    </row>
    <row r="558">
      <c r="C558" s="14"/>
    </row>
    <row r="559">
      <c r="C559" s="14"/>
    </row>
    <row r="560">
      <c r="C560" s="14"/>
    </row>
    <row r="561">
      <c r="C561" s="14"/>
    </row>
    <row r="562">
      <c r="C562" s="14"/>
    </row>
    <row r="563">
      <c r="C563" s="14"/>
    </row>
    <row r="564">
      <c r="C564" s="14"/>
    </row>
    <row r="565">
      <c r="C565" s="14"/>
    </row>
    <row r="566">
      <c r="C566" s="14"/>
    </row>
    <row r="567">
      <c r="C567" s="14"/>
    </row>
    <row r="568">
      <c r="C568" s="14"/>
    </row>
    <row r="569">
      <c r="C569" s="14"/>
    </row>
    <row r="570">
      <c r="C570" s="14"/>
    </row>
    <row r="571">
      <c r="C571" s="14"/>
    </row>
    <row r="572">
      <c r="C572" s="14"/>
    </row>
    <row r="573">
      <c r="C573" s="14"/>
    </row>
    <row r="574">
      <c r="C574" s="14"/>
    </row>
    <row r="575">
      <c r="C575" s="14"/>
    </row>
    <row r="576">
      <c r="C576" s="14"/>
    </row>
    <row r="577">
      <c r="C577" s="14"/>
    </row>
    <row r="578">
      <c r="C578" s="14"/>
    </row>
    <row r="579">
      <c r="C579" s="14"/>
    </row>
    <row r="580">
      <c r="C580" s="14"/>
    </row>
    <row r="581">
      <c r="C581" s="14"/>
    </row>
    <row r="582">
      <c r="C582" s="14"/>
    </row>
    <row r="583">
      <c r="C583" s="14"/>
    </row>
    <row r="584">
      <c r="C584" s="14"/>
    </row>
    <row r="585">
      <c r="C585" s="14"/>
    </row>
    <row r="586">
      <c r="C586" s="14"/>
    </row>
    <row r="587">
      <c r="C587" s="14"/>
    </row>
    <row r="588">
      <c r="C588" s="14"/>
    </row>
    <row r="589">
      <c r="C589" s="14"/>
    </row>
    <row r="590">
      <c r="C590" s="14"/>
    </row>
    <row r="591">
      <c r="C591" s="14"/>
    </row>
    <row r="592">
      <c r="C592" s="14"/>
    </row>
    <row r="593">
      <c r="C593" s="14"/>
    </row>
    <row r="594">
      <c r="C594" s="14"/>
    </row>
    <row r="595">
      <c r="C595" s="14"/>
    </row>
    <row r="596">
      <c r="C596" s="14"/>
    </row>
    <row r="597">
      <c r="C597" s="14"/>
    </row>
    <row r="598">
      <c r="C598" s="14"/>
    </row>
    <row r="599">
      <c r="C599" s="14"/>
    </row>
    <row r="600">
      <c r="C600" s="14"/>
    </row>
    <row r="601">
      <c r="C601" s="14"/>
    </row>
    <row r="602">
      <c r="C602" s="14"/>
    </row>
    <row r="603">
      <c r="C603" s="14"/>
    </row>
    <row r="604">
      <c r="C604" s="14"/>
    </row>
    <row r="605">
      <c r="C605" s="14"/>
    </row>
    <row r="606">
      <c r="C606" s="14"/>
    </row>
    <row r="607">
      <c r="C607" s="14"/>
    </row>
    <row r="608">
      <c r="C608" s="14"/>
    </row>
    <row r="609">
      <c r="C609" s="14"/>
    </row>
    <row r="610">
      <c r="C610" s="14"/>
    </row>
    <row r="611">
      <c r="C611" s="14"/>
    </row>
    <row r="612">
      <c r="C612" s="14"/>
    </row>
    <row r="613">
      <c r="C613" s="14"/>
    </row>
    <row r="614">
      <c r="C614" s="14"/>
    </row>
    <row r="615">
      <c r="C615" s="14"/>
    </row>
    <row r="616">
      <c r="C616" s="14"/>
    </row>
    <row r="617">
      <c r="C617" s="14"/>
    </row>
    <row r="618">
      <c r="C618" s="14"/>
    </row>
    <row r="619">
      <c r="C619" s="14"/>
    </row>
    <row r="620">
      <c r="C620" s="14"/>
    </row>
    <row r="621">
      <c r="C621" s="14"/>
    </row>
    <row r="622">
      <c r="C622" s="14"/>
    </row>
    <row r="623">
      <c r="C623" s="14"/>
    </row>
    <row r="624">
      <c r="C624" s="14"/>
    </row>
    <row r="625">
      <c r="C625" s="14"/>
    </row>
    <row r="626">
      <c r="C626" s="14"/>
    </row>
    <row r="627">
      <c r="C627" s="14"/>
    </row>
    <row r="628">
      <c r="C628" s="14"/>
    </row>
    <row r="629">
      <c r="C629" s="14"/>
    </row>
    <row r="630">
      <c r="C630" s="14"/>
    </row>
    <row r="631">
      <c r="C631" s="14"/>
    </row>
    <row r="632">
      <c r="C632" s="14"/>
    </row>
    <row r="633">
      <c r="C633" s="14"/>
    </row>
    <row r="634">
      <c r="C634" s="14"/>
    </row>
    <row r="635">
      <c r="C635" s="14"/>
    </row>
    <row r="636">
      <c r="C636" s="14"/>
    </row>
    <row r="637">
      <c r="C637" s="14"/>
    </row>
    <row r="638">
      <c r="C638" s="14"/>
    </row>
    <row r="639">
      <c r="C639" s="14"/>
    </row>
    <row r="640">
      <c r="C640" s="14"/>
    </row>
    <row r="641">
      <c r="C641" s="14"/>
    </row>
    <row r="642">
      <c r="C642" s="14"/>
    </row>
    <row r="643">
      <c r="C643" s="14"/>
    </row>
    <row r="644">
      <c r="C644" s="14"/>
    </row>
    <row r="645">
      <c r="C645" s="14"/>
    </row>
    <row r="646">
      <c r="C646" s="14"/>
    </row>
    <row r="647">
      <c r="C647" s="14"/>
    </row>
    <row r="648">
      <c r="C648" s="14"/>
    </row>
    <row r="649">
      <c r="C649" s="14"/>
    </row>
    <row r="650">
      <c r="C650" s="14"/>
    </row>
    <row r="651">
      <c r="C651" s="14"/>
    </row>
    <row r="652">
      <c r="C652" s="14"/>
    </row>
    <row r="653">
      <c r="C653" s="14"/>
    </row>
    <row r="654">
      <c r="C654" s="14"/>
    </row>
    <row r="655">
      <c r="C655" s="14"/>
    </row>
    <row r="656">
      <c r="C656" s="14"/>
    </row>
    <row r="657">
      <c r="C657" s="14"/>
    </row>
    <row r="658">
      <c r="C658" s="14"/>
    </row>
    <row r="659">
      <c r="C659" s="14"/>
    </row>
    <row r="660">
      <c r="C660" s="14"/>
    </row>
    <row r="661">
      <c r="C661" s="14"/>
    </row>
    <row r="662">
      <c r="C662" s="14"/>
    </row>
    <row r="663">
      <c r="C663" s="14"/>
    </row>
    <row r="664">
      <c r="C664" s="14"/>
    </row>
    <row r="665">
      <c r="C665" s="14"/>
    </row>
    <row r="666">
      <c r="C666" s="14"/>
    </row>
    <row r="667">
      <c r="C667" s="14"/>
    </row>
    <row r="668">
      <c r="C668" s="14"/>
    </row>
    <row r="669">
      <c r="C669" s="14"/>
    </row>
    <row r="670">
      <c r="C670" s="14"/>
    </row>
    <row r="671">
      <c r="C671" s="14"/>
    </row>
    <row r="672">
      <c r="C672" s="14"/>
    </row>
    <row r="673">
      <c r="C673" s="14"/>
    </row>
    <row r="674">
      <c r="C674" s="14"/>
    </row>
    <row r="675">
      <c r="C675" s="14"/>
    </row>
    <row r="676">
      <c r="C676" s="14"/>
    </row>
    <row r="677">
      <c r="C677" s="14"/>
    </row>
    <row r="678">
      <c r="C678" s="14"/>
    </row>
    <row r="679">
      <c r="C679" s="14"/>
    </row>
    <row r="680">
      <c r="C680" s="14"/>
    </row>
    <row r="681">
      <c r="C681" s="14"/>
    </row>
    <row r="682">
      <c r="C682" s="14"/>
    </row>
    <row r="683">
      <c r="C683" s="14"/>
    </row>
    <row r="684">
      <c r="C684" s="14"/>
    </row>
    <row r="685">
      <c r="C685" s="14"/>
    </row>
    <row r="686">
      <c r="C686" s="14"/>
    </row>
    <row r="687">
      <c r="C687" s="14"/>
    </row>
    <row r="688">
      <c r="C688" s="14"/>
    </row>
    <row r="689">
      <c r="C689" s="14"/>
    </row>
    <row r="690">
      <c r="C690" s="14"/>
    </row>
    <row r="691">
      <c r="C691" s="14"/>
    </row>
    <row r="692">
      <c r="C692" s="14"/>
    </row>
    <row r="693">
      <c r="C693" s="14"/>
    </row>
    <row r="694">
      <c r="C694" s="14"/>
    </row>
    <row r="695">
      <c r="C695" s="14"/>
    </row>
    <row r="696">
      <c r="C696" s="14"/>
    </row>
    <row r="697">
      <c r="C697" s="14"/>
    </row>
    <row r="698">
      <c r="C698" s="14"/>
    </row>
    <row r="699">
      <c r="C699" s="14"/>
    </row>
    <row r="700">
      <c r="C700" s="14"/>
    </row>
    <row r="701">
      <c r="C701" s="14"/>
    </row>
    <row r="702">
      <c r="C702" s="14"/>
    </row>
    <row r="703">
      <c r="C703" s="14"/>
    </row>
    <row r="704">
      <c r="C704" s="14"/>
    </row>
    <row r="705">
      <c r="C705" s="14"/>
    </row>
    <row r="706">
      <c r="C706" s="14"/>
    </row>
    <row r="707">
      <c r="C707" s="14"/>
    </row>
    <row r="708">
      <c r="C708" s="14"/>
    </row>
    <row r="709">
      <c r="C709" s="14"/>
    </row>
    <row r="710">
      <c r="C710" s="14"/>
    </row>
    <row r="711">
      <c r="C711" s="14"/>
    </row>
    <row r="712">
      <c r="C712" s="14"/>
    </row>
    <row r="713">
      <c r="C713" s="14"/>
    </row>
    <row r="714">
      <c r="C714" s="14"/>
    </row>
    <row r="715">
      <c r="C715" s="14"/>
    </row>
    <row r="716">
      <c r="C716" s="14"/>
    </row>
    <row r="717">
      <c r="C717" s="14"/>
    </row>
    <row r="718">
      <c r="C718" s="14"/>
    </row>
    <row r="719">
      <c r="C719" s="14"/>
    </row>
    <row r="720">
      <c r="C720" s="14"/>
    </row>
    <row r="721">
      <c r="C721" s="14"/>
    </row>
    <row r="722">
      <c r="C722" s="14"/>
    </row>
    <row r="723">
      <c r="C723" s="14"/>
    </row>
    <row r="724">
      <c r="C724" s="14"/>
    </row>
    <row r="725">
      <c r="C725" s="14"/>
    </row>
    <row r="726">
      <c r="C726" s="14"/>
    </row>
    <row r="727">
      <c r="C727" s="14"/>
    </row>
    <row r="728">
      <c r="C728" s="14"/>
    </row>
    <row r="729">
      <c r="C729" s="14"/>
    </row>
    <row r="730">
      <c r="C730" s="14"/>
    </row>
    <row r="731">
      <c r="C731" s="14"/>
    </row>
    <row r="732">
      <c r="C732" s="14"/>
    </row>
    <row r="733">
      <c r="C733" s="14"/>
    </row>
    <row r="734">
      <c r="C734" s="14"/>
    </row>
    <row r="735">
      <c r="C735" s="14"/>
    </row>
    <row r="736">
      <c r="C736" s="14"/>
    </row>
    <row r="737">
      <c r="C737" s="14"/>
    </row>
    <row r="738">
      <c r="C738" s="14"/>
    </row>
    <row r="739">
      <c r="C739" s="14"/>
    </row>
    <row r="740">
      <c r="C740" s="14"/>
    </row>
    <row r="741">
      <c r="C741" s="14"/>
    </row>
    <row r="742">
      <c r="C742" s="14"/>
    </row>
    <row r="743">
      <c r="C743" s="14"/>
    </row>
    <row r="744">
      <c r="C744" s="14"/>
    </row>
    <row r="745">
      <c r="C745" s="14"/>
    </row>
    <row r="746">
      <c r="C746" s="14"/>
    </row>
    <row r="747">
      <c r="C747" s="14"/>
    </row>
    <row r="748">
      <c r="C748" s="14"/>
    </row>
    <row r="749">
      <c r="C749" s="14"/>
    </row>
    <row r="750">
      <c r="C750" s="14"/>
    </row>
    <row r="751">
      <c r="C751" s="14"/>
    </row>
    <row r="752">
      <c r="C752" s="14"/>
    </row>
    <row r="753">
      <c r="C753" s="14"/>
    </row>
    <row r="754">
      <c r="C754" s="14"/>
    </row>
    <row r="755">
      <c r="C755" s="14"/>
    </row>
    <row r="756">
      <c r="C756" s="14"/>
    </row>
    <row r="757">
      <c r="C757" s="14"/>
    </row>
    <row r="758">
      <c r="C758" s="14"/>
    </row>
    <row r="759">
      <c r="C759" s="14"/>
    </row>
    <row r="760">
      <c r="C760" s="14"/>
    </row>
    <row r="761">
      <c r="C761" s="14"/>
    </row>
    <row r="762">
      <c r="C762" s="14"/>
    </row>
    <row r="763">
      <c r="C763" s="14"/>
    </row>
    <row r="764">
      <c r="C764" s="14"/>
    </row>
    <row r="765">
      <c r="C765" s="14"/>
    </row>
    <row r="766">
      <c r="C766" s="14"/>
    </row>
    <row r="767">
      <c r="C767" s="14"/>
    </row>
    <row r="768">
      <c r="C768" s="14"/>
    </row>
    <row r="769">
      <c r="C769" s="14"/>
    </row>
    <row r="770">
      <c r="C770" s="14"/>
    </row>
    <row r="771">
      <c r="C771" s="14"/>
    </row>
    <row r="772">
      <c r="C772" s="14"/>
    </row>
    <row r="773">
      <c r="C773" s="14"/>
    </row>
    <row r="774">
      <c r="C774" s="14"/>
    </row>
    <row r="775">
      <c r="C775" s="14"/>
    </row>
    <row r="776">
      <c r="C776" s="14"/>
    </row>
    <row r="777">
      <c r="C777" s="14"/>
    </row>
    <row r="778">
      <c r="C778" s="14"/>
    </row>
    <row r="779">
      <c r="C779" s="14"/>
    </row>
    <row r="780">
      <c r="C780" s="14"/>
    </row>
    <row r="781">
      <c r="C781" s="14"/>
    </row>
    <row r="782">
      <c r="C782" s="14"/>
    </row>
    <row r="783">
      <c r="C783" s="14"/>
    </row>
    <row r="784">
      <c r="C784" s="14"/>
    </row>
    <row r="785">
      <c r="C785" s="14"/>
    </row>
    <row r="786">
      <c r="C786" s="14"/>
    </row>
    <row r="787">
      <c r="C787" s="14"/>
    </row>
    <row r="788">
      <c r="C788" s="14"/>
    </row>
    <row r="789">
      <c r="C789" s="14"/>
    </row>
    <row r="790">
      <c r="C790" s="14"/>
    </row>
    <row r="791">
      <c r="C791" s="14"/>
    </row>
    <row r="792">
      <c r="C792" s="14"/>
    </row>
    <row r="793">
      <c r="C793" s="14"/>
    </row>
    <row r="794">
      <c r="C794" s="14"/>
    </row>
    <row r="795">
      <c r="C795" s="14"/>
    </row>
    <row r="796">
      <c r="C796" s="14"/>
    </row>
    <row r="797">
      <c r="C797" s="14"/>
    </row>
    <row r="798">
      <c r="C798" s="14"/>
    </row>
    <row r="799">
      <c r="C799" s="14"/>
    </row>
    <row r="800">
      <c r="C800" s="14"/>
    </row>
    <row r="801">
      <c r="C801" s="14"/>
    </row>
    <row r="802">
      <c r="C802" s="14"/>
    </row>
    <row r="803">
      <c r="C803" s="14"/>
    </row>
    <row r="804">
      <c r="C804" s="14"/>
    </row>
    <row r="805">
      <c r="C805" s="14"/>
    </row>
    <row r="806">
      <c r="C806" s="14"/>
    </row>
    <row r="807">
      <c r="C807" s="14"/>
    </row>
    <row r="808">
      <c r="C808" s="14"/>
    </row>
    <row r="809">
      <c r="C809" s="14"/>
    </row>
    <row r="810">
      <c r="C810" s="14"/>
    </row>
    <row r="811">
      <c r="C811" s="14"/>
    </row>
    <row r="812">
      <c r="C812" s="14"/>
    </row>
    <row r="813">
      <c r="C813" s="14"/>
    </row>
    <row r="814">
      <c r="C814" s="14"/>
    </row>
    <row r="815">
      <c r="C815" s="14"/>
    </row>
    <row r="816">
      <c r="C816" s="14"/>
    </row>
    <row r="817">
      <c r="C817" s="14"/>
    </row>
    <row r="818">
      <c r="C818" s="14"/>
    </row>
    <row r="819">
      <c r="C819" s="14"/>
    </row>
    <row r="820">
      <c r="C820" s="14"/>
    </row>
    <row r="821">
      <c r="C821" s="14"/>
    </row>
    <row r="822">
      <c r="C822" s="14"/>
    </row>
    <row r="823">
      <c r="C823" s="14"/>
    </row>
    <row r="824">
      <c r="C824" s="14"/>
    </row>
    <row r="825">
      <c r="C825" s="14"/>
    </row>
    <row r="826">
      <c r="C826" s="14"/>
    </row>
    <row r="827">
      <c r="C827" s="14"/>
    </row>
    <row r="828">
      <c r="C828" s="14"/>
    </row>
    <row r="829">
      <c r="C829" s="14"/>
    </row>
    <row r="830">
      <c r="C830" s="14"/>
    </row>
    <row r="831">
      <c r="C831" s="14"/>
    </row>
    <row r="832">
      <c r="C832" s="14"/>
    </row>
    <row r="833">
      <c r="C833" s="14"/>
    </row>
    <row r="834">
      <c r="C834" s="14"/>
    </row>
    <row r="835">
      <c r="C835" s="14"/>
    </row>
    <row r="836">
      <c r="C836" s="14"/>
    </row>
    <row r="837">
      <c r="C837" s="14"/>
    </row>
    <row r="838">
      <c r="C838" s="14"/>
    </row>
    <row r="839">
      <c r="C839" s="14"/>
    </row>
    <row r="840">
      <c r="C840" s="14"/>
    </row>
    <row r="841">
      <c r="C841" s="14"/>
    </row>
    <row r="842">
      <c r="C842" s="14"/>
    </row>
    <row r="843">
      <c r="C843" s="14"/>
    </row>
    <row r="844">
      <c r="C844" s="14"/>
    </row>
    <row r="845">
      <c r="C845" s="14"/>
    </row>
    <row r="846">
      <c r="C846" s="14"/>
    </row>
    <row r="847">
      <c r="C847" s="14"/>
    </row>
    <row r="848">
      <c r="C848" s="14"/>
    </row>
    <row r="849">
      <c r="C849" s="14"/>
    </row>
    <row r="850">
      <c r="C850" s="14"/>
    </row>
    <row r="851">
      <c r="C851" s="14"/>
    </row>
    <row r="852">
      <c r="C852" s="14"/>
    </row>
    <row r="853">
      <c r="C853" s="14"/>
    </row>
    <row r="854">
      <c r="C854" s="14"/>
    </row>
    <row r="855">
      <c r="C855" s="14"/>
    </row>
    <row r="856">
      <c r="C856" s="14"/>
    </row>
    <row r="857">
      <c r="C857" s="14"/>
    </row>
    <row r="858">
      <c r="C858" s="14"/>
    </row>
    <row r="859">
      <c r="C859" s="14"/>
    </row>
    <row r="860">
      <c r="C860" s="14"/>
    </row>
    <row r="861">
      <c r="C861" s="14"/>
    </row>
    <row r="862">
      <c r="C862" s="14"/>
    </row>
    <row r="863">
      <c r="C863" s="14"/>
    </row>
    <row r="864">
      <c r="C864" s="14"/>
    </row>
    <row r="865">
      <c r="C865" s="14"/>
    </row>
    <row r="866">
      <c r="C866" s="14"/>
    </row>
    <row r="867">
      <c r="C867" s="14"/>
    </row>
    <row r="868">
      <c r="C868" s="14"/>
    </row>
    <row r="869">
      <c r="C869" s="14"/>
    </row>
    <row r="870">
      <c r="C870" s="14"/>
    </row>
    <row r="871">
      <c r="C871" s="14"/>
    </row>
    <row r="872">
      <c r="C872" s="14"/>
    </row>
    <row r="873">
      <c r="C873" s="14"/>
    </row>
    <row r="874">
      <c r="C874" s="14"/>
    </row>
    <row r="875">
      <c r="C875" s="14"/>
    </row>
    <row r="876">
      <c r="C876" s="14"/>
    </row>
    <row r="877">
      <c r="C877" s="14"/>
    </row>
    <row r="878">
      <c r="C878" s="14"/>
    </row>
    <row r="879">
      <c r="C879" s="14"/>
    </row>
    <row r="880">
      <c r="C880" s="14"/>
    </row>
    <row r="881">
      <c r="C881" s="14"/>
    </row>
    <row r="882">
      <c r="C882" s="14"/>
    </row>
    <row r="883">
      <c r="C883" s="14"/>
    </row>
    <row r="884">
      <c r="C884" s="14"/>
    </row>
    <row r="885">
      <c r="C885" s="14"/>
    </row>
    <row r="886">
      <c r="C886" s="14"/>
    </row>
    <row r="887">
      <c r="C887" s="14"/>
    </row>
    <row r="888">
      <c r="C888" s="14"/>
    </row>
    <row r="889">
      <c r="C889" s="14"/>
    </row>
    <row r="890">
      <c r="C890" s="14"/>
    </row>
    <row r="891">
      <c r="C891" s="14"/>
    </row>
    <row r="892">
      <c r="C892" s="14"/>
    </row>
    <row r="893">
      <c r="C893" s="14"/>
    </row>
    <row r="894">
      <c r="C894" s="14"/>
    </row>
    <row r="895">
      <c r="C895" s="14"/>
    </row>
    <row r="896">
      <c r="C896" s="14"/>
    </row>
    <row r="897">
      <c r="C897" s="14"/>
    </row>
    <row r="898">
      <c r="C898" s="14"/>
    </row>
    <row r="899">
      <c r="C899" s="14"/>
    </row>
    <row r="900">
      <c r="C900" s="14"/>
    </row>
    <row r="901">
      <c r="C901" s="14"/>
    </row>
    <row r="902">
      <c r="C902" s="14"/>
    </row>
    <row r="903">
      <c r="C903" s="14"/>
    </row>
    <row r="904">
      <c r="C904" s="14"/>
    </row>
    <row r="905">
      <c r="C905" s="14"/>
    </row>
    <row r="906">
      <c r="C906" s="14"/>
    </row>
    <row r="907">
      <c r="C907" s="14"/>
    </row>
    <row r="908">
      <c r="C908" s="14"/>
    </row>
    <row r="909">
      <c r="C909" s="14"/>
    </row>
    <row r="910">
      <c r="C910" s="14"/>
    </row>
    <row r="911">
      <c r="C911" s="14"/>
    </row>
    <row r="912">
      <c r="C912" s="14"/>
    </row>
    <row r="913">
      <c r="C913" s="14"/>
    </row>
    <row r="914">
      <c r="C914" s="14"/>
    </row>
    <row r="915">
      <c r="C915" s="14"/>
    </row>
    <row r="916">
      <c r="C916" s="14"/>
    </row>
    <row r="917">
      <c r="C917" s="14"/>
    </row>
    <row r="918">
      <c r="C918" s="14"/>
    </row>
    <row r="919">
      <c r="C919" s="14"/>
    </row>
    <row r="920">
      <c r="C920" s="14"/>
    </row>
    <row r="921">
      <c r="C921" s="14"/>
    </row>
    <row r="922">
      <c r="C922" s="14"/>
    </row>
    <row r="923">
      <c r="C923" s="14"/>
    </row>
    <row r="924">
      <c r="C924" s="14"/>
    </row>
    <row r="925">
      <c r="C925" s="14"/>
    </row>
    <row r="926">
      <c r="C926" s="14"/>
    </row>
    <row r="927">
      <c r="C927" s="14"/>
    </row>
    <row r="928">
      <c r="C928" s="14"/>
    </row>
    <row r="929">
      <c r="C929" s="14"/>
    </row>
    <row r="930">
      <c r="C930" s="14"/>
    </row>
    <row r="931">
      <c r="C931" s="14"/>
    </row>
    <row r="932">
      <c r="C932" s="14"/>
    </row>
    <row r="933">
      <c r="C933" s="14"/>
    </row>
    <row r="934">
      <c r="C934" s="14"/>
    </row>
    <row r="935">
      <c r="C935" s="14"/>
    </row>
    <row r="936">
      <c r="C936" s="14"/>
    </row>
    <row r="937">
      <c r="C937" s="14"/>
    </row>
    <row r="938">
      <c r="C938" s="14"/>
    </row>
    <row r="939">
      <c r="C939" s="14"/>
    </row>
    <row r="940">
      <c r="C940" s="14"/>
    </row>
    <row r="941">
      <c r="C941" s="14"/>
    </row>
    <row r="942">
      <c r="C942" s="14"/>
    </row>
    <row r="943">
      <c r="C943" s="14"/>
    </row>
    <row r="944">
      <c r="C944" s="14"/>
    </row>
    <row r="945">
      <c r="C945" s="14"/>
    </row>
    <row r="946">
      <c r="C946" s="14"/>
    </row>
    <row r="947">
      <c r="C947" s="14"/>
    </row>
    <row r="948">
      <c r="C948" s="14"/>
    </row>
    <row r="949">
      <c r="C949" s="14"/>
    </row>
    <row r="950">
      <c r="C950" s="14"/>
    </row>
  </sheetData>
  <drawing r:id="rId1"/>
</worksheet>
</file>