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GitHub\Hallbach_cylinder\"/>
    </mc:Choice>
  </mc:AlternateContent>
  <xr:revisionPtr revIDLastSave="0" documentId="13_ncr:1_{CCD22E52-9BA8-44C2-B5FB-304753A8AC88}" xr6:coauthVersionLast="36" xr6:coauthVersionMax="36" xr10:uidLastSave="{00000000-0000-0000-0000-000000000000}"/>
  <bookViews>
    <workbookView xWindow="0" yWindow="0" windowWidth="21570" windowHeight="7980" xr2:uid="{5A3979A9-2DE4-234A-B973-A6AC692A5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" i="1" l="1"/>
  <c r="E9" i="1"/>
  <c r="F9" i="1"/>
  <c r="G9" i="1"/>
  <c r="H9" i="1"/>
  <c r="I9" i="1"/>
  <c r="J9" i="1"/>
  <c r="K9" i="1"/>
  <c r="L9" i="1"/>
  <c r="M9" i="1"/>
  <c r="N9" i="1"/>
  <c r="D8" i="1"/>
  <c r="E8" i="1"/>
  <c r="F8" i="1"/>
  <c r="G8" i="1"/>
  <c r="H8" i="1"/>
  <c r="I8" i="1"/>
  <c r="J8" i="1"/>
  <c r="K8" i="1"/>
  <c r="L8" i="1"/>
  <c r="M8" i="1"/>
  <c r="N8" i="1"/>
  <c r="C23" i="1"/>
  <c r="K7" i="1" l="1"/>
  <c r="K20" i="1" s="1"/>
  <c r="L7" i="1"/>
  <c r="L11" i="1" s="1"/>
  <c r="M7" i="1"/>
  <c r="M11" i="1" s="1"/>
  <c r="N7" i="1"/>
  <c r="N20" i="1" s="1"/>
  <c r="N18" i="1" l="1"/>
  <c r="N16" i="1"/>
  <c r="N14" i="1"/>
  <c r="K18" i="1"/>
  <c r="K16" i="1"/>
  <c r="K14" i="1"/>
  <c r="L20" i="1"/>
  <c r="N11" i="1"/>
  <c r="K11" i="1"/>
  <c r="M20" i="1"/>
  <c r="D7" i="1"/>
  <c r="E7" i="1"/>
  <c r="F7" i="1"/>
  <c r="G7" i="1"/>
  <c r="G20" i="1" s="1"/>
  <c r="H7" i="1"/>
  <c r="H20" i="1" s="1"/>
  <c r="I7" i="1"/>
  <c r="I20" i="1" s="1"/>
  <c r="J7" i="1"/>
  <c r="J20" i="1" s="1"/>
  <c r="C7" i="1"/>
  <c r="C9" i="1" s="1"/>
  <c r="K19" i="1" l="1"/>
  <c r="K17" i="1"/>
  <c r="K15" i="1"/>
  <c r="K21" i="1"/>
  <c r="M18" i="1"/>
  <c r="M16" i="1"/>
  <c r="M14" i="1"/>
  <c r="M19" i="1"/>
  <c r="M17" i="1"/>
  <c r="M15" i="1"/>
  <c r="M21" i="1"/>
  <c r="N21" i="1"/>
  <c r="N19" i="1"/>
  <c r="N17" i="1"/>
  <c r="N15" i="1"/>
  <c r="I18" i="1"/>
  <c r="I16" i="1"/>
  <c r="I14" i="1"/>
  <c r="F19" i="1"/>
  <c r="F17" i="1"/>
  <c r="F15" i="1"/>
  <c r="F21" i="1"/>
  <c r="C19" i="1"/>
  <c r="C17" i="1"/>
  <c r="C15" i="1"/>
  <c r="C21" i="1"/>
  <c r="J18" i="1"/>
  <c r="J16" i="1"/>
  <c r="J14" i="1"/>
  <c r="G18" i="1"/>
  <c r="G16" i="1"/>
  <c r="G14" i="1"/>
  <c r="L21" i="1"/>
  <c r="L19" i="1"/>
  <c r="L17" i="1"/>
  <c r="L15" i="1"/>
  <c r="H18" i="1"/>
  <c r="H16" i="1"/>
  <c r="H14" i="1"/>
  <c r="E19" i="1"/>
  <c r="E17" i="1"/>
  <c r="E15" i="1"/>
  <c r="E21" i="1"/>
  <c r="D21" i="1"/>
  <c r="D19" i="1"/>
  <c r="D17" i="1"/>
  <c r="D15" i="1"/>
  <c r="L18" i="1"/>
  <c r="L16" i="1"/>
  <c r="L14" i="1"/>
  <c r="C11" i="1"/>
  <c r="J11" i="1"/>
  <c r="I11" i="1"/>
  <c r="H11" i="1"/>
  <c r="G11" i="1"/>
  <c r="C8" i="1"/>
  <c r="F11" i="1"/>
  <c r="E11" i="1"/>
  <c r="D11" i="1"/>
  <c r="F20" i="1"/>
  <c r="E20" i="1"/>
  <c r="D20" i="1"/>
  <c r="E18" i="1" l="1"/>
  <c r="E16" i="1"/>
  <c r="E14" i="1"/>
  <c r="F18" i="1"/>
  <c r="F16" i="1"/>
  <c r="F14" i="1"/>
  <c r="I19" i="1"/>
  <c r="I17" i="1"/>
  <c r="I15" i="1"/>
  <c r="I21" i="1"/>
  <c r="D18" i="1"/>
  <c r="D16" i="1"/>
  <c r="D14" i="1"/>
  <c r="J19" i="1"/>
  <c r="J17" i="1"/>
  <c r="J15" i="1"/>
  <c r="J21" i="1"/>
  <c r="C20" i="1"/>
  <c r="C18" i="1"/>
  <c r="C16" i="1"/>
  <c r="C14" i="1"/>
  <c r="H19" i="1"/>
  <c r="H17" i="1"/>
  <c r="H15" i="1"/>
  <c r="H21" i="1"/>
  <c r="G19" i="1"/>
  <c r="G17" i="1"/>
  <c r="G15" i="1"/>
  <c r="G21" i="1"/>
</calcChain>
</file>

<file path=xl/sharedStrings.xml><?xml version="1.0" encoding="utf-8"?>
<sst xmlns="http://schemas.openxmlformats.org/spreadsheetml/2006/main" count="20" uniqueCount="20">
  <si>
    <t># of magnets</t>
  </si>
  <si>
    <t>magnet center radius</t>
  </si>
  <si>
    <t>B</t>
  </si>
  <si>
    <t>Py</t>
  </si>
  <si>
    <t>Pz</t>
  </si>
  <si>
    <t>i</t>
  </si>
  <si>
    <t>Position</t>
  </si>
  <si>
    <t>1py</t>
  </si>
  <si>
    <t>2py</t>
  </si>
  <si>
    <t>1pz</t>
  </si>
  <si>
    <t>2pz</t>
  </si>
  <si>
    <t>3py</t>
  </si>
  <si>
    <t>3pz</t>
  </si>
  <si>
    <t>4pz</t>
  </si>
  <si>
    <t>4py</t>
  </si>
  <si>
    <t>rotation per magnet (2B)</t>
  </si>
  <si>
    <t>cube edge</t>
  </si>
  <si>
    <t>Cut depth</t>
  </si>
  <si>
    <t>Ring height</t>
  </si>
  <si>
    <t>≈5.5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</si>
</sst>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Magnet positions</a:t>
            </a:r>
            <a:r>
              <a:rPr lang="en-US" baseline="0"/>
              <a:t> in x-y coordinate</a:t>
            </a:r>
            <a:endParaRPr lang="en-US"/>
          </a:p>
        </c:rich>
      </c:tx>
      <c:layout>
        <c:manualLayout>
          <c:xMode val="edge"/>
          <c:yMode val="edge"/>
          <c:x val="0.32221391018124501"/>
          <c:y val="1.3506994693680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970030474244572E-2"/>
          <c:y val="6.513444610423022E-2"/>
          <c:w val="0.93947598285519696"/>
          <c:h val="0.92522003684530818"/>
        </c:manualLayout>
      </c:layout>
      <c:scatterChart>
        <c:scatterStyle val="lineMarker"/>
        <c:varyColors val="0"/>
        <c:ser>
          <c:idx val="5"/>
          <c:order val="0"/>
          <c:tx>
            <c:v>Corner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xVal>
            <c:numRef>
              <c:f>Sheet1!$C$14:$N$14</c:f>
              <c:numCache>
                <c:formatCode>0.00</c:formatCode>
                <c:ptCount val="12"/>
                <c:pt idx="0">
                  <c:v>5.5175000000000001</c:v>
                </c:pt>
                <c:pt idx="1">
                  <c:v>22.53704516538064</c:v>
                </c:pt>
                <c:pt idx="2">
                  <c:v>28.000307278913798</c:v>
                </c:pt>
                <c:pt idx="3">
                  <c:v>24.482500000000002</c:v>
                </c:pt>
                <c:pt idx="4">
                  <c:v>18.44371694815252</c:v>
                </c:pt>
                <c:pt idx="5">
                  <c:v>12.980454834619358</c:v>
                </c:pt>
                <c:pt idx="6">
                  <c:v>5.5175000000000018</c:v>
                </c:pt>
                <c:pt idx="7">
                  <c:v>-7.4629548346193504</c:v>
                </c:pt>
                <c:pt idx="8">
                  <c:v>-23.961216948152504</c:v>
                </c:pt>
                <c:pt idx="9">
                  <c:v>-35.517499999999991</c:v>
                </c:pt>
                <c:pt idx="10">
                  <c:v>-33.517807278913793</c:v>
                </c:pt>
                <c:pt idx="11">
                  <c:v>-17.019545165380656</c:v>
                </c:pt>
              </c:numCache>
            </c:numRef>
          </c:xVal>
          <c:yVal>
            <c:numRef>
              <c:f>Sheet1!$C$15:$N$15</c:f>
              <c:numCache>
                <c:formatCode>0.00</c:formatCode>
                <c:ptCount val="12"/>
                <c:pt idx="0">
                  <c:v>35.517499999999998</c:v>
                </c:pt>
                <c:pt idx="1">
                  <c:v>23.961216948152522</c:v>
                </c:pt>
                <c:pt idx="2">
                  <c:v>7.4629548346193646</c:v>
                </c:pt>
                <c:pt idx="3">
                  <c:v>-5.5174999999999983</c:v>
                </c:pt>
                <c:pt idx="4">
                  <c:v>-12.980454834619355</c:v>
                </c:pt>
                <c:pt idx="5">
                  <c:v>-18.44371694815252</c:v>
                </c:pt>
                <c:pt idx="6">
                  <c:v>-24.482499999999998</c:v>
                </c:pt>
                <c:pt idx="7">
                  <c:v>-28.000307278913802</c:v>
                </c:pt>
                <c:pt idx="8">
                  <c:v>-22.537045165380654</c:v>
                </c:pt>
                <c:pt idx="9">
                  <c:v>-5.5175000000000116</c:v>
                </c:pt>
                <c:pt idx="10">
                  <c:v>17.019545165380652</c:v>
                </c:pt>
                <c:pt idx="11">
                  <c:v>33.517807278913793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70-4470-BE53-3C94C011915B}"/>
            </c:ext>
          </c:extLst>
        </c:ser>
        <c:ser>
          <c:idx val="1"/>
          <c:order val="1"/>
          <c:tx>
            <c:v>Corner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1000"/>
                </a:schemeClr>
              </a:solidFill>
              <a:ln w="9525">
                <a:solidFill>
                  <a:schemeClr val="accent1">
                    <a:shade val="61000"/>
                  </a:schemeClr>
                </a:solidFill>
              </a:ln>
              <a:effectLst/>
            </c:spPr>
          </c:marker>
          <c:xVal>
            <c:numRef>
              <c:f>Sheet1!$C$16:$N$16</c:f>
              <c:numCache>
                <c:formatCode>0.00</c:formatCode>
                <c:ptCount val="12"/>
                <c:pt idx="0">
                  <c:v>-5.5174999999999992</c:v>
                </c:pt>
                <c:pt idx="1">
                  <c:v>17.019545165380638</c:v>
                </c:pt>
                <c:pt idx="2">
                  <c:v>33.517807278913793</c:v>
                </c:pt>
                <c:pt idx="3">
                  <c:v>35.517499999999998</c:v>
                </c:pt>
                <c:pt idx="4">
                  <c:v>23.961216948152522</c:v>
                </c:pt>
                <c:pt idx="5">
                  <c:v>7.4629548346193584</c:v>
                </c:pt>
                <c:pt idx="6">
                  <c:v>-5.5174999999999974</c:v>
                </c:pt>
                <c:pt idx="7">
                  <c:v>-12.980454834619355</c:v>
                </c:pt>
                <c:pt idx="8">
                  <c:v>-18.443716948152513</c:v>
                </c:pt>
                <c:pt idx="9">
                  <c:v>-24.482499999999995</c:v>
                </c:pt>
                <c:pt idx="10">
                  <c:v>-28.000307278913805</c:v>
                </c:pt>
                <c:pt idx="11">
                  <c:v>-22.537045165380654</c:v>
                </c:pt>
              </c:numCache>
            </c:numRef>
          </c:xVal>
          <c:yVal>
            <c:numRef>
              <c:f>Sheet1!$C$17:$N$17</c:f>
              <c:numCache>
                <c:formatCode>0.00</c:formatCode>
                <c:ptCount val="12"/>
                <c:pt idx="0">
                  <c:v>35.517499999999998</c:v>
                </c:pt>
                <c:pt idx="1">
                  <c:v>33.5178072789138</c:v>
                </c:pt>
                <c:pt idx="2">
                  <c:v>17.019545165380645</c:v>
                </c:pt>
                <c:pt idx="3">
                  <c:v>-5.5174999999999974</c:v>
                </c:pt>
                <c:pt idx="4">
                  <c:v>-22.537045165380633</c:v>
                </c:pt>
                <c:pt idx="5">
                  <c:v>-28.000307278913798</c:v>
                </c:pt>
                <c:pt idx="6">
                  <c:v>-24.482500000000002</c:v>
                </c:pt>
                <c:pt idx="7">
                  <c:v>-18.443716948152524</c:v>
                </c:pt>
                <c:pt idx="8">
                  <c:v>-12.980454834619367</c:v>
                </c:pt>
                <c:pt idx="9">
                  <c:v>-5.5174999999999983</c:v>
                </c:pt>
                <c:pt idx="10">
                  <c:v>7.4629548346193664</c:v>
                </c:pt>
                <c:pt idx="11">
                  <c:v>23.961216948152511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70-4470-BE53-3C94C011915B}"/>
            </c:ext>
          </c:extLst>
        </c:ser>
        <c:ser>
          <c:idx val="6"/>
          <c:order val="2"/>
          <c:tx>
            <c:v>Corner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xVal>
            <c:numRef>
              <c:f>Sheet1!$C$18:$N$18</c:f>
              <c:numCache>
                <c:formatCode>0.00</c:formatCode>
                <c:ptCount val="12"/>
                <c:pt idx="0">
                  <c:v>-5.5175000000000001</c:v>
                </c:pt>
                <c:pt idx="1">
                  <c:v>7.4629548346193584</c:v>
                </c:pt>
                <c:pt idx="2">
                  <c:v>23.961216948152515</c:v>
                </c:pt>
                <c:pt idx="3">
                  <c:v>35.517499999999998</c:v>
                </c:pt>
                <c:pt idx="4">
                  <c:v>33.5178072789138</c:v>
                </c:pt>
                <c:pt idx="5">
                  <c:v>17.019545165380638</c:v>
                </c:pt>
                <c:pt idx="6">
                  <c:v>-5.5174999999999947</c:v>
                </c:pt>
                <c:pt idx="7">
                  <c:v>-22.537045165380633</c:v>
                </c:pt>
                <c:pt idx="8">
                  <c:v>-28.000307278913802</c:v>
                </c:pt>
                <c:pt idx="9">
                  <c:v>-24.482500000000009</c:v>
                </c:pt>
                <c:pt idx="10">
                  <c:v>-18.44371694815252</c:v>
                </c:pt>
                <c:pt idx="11">
                  <c:v>-12.980454834619373</c:v>
                </c:pt>
              </c:numCache>
            </c:numRef>
          </c:xVal>
          <c:yVal>
            <c:numRef>
              <c:f>Sheet1!$C$19:$N$19</c:f>
              <c:numCache>
                <c:formatCode>0.00</c:formatCode>
                <c:ptCount val="12"/>
                <c:pt idx="0">
                  <c:v>24.482500000000002</c:v>
                </c:pt>
                <c:pt idx="1">
                  <c:v>28.000307278913798</c:v>
                </c:pt>
                <c:pt idx="2">
                  <c:v>22.537045165380643</c:v>
                </c:pt>
                <c:pt idx="3">
                  <c:v>5.5175000000000018</c:v>
                </c:pt>
                <c:pt idx="4">
                  <c:v>-17.019545165380631</c:v>
                </c:pt>
                <c:pt idx="5">
                  <c:v>-33.5178072789138</c:v>
                </c:pt>
                <c:pt idx="6">
                  <c:v>-35.517499999999998</c:v>
                </c:pt>
                <c:pt idx="7">
                  <c:v>-23.961216948152526</c:v>
                </c:pt>
                <c:pt idx="8">
                  <c:v>-7.4629548346193761</c:v>
                </c:pt>
                <c:pt idx="9">
                  <c:v>5.517500000000001</c:v>
                </c:pt>
                <c:pt idx="10">
                  <c:v>12.980454834619355</c:v>
                </c:pt>
                <c:pt idx="11">
                  <c:v>18.443716948152513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70-4470-BE53-3C94C011915B}"/>
            </c:ext>
          </c:extLst>
        </c:ser>
        <c:ser>
          <c:idx val="7"/>
          <c:order val="3"/>
          <c:tx>
            <c:v>Corner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4000"/>
                </a:schemeClr>
              </a:solidFill>
              <a:ln w="9525">
                <a:solidFill>
                  <a:schemeClr val="accent1">
                    <a:tint val="54000"/>
                  </a:schemeClr>
                </a:solidFill>
              </a:ln>
              <a:effectLst/>
            </c:spPr>
          </c:marker>
          <c:xVal>
            <c:numRef>
              <c:f>Sheet1!$C$20:$N$20</c:f>
              <c:numCache>
                <c:formatCode>0.00</c:formatCode>
                <c:ptCount val="12"/>
                <c:pt idx="0">
                  <c:v>5.5174999999999992</c:v>
                </c:pt>
                <c:pt idx="1">
                  <c:v>12.980454834619358</c:v>
                </c:pt>
                <c:pt idx="2">
                  <c:v>18.443716948152517</c:v>
                </c:pt>
                <c:pt idx="3">
                  <c:v>24.482500000000002</c:v>
                </c:pt>
                <c:pt idx="4">
                  <c:v>28.000307278913798</c:v>
                </c:pt>
                <c:pt idx="5">
                  <c:v>22.53704516538064</c:v>
                </c:pt>
                <c:pt idx="6">
                  <c:v>5.5175000000000045</c:v>
                </c:pt>
                <c:pt idx="7">
                  <c:v>-17.019545165380627</c:v>
                </c:pt>
                <c:pt idx="8">
                  <c:v>-33.517807278913793</c:v>
                </c:pt>
                <c:pt idx="9">
                  <c:v>-35.517500000000005</c:v>
                </c:pt>
                <c:pt idx="10">
                  <c:v>-23.961216948152508</c:v>
                </c:pt>
                <c:pt idx="11">
                  <c:v>-7.4629548346193753</c:v>
                </c:pt>
              </c:numCache>
            </c:numRef>
          </c:xVal>
          <c:yVal>
            <c:numRef>
              <c:f>Sheet1!$C$21:$N$21</c:f>
              <c:numCache>
                <c:formatCode>0.00</c:formatCode>
                <c:ptCount val="12"/>
                <c:pt idx="0">
                  <c:v>24.482500000000002</c:v>
                </c:pt>
                <c:pt idx="1">
                  <c:v>18.44371694815252</c:v>
                </c:pt>
                <c:pt idx="2">
                  <c:v>12.980454834619362</c:v>
                </c:pt>
                <c:pt idx="3">
                  <c:v>5.517500000000001</c:v>
                </c:pt>
                <c:pt idx="4">
                  <c:v>-7.4629548346193522</c:v>
                </c:pt>
                <c:pt idx="5">
                  <c:v>-23.961216948152522</c:v>
                </c:pt>
                <c:pt idx="6">
                  <c:v>-35.517499999999998</c:v>
                </c:pt>
                <c:pt idx="7">
                  <c:v>-33.517807278913807</c:v>
                </c:pt>
                <c:pt idx="8">
                  <c:v>-17.019545165380663</c:v>
                </c:pt>
                <c:pt idx="9">
                  <c:v>5.5174999999999876</c:v>
                </c:pt>
                <c:pt idx="10">
                  <c:v>22.53704516538064</c:v>
                </c:pt>
                <c:pt idx="11">
                  <c:v>28.000307278913795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70-4470-BE53-3C94C011915B}"/>
            </c:ext>
          </c:extLst>
        </c:ser>
        <c:ser>
          <c:idx val="0"/>
          <c:order val="4"/>
          <c:tx>
            <c:v>Magnet center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3000"/>
                </a:schemeClr>
              </a:solidFill>
              <a:ln w="9525">
                <a:solidFill>
                  <a:schemeClr val="accent1">
                    <a:shade val="53000"/>
                  </a:schemeClr>
                </a:solidFill>
              </a:ln>
              <a:effectLst/>
            </c:spPr>
          </c:marker>
          <c:xVal>
            <c:numRef>
              <c:f>Sheet1!$C$8:$N$8</c:f>
              <c:numCache>
                <c:formatCode>0.00</c:formatCode>
                <c:ptCount val="12"/>
                <c:pt idx="0">
                  <c:v>0</c:v>
                </c:pt>
                <c:pt idx="1">
                  <c:v>14.999999999999998</c:v>
                </c:pt>
                <c:pt idx="2">
                  <c:v>25.980762113533157</c:v>
                </c:pt>
                <c:pt idx="3">
                  <c:v>30</c:v>
                </c:pt>
                <c:pt idx="4">
                  <c:v>25.98076211353316</c:v>
                </c:pt>
                <c:pt idx="5">
                  <c:v>14.999999999999998</c:v>
                </c:pt>
                <c:pt idx="6">
                  <c:v>3.67544536472586E-15</c:v>
                </c:pt>
                <c:pt idx="7">
                  <c:v>-14.999999999999991</c:v>
                </c:pt>
                <c:pt idx="8">
                  <c:v>-25.980762113533153</c:v>
                </c:pt>
                <c:pt idx="9">
                  <c:v>-30</c:v>
                </c:pt>
                <c:pt idx="10">
                  <c:v>-25.980762113533157</c:v>
                </c:pt>
                <c:pt idx="11">
                  <c:v>-15.000000000000014</c:v>
                </c:pt>
              </c:numCache>
            </c:numRef>
          </c:xVal>
          <c:yVal>
            <c:numRef>
              <c:f>Sheet1!$C$9:$N$9</c:f>
              <c:numCache>
                <c:formatCode>0.00</c:formatCode>
                <c:ptCount val="12"/>
                <c:pt idx="0">
                  <c:v>30</c:v>
                </c:pt>
                <c:pt idx="1">
                  <c:v>25.98076211353316</c:v>
                </c:pt>
                <c:pt idx="2">
                  <c:v>15.000000000000004</c:v>
                </c:pt>
                <c:pt idx="3">
                  <c:v>1.83772268236293E-15</c:v>
                </c:pt>
                <c:pt idx="4">
                  <c:v>-14.999999999999993</c:v>
                </c:pt>
                <c:pt idx="5">
                  <c:v>-25.98076211353316</c:v>
                </c:pt>
                <c:pt idx="6">
                  <c:v>-30</c:v>
                </c:pt>
                <c:pt idx="7">
                  <c:v>-25.980762113533164</c:v>
                </c:pt>
                <c:pt idx="8">
                  <c:v>-15.000000000000014</c:v>
                </c:pt>
                <c:pt idx="9">
                  <c:v>-5.51316804708879E-15</c:v>
                </c:pt>
                <c:pt idx="10">
                  <c:v>15.000000000000004</c:v>
                </c:pt>
                <c:pt idx="11">
                  <c:v>25.980762113533153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70-4470-BE53-3C94C0119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161920"/>
        <c:axId val="1162161008"/>
      </c:scatterChart>
      <c:valAx>
        <c:axId val="156616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161008"/>
        <c:crosses val="autoZero"/>
        <c:crossBetween val="midCat"/>
      </c:valAx>
      <c:valAx>
        <c:axId val="116216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16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6349</xdr:colOff>
      <xdr:row>0</xdr:row>
      <xdr:rowOff>161923</xdr:rowOff>
    </xdr:from>
    <xdr:to>
      <xdr:col>26</xdr:col>
      <xdr:colOff>47625</xdr:colOff>
      <xdr:row>42</xdr:row>
      <xdr:rowOff>83343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45FAC-01F5-9344-9C57-DC3DB18D8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DC21-E178-F645-AF41-DFB824044317}">
  <sheetPr>
    <tabColor theme="4"/>
  </sheetPr>
  <dimension ref="B2:N24"/>
  <sheetViews>
    <sheetView tabSelected="1" zoomScale="60" zoomScaleNormal="60" workbookViewId="0">
      <selection activeCell="C25" sqref="C25"/>
    </sheetView>
  </sheetViews>
  <sheetFormatPr defaultColWidth="11" defaultRowHeight="15.75" x14ac:dyDescent="0.25"/>
  <cols>
    <col min="2" max="2" width="19.375" customWidth="1"/>
  </cols>
  <sheetData>
    <row r="2" spans="2:14" x14ac:dyDescent="0.25">
      <c r="B2" t="s">
        <v>1</v>
      </c>
      <c r="C2" s="1">
        <v>30</v>
      </c>
      <c r="D2" t="s">
        <v>16</v>
      </c>
      <c r="E2">
        <v>11.035</v>
      </c>
    </row>
    <row r="3" spans="2:14" x14ac:dyDescent="0.25">
      <c r="B3" t="s">
        <v>0</v>
      </c>
      <c r="C3" s="1">
        <v>12</v>
      </c>
    </row>
    <row r="4" spans="2:14" x14ac:dyDescent="0.25">
      <c r="C4" s="1"/>
    </row>
    <row r="5" spans="2:14" x14ac:dyDescent="0.25">
      <c r="B5" t="s">
        <v>6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</row>
    <row r="6" spans="2:14" x14ac:dyDescent="0.25">
      <c r="B6" t="s">
        <v>5</v>
      </c>
      <c r="C6" s="2">
        <v>0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  <c r="K6" s="2">
        <v>8</v>
      </c>
      <c r="L6" s="2">
        <v>9</v>
      </c>
      <c r="M6" s="2">
        <v>10</v>
      </c>
      <c r="N6" s="2">
        <v>11</v>
      </c>
    </row>
    <row r="7" spans="2:14" x14ac:dyDescent="0.25">
      <c r="B7" t="s">
        <v>2</v>
      </c>
      <c r="C7" s="3">
        <f>C6*2*PI()/$C$3</f>
        <v>0</v>
      </c>
      <c r="D7" s="3">
        <f t="shared" ref="D7:N7" si="0">D6*2*PI()/$C$3</f>
        <v>0.52359877559829882</v>
      </c>
      <c r="E7" s="3">
        <f t="shared" si="0"/>
        <v>1.0471975511965976</v>
      </c>
      <c r="F7" s="3">
        <f t="shared" si="0"/>
        <v>1.5707963267948966</v>
      </c>
      <c r="G7" s="3">
        <f t="shared" si="0"/>
        <v>2.0943951023931953</v>
      </c>
      <c r="H7" s="3">
        <f t="shared" si="0"/>
        <v>2.6179938779914944</v>
      </c>
      <c r="I7" s="3">
        <f t="shared" si="0"/>
        <v>3.1415926535897931</v>
      </c>
      <c r="J7" s="3">
        <f t="shared" si="0"/>
        <v>3.6651914291880918</v>
      </c>
      <c r="K7" s="3">
        <f t="shared" si="0"/>
        <v>4.1887902047863905</v>
      </c>
      <c r="L7" s="3">
        <f t="shared" si="0"/>
        <v>4.7123889803846897</v>
      </c>
      <c r="M7" s="3">
        <f t="shared" si="0"/>
        <v>5.2359877559829888</v>
      </c>
      <c r="N7" s="3">
        <f t="shared" si="0"/>
        <v>5.7595865315812871</v>
      </c>
    </row>
    <row r="8" spans="2:14" x14ac:dyDescent="0.25">
      <c r="B8" t="s">
        <v>3</v>
      </c>
      <c r="C8" s="13">
        <f>$C$2*SIN(C7)</f>
        <v>0</v>
      </c>
      <c r="D8" s="13">
        <f t="shared" ref="D8:N8" si="1">$C$2*SIN(D7)</f>
        <v>14.999999999999998</v>
      </c>
      <c r="E8" s="13">
        <f t="shared" si="1"/>
        <v>25.980762113533157</v>
      </c>
      <c r="F8" s="13">
        <f t="shared" si="1"/>
        <v>30</v>
      </c>
      <c r="G8" s="13">
        <f t="shared" si="1"/>
        <v>25.98076211353316</v>
      </c>
      <c r="H8" s="13">
        <f t="shared" si="1"/>
        <v>14.999999999999998</v>
      </c>
      <c r="I8" s="13">
        <f t="shared" si="1"/>
        <v>3.67544536472586E-15</v>
      </c>
      <c r="J8" s="13">
        <f t="shared" si="1"/>
        <v>-14.999999999999991</v>
      </c>
      <c r="K8" s="13">
        <f t="shared" si="1"/>
        <v>-25.980762113533153</v>
      </c>
      <c r="L8" s="13">
        <f t="shared" si="1"/>
        <v>-30</v>
      </c>
      <c r="M8" s="13">
        <f t="shared" si="1"/>
        <v>-25.980762113533157</v>
      </c>
      <c r="N8" s="13">
        <f t="shared" si="1"/>
        <v>-15.000000000000014</v>
      </c>
    </row>
    <row r="9" spans="2:14" x14ac:dyDescent="0.25">
      <c r="B9" t="s">
        <v>4</v>
      </c>
      <c r="C9" s="14">
        <f>$C$2*COS(C7)</f>
        <v>30</v>
      </c>
      <c r="D9" s="14">
        <f t="shared" ref="D9:N9" si="2">$C$2*COS(D7)</f>
        <v>25.98076211353316</v>
      </c>
      <c r="E9" s="14">
        <f t="shared" si="2"/>
        <v>15.000000000000004</v>
      </c>
      <c r="F9" s="14">
        <f t="shared" si="2"/>
        <v>1.83772268236293E-15</v>
      </c>
      <c r="G9" s="14">
        <f t="shared" si="2"/>
        <v>-14.999999999999993</v>
      </c>
      <c r="H9" s="14">
        <f t="shared" si="2"/>
        <v>-25.98076211353316</v>
      </c>
      <c r="I9" s="14">
        <f t="shared" si="2"/>
        <v>-30</v>
      </c>
      <c r="J9" s="14">
        <f t="shared" si="2"/>
        <v>-25.980762113533164</v>
      </c>
      <c r="K9" s="14">
        <f t="shared" si="2"/>
        <v>-15.000000000000014</v>
      </c>
      <c r="L9" s="14">
        <f t="shared" si="2"/>
        <v>-5.51316804708879E-15</v>
      </c>
      <c r="M9" s="14">
        <f t="shared" si="2"/>
        <v>15.000000000000004</v>
      </c>
      <c r="N9" s="14">
        <f t="shared" si="2"/>
        <v>25.980762113533153</v>
      </c>
    </row>
    <row r="11" spans="2:14" x14ac:dyDescent="0.25">
      <c r="B11" t="s">
        <v>15</v>
      </c>
      <c r="C11" s="3">
        <f>2*C7</f>
        <v>0</v>
      </c>
      <c r="D11" s="3">
        <f t="shared" ref="D11:N11" si="3">2*D7</f>
        <v>1.0471975511965976</v>
      </c>
      <c r="E11" s="3">
        <f t="shared" si="3"/>
        <v>2.0943951023931953</v>
      </c>
      <c r="F11" s="3">
        <f t="shared" si="3"/>
        <v>3.1415926535897931</v>
      </c>
      <c r="G11" s="3">
        <f t="shared" si="3"/>
        <v>4.1887902047863905</v>
      </c>
      <c r="H11" s="3">
        <f t="shared" si="3"/>
        <v>5.2359877559829888</v>
      </c>
      <c r="I11" s="3">
        <f t="shared" si="3"/>
        <v>6.2831853071795862</v>
      </c>
      <c r="J11" s="3">
        <f t="shared" si="3"/>
        <v>7.3303828583761836</v>
      </c>
      <c r="K11" s="3">
        <f t="shared" si="3"/>
        <v>8.3775804095727811</v>
      </c>
      <c r="L11" s="3">
        <f t="shared" si="3"/>
        <v>9.4247779607693793</v>
      </c>
      <c r="M11" s="3">
        <f t="shared" si="3"/>
        <v>10.471975511965978</v>
      </c>
      <c r="N11" s="3">
        <f t="shared" si="3"/>
        <v>11.519173063162574</v>
      </c>
    </row>
    <row r="14" spans="2:14" x14ac:dyDescent="0.25">
      <c r="B14" t="s">
        <v>7</v>
      </c>
      <c r="C14" s="5">
        <f>C$8+($E$2/(2^0.5))*COS((PI()/4)-(2*C$7))</f>
        <v>5.5175000000000001</v>
      </c>
      <c r="D14" s="5">
        <f t="shared" ref="D14:N14" si="4">D$8+($E$2/(2^0.5))*COS((PI()/4)-(2*D$7))</f>
        <v>22.53704516538064</v>
      </c>
      <c r="E14" s="5">
        <f t="shared" si="4"/>
        <v>28.000307278913798</v>
      </c>
      <c r="F14" s="5">
        <f t="shared" si="4"/>
        <v>24.482500000000002</v>
      </c>
      <c r="G14" s="5">
        <f t="shared" si="4"/>
        <v>18.44371694815252</v>
      </c>
      <c r="H14" s="5">
        <f t="shared" si="4"/>
        <v>12.980454834619358</v>
      </c>
      <c r="I14" s="5">
        <f t="shared" si="4"/>
        <v>5.5175000000000018</v>
      </c>
      <c r="J14" s="5">
        <f t="shared" si="4"/>
        <v>-7.4629548346193504</v>
      </c>
      <c r="K14" s="5">
        <f t="shared" si="4"/>
        <v>-23.961216948152504</v>
      </c>
      <c r="L14" s="5">
        <f t="shared" si="4"/>
        <v>-35.517499999999991</v>
      </c>
      <c r="M14" s="5">
        <f t="shared" si="4"/>
        <v>-33.517807278913793</v>
      </c>
      <c r="N14" s="5">
        <f t="shared" si="4"/>
        <v>-17.019545165380656</v>
      </c>
    </row>
    <row r="15" spans="2:14" x14ac:dyDescent="0.25">
      <c r="B15" t="s">
        <v>9</v>
      </c>
      <c r="C15" s="6">
        <f>C$9+($E$2/(2^0.5))*SIN((PI()/4)-(2*C$7))</f>
        <v>35.517499999999998</v>
      </c>
      <c r="D15" s="6">
        <f t="shared" ref="D15:N15" si="5">D$9+($E$2/(2^0.5))*SIN((PI()/4)-(2*D$7))</f>
        <v>23.961216948152522</v>
      </c>
      <c r="E15" s="6">
        <f t="shared" si="5"/>
        <v>7.4629548346193646</v>
      </c>
      <c r="F15" s="6">
        <f t="shared" si="5"/>
        <v>-5.5174999999999983</v>
      </c>
      <c r="G15" s="6">
        <f t="shared" si="5"/>
        <v>-12.980454834619355</v>
      </c>
      <c r="H15" s="6">
        <f t="shared" si="5"/>
        <v>-18.44371694815252</v>
      </c>
      <c r="I15" s="6">
        <f t="shared" si="5"/>
        <v>-24.482499999999998</v>
      </c>
      <c r="J15" s="6">
        <f t="shared" si="5"/>
        <v>-28.000307278913802</v>
      </c>
      <c r="K15" s="6">
        <f t="shared" si="5"/>
        <v>-22.537045165380654</v>
      </c>
      <c r="L15" s="6">
        <f t="shared" si="5"/>
        <v>-5.5175000000000116</v>
      </c>
      <c r="M15" s="6">
        <f t="shared" si="5"/>
        <v>17.019545165380652</v>
      </c>
      <c r="N15" s="6">
        <f t="shared" si="5"/>
        <v>33.517807278913793</v>
      </c>
    </row>
    <row r="16" spans="2:14" x14ac:dyDescent="0.25">
      <c r="B16" t="s">
        <v>8</v>
      </c>
      <c r="C16" s="7">
        <f>C$8+($E$2/(2^0.5))*(-1)*SIN((PI()/4)-(2*C$7))</f>
        <v>-5.5174999999999992</v>
      </c>
      <c r="D16" s="7">
        <f t="shared" ref="D16:N16" si="6">D$8+($E$2/(2^0.5))*(-1)*SIN((PI()/4)-(2*D$7))</f>
        <v>17.019545165380638</v>
      </c>
      <c r="E16" s="7">
        <f t="shared" si="6"/>
        <v>33.517807278913793</v>
      </c>
      <c r="F16" s="7">
        <f t="shared" si="6"/>
        <v>35.517499999999998</v>
      </c>
      <c r="G16" s="7">
        <f t="shared" si="6"/>
        <v>23.961216948152522</v>
      </c>
      <c r="H16" s="7">
        <f t="shared" si="6"/>
        <v>7.4629548346193584</v>
      </c>
      <c r="I16" s="7">
        <f t="shared" si="6"/>
        <v>-5.5174999999999974</v>
      </c>
      <c r="J16" s="7">
        <f t="shared" si="6"/>
        <v>-12.980454834619355</v>
      </c>
      <c r="K16" s="7">
        <f t="shared" si="6"/>
        <v>-18.443716948152513</v>
      </c>
      <c r="L16" s="7">
        <f t="shared" si="6"/>
        <v>-24.482499999999995</v>
      </c>
      <c r="M16" s="7">
        <f t="shared" si="6"/>
        <v>-28.000307278913805</v>
      </c>
      <c r="N16" s="7">
        <f t="shared" si="6"/>
        <v>-22.537045165380654</v>
      </c>
    </row>
    <row r="17" spans="2:14" x14ac:dyDescent="0.25">
      <c r="B17" t="s">
        <v>10</v>
      </c>
      <c r="C17" s="8">
        <f>C$9+($E$2/(2^0.5))*COS((PI()/4)-(2*C$7))</f>
        <v>35.517499999999998</v>
      </c>
      <c r="D17" s="8">
        <f t="shared" ref="D17:N17" si="7">D$9+($E$2/(2^0.5))*COS((PI()/4)-(2*D$7))</f>
        <v>33.5178072789138</v>
      </c>
      <c r="E17" s="8">
        <f t="shared" si="7"/>
        <v>17.019545165380645</v>
      </c>
      <c r="F17" s="8">
        <f t="shared" si="7"/>
        <v>-5.5174999999999974</v>
      </c>
      <c r="G17" s="8">
        <f t="shared" si="7"/>
        <v>-22.537045165380633</v>
      </c>
      <c r="H17" s="8">
        <f t="shared" si="7"/>
        <v>-28.000307278913798</v>
      </c>
      <c r="I17" s="8">
        <f t="shared" si="7"/>
        <v>-24.482500000000002</v>
      </c>
      <c r="J17" s="8">
        <f t="shared" si="7"/>
        <v>-18.443716948152524</v>
      </c>
      <c r="K17" s="8">
        <f t="shared" si="7"/>
        <v>-12.980454834619367</v>
      </c>
      <c r="L17" s="8">
        <f t="shared" si="7"/>
        <v>-5.5174999999999983</v>
      </c>
      <c r="M17" s="8">
        <f t="shared" si="7"/>
        <v>7.4629548346193664</v>
      </c>
      <c r="N17" s="8">
        <f t="shared" si="7"/>
        <v>23.961216948152511</v>
      </c>
    </row>
    <row r="18" spans="2:14" x14ac:dyDescent="0.25">
      <c r="B18" t="s">
        <v>11</v>
      </c>
      <c r="C18" s="9">
        <f>C$8+($E$2/(2^0.5))*(-1)*COS((PI()/4)-(2*C$7))</f>
        <v>-5.5175000000000001</v>
      </c>
      <c r="D18" s="9">
        <f t="shared" ref="D18:N18" si="8">D$8+($E$2/(2^0.5))*(-1)*COS((PI()/4)-(2*D$7))</f>
        <v>7.4629548346193584</v>
      </c>
      <c r="E18" s="9">
        <f t="shared" si="8"/>
        <v>23.961216948152515</v>
      </c>
      <c r="F18" s="9">
        <f t="shared" si="8"/>
        <v>35.517499999999998</v>
      </c>
      <c r="G18" s="9">
        <f t="shared" si="8"/>
        <v>33.5178072789138</v>
      </c>
      <c r="H18" s="9">
        <f t="shared" si="8"/>
        <v>17.019545165380638</v>
      </c>
      <c r="I18" s="9">
        <f t="shared" si="8"/>
        <v>-5.5174999999999947</v>
      </c>
      <c r="J18" s="9">
        <f t="shared" si="8"/>
        <v>-22.537045165380633</v>
      </c>
      <c r="K18" s="9">
        <f t="shared" si="8"/>
        <v>-28.000307278913802</v>
      </c>
      <c r="L18" s="9">
        <f t="shared" si="8"/>
        <v>-24.482500000000009</v>
      </c>
      <c r="M18" s="9">
        <f t="shared" si="8"/>
        <v>-18.44371694815252</v>
      </c>
      <c r="N18" s="9">
        <f t="shared" si="8"/>
        <v>-12.980454834619373</v>
      </c>
    </row>
    <row r="19" spans="2:14" x14ac:dyDescent="0.25">
      <c r="B19" t="s">
        <v>12</v>
      </c>
      <c r="C19" s="10">
        <f>C$9+($E$2/(2^0.5))*(-1)*SIN((PI()/4)-(2*C$7))</f>
        <v>24.482500000000002</v>
      </c>
      <c r="D19" s="10">
        <f t="shared" ref="D19:N19" si="9">D$9+($E$2/(2^0.5))*(-1)*SIN((PI()/4)-(2*D$7))</f>
        <v>28.000307278913798</v>
      </c>
      <c r="E19" s="10">
        <f t="shared" si="9"/>
        <v>22.537045165380643</v>
      </c>
      <c r="F19" s="10">
        <f t="shared" si="9"/>
        <v>5.5175000000000018</v>
      </c>
      <c r="G19" s="10">
        <f t="shared" si="9"/>
        <v>-17.019545165380631</v>
      </c>
      <c r="H19" s="10">
        <f t="shared" si="9"/>
        <v>-33.5178072789138</v>
      </c>
      <c r="I19" s="10">
        <f t="shared" si="9"/>
        <v>-35.517499999999998</v>
      </c>
      <c r="J19" s="10">
        <f t="shared" si="9"/>
        <v>-23.961216948152526</v>
      </c>
      <c r="K19" s="10">
        <f t="shared" si="9"/>
        <v>-7.4629548346193761</v>
      </c>
      <c r="L19" s="10">
        <f t="shared" si="9"/>
        <v>5.517500000000001</v>
      </c>
      <c r="M19" s="10">
        <f t="shared" si="9"/>
        <v>12.980454834619355</v>
      </c>
      <c r="N19" s="10">
        <f t="shared" si="9"/>
        <v>18.443716948152513</v>
      </c>
    </row>
    <row r="20" spans="2:14" x14ac:dyDescent="0.25">
      <c r="B20" t="s">
        <v>14</v>
      </c>
      <c r="C20" s="11">
        <f>C$8+($E$2/(2^0.5))*SIN((PI()/4)-(2*C$7))</f>
        <v>5.5174999999999992</v>
      </c>
      <c r="D20" s="11">
        <f t="shared" ref="D20:N20" si="10">D$8+($E$2/(2^0.5))*SIN((PI()/4)-(2*D$7))</f>
        <v>12.980454834619358</v>
      </c>
      <c r="E20" s="11">
        <f t="shared" si="10"/>
        <v>18.443716948152517</v>
      </c>
      <c r="F20" s="11">
        <f t="shared" si="10"/>
        <v>24.482500000000002</v>
      </c>
      <c r="G20" s="11">
        <f t="shared" si="10"/>
        <v>28.000307278913798</v>
      </c>
      <c r="H20" s="11">
        <f t="shared" si="10"/>
        <v>22.53704516538064</v>
      </c>
      <c r="I20" s="11">
        <f t="shared" si="10"/>
        <v>5.5175000000000045</v>
      </c>
      <c r="J20" s="11">
        <f t="shared" si="10"/>
        <v>-17.019545165380627</v>
      </c>
      <c r="K20" s="11">
        <f t="shared" si="10"/>
        <v>-33.517807278913793</v>
      </c>
      <c r="L20" s="11">
        <f t="shared" si="10"/>
        <v>-35.517500000000005</v>
      </c>
      <c r="M20" s="11">
        <f t="shared" si="10"/>
        <v>-23.961216948152508</v>
      </c>
      <c r="N20" s="11">
        <f t="shared" si="10"/>
        <v>-7.4629548346193753</v>
      </c>
    </row>
    <row r="21" spans="2:14" x14ac:dyDescent="0.25">
      <c r="B21" t="s">
        <v>13</v>
      </c>
      <c r="C21" s="12">
        <f>C$9+($E$2/(2^0.5))*(-1)*COS((PI()/4)-(2*C$7))</f>
        <v>24.482500000000002</v>
      </c>
      <c r="D21" s="12">
        <f t="shared" ref="D21:N21" si="11">D$9+($E$2/(2^0.5))*(-1)*COS((PI()/4)-(2*D$7))</f>
        <v>18.44371694815252</v>
      </c>
      <c r="E21" s="12">
        <f t="shared" si="11"/>
        <v>12.980454834619362</v>
      </c>
      <c r="F21" s="12">
        <f t="shared" si="11"/>
        <v>5.517500000000001</v>
      </c>
      <c r="G21" s="12">
        <f t="shared" si="11"/>
        <v>-7.4629548346193522</v>
      </c>
      <c r="H21" s="12">
        <f t="shared" si="11"/>
        <v>-23.961216948152522</v>
      </c>
      <c r="I21" s="12">
        <f t="shared" si="11"/>
        <v>-35.517499999999998</v>
      </c>
      <c r="J21" s="12">
        <f t="shared" si="11"/>
        <v>-33.517807278913807</v>
      </c>
      <c r="K21" s="12">
        <f t="shared" si="11"/>
        <v>-17.019545165380663</v>
      </c>
      <c r="L21" s="12">
        <f t="shared" si="11"/>
        <v>5.5174999999999876</v>
      </c>
      <c r="M21" s="12">
        <f t="shared" si="11"/>
        <v>22.53704516538064</v>
      </c>
      <c r="N21" s="12">
        <f t="shared" si="11"/>
        <v>28.000307278913795</v>
      </c>
    </row>
    <row r="23" spans="2:14" x14ac:dyDescent="0.25">
      <c r="B23" t="s">
        <v>17</v>
      </c>
      <c r="C23">
        <f>E2/2</f>
        <v>5.5175000000000001</v>
      </c>
      <c r="D23" s="15" t="s">
        <v>19</v>
      </c>
    </row>
    <row r="24" spans="2:14" x14ac:dyDescent="0.25">
      <c r="B24" t="s">
        <v>18</v>
      </c>
      <c r="C24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</cp:lastModifiedBy>
  <dcterms:created xsi:type="dcterms:W3CDTF">2019-02-11T15:25:55Z</dcterms:created>
  <dcterms:modified xsi:type="dcterms:W3CDTF">2019-02-22T18:24:22Z</dcterms:modified>
</cp:coreProperties>
</file>