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GitHub\Hallbach_cylinder\"/>
    </mc:Choice>
  </mc:AlternateContent>
  <xr:revisionPtr revIDLastSave="0" documentId="13_ncr:1_{B54400E2-D61C-472D-B181-5619DC8994B3}" xr6:coauthVersionLast="36" xr6:coauthVersionMax="36" xr10:uidLastSave="{00000000-0000-0000-0000-000000000000}"/>
  <bookViews>
    <workbookView xWindow="0" yWindow="0" windowWidth="21570" windowHeight="7980" xr2:uid="{5A3979A9-2DE4-234A-B973-A6AC692A5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K7" i="1" l="1"/>
  <c r="L7" i="1"/>
  <c r="M7" i="1"/>
  <c r="N7" i="1"/>
  <c r="N9" i="1" l="1"/>
  <c r="N8" i="1"/>
  <c r="N20" i="1" s="1"/>
  <c r="M11" i="1"/>
  <c r="M9" i="1"/>
  <c r="M8" i="1"/>
  <c r="M20" i="1" s="1"/>
  <c r="L11" i="1"/>
  <c r="L9" i="1"/>
  <c r="L8" i="1"/>
  <c r="L20" i="1" s="1"/>
  <c r="K8" i="1"/>
  <c r="K16" i="1" s="1"/>
  <c r="K9" i="1"/>
  <c r="N11" i="1"/>
  <c r="K11" i="1"/>
  <c r="D7" i="1"/>
  <c r="E7" i="1"/>
  <c r="F7" i="1"/>
  <c r="G7" i="1"/>
  <c r="H7" i="1"/>
  <c r="I7" i="1"/>
  <c r="J7" i="1"/>
  <c r="C7" i="1"/>
  <c r="C9" i="1" s="1"/>
  <c r="N14" i="1" l="1"/>
  <c r="K18" i="1"/>
  <c r="N16" i="1"/>
  <c r="N18" i="1"/>
  <c r="E9" i="1"/>
  <c r="E17" i="1" s="1"/>
  <c r="E8" i="1"/>
  <c r="E20" i="1" s="1"/>
  <c r="J9" i="1"/>
  <c r="J8" i="1"/>
  <c r="J14" i="1" s="1"/>
  <c r="D9" i="1"/>
  <c r="D17" i="1" s="1"/>
  <c r="D8" i="1"/>
  <c r="D20" i="1" s="1"/>
  <c r="I8" i="1"/>
  <c r="I16" i="1" s="1"/>
  <c r="I9" i="1"/>
  <c r="G9" i="1"/>
  <c r="G8" i="1"/>
  <c r="G20" i="1" s="1"/>
  <c r="K14" i="1"/>
  <c r="K20" i="1"/>
  <c r="H9" i="1"/>
  <c r="H8" i="1"/>
  <c r="H20" i="1" s="1"/>
  <c r="F9" i="1"/>
  <c r="F15" i="1" s="1"/>
  <c r="F8" i="1"/>
  <c r="F20" i="1" s="1"/>
  <c r="K19" i="1"/>
  <c r="K17" i="1"/>
  <c r="K15" i="1"/>
  <c r="K21" i="1"/>
  <c r="M18" i="1"/>
  <c r="M16" i="1"/>
  <c r="M14" i="1"/>
  <c r="M19" i="1"/>
  <c r="M17" i="1"/>
  <c r="M15" i="1"/>
  <c r="M21" i="1"/>
  <c r="N21" i="1"/>
  <c r="N19" i="1"/>
  <c r="N17" i="1"/>
  <c r="N15" i="1"/>
  <c r="C19" i="1"/>
  <c r="C17" i="1"/>
  <c r="C15" i="1"/>
  <c r="C21" i="1"/>
  <c r="L21" i="1"/>
  <c r="L19" i="1"/>
  <c r="L17" i="1"/>
  <c r="L15" i="1"/>
  <c r="E19" i="1"/>
  <c r="E15" i="1"/>
  <c r="L18" i="1"/>
  <c r="L16" i="1"/>
  <c r="L14" i="1"/>
  <c r="C11" i="1"/>
  <c r="J11" i="1"/>
  <c r="I11" i="1"/>
  <c r="H11" i="1"/>
  <c r="G11" i="1"/>
  <c r="C8" i="1"/>
  <c r="F11" i="1"/>
  <c r="E11" i="1"/>
  <c r="D11" i="1"/>
  <c r="F19" i="1" l="1"/>
  <c r="G14" i="1"/>
  <c r="H18" i="1"/>
  <c r="F21" i="1"/>
  <c r="F17" i="1"/>
  <c r="H14" i="1"/>
  <c r="G16" i="1"/>
  <c r="I14" i="1"/>
  <c r="I18" i="1"/>
  <c r="H16" i="1"/>
  <c r="G18" i="1"/>
  <c r="J16" i="1"/>
  <c r="E21" i="1"/>
  <c r="D19" i="1"/>
  <c r="D15" i="1"/>
  <c r="D21" i="1"/>
  <c r="J18" i="1"/>
  <c r="I20" i="1"/>
  <c r="J20" i="1"/>
  <c r="E18" i="1"/>
  <c r="E16" i="1"/>
  <c r="E14" i="1"/>
  <c r="F18" i="1"/>
  <c r="F16" i="1"/>
  <c r="F14" i="1"/>
  <c r="I19" i="1"/>
  <c r="I17" i="1"/>
  <c r="I15" i="1"/>
  <c r="I21" i="1"/>
  <c r="D18" i="1"/>
  <c r="D16" i="1"/>
  <c r="D14" i="1"/>
  <c r="J19" i="1"/>
  <c r="J17" i="1"/>
  <c r="J15" i="1"/>
  <c r="J21" i="1"/>
  <c r="C20" i="1"/>
  <c r="C18" i="1"/>
  <c r="C16" i="1"/>
  <c r="C14" i="1"/>
  <c r="H19" i="1"/>
  <c r="H17" i="1"/>
  <c r="H15" i="1"/>
  <c r="H21" i="1"/>
  <c r="G19" i="1"/>
  <c r="G17" i="1"/>
  <c r="G15" i="1"/>
  <c r="G21" i="1"/>
</calcChain>
</file>

<file path=xl/sharedStrings.xml><?xml version="1.0" encoding="utf-8"?>
<sst xmlns="http://schemas.openxmlformats.org/spreadsheetml/2006/main" count="21" uniqueCount="21">
  <si>
    <t># of magnets</t>
  </si>
  <si>
    <t>magnet center radius</t>
  </si>
  <si>
    <t>B</t>
  </si>
  <si>
    <t>Py</t>
  </si>
  <si>
    <t>Pz</t>
  </si>
  <si>
    <t>i</t>
  </si>
  <si>
    <t>Position</t>
  </si>
  <si>
    <t>1py</t>
  </si>
  <si>
    <t>2py</t>
  </si>
  <si>
    <t>1pz</t>
  </si>
  <si>
    <t>2pz</t>
  </si>
  <si>
    <t>3py</t>
  </si>
  <si>
    <t>3pz</t>
  </si>
  <si>
    <t>4pz</t>
  </si>
  <si>
    <t>4py</t>
  </si>
  <si>
    <t>rotation per magnet (2B)</t>
  </si>
  <si>
    <t>cube edge</t>
  </si>
  <si>
    <t>Cut depth</t>
  </si>
  <si>
    <t>Ring height</t>
  </si>
  <si>
    <t xml:space="preserve"> 0.004 inches</t>
  </si>
  <si>
    <t>Tolerance (manufacture's)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</si>
</sst>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 positions</a:t>
            </a:r>
            <a:r>
              <a:rPr lang="en-US" baseline="0"/>
              <a:t> in x-y coordinate</a:t>
            </a:r>
            <a:endParaRPr lang="en-US"/>
          </a:p>
        </c:rich>
      </c:tx>
      <c:layout>
        <c:manualLayout>
          <c:xMode val="edge"/>
          <c:yMode val="edge"/>
          <c:x val="0.32221391018124501"/>
          <c:y val="1.3506994693680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25584787753747E-2"/>
          <c:y val="5.7463764545758349E-2"/>
          <c:w val="0.93947598285519696"/>
          <c:h val="0.92522003684530818"/>
        </c:manualLayout>
      </c:layout>
      <c:scatterChart>
        <c:scatterStyle val="lineMarker"/>
        <c:varyColors val="0"/>
        <c:ser>
          <c:idx val="5"/>
          <c:order val="0"/>
          <c:tx>
            <c:v>Corner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Sheet1!$C$14:$N$14</c:f>
              <c:numCache>
                <c:formatCode>0.00</c:formatCode>
                <c:ptCount val="12"/>
                <c:pt idx="0">
                  <c:v>4.9749999999999996</c:v>
                </c:pt>
                <c:pt idx="1">
                  <c:v>19.295976383827579</c:v>
                </c:pt>
                <c:pt idx="2">
                  <c:v>23.47161147843855</c:v>
                </c:pt>
                <c:pt idx="3">
                  <c:v>20.025000000000002</c:v>
                </c:pt>
                <c:pt idx="4">
                  <c:v>14.854658710783387</c:v>
                </c:pt>
                <c:pt idx="5">
                  <c:v>10.679023616172417</c:v>
                </c:pt>
                <c:pt idx="6">
                  <c:v>4.9750000000000014</c:v>
                </c:pt>
                <c:pt idx="7">
                  <c:v>-5.7040236161724103</c:v>
                </c:pt>
                <c:pt idx="8">
                  <c:v>-19.82965871078337</c:v>
                </c:pt>
                <c:pt idx="9">
                  <c:v>-29.974999999999994</c:v>
                </c:pt>
                <c:pt idx="10">
                  <c:v>-28.446611478438545</c:v>
                </c:pt>
                <c:pt idx="11">
                  <c:v>-14.320976383827594</c:v>
                </c:pt>
              </c:numCache>
            </c:numRef>
          </c:xVal>
          <c:yVal>
            <c:numRef>
              <c:f>Sheet1!$C$15:$N$15</c:f>
              <c:numCache>
                <c:formatCode>0.00</c:formatCode>
                <c:ptCount val="12"/>
                <c:pt idx="0">
                  <c:v>29.974999999999998</c:v>
                </c:pt>
                <c:pt idx="1">
                  <c:v>19.829658710783388</c:v>
                </c:pt>
                <c:pt idx="2">
                  <c:v>5.7040236161724227</c:v>
                </c:pt>
                <c:pt idx="3">
                  <c:v>-4.9749999999999979</c:v>
                </c:pt>
                <c:pt idx="4">
                  <c:v>-10.679023616172415</c:v>
                </c:pt>
                <c:pt idx="5">
                  <c:v>-14.854658710783387</c:v>
                </c:pt>
                <c:pt idx="6">
                  <c:v>-20.024999999999999</c:v>
                </c:pt>
                <c:pt idx="7">
                  <c:v>-23.471611478438547</c:v>
                </c:pt>
                <c:pt idx="8">
                  <c:v>-19.29597638382759</c:v>
                </c:pt>
                <c:pt idx="9">
                  <c:v>-4.9750000000000094</c:v>
                </c:pt>
                <c:pt idx="10">
                  <c:v>14.320976383827594</c:v>
                </c:pt>
                <c:pt idx="11">
                  <c:v>28.446611478438541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4470-BE53-3C94C011915B}"/>
            </c:ext>
          </c:extLst>
        </c:ser>
        <c:ser>
          <c:idx val="1"/>
          <c:order val="1"/>
          <c:tx>
            <c:v>Corner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Sheet1!$C$16:$N$16</c:f>
              <c:numCache>
                <c:formatCode>0.00</c:formatCode>
                <c:ptCount val="12"/>
                <c:pt idx="0">
                  <c:v>-4.9749999999999988</c:v>
                </c:pt>
                <c:pt idx="1">
                  <c:v>14.320976383827579</c:v>
                </c:pt>
                <c:pt idx="2">
                  <c:v>28.446611478438548</c:v>
                </c:pt>
                <c:pt idx="3">
                  <c:v>29.975000000000001</c:v>
                </c:pt>
                <c:pt idx="4">
                  <c:v>19.829658710783391</c:v>
                </c:pt>
                <c:pt idx="5">
                  <c:v>5.7040236161724165</c:v>
                </c:pt>
                <c:pt idx="6">
                  <c:v>-4.9749999999999979</c:v>
                </c:pt>
                <c:pt idx="7">
                  <c:v>-10.679023616172415</c:v>
                </c:pt>
                <c:pt idx="8">
                  <c:v>-14.854658710783379</c:v>
                </c:pt>
                <c:pt idx="9">
                  <c:v>-20.024999999999995</c:v>
                </c:pt>
                <c:pt idx="10">
                  <c:v>-23.471611478438554</c:v>
                </c:pt>
                <c:pt idx="11">
                  <c:v>-19.295976383827593</c:v>
                </c:pt>
              </c:numCache>
            </c:numRef>
          </c:xVal>
          <c:yVal>
            <c:numRef>
              <c:f>Sheet1!$C$17:$N$17</c:f>
              <c:numCache>
                <c:formatCode>0.00</c:formatCode>
                <c:ptCount val="12"/>
                <c:pt idx="0">
                  <c:v>29.975000000000001</c:v>
                </c:pt>
                <c:pt idx="1">
                  <c:v>28.446611478438552</c:v>
                </c:pt>
                <c:pt idx="2">
                  <c:v>14.320976383827587</c:v>
                </c:pt>
                <c:pt idx="3">
                  <c:v>-4.974999999999997</c:v>
                </c:pt>
                <c:pt idx="4">
                  <c:v>-19.295976383827579</c:v>
                </c:pt>
                <c:pt idx="5">
                  <c:v>-23.47161147843855</c:v>
                </c:pt>
                <c:pt idx="6">
                  <c:v>-20.025000000000002</c:v>
                </c:pt>
                <c:pt idx="7">
                  <c:v>-14.854658710783387</c:v>
                </c:pt>
                <c:pt idx="8">
                  <c:v>-10.679023616172422</c:v>
                </c:pt>
                <c:pt idx="9">
                  <c:v>-4.9749999999999979</c:v>
                </c:pt>
                <c:pt idx="10">
                  <c:v>5.7040236161724236</c:v>
                </c:pt>
                <c:pt idx="11">
                  <c:v>19.829658710783374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0-4470-BE53-3C94C011915B}"/>
            </c:ext>
          </c:extLst>
        </c:ser>
        <c:ser>
          <c:idx val="6"/>
          <c:order val="2"/>
          <c:tx>
            <c:v>Corner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Sheet1!$C$18:$N$18</c:f>
              <c:numCache>
                <c:formatCode>0.00</c:formatCode>
                <c:ptCount val="12"/>
                <c:pt idx="0">
                  <c:v>-4.9749999999999996</c:v>
                </c:pt>
                <c:pt idx="1">
                  <c:v>5.7040236161724165</c:v>
                </c:pt>
                <c:pt idx="2">
                  <c:v>19.829658710783381</c:v>
                </c:pt>
                <c:pt idx="3">
                  <c:v>29.974999999999998</c:v>
                </c:pt>
                <c:pt idx="4">
                  <c:v>28.446611478438552</c:v>
                </c:pt>
                <c:pt idx="5">
                  <c:v>14.320976383827579</c:v>
                </c:pt>
                <c:pt idx="6">
                  <c:v>-4.9749999999999961</c:v>
                </c:pt>
                <c:pt idx="7">
                  <c:v>-19.295976383827576</c:v>
                </c:pt>
                <c:pt idx="8">
                  <c:v>-23.471611478438547</c:v>
                </c:pt>
                <c:pt idx="9">
                  <c:v>-20.025000000000006</c:v>
                </c:pt>
                <c:pt idx="10">
                  <c:v>-14.854658710783387</c:v>
                </c:pt>
                <c:pt idx="11">
                  <c:v>-10.679023616172428</c:v>
                </c:pt>
              </c:numCache>
            </c:numRef>
          </c:xVal>
          <c:yVal>
            <c:numRef>
              <c:f>Sheet1!$C$19:$N$19</c:f>
              <c:numCache>
                <c:formatCode>0.00</c:formatCode>
                <c:ptCount val="12"/>
                <c:pt idx="0">
                  <c:v>20.025000000000002</c:v>
                </c:pt>
                <c:pt idx="1">
                  <c:v>23.47161147843855</c:v>
                </c:pt>
                <c:pt idx="2">
                  <c:v>19.295976383827586</c:v>
                </c:pt>
                <c:pt idx="3">
                  <c:v>4.9750000000000014</c:v>
                </c:pt>
                <c:pt idx="4">
                  <c:v>-14.320976383827574</c:v>
                </c:pt>
                <c:pt idx="5">
                  <c:v>-28.446611478438552</c:v>
                </c:pt>
                <c:pt idx="6">
                  <c:v>-29.975000000000001</c:v>
                </c:pt>
                <c:pt idx="7">
                  <c:v>-19.829658710783391</c:v>
                </c:pt>
                <c:pt idx="8">
                  <c:v>-5.7040236161724307</c:v>
                </c:pt>
                <c:pt idx="9">
                  <c:v>4.9750000000000005</c:v>
                </c:pt>
                <c:pt idx="10">
                  <c:v>10.679023616172413</c:v>
                </c:pt>
                <c:pt idx="11">
                  <c:v>14.854658710783378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0-4470-BE53-3C94C011915B}"/>
            </c:ext>
          </c:extLst>
        </c:ser>
        <c:ser>
          <c:idx val="7"/>
          <c:order val="3"/>
          <c:tx>
            <c:v>Corner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xVal>
            <c:numRef>
              <c:f>Sheet1!$C$20:$N$20</c:f>
              <c:numCache>
                <c:formatCode>0.00</c:formatCode>
                <c:ptCount val="12"/>
                <c:pt idx="0">
                  <c:v>4.9749999999999988</c:v>
                </c:pt>
                <c:pt idx="1">
                  <c:v>10.679023616172417</c:v>
                </c:pt>
                <c:pt idx="2">
                  <c:v>14.854658710783385</c:v>
                </c:pt>
                <c:pt idx="3">
                  <c:v>20.024999999999999</c:v>
                </c:pt>
                <c:pt idx="4">
                  <c:v>23.471611478438547</c:v>
                </c:pt>
                <c:pt idx="5">
                  <c:v>19.295976383827579</c:v>
                </c:pt>
                <c:pt idx="6">
                  <c:v>4.9750000000000032</c:v>
                </c:pt>
                <c:pt idx="7">
                  <c:v>-14.320976383827571</c:v>
                </c:pt>
                <c:pt idx="8">
                  <c:v>-28.446611478438538</c:v>
                </c:pt>
                <c:pt idx="9">
                  <c:v>-29.975000000000005</c:v>
                </c:pt>
                <c:pt idx="10">
                  <c:v>-19.829658710783377</c:v>
                </c:pt>
                <c:pt idx="11">
                  <c:v>-5.7040236161724298</c:v>
                </c:pt>
              </c:numCache>
            </c:numRef>
          </c:xVal>
          <c:yVal>
            <c:numRef>
              <c:f>Sheet1!$C$21:$N$21</c:f>
              <c:numCache>
                <c:formatCode>0.00</c:formatCode>
                <c:ptCount val="12"/>
                <c:pt idx="0">
                  <c:v>20.024999999999999</c:v>
                </c:pt>
                <c:pt idx="1">
                  <c:v>14.854658710783387</c:v>
                </c:pt>
                <c:pt idx="2">
                  <c:v>10.679023616172421</c:v>
                </c:pt>
                <c:pt idx="3">
                  <c:v>4.9750000000000005</c:v>
                </c:pt>
                <c:pt idx="4">
                  <c:v>-5.704023616172412</c:v>
                </c:pt>
                <c:pt idx="5">
                  <c:v>-19.829658710783388</c:v>
                </c:pt>
                <c:pt idx="6">
                  <c:v>-29.974999999999998</c:v>
                </c:pt>
                <c:pt idx="7">
                  <c:v>-28.446611478438552</c:v>
                </c:pt>
                <c:pt idx="8">
                  <c:v>-14.320976383827599</c:v>
                </c:pt>
                <c:pt idx="9">
                  <c:v>4.974999999999989</c:v>
                </c:pt>
                <c:pt idx="10">
                  <c:v>19.295976383827583</c:v>
                </c:pt>
                <c:pt idx="11">
                  <c:v>23.471611478438543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0-4470-BE53-3C94C011915B}"/>
            </c:ext>
          </c:extLst>
        </c:ser>
        <c:ser>
          <c:idx val="0"/>
          <c:order val="4"/>
          <c:tx>
            <c:v>Magnet center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xVal>
            <c:numRef>
              <c:f>Sheet1!$C$8:$N$8</c:f>
              <c:numCache>
                <c:formatCode>0.00</c:formatCode>
                <c:ptCount val="12"/>
                <c:pt idx="0">
                  <c:v>0</c:v>
                </c:pt>
                <c:pt idx="1">
                  <c:v>12.499999999999998</c:v>
                </c:pt>
                <c:pt idx="2">
                  <c:v>21.650635094610966</c:v>
                </c:pt>
                <c:pt idx="3">
                  <c:v>25</c:v>
                </c:pt>
                <c:pt idx="4">
                  <c:v>21.650635094610969</c:v>
                </c:pt>
                <c:pt idx="5">
                  <c:v>12.499999999999998</c:v>
                </c:pt>
                <c:pt idx="6">
                  <c:v>3.06287113727155E-15</c:v>
                </c:pt>
                <c:pt idx="7">
                  <c:v>-12.499999999999993</c:v>
                </c:pt>
                <c:pt idx="8">
                  <c:v>-21.650635094610958</c:v>
                </c:pt>
                <c:pt idx="9">
                  <c:v>-25</c:v>
                </c:pt>
                <c:pt idx="10">
                  <c:v>-21.650635094610966</c:v>
                </c:pt>
                <c:pt idx="11">
                  <c:v>-12.500000000000011</c:v>
                </c:pt>
              </c:numCache>
            </c:numRef>
          </c:xVal>
          <c:yVal>
            <c:numRef>
              <c:f>Sheet1!$C$9:$N$9</c:f>
              <c:numCache>
                <c:formatCode>0.00</c:formatCode>
                <c:ptCount val="12"/>
                <c:pt idx="0">
                  <c:v>25</c:v>
                </c:pt>
                <c:pt idx="1">
                  <c:v>21.650635094610969</c:v>
                </c:pt>
                <c:pt idx="2">
                  <c:v>12.500000000000004</c:v>
                </c:pt>
                <c:pt idx="3">
                  <c:v>1.531435568635775E-15</c:v>
                </c:pt>
                <c:pt idx="4">
                  <c:v>-12.499999999999995</c:v>
                </c:pt>
                <c:pt idx="5">
                  <c:v>-21.650635094610969</c:v>
                </c:pt>
                <c:pt idx="6">
                  <c:v>-25</c:v>
                </c:pt>
                <c:pt idx="7">
                  <c:v>-21.650635094610969</c:v>
                </c:pt>
                <c:pt idx="8">
                  <c:v>-12.500000000000011</c:v>
                </c:pt>
                <c:pt idx="9">
                  <c:v>-4.594306705907325E-15</c:v>
                </c:pt>
                <c:pt idx="10">
                  <c:v>12.500000000000004</c:v>
                </c:pt>
                <c:pt idx="11">
                  <c:v>21.650635094610958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0-4470-BE53-3C94C011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61920"/>
        <c:axId val="1162161008"/>
      </c:scatterChart>
      <c:valAx>
        <c:axId val="1566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1008"/>
        <c:crosses val="autoZero"/>
        <c:crossBetween val="midCat"/>
      </c:valAx>
      <c:valAx>
        <c:axId val="1162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0</xdr:row>
      <xdr:rowOff>161923</xdr:rowOff>
    </xdr:from>
    <xdr:to>
      <xdr:col>26</xdr:col>
      <xdr:colOff>47626</xdr:colOff>
      <xdr:row>37</xdr:row>
      <xdr:rowOff>130970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45FAC-01F5-9344-9C57-DC3DB18D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C21-E178-F645-AF41-DFB824044317}">
  <sheetPr>
    <tabColor theme="4"/>
  </sheetPr>
  <dimension ref="B2:N25"/>
  <sheetViews>
    <sheetView tabSelected="1" zoomScaleNormal="100" workbookViewId="0">
      <selection activeCell="E2" sqref="E2"/>
    </sheetView>
  </sheetViews>
  <sheetFormatPr defaultColWidth="11" defaultRowHeight="15.75" x14ac:dyDescent="0.25"/>
  <cols>
    <col min="2" max="2" width="19.375" customWidth="1"/>
  </cols>
  <sheetData>
    <row r="2" spans="2:14" x14ac:dyDescent="0.25">
      <c r="B2" t="s">
        <v>1</v>
      </c>
      <c r="C2" s="1">
        <v>25</v>
      </c>
      <c r="D2" t="s">
        <v>16</v>
      </c>
      <c r="E2">
        <v>9.9499999999999993</v>
      </c>
    </row>
    <row r="3" spans="2:14" x14ac:dyDescent="0.25">
      <c r="B3" t="s">
        <v>0</v>
      </c>
      <c r="C3" s="1">
        <v>12</v>
      </c>
    </row>
    <row r="4" spans="2:14" x14ac:dyDescent="0.25">
      <c r="C4" s="1"/>
    </row>
    <row r="5" spans="2:14" x14ac:dyDescent="0.25">
      <c r="B5" t="s">
        <v>6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</row>
    <row r="6" spans="2:14" x14ac:dyDescent="0.25">
      <c r="B6" t="s">
        <v>5</v>
      </c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</row>
    <row r="7" spans="2:14" x14ac:dyDescent="0.25">
      <c r="B7" t="s">
        <v>2</v>
      </c>
      <c r="C7" s="3">
        <f>C6*2*PI()/$C$3</f>
        <v>0</v>
      </c>
      <c r="D7" s="3">
        <f t="shared" ref="D7:N7" si="0">D6*2*PI()/$C$3</f>
        <v>0.52359877559829882</v>
      </c>
      <c r="E7" s="3">
        <f t="shared" si="0"/>
        <v>1.0471975511965976</v>
      </c>
      <c r="F7" s="3">
        <f t="shared" si="0"/>
        <v>1.5707963267948966</v>
      </c>
      <c r="G7" s="3">
        <f t="shared" si="0"/>
        <v>2.0943951023931953</v>
      </c>
      <c r="H7" s="3">
        <f t="shared" si="0"/>
        <v>2.6179938779914944</v>
      </c>
      <c r="I7" s="3">
        <f t="shared" si="0"/>
        <v>3.1415926535897931</v>
      </c>
      <c r="J7" s="3">
        <f t="shared" si="0"/>
        <v>3.6651914291880918</v>
      </c>
      <c r="K7" s="3">
        <f t="shared" si="0"/>
        <v>4.1887902047863905</v>
      </c>
      <c r="L7" s="3">
        <f t="shared" si="0"/>
        <v>4.7123889803846897</v>
      </c>
      <c r="M7" s="3">
        <f t="shared" si="0"/>
        <v>5.2359877559829888</v>
      </c>
      <c r="N7" s="3">
        <f t="shared" si="0"/>
        <v>5.7595865315812871</v>
      </c>
    </row>
    <row r="8" spans="2:14" x14ac:dyDescent="0.25">
      <c r="B8" t="s">
        <v>3</v>
      </c>
      <c r="C8" s="13">
        <f>$C$2*SIN(C7)</f>
        <v>0</v>
      </c>
      <c r="D8" s="13">
        <f t="shared" ref="D8:N8" si="1">$C$2*SIN(D7)</f>
        <v>12.499999999999998</v>
      </c>
      <c r="E8" s="13">
        <f t="shared" si="1"/>
        <v>21.650635094610966</v>
      </c>
      <c r="F8" s="13">
        <f t="shared" si="1"/>
        <v>25</v>
      </c>
      <c r="G8" s="13">
        <f t="shared" si="1"/>
        <v>21.650635094610969</v>
      </c>
      <c r="H8" s="13">
        <f t="shared" si="1"/>
        <v>12.499999999999998</v>
      </c>
      <c r="I8" s="13">
        <f t="shared" si="1"/>
        <v>3.06287113727155E-15</v>
      </c>
      <c r="J8" s="13">
        <f t="shared" si="1"/>
        <v>-12.499999999999993</v>
      </c>
      <c r="K8" s="13">
        <f t="shared" si="1"/>
        <v>-21.650635094610958</v>
      </c>
      <c r="L8" s="13">
        <f t="shared" si="1"/>
        <v>-25</v>
      </c>
      <c r="M8" s="13">
        <f t="shared" si="1"/>
        <v>-21.650635094610966</v>
      </c>
      <c r="N8" s="13">
        <f t="shared" si="1"/>
        <v>-12.500000000000011</v>
      </c>
    </row>
    <row r="9" spans="2:14" x14ac:dyDescent="0.25">
      <c r="B9" t="s">
        <v>4</v>
      </c>
      <c r="C9" s="14">
        <f>$C$2*COS(C7)</f>
        <v>25</v>
      </c>
      <c r="D9" s="14">
        <f t="shared" ref="D9:N9" si="2">$C$2*COS(D7)</f>
        <v>21.650635094610969</v>
      </c>
      <c r="E9" s="14">
        <f t="shared" si="2"/>
        <v>12.500000000000004</v>
      </c>
      <c r="F9" s="14">
        <f t="shared" si="2"/>
        <v>1.531435568635775E-15</v>
      </c>
      <c r="G9" s="14">
        <f t="shared" si="2"/>
        <v>-12.499999999999995</v>
      </c>
      <c r="H9" s="14">
        <f t="shared" si="2"/>
        <v>-21.650635094610969</v>
      </c>
      <c r="I9" s="14">
        <f t="shared" si="2"/>
        <v>-25</v>
      </c>
      <c r="J9" s="14">
        <f t="shared" si="2"/>
        <v>-21.650635094610969</v>
      </c>
      <c r="K9" s="14">
        <f t="shared" si="2"/>
        <v>-12.500000000000011</v>
      </c>
      <c r="L9" s="14">
        <f t="shared" si="2"/>
        <v>-4.594306705907325E-15</v>
      </c>
      <c r="M9" s="14">
        <f t="shared" si="2"/>
        <v>12.500000000000004</v>
      </c>
      <c r="N9" s="14">
        <f t="shared" si="2"/>
        <v>21.650635094610958</v>
      </c>
    </row>
    <row r="11" spans="2:14" x14ac:dyDescent="0.25">
      <c r="B11" t="s">
        <v>15</v>
      </c>
      <c r="C11" s="3">
        <f>2*C7</f>
        <v>0</v>
      </c>
      <c r="D11" s="3">
        <f t="shared" ref="D11:N11" si="3">2*D7</f>
        <v>1.0471975511965976</v>
      </c>
      <c r="E11" s="3">
        <f t="shared" si="3"/>
        <v>2.0943951023931953</v>
      </c>
      <c r="F11" s="3">
        <f t="shared" si="3"/>
        <v>3.1415926535897931</v>
      </c>
      <c r="G11" s="3">
        <f t="shared" si="3"/>
        <v>4.1887902047863905</v>
      </c>
      <c r="H11" s="3">
        <f t="shared" si="3"/>
        <v>5.2359877559829888</v>
      </c>
      <c r="I11" s="3">
        <f t="shared" si="3"/>
        <v>6.2831853071795862</v>
      </c>
      <c r="J11" s="3">
        <f t="shared" si="3"/>
        <v>7.3303828583761836</v>
      </c>
      <c r="K11" s="3">
        <f t="shared" si="3"/>
        <v>8.3775804095727811</v>
      </c>
      <c r="L11" s="3">
        <f t="shared" si="3"/>
        <v>9.4247779607693793</v>
      </c>
      <c r="M11" s="3">
        <f t="shared" si="3"/>
        <v>10.471975511965978</v>
      </c>
      <c r="N11" s="3">
        <f t="shared" si="3"/>
        <v>11.519173063162574</v>
      </c>
    </row>
    <row r="14" spans="2:14" x14ac:dyDescent="0.25">
      <c r="B14" t="s">
        <v>7</v>
      </c>
      <c r="C14" s="5">
        <f>C$8+($E$2/(2^0.5))*COS((PI()/4)-(2*C$7))</f>
        <v>4.9749999999999996</v>
      </c>
      <c r="D14" s="5">
        <f t="shared" ref="D14:N14" si="4">D$8+($E$2/(2^0.5))*COS((PI()/4)-(2*D$7))</f>
        <v>19.295976383827579</v>
      </c>
      <c r="E14" s="5">
        <f t="shared" si="4"/>
        <v>23.47161147843855</v>
      </c>
      <c r="F14" s="5">
        <f t="shared" si="4"/>
        <v>20.025000000000002</v>
      </c>
      <c r="G14" s="5">
        <f t="shared" si="4"/>
        <v>14.854658710783387</v>
      </c>
      <c r="H14" s="5">
        <f t="shared" si="4"/>
        <v>10.679023616172417</v>
      </c>
      <c r="I14" s="5">
        <f t="shared" si="4"/>
        <v>4.9750000000000014</v>
      </c>
      <c r="J14" s="5">
        <f t="shared" si="4"/>
        <v>-5.7040236161724103</v>
      </c>
      <c r="K14" s="5">
        <f t="shared" si="4"/>
        <v>-19.82965871078337</v>
      </c>
      <c r="L14" s="5">
        <f t="shared" si="4"/>
        <v>-29.974999999999994</v>
      </c>
      <c r="M14" s="5">
        <f t="shared" si="4"/>
        <v>-28.446611478438545</v>
      </c>
      <c r="N14" s="5">
        <f t="shared" si="4"/>
        <v>-14.320976383827594</v>
      </c>
    </row>
    <row r="15" spans="2:14" x14ac:dyDescent="0.25">
      <c r="B15" t="s">
        <v>9</v>
      </c>
      <c r="C15" s="6">
        <f>C$9+($E$2/(2^0.5))*SIN((PI()/4)-(2*C$7))</f>
        <v>29.974999999999998</v>
      </c>
      <c r="D15" s="6">
        <f t="shared" ref="D15:N15" si="5">D$9+($E$2/(2^0.5))*SIN((PI()/4)-(2*D$7))</f>
        <v>19.829658710783388</v>
      </c>
      <c r="E15" s="6">
        <f t="shared" si="5"/>
        <v>5.7040236161724227</v>
      </c>
      <c r="F15" s="6">
        <f t="shared" si="5"/>
        <v>-4.9749999999999979</v>
      </c>
      <c r="G15" s="6">
        <f t="shared" si="5"/>
        <v>-10.679023616172415</v>
      </c>
      <c r="H15" s="6">
        <f t="shared" si="5"/>
        <v>-14.854658710783387</v>
      </c>
      <c r="I15" s="6">
        <f t="shared" si="5"/>
        <v>-20.024999999999999</v>
      </c>
      <c r="J15" s="6">
        <f t="shared" si="5"/>
        <v>-23.471611478438547</v>
      </c>
      <c r="K15" s="6">
        <f t="shared" si="5"/>
        <v>-19.29597638382759</v>
      </c>
      <c r="L15" s="6">
        <f t="shared" si="5"/>
        <v>-4.9750000000000094</v>
      </c>
      <c r="M15" s="6">
        <f t="shared" si="5"/>
        <v>14.320976383827594</v>
      </c>
      <c r="N15" s="6">
        <f t="shared" si="5"/>
        <v>28.446611478438541</v>
      </c>
    </row>
    <row r="16" spans="2:14" x14ac:dyDescent="0.25">
      <c r="B16" t="s">
        <v>8</v>
      </c>
      <c r="C16" s="7">
        <f>C$8+($E$2/(2^0.5))*(-1)*SIN((PI()/4)-(2*C$7))</f>
        <v>-4.9749999999999988</v>
      </c>
      <c r="D16" s="7">
        <f t="shared" ref="D16:N16" si="6">D$8+($E$2/(2^0.5))*(-1)*SIN((PI()/4)-(2*D$7))</f>
        <v>14.320976383827579</v>
      </c>
      <c r="E16" s="7">
        <f t="shared" si="6"/>
        <v>28.446611478438548</v>
      </c>
      <c r="F16" s="7">
        <f t="shared" si="6"/>
        <v>29.975000000000001</v>
      </c>
      <c r="G16" s="7">
        <f t="shared" si="6"/>
        <v>19.829658710783391</v>
      </c>
      <c r="H16" s="7">
        <f t="shared" si="6"/>
        <v>5.7040236161724165</v>
      </c>
      <c r="I16" s="7">
        <f t="shared" si="6"/>
        <v>-4.9749999999999979</v>
      </c>
      <c r="J16" s="7">
        <f t="shared" si="6"/>
        <v>-10.679023616172415</v>
      </c>
      <c r="K16" s="7">
        <f t="shared" si="6"/>
        <v>-14.854658710783379</v>
      </c>
      <c r="L16" s="7">
        <f t="shared" si="6"/>
        <v>-20.024999999999995</v>
      </c>
      <c r="M16" s="7">
        <f t="shared" si="6"/>
        <v>-23.471611478438554</v>
      </c>
      <c r="N16" s="7">
        <f t="shared" si="6"/>
        <v>-19.295976383827593</v>
      </c>
    </row>
    <row r="17" spans="2:14" x14ac:dyDescent="0.25">
      <c r="B17" t="s">
        <v>10</v>
      </c>
      <c r="C17" s="8">
        <f>C$9+($E$2/(2^0.5))*COS((PI()/4)-(2*C$7))</f>
        <v>29.975000000000001</v>
      </c>
      <c r="D17" s="8">
        <f t="shared" ref="D17:N17" si="7">D$9+($E$2/(2^0.5))*COS((PI()/4)-(2*D$7))</f>
        <v>28.446611478438552</v>
      </c>
      <c r="E17" s="8">
        <f t="shared" si="7"/>
        <v>14.320976383827587</v>
      </c>
      <c r="F17" s="8">
        <f t="shared" si="7"/>
        <v>-4.974999999999997</v>
      </c>
      <c r="G17" s="8">
        <f t="shared" si="7"/>
        <v>-19.295976383827579</v>
      </c>
      <c r="H17" s="8">
        <f t="shared" si="7"/>
        <v>-23.47161147843855</v>
      </c>
      <c r="I17" s="8">
        <f t="shared" si="7"/>
        <v>-20.025000000000002</v>
      </c>
      <c r="J17" s="8">
        <f t="shared" si="7"/>
        <v>-14.854658710783387</v>
      </c>
      <c r="K17" s="8">
        <f t="shared" si="7"/>
        <v>-10.679023616172422</v>
      </c>
      <c r="L17" s="8">
        <f t="shared" si="7"/>
        <v>-4.9749999999999979</v>
      </c>
      <c r="M17" s="8">
        <f t="shared" si="7"/>
        <v>5.7040236161724236</v>
      </c>
      <c r="N17" s="8">
        <f t="shared" si="7"/>
        <v>19.829658710783374</v>
      </c>
    </row>
    <row r="18" spans="2:14" x14ac:dyDescent="0.25">
      <c r="B18" t="s">
        <v>11</v>
      </c>
      <c r="C18" s="9">
        <f>C$8+($E$2/(2^0.5))*(-1)*COS((PI()/4)-(2*C$7))</f>
        <v>-4.9749999999999996</v>
      </c>
      <c r="D18" s="9">
        <f t="shared" ref="D18:N18" si="8">D$8+($E$2/(2^0.5))*(-1)*COS((PI()/4)-(2*D$7))</f>
        <v>5.7040236161724165</v>
      </c>
      <c r="E18" s="9">
        <f t="shared" si="8"/>
        <v>19.829658710783381</v>
      </c>
      <c r="F18" s="9">
        <f t="shared" si="8"/>
        <v>29.974999999999998</v>
      </c>
      <c r="G18" s="9">
        <f t="shared" si="8"/>
        <v>28.446611478438552</v>
      </c>
      <c r="H18" s="9">
        <f t="shared" si="8"/>
        <v>14.320976383827579</v>
      </c>
      <c r="I18" s="9">
        <f t="shared" si="8"/>
        <v>-4.9749999999999961</v>
      </c>
      <c r="J18" s="9">
        <f t="shared" si="8"/>
        <v>-19.295976383827576</v>
      </c>
      <c r="K18" s="9">
        <f t="shared" si="8"/>
        <v>-23.471611478438547</v>
      </c>
      <c r="L18" s="9">
        <f t="shared" si="8"/>
        <v>-20.025000000000006</v>
      </c>
      <c r="M18" s="9">
        <f t="shared" si="8"/>
        <v>-14.854658710783387</v>
      </c>
      <c r="N18" s="9">
        <f t="shared" si="8"/>
        <v>-10.679023616172428</v>
      </c>
    </row>
    <row r="19" spans="2:14" x14ac:dyDescent="0.25">
      <c r="B19" t="s">
        <v>12</v>
      </c>
      <c r="C19" s="10">
        <f>C$9+($E$2/(2^0.5))*(-1)*SIN((PI()/4)-(2*C$7))</f>
        <v>20.025000000000002</v>
      </c>
      <c r="D19" s="10">
        <f t="shared" ref="D19:N19" si="9">D$9+($E$2/(2^0.5))*(-1)*SIN((PI()/4)-(2*D$7))</f>
        <v>23.47161147843855</v>
      </c>
      <c r="E19" s="10">
        <f t="shared" si="9"/>
        <v>19.295976383827586</v>
      </c>
      <c r="F19" s="10">
        <f t="shared" si="9"/>
        <v>4.9750000000000014</v>
      </c>
      <c r="G19" s="10">
        <f t="shared" si="9"/>
        <v>-14.320976383827574</v>
      </c>
      <c r="H19" s="10">
        <f t="shared" si="9"/>
        <v>-28.446611478438552</v>
      </c>
      <c r="I19" s="10">
        <f t="shared" si="9"/>
        <v>-29.975000000000001</v>
      </c>
      <c r="J19" s="10">
        <f t="shared" si="9"/>
        <v>-19.829658710783391</v>
      </c>
      <c r="K19" s="10">
        <f t="shared" si="9"/>
        <v>-5.7040236161724307</v>
      </c>
      <c r="L19" s="10">
        <f t="shared" si="9"/>
        <v>4.9750000000000005</v>
      </c>
      <c r="M19" s="10">
        <f t="shared" si="9"/>
        <v>10.679023616172413</v>
      </c>
      <c r="N19" s="10">
        <f t="shared" si="9"/>
        <v>14.854658710783378</v>
      </c>
    </row>
    <row r="20" spans="2:14" x14ac:dyDescent="0.25">
      <c r="B20" t="s">
        <v>14</v>
      </c>
      <c r="C20" s="11">
        <f>C$8+($E$2/(2^0.5))*SIN((PI()/4)-(2*C$7))</f>
        <v>4.9749999999999988</v>
      </c>
      <c r="D20" s="11">
        <f t="shared" ref="D20:N20" si="10">D$8+($E$2/(2^0.5))*SIN((PI()/4)-(2*D$7))</f>
        <v>10.679023616172417</v>
      </c>
      <c r="E20" s="11">
        <f t="shared" si="10"/>
        <v>14.854658710783385</v>
      </c>
      <c r="F20" s="11">
        <f t="shared" si="10"/>
        <v>20.024999999999999</v>
      </c>
      <c r="G20" s="11">
        <f t="shared" si="10"/>
        <v>23.471611478438547</v>
      </c>
      <c r="H20" s="11">
        <f t="shared" si="10"/>
        <v>19.295976383827579</v>
      </c>
      <c r="I20" s="11">
        <f t="shared" si="10"/>
        <v>4.9750000000000032</v>
      </c>
      <c r="J20" s="11">
        <f t="shared" si="10"/>
        <v>-14.320976383827571</v>
      </c>
      <c r="K20" s="11">
        <f t="shared" si="10"/>
        <v>-28.446611478438538</v>
      </c>
      <c r="L20" s="11">
        <f t="shared" si="10"/>
        <v>-29.975000000000005</v>
      </c>
      <c r="M20" s="11">
        <f t="shared" si="10"/>
        <v>-19.829658710783377</v>
      </c>
      <c r="N20" s="11">
        <f t="shared" si="10"/>
        <v>-5.7040236161724298</v>
      </c>
    </row>
    <row r="21" spans="2:14" x14ac:dyDescent="0.25">
      <c r="B21" t="s">
        <v>13</v>
      </c>
      <c r="C21" s="12">
        <f>C$9+($E$2/(2^0.5))*(-1)*COS((PI()/4)-(2*C$7))</f>
        <v>20.024999999999999</v>
      </c>
      <c r="D21" s="12">
        <f t="shared" ref="D21:N21" si="11">D$9+($E$2/(2^0.5))*(-1)*COS((PI()/4)-(2*D$7))</f>
        <v>14.854658710783387</v>
      </c>
      <c r="E21" s="12">
        <f t="shared" si="11"/>
        <v>10.679023616172421</v>
      </c>
      <c r="F21" s="12">
        <f t="shared" si="11"/>
        <v>4.9750000000000005</v>
      </c>
      <c r="G21" s="12">
        <f t="shared" si="11"/>
        <v>-5.704023616172412</v>
      </c>
      <c r="H21" s="12">
        <f t="shared" si="11"/>
        <v>-19.829658710783388</v>
      </c>
      <c r="I21" s="12">
        <f t="shared" si="11"/>
        <v>-29.974999999999998</v>
      </c>
      <c r="J21" s="12">
        <f t="shared" si="11"/>
        <v>-28.446611478438552</v>
      </c>
      <c r="K21" s="12">
        <f t="shared" si="11"/>
        <v>-14.320976383827599</v>
      </c>
      <c r="L21" s="12">
        <f t="shared" si="11"/>
        <v>4.974999999999989</v>
      </c>
      <c r="M21" s="12">
        <f t="shared" si="11"/>
        <v>19.295976383827583</v>
      </c>
      <c r="N21" s="12">
        <f t="shared" si="11"/>
        <v>23.471611478438543</v>
      </c>
    </row>
    <row r="23" spans="2:14" x14ac:dyDescent="0.25">
      <c r="B23" t="s">
        <v>17</v>
      </c>
      <c r="C23">
        <f>E2/2</f>
        <v>4.9749999999999996</v>
      </c>
      <c r="D23" s="15">
        <v>4.5</v>
      </c>
    </row>
    <row r="24" spans="2:14" x14ac:dyDescent="0.25">
      <c r="B24" t="s">
        <v>18</v>
      </c>
      <c r="C24">
        <v>6</v>
      </c>
    </row>
    <row r="25" spans="2:14" x14ac:dyDescent="0.25">
      <c r="B25" t="s">
        <v>20</v>
      </c>
      <c r="C25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</cp:lastModifiedBy>
  <dcterms:created xsi:type="dcterms:W3CDTF">2019-02-11T15:25:55Z</dcterms:created>
  <dcterms:modified xsi:type="dcterms:W3CDTF">2019-03-29T18:28:29Z</dcterms:modified>
</cp:coreProperties>
</file>