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GitHub\Hallbach_cylinder\"/>
    </mc:Choice>
  </mc:AlternateContent>
  <xr:revisionPtr revIDLastSave="0" documentId="13_ncr:1_{359DD946-3D1C-40A9-A488-6DE371BA5E46}" xr6:coauthVersionLast="36" xr6:coauthVersionMax="36" xr10:uidLastSave="{00000000-0000-0000-0000-000000000000}"/>
  <bookViews>
    <workbookView xWindow="0" yWindow="0" windowWidth="28800" windowHeight="12225" xr2:uid="{CC3A6801-4CA5-497E-A382-48F1557FC0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2" i="1" l="1"/>
  <c r="B40" i="1"/>
  <c r="G36" i="1"/>
  <c r="D37" i="1"/>
  <c r="J15" i="1"/>
  <c r="B29" i="1" s="1"/>
  <c r="B28" i="1"/>
  <c r="B27" i="1"/>
  <c r="B26" i="1"/>
  <c r="B25" i="1"/>
  <c r="B24" i="1"/>
  <c r="B23" i="1"/>
  <c r="B22" i="1"/>
  <c r="F15" i="1"/>
  <c r="B16" i="1"/>
  <c r="B15" i="1"/>
</calcChain>
</file>

<file path=xl/sharedStrings.xml><?xml version="1.0" encoding="utf-8"?>
<sst xmlns="http://schemas.openxmlformats.org/spreadsheetml/2006/main" count="42" uniqueCount="40">
  <si>
    <t>Magnet coordinates</t>
  </si>
  <si>
    <t>r- radius of ring</t>
  </si>
  <si>
    <t>n- number of magnets</t>
  </si>
  <si>
    <t>i=n-1</t>
  </si>
  <si>
    <r>
      <t>β=</t>
    </r>
    <r>
      <rPr>
        <i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>α</t>
    </r>
  </si>
  <si>
    <r>
      <t>α=(2</t>
    </r>
    <r>
      <rPr>
        <sz val="11"/>
        <color theme="1"/>
        <rFont val="Calibri"/>
        <family val="2"/>
      </rPr>
      <t>π)/n</t>
    </r>
  </si>
  <si>
    <r>
      <t>C(y)=sin(i*[(2</t>
    </r>
    <r>
      <rPr>
        <sz val="11"/>
        <color theme="1"/>
        <rFont val="Calibri"/>
        <family val="2"/>
      </rPr>
      <t>π</t>
    </r>
    <r>
      <rPr>
        <sz val="11"/>
        <color theme="1"/>
        <rFont val="Calibri"/>
        <family val="2"/>
        <scheme val="minor"/>
      </rPr>
      <t>)/n])</t>
    </r>
  </si>
  <si>
    <t>C=coordinates for magnet center; C(y) for y-axis and C(z) for z-axis</t>
  </si>
  <si>
    <t>C(z)=cos(i*[(2π)/n])</t>
  </si>
  <si>
    <t>mm</t>
  </si>
  <si>
    <t>magnets</t>
  </si>
  <si>
    <t>r=</t>
  </si>
  <si>
    <t>n=</t>
  </si>
  <si>
    <t>C(z)=</t>
  </si>
  <si>
    <t>C(y)=</t>
  </si>
  <si>
    <t>1P(y)=</t>
  </si>
  <si>
    <r>
      <t xml:space="preserve">1P= coordinates of each corner of </t>
    </r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th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bar magnet in 1st quadrant; 2P=coordinates in 2nd quadrant…</t>
    </r>
  </si>
  <si>
    <r>
      <rPr>
        <i/>
        <sz val="11"/>
        <color theme="1"/>
        <rFont val="Calibri"/>
        <family val="2"/>
        <scheme val="minor"/>
      </rPr>
      <t>a=</t>
    </r>
    <r>
      <rPr>
        <sz val="11"/>
        <color theme="1"/>
        <rFont val="Calibri"/>
        <family val="2"/>
        <scheme val="minor"/>
      </rPr>
      <t>length of a magnet's side</t>
    </r>
  </si>
  <si>
    <t>β=</t>
  </si>
  <si>
    <t>a=</t>
  </si>
  <si>
    <t>ξ=</t>
  </si>
  <si>
    <t>ξ=π/4-2β</t>
  </si>
  <si>
    <r>
      <t>1P(y)=C(y)+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/2^(1/2)*cos(ξ)</t>
    </r>
  </si>
  <si>
    <t>1P(z)=</t>
  </si>
  <si>
    <t>2P(z)=</t>
  </si>
  <si>
    <t>3P(z)=</t>
  </si>
  <si>
    <t>4P(z)=</t>
  </si>
  <si>
    <t>2P(y)=</t>
  </si>
  <si>
    <t>3P(y)=</t>
  </si>
  <si>
    <t>4P(y)=</t>
  </si>
  <si>
    <t>Tangental component of a magnetic field:</t>
  </si>
  <si>
    <t>d(dist to moon)=</t>
  </si>
  <si>
    <t>m(approx moment of the modern Earth mag. field)=</t>
  </si>
  <si>
    <t>m</t>
  </si>
  <si>
    <t>Radial component of a magnetic field:</t>
  </si>
  <si>
    <t>Am^2</t>
  </si>
  <si>
    <t>r(dist. from magnetic dipole)=</t>
  </si>
  <si>
    <t>θ(angle from vertical)=</t>
  </si>
  <si>
    <t>°</t>
  </si>
  <si>
    <t>Calculating components of magnetic field given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</si>
</sst>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</c:f>
              <c:numCache>
                <c:formatCode>General</c:formatCode>
                <c:ptCount val="1"/>
                <c:pt idx="0">
                  <c:v>-17.886206679761539</c:v>
                </c:pt>
              </c:numCache>
            </c:numRef>
          </c:xVal>
          <c:yVal>
            <c:numRef>
              <c:f>Sheet1!$B$23</c:f>
              <c:numCache>
                <c:formatCode>General</c:formatCode>
                <c:ptCount val="1"/>
                <c:pt idx="0">
                  <c:v>64.386206679760647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1-4738-97F0-C0915A02A21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Sheet1!$B$24</c:f>
              <c:numCache>
                <c:formatCode>General</c:formatCode>
                <c:ptCount val="1"/>
                <c:pt idx="0">
                  <c:v>-65.386206679760647</c:v>
                </c:pt>
              </c:numCache>
            </c:numRef>
          </c:xVal>
          <c:yVal>
            <c:numRef>
              <c:f>Sheet1!$B$25</c:f>
              <c:numCache>
                <c:formatCode>General</c:formatCode>
                <c:ptCount val="1"/>
                <c:pt idx="0">
                  <c:v>-17.886206679761539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51-4738-97F0-C0915A02A21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Sheet1!$B$26</c:f>
              <c:numCache>
                <c:formatCode>General</c:formatCode>
                <c:ptCount val="1"/>
                <c:pt idx="0">
                  <c:v>16.886206679761532</c:v>
                </c:pt>
              </c:numCache>
            </c:numRef>
          </c:xVal>
          <c:yVal>
            <c:numRef>
              <c:f>Sheet1!$B$27</c:f>
              <c:numCache>
                <c:formatCode>General</c:formatCode>
                <c:ptCount val="1"/>
                <c:pt idx="0">
                  <c:v>-65.386206679760647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51-4738-97F0-C0915A02A21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Sheet1!$B$28</c:f>
              <c:numCache>
                <c:formatCode>General</c:formatCode>
                <c:ptCount val="1"/>
                <c:pt idx="0">
                  <c:v>64.386206679760647</c:v>
                </c:pt>
              </c:numCache>
            </c:numRef>
          </c:xVal>
          <c:yVal>
            <c:numRef>
              <c:f>Sheet1!$B$29</c:f>
              <c:numCache>
                <c:formatCode>General</c:formatCode>
                <c:ptCount val="1"/>
                <c:pt idx="0">
                  <c:v>16.886206679761532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51-4738-97F0-C0915A02A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18368"/>
        <c:axId val="432395216"/>
      </c:scatterChart>
      <c:valAx>
        <c:axId val="43001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5216"/>
        <c:crosses val="autoZero"/>
        <c:crossBetween val="midCat"/>
      </c:valAx>
      <c:valAx>
        <c:axId val="4323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1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1</xdr:row>
      <xdr:rowOff>100012</xdr:rowOff>
    </xdr:from>
    <xdr:to>
      <xdr:col>20</xdr:col>
      <xdr:colOff>0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BC7F8-59CD-4E3C-ADF2-F8C4B7EC4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90FC-62E4-415C-9EEE-DC15EB8DE9CE}">
  <dimension ref="A1:J42"/>
  <sheetViews>
    <sheetView tabSelected="1" topLeftCell="A19" workbookViewId="0">
      <selection activeCell="B33" sqref="B33"/>
    </sheetView>
  </sheetViews>
  <sheetFormatPr defaultRowHeight="15" x14ac:dyDescent="0.25"/>
  <cols>
    <col min="2" max="2" width="12" bestFit="1" customWidth="1"/>
  </cols>
  <sheetData>
    <row r="1" spans="1:10" x14ac:dyDescent="0.25">
      <c r="A1" t="s">
        <v>0</v>
      </c>
    </row>
    <row r="3" spans="1:10" x14ac:dyDescent="0.25">
      <c r="B3" t="s">
        <v>1</v>
      </c>
      <c r="G3" s="4" t="s">
        <v>12</v>
      </c>
      <c r="H3">
        <v>12</v>
      </c>
      <c r="I3" t="s">
        <v>10</v>
      </c>
    </row>
    <row r="4" spans="1:10" x14ac:dyDescent="0.25">
      <c r="B4" t="s">
        <v>2</v>
      </c>
      <c r="G4" s="4" t="s">
        <v>11</v>
      </c>
      <c r="H4">
        <v>60</v>
      </c>
      <c r="I4" t="s">
        <v>9</v>
      </c>
    </row>
    <row r="5" spans="1:10" x14ac:dyDescent="0.25">
      <c r="B5" s="1" t="s">
        <v>4</v>
      </c>
    </row>
    <row r="6" spans="1:10" x14ac:dyDescent="0.25">
      <c r="B6" s="1" t="s">
        <v>3</v>
      </c>
    </row>
    <row r="7" spans="1:10" x14ac:dyDescent="0.25">
      <c r="B7" t="s">
        <v>5</v>
      </c>
    </row>
    <row r="8" spans="1:10" x14ac:dyDescent="0.25">
      <c r="B8" t="s">
        <v>7</v>
      </c>
    </row>
    <row r="11" spans="1:10" x14ac:dyDescent="0.25">
      <c r="B11" t="s">
        <v>6</v>
      </c>
      <c r="F11" t="s">
        <v>21</v>
      </c>
    </row>
    <row r="12" spans="1:10" x14ac:dyDescent="0.25">
      <c r="B12" t="s">
        <v>8</v>
      </c>
    </row>
    <row r="15" spans="1:10" x14ac:dyDescent="0.25">
      <c r="A15" s="4" t="s">
        <v>14</v>
      </c>
      <c r="B15">
        <f>SIN((H3-1)*((2*3.14159265358979)/H3))</f>
        <v>-0.50000000000000511</v>
      </c>
      <c r="E15" s="3" t="s">
        <v>18</v>
      </c>
      <c r="F15">
        <f>(H3-1)*((2*3.14159265358979)/H3)</f>
        <v>5.7595865315812818</v>
      </c>
      <c r="I15" s="3" t="s">
        <v>20</v>
      </c>
      <c r="J15">
        <f>(3.14159265358979/4)-(2*F15)</f>
        <v>-10.733774899765116</v>
      </c>
    </row>
    <row r="16" spans="1:10" x14ac:dyDescent="0.25">
      <c r="A16" s="4" t="s">
        <v>13</v>
      </c>
      <c r="B16">
        <f>COS((H3-1)*((2*3.14159265358979)/H3))</f>
        <v>0.86602540378443571</v>
      </c>
      <c r="E16" s="2" t="s">
        <v>19</v>
      </c>
      <c r="F16">
        <v>95</v>
      </c>
      <c r="G16" t="s">
        <v>9</v>
      </c>
    </row>
    <row r="18" spans="1:2" x14ac:dyDescent="0.25">
      <c r="B18" t="s">
        <v>16</v>
      </c>
    </row>
    <row r="19" spans="1:2" x14ac:dyDescent="0.25">
      <c r="B19" t="s">
        <v>17</v>
      </c>
    </row>
    <row r="20" spans="1:2" x14ac:dyDescent="0.25">
      <c r="B20" t="s">
        <v>22</v>
      </c>
    </row>
    <row r="22" spans="1:2" x14ac:dyDescent="0.25">
      <c r="A22" t="s">
        <v>15</v>
      </c>
      <c r="B22">
        <f>B15+((F16/SQRT(2))*(COS(J15)))</f>
        <v>-17.886206679761539</v>
      </c>
    </row>
    <row r="23" spans="1:2" x14ac:dyDescent="0.25">
      <c r="A23" t="s">
        <v>23</v>
      </c>
      <c r="B23">
        <f>B15+((F16/SQRT(2))*(SIN(J15)))</f>
        <v>64.386206679760647</v>
      </c>
    </row>
    <row r="24" spans="1:2" x14ac:dyDescent="0.25">
      <c r="A24" t="s">
        <v>27</v>
      </c>
      <c r="B24">
        <f>B15+((F16/SQRT(2))*-(SIN(J15)))</f>
        <v>-65.386206679760647</v>
      </c>
    </row>
    <row r="25" spans="1:2" x14ac:dyDescent="0.25">
      <c r="A25" t="s">
        <v>24</v>
      </c>
      <c r="B25">
        <f>B15+((F16/SQRT(2))*(COS(J15)))</f>
        <v>-17.886206679761539</v>
      </c>
    </row>
    <row r="26" spans="1:2" x14ac:dyDescent="0.25">
      <c r="A26" t="s">
        <v>28</v>
      </c>
      <c r="B26">
        <f>B15+((F16/SQRT(2))*-(COS(J15)))</f>
        <v>16.886206679761532</v>
      </c>
    </row>
    <row r="27" spans="1:2" x14ac:dyDescent="0.25">
      <c r="A27" t="s">
        <v>25</v>
      </c>
      <c r="B27">
        <f>B15+((F16/SQRT(2))*-(SIN(J15)))</f>
        <v>-65.386206679760647</v>
      </c>
    </row>
    <row r="28" spans="1:2" x14ac:dyDescent="0.25">
      <c r="A28" t="s">
        <v>29</v>
      </c>
      <c r="B28">
        <f>B15+((F16/SQRT(2))*(SIN(J15)))</f>
        <v>64.386206679760647</v>
      </c>
    </row>
    <row r="29" spans="1:2" x14ac:dyDescent="0.25">
      <c r="A29" t="s">
        <v>26</v>
      </c>
      <c r="B29">
        <f>B15+((F16/SQRT(2))*-(COS(J15)))</f>
        <v>16.886206679761532</v>
      </c>
    </row>
    <row r="33" spans="2:8" x14ac:dyDescent="0.25">
      <c r="B33" t="s">
        <v>39</v>
      </c>
    </row>
    <row r="34" spans="2:8" x14ac:dyDescent="0.25">
      <c r="B34" s="1" t="s">
        <v>37</v>
      </c>
      <c r="E34">
        <v>1</v>
      </c>
      <c r="F34" s="1" t="s">
        <v>38</v>
      </c>
    </row>
    <row r="35" spans="2:8" x14ac:dyDescent="0.25">
      <c r="B35" t="s">
        <v>36</v>
      </c>
      <c r="E35">
        <v>1</v>
      </c>
      <c r="F35" t="s">
        <v>33</v>
      </c>
    </row>
    <row r="36" spans="2:8" x14ac:dyDescent="0.25">
      <c r="B36" t="s">
        <v>32</v>
      </c>
      <c r="G36">
        <f>8*10^22</f>
        <v>8E+22</v>
      </c>
      <c r="H36" t="s">
        <v>35</v>
      </c>
    </row>
    <row r="37" spans="2:8" x14ac:dyDescent="0.25">
      <c r="B37" t="s">
        <v>31</v>
      </c>
      <c r="C37" s="4"/>
      <c r="D37">
        <f>6.3675*10^6</f>
        <v>6367500</v>
      </c>
      <c r="E37" t="s">
        <v>33</v>
      </c>
    </row>
    <row r="39" spans="2:8" x14ac:dyDescent="0.25">
      <c r="B39" t="s">
        <v>34</v>
      </c>
    </row>
    <row r="40" spans="2:8" x14ac:dyDescent="0.25">
      <c r="B40">
        <f>(1/(4*3.14159265358979))*((2*G36*COS((E34*3.14159265358979)/180))/(E35^3))*(400*3.14159265358979*(10^(-3)))</f>
        <v>1.5997563122502259E+22</v>
      </c>
    </row>
    <row r="41" spans="2:8" x14ac:dyDescent="0.25">
      <c r="B41" t="s">
        <v>30</v>
      </c>
    </row>
    <row r="42" spans="2:8" x14ac:dyDescent="0.25">
      <c r="B42">
        <f>(1/(4*3.14159265358979))*((G36*SIN((E34*3.14159265358979)/180))/(E35^3))*(400*3.14159265358979*(10^(-3)))</f>
        <v>1.3961925149826797E+20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Steph</cp:lastModifiedBy>
  <dcterms:created xsi:type="dcterms:W3CDTF">2019-02-04T04:49:11Z</dcterms:created>
  <dcterms:modified xsi:type="dcterms:W3CDTF">2019-02-05T08:46:05Z</dcterms:modified>
</cp:coreProperties>
</file>