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 activeTab="1"/>
  </bookViews>
  <sheets>
    <sheet name="VD check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2" l="1"/>
  <c r="I37" i="2"/>
  <c r="J37" i="2"/>
  <c r="G37" i="2"/>
  <c r="S2" i="2"/>
  <c r="T2" i="2"/>
  <c r="U2" i="2"/>
  <c r="R2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H36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I36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36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G36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U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33" i="2"/>
  <c r="C33" i="2"/>
  <c r="B33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D19" i="2"/>
  <c r="C19" i="2"/>
  <c r="B19" i="2"/>
  <c r="T3" i="2"/>
  <c r="S3" i="2"/>
  <c r="R3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M2" i="2"/>
  <c r="N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G2" i="1"/>
  <c r="H2" i="1"/>
  <c r="F2" i="1"/>
</calcChain>
</file>

<file path=xl/sharedStrings.xml><?xml version="1.0" encoding="utf-8"?>
<sst xmlns="http://schemas.openxmlformats.org/spreadsheetml/2006/main" count="33" uniqueCount="15">
  <si>
    <t>TH</t>
  </si>
  <si>
    <t>PT</t>
  </si>
  <si>
    <t>x</t>
  </si>
  <si>
    <t>y</t>
  </si>
  <si>
    <t>z</t>
  </si>
  <si>
    <t>ptrm</t>
  </si>
  <si>
    <t>ptrm_mean</t>
  </si>
  <si>
    <t>th_mean</t>
  </si>
  <si>
    <t>ptrm_sq</t>
  </si>
  <si>
    <t>SUM</t>
  </si>
  <si>
    <t>M</t>
  </si>
  <si>
    <t>mixed</t>
  </si>
  <si>
    <t>slope</t>
  </si>
  <si>
    <t>sigma</t>
  </si>
  <si>
    <t>th_sq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</si>
</sst>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Ruler="0" workbookViewId="0">
      <selection activeCell="I15" sqref="I15"/>
    </sheetView>
  </sheetViews>
  <sheetFormatPr baseColWidth="10" defaultRowHeight="15" x14ac:dyDescent="0"/>
  <cols>
    <col min="12" max="12" width="12.1640625" bestFit="1" customWidth="1"/>
  </cols>
  <sheetData>
    <row r="1" spans="1:12">
      <c r="A1">
        <v>20</v>
      </c>
      <c r="B1" s="1">
        <v>-1.1100000000000001E-9</v>
      </c>
      <c r="C1" s="1">
        <v>-4.4463000000000002E-9</v>
      </c>
      <c r="D1" s="1">
        <v>-2.5253999999999999E-8</v>
      </c>
    </row>
    <row r="2" spans="1:12">
      <c r="A2">
        <v>300</v>
      </c>
      <c r="B2" s="1">
        <v>-1.7689E-9</v>
      </c>
      <c r="C2" s="1">
        <v>-4.2022000000000002E-9</v>
      </c>
      <c r="D2" s="1">
        <v>-2.4774000000000001E-8</v>
      </c>
      <c r="F2" s="1">
        <f>B1-B2</f>
        <v>6.5889999999999986E-10</v>
      </c>
      <c r="G2" s="1">
        <f t="shared" ref="G2:H2" si="0">C1-C2</f>
        <v>-2.4410000000000002E-10</v>
      </c>
      <c r="H2" s="1">
        <f t="shared" si="0"/>
        <v>-4.7999999999999834E-10</v>
      </c>
      <c r="J2" s="1">
        <f>F2^2+G2^2+H2^2</f>
        <v>7.2413401999999816E-19</v>
      </c>
      <c r="L2">
        <f>SQRT(J2)</f>
        <v>8.5096064538849158E-10</v>
      </c>
    </row>
    <row r="3" spans="1:12">
      <c r="A3">
        <v>450</v>
      </c>
      <c r="B3" s="1">
        <v>-1.6540000000000001E-9</v>
      </c>
      <c r="C3" s="1">
        <v>-4.2061000000000002E-9</v>
      </c>
      <c r="D3" s="1">
        <v>-2.3997E-8</v>
      </c>
      <c r="F3" s="1">
        <f t="shared" ref="F3:F14" si="1">B2-B3</f>
        <v>-1.1489999999999988E-10</v>
      </c>
      <c r="G3" s="1">
        <f t="shared" ref="G3:G14" si="2">C2-C3</f>
        <v>3.8999999999999555E-12</v>
      </c>
      <c r="H3" s="1">
        <f t="shared" ref="H3:H14" si="3">D2-D3</f>
        <v>-7.7700000000000094E-10</v>
      </c>
      <c r="J3" s="1">
        <f t="shared" ref="J3:J14" si="4">F3^2+G3^2+H3^2</f>
        <v>6.1694622000000142E-19</v>
      </c>
      <c r="L3">
        <f t="shared" ref="L3:L14" si="5">SQRT(J3)</f>
        <v>7.8545924146323558E-10</v>
      </c>
    </row>
    <row r="4" spans="1:12">
      <c r="A4">
        <v>490</v>
      </c>
      <c r="B4" s="1">
        <v>-1.4962000000000001E-9</v>
      </c>
      <c r="C4" s="1">
        <v>-3.8831000000000004E-9</v>
      </c>
      <c r="D4" s="1">
        <v>-2.2930999999999999E-8</v>
      </c>
      <c r="F4" s="1">
        <f t="shared" si="1"/>
        <v>-1.5780000000000001E-10</v>
      </c>
      <c r="G4" s="1">
        <f t="shared" si="2"/>
        <v>-3.2299999999999982E-10</v>
      </c>
      <c r="H4" s="1">
        <f t="shared" si="3"/>
        <v>-1.0660000000000011E-9</v>
      </c>
      <c r="J4" s="1">
        <f t="shared" si="4"/>
        <v>1.2655858400000021E-18</v>
      </c>
      <c r="L4">
        <f t="shared" si="5"/>
        <v>1.1249825954209256E-9</v>
      </c>
    </row>
    <row r="5" spans="1:12">
      <c r="A5">
        <v>500</v>
      </c>
      <c r="B5" s="1">
        <v>-1.5596999999999999E-9</v>
      </c>
      <c r="C5" s="1">
        <v>-3.6541E-9</v>
      </c>
      <c r="D5" s="1">
        <v>-2.2207000000000002E-8</v>
      </c>
      <c r="F5" s="1">
        <f t="shared" si="1"/>
        <v>6.3499999999999832E-11</v>
      </c>
      <c r="G5" s="1">
        <f t="shared" si="2"/>
        <v>-2.2900000000000035E-10</v>
      </c>
      <c r="H5" s="1">
        <f t="shared" si="3"/>
        <v>-7.2399999999999709E-10</v>
      </c>
      <c r="J5" s="1">
        <f t="shared" si="4"/>
        <v>5.8064924999999591E-19</v>
      </c>
      <c r="L5">
        <f t="shared" si="5"/>
        <v>7.6200344487410021E-10</v>
      </c>
    </row>
    <row r="6" spans="1:12">
      <c r="A6">
        <v>510</v>
      </c>
      <c r="B6" s="1">
        <v>-7.8285000000000004E-10</v>
      </c>
      <c r="C6" s="1">
        <v>-3.3827999999999999E-9</v>
      </c>
      <c r="D6" s="1">
        <v>-1.8944000000000001E-8</v>
      </c>
      <c r="F6" s="1">
        <f t="shared" si="1"/>
        <v>-7.7684999999999986E-10</v>
      </c>
      <c r="G6" s="1">
        <f t="shared" si="2"/>
        <v>-2.7130000000000009E-10</v>
      </c>
      <c r="H6" s="1">
        <f t="shared" si="3"/>
        <v>-3.2630000000000008E-9</v>
      </c>
      <c r="J6" s="1">
        <f t="shared" si="4"/>
        <v>1.1324268612500005E-17</v>
      </c>
      <c r="L6">
        <f t="shared" si="5"/>
        <v>3.3651550651493022E-9</v>
      </c>
    </row>
    <row r="7" spans="1:12">
      <c r="A7">
        <v>515</v>
      </c>
      <c r="B7" s="1">
        <v>-1.2437E-9</v>
      </c>
      <c r="C7" s="1">
        <v>-3.1324000000000001E-9</v>
      </c>
      <c r="D7" s="1">
        <v>-1.8675E-8</v>
      </c>
      <c r="F7" s="1">
        <f t="shared" si="1"/>
        <v>4.6084999999999991E-10</v>
      </c>
      <c r="G7" s="1">
        <f t="shared" si="2"/>
        <v>-2.5039999999999988E-10</v>
      </c>
      <c r="H7" s="1">
        <f t="shared" si="3"/>
        <v>-2.6900000000000062E-10</v>
      </c>
      <c r="J7" s="1">
        <f t="shared" si="4"/>
        <v>3.4744388250000024E-19</v>
      </c>
      <c r="L7">
        <f t="shared" si="5"/>
        <v>5.8944370596351285E-10</v>
      </c>
    </row>
    <row r="8" spans="1:12">
      <c r="A8">
        <v>520</v>
      </c>
      <c r="B8" s="1">
        <v>-1.2049E-9</v>
      </c>
      <c r="C8" s="1">
        <v>-2.8150999999999999E-9</v>
      </c>
      <c r="D8" s="1">
        <v>-1.6426000000000001E-8</v>
      </c>
      <c r="F8" s="1">
        <f t="shared" si="1"/>
        <v>-3.8799999999999907E-11</v>
      </c>
      <c r="G8" s="1">
        <f t="shared" si="2"/>
        <v>-3.1730000000000013E-10</v>
      </c>
      <c r="H8" s="1">
        <f t="shared" si="3"/>
        <v>-2.2489999999999992E-9</v>
      </c>
      <c r="J8" s="1">
        <f t="shared" si="4"/>
        <v>5.1601857299999957E-18</v>
      </c>
      <c r="L8">
        <f t="shared" si="5"/>
        <v>2.2716042194889489E-9</v>
      </c>
    </row>
    <row r="9" spans="1:12">
      <c r="A9">
        <v>525</v>
      </c>
      <c r="B9" s="1">
        <v>-6.6408000000000005E-10</v>
      </c>
      <c r="C9" s="1">
        <v>-2.3925000000000002E-9</v>
      </c>
      <c r="D9" s="1">
        <v>-1.3497E-8</v>
      </c>
      <c r="F9" s="1">
        <f t="shared" si="1"/>
        <v>-5.4082E-10</v>
      </c>
      <c r="G9" s="1">
        <f t="shared" si="2"/>
        <v>-4.2259999999999976E-10</v>
      </c>
      <c r="H9" s="1">
        <f t="shared" si="3"/>
        <v>-2.9290000000000009E-9</v>
      </c>
      <c r="J9" s="1">
        <f t="shared" si="4"/>
        <v>9.050118032400004E-18</v>
      </c>
      <c r="L9">
        <f t="shared" si="5"/>
        <v>3.0083414088829751E-9</v>
      </c>
    </row>
    <row r="10" spans="1:12">
      <c r="A10">
        <v>530</v>
      </c>
      <c r="B10" s="1">
        <v>-7.2931000000000004E-10</v>
      </c>
      <c r="C10" s="1">
        <v>-1.9353000000000001E-9</v>
      </c>
      <c r="D10" s="1">
        <v>-1.0261E-8</v>
      </c>
      <c r="F10" s="1">
        <f t="shared" si="1"/>
        <v>6.5229999999999991E-11</v>
      </c>
      <c r="G10" s="1">
        <f t="shared" si="2"/>
        <v>-4.5720000000000003E-10</v>
      </c>
      <c r="H10" s="1">
        <f t="shared" si="3"/>
        <v>-3.236E-9</v>
      </c>
      <c r="J10" s="1">
        <f t="shared" si="4"/>
        <v>1.06849827929E-17</v>
      </c>
      <c r="L10">
        <f t="shared" si="5"/>
        <v>3.268789193707664E-9</v>
      </c>
    </row>
    <row r="11" spans="1:12">
      <c r="A11">
        <v>535</v>
      </c>
      <c r="B11" s="1">
        <v>-4.9425000000000003E-10</v>
      </c>
      <c r="C11" s="1">
        <v>-1.3496E-9</v>
      </c>
      <c r="D11" s="1">
        <v>-6.4823000000000002E-9</v>
      </c>
      <c r="F11" s="1">
        <f t="shared" si="1"/>
        <v>-2.3506000000000001E-10</v>
      </c>
      <c r="G11" s="1">
        <f t="shared" si="2"/>
        <v>-5.8570000000000016E-10</v>
      </c>
      <c r="H11" s="1">
        <f t="shared" si="3"/>
        <v>-3.7786999999999998E-9</v>
      </c>
      <c r="J11" s="1">
        <f t="shared" si="4"/>
        <v>1.4676871383599999E-17</v>
      </c>
      <c r="L11">
        <f t="shared" si="5"/>
        <v>3.831040509261159E-9</v>
      </c>
    </row>
    <row r="12" spans="1:12">
      <c r="A12">
        <v>540</v>
      </c>
      <c r="B12" s="1">
        <v>-3.9633000000000002E-10</v>
      </c>
      <c r="C12" s="1">
        <v>-9.7534000000000007E-10</v>
      </c>
      <c r="D12" s="1">
        <v>-3.9905999999999998E-9</v>
      </c>
      <c r="F12" s="1">
        <f t="shared" si="1"/>
        <v>-9.7920000000000009E-11</v>
      </c>
      <c r="G12" s="1">
        <f t="shared" si="2"/>
        <v>-3.742599999999999E-10</v>
      </c>
      <c r="H12" s="1">
        <f t="shared" si="3"/>
        <v>-2.4917000000000004E-9</v>
      </c>
      <c r="J12" s="1">
        <f t="shared" si="4"/>
        <v>6.358227764000002E-18</v>
      </c>
      <c r="L12">
        <f t="shared" si="5"/>
        <v>2.5215526494602492E-9</v>
      </c>
    </row>
    <row r="13" spans="1:12">
      <c r="A13">
        <v>545</v>
      </c>
      <c r="B13" s="1">
        <v>-3.7339999999999997E-11</v>
      </c>
      <c r="C13" s="1">
        <v>-4.0496000000000002E-10</v>
      </c>
      <c r="D13" s="1">
        <v>-1.7935000000000001E-9</v>
      </c>
      <c r="F13" s="1">
        <f t="shared" si="1"/>
        <v>-3.5899000000000002E-10</v>
      </c>
      <c r="G13" s="1">
        <f t="shared" si="2"/>
        <v>-5.7038000000000005E-10</v>
      </c>
      <c r="H13" s="1">
        <f t="shared" si="3"/>
        <v>-2.1970999999999998E-9</v>
      </c>
      <c r="J13" s="1">
        <f t="shared" si="4"/>
        <v>5.2814555744999994E-18</v>
      </c>
      <c r="L13">
        <f t="shared" si="5"/>
        <v>2.2981417655357992E-9</v>
      </c>
    </row>
    <row r="14" spans="1:12">
      <c r="A14">
        <v>550</v>
      </c>
      <c r="B14" s="1">
        <v>-3.0359999999999999E-11</v>
      </c>
      <c r="C14" s="1">
        <v>-7.8546999999999996E-12</v>
      </c>
      <c r="D14" s="1">
        <v>-4.5246000000000001E-10</v>
      </c>
      <c r="F14" s="1">
        <f t="shared" si="1"/>
        <v>-6.9799999999999981E-12</v>
      </c>
      <c r="G14" s="1">
        <f t="shared" si="2"/>
        <v>-3.9710530000000004E-10</v>
      </c>
      <c r="H14" s="1">
        <f t="shared" si="3"/>
        <v>-1.3410400000000002E-9</v>
      </c>
      <c r="J14" s="1">
        <f t="shared" si="4"/>
        <v>1.9561296212880904E-18</v>
      </c>
      <c r="L14">
        <f t="shared" si="5"/>
        <v>1.3986170388237412E-9</v>
      </c>
    </row>
    <row r="16" spans="1:12">
      <c r="L16">
        <f>SUM(L2:L14)</f>
        <v>2.6076091483420103E-8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showRuler="0" workbookViewId="0">
      <selection activeCell="G37" sqref="G37"/>
    </sheetView>
  </sheetViews>
  <sheetFormatPr baseColWidth="10" defaultRowHeight="15" x14ac:dyDescent="0"/>
  <cols>
    <col min="5" max="5" width="12.1640625" bestFit="1" customWidth="1"/>
  </cols>
  <sheetData>
    <row r="1" spans="1:21">
      <c r="A1" t="s">
        <v>0</v>
      </c>
      <c r="B1" t="s">
        <v>2</v>
      </c>
      <c r="C1" t="s">
        <v>3</v>
      </c>
      <c r="D1" t="s">
        <v>4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5</v>
      </c>
      <c r="L1" t="s">
        <v>2</v>
      </c>
      <c r="M1" t="s">
        <v>3</v>
      </c>
      <c r="N1" t="s">
        <v>4</v>
      </c>
      <c r="O1" t="s">
        <v>10</v>
      </c>
    </row>
    <row r="2" spans="1:21">
      <c r="A2">
        <v>20</v>
      </c>
      <c r="B2" s="1">
        <v>-1.1100000000000001E-9</v>
      </c>
      <c r="C2" s="1">
        <v>-4.4463000000000002E-9</v>
      </c>
      <c r="D2" s="1">
        <v>-2.5253999999999999E-8</v>
      </c>
      <c r="E2">
        <f>SQRT(B2^2+C2^2+D2^2)</f>
        <v>2.566644111851115E-8</v>
      </c>
      <c r="F2">
        <v>20</v>
      </c>
      <c r="G2" s="1">
        <v>-1.1100000000000001E-9</v>
      </c>
      <c r="H2" s="1">
        <v>-4.4463000000000002E-9</v>
      </c>
      <c r="I2" s="1">
        <v>-2.5253999999999999E-8</v>
      </c>
      <c r="J2">
        <f>SQRT(G2^2+H2^2+I2^2)</f>
        <v>2.566644111851115E-8</v>
      </c>
      <c r="K2">
        <f>F2</f>
        <v>20</v>
      </c>
      <c r="L2" s="1">
        <f>G2-B2</f>
        <v>0</v>
      </c>
      <c r="M2" s="1">
        <f t="shared" ref="M2:O15" si="0">H2-C2</f>
        <v>0</v>
      </c>
      <c r="N2" s="1">
        <f t="shared" si="0"/>
        <v>0</v>
      </c>
      <c r="O2" s="1">
        <f t="shared" si="0"/>
        <v>0</v>
      </c>
      <c r="Q2" t="s">
        <v>6</v>
      </c>
      <c r="R2" s="1">
        <f>AVERAGE(L2:L15)</f>
        <v>-3.4694928571428565E-10</v>
      </c>
      <c r="S2" s="1">
        <f t="shared" ref="S2:U2" si="1">AVERAGE(M2:M15)</f>
        <v>-1.5184246642857138E-9</v>
      </c>
      <c r="T2" s="1">
        <f t="shared" si="1"/>
        <v>-9.1042957142857135E-9</v>
      </c>
      <c r="U2" s="1">
        <f t="shared" si="1"/>
        <v>9.2352667369866667E-9</v>
      </c>
    </row>
    <row r="3" spans="1:21">
      <c r="A3">
        <v>300</v>
      </c>
      <c r="B3" s="1">
        <v>-1.7689E-9</v>
      </c>
      <c r="C3" s="1">
        <v>-4.2022000000000002E-9</v>
      </c>
      <c r="D3" s="1">
        <v>-2.4774000000000001E-8</v>
      </c>
      <c r="E3">
        <f t="shared" ref="E3:E15" si="2">SQRT(B3^2+C3^2+D3^2)</f>
        <v>2.5190048988638348E-8</v>
      </c>
      <c r="F3">
        <v>300</v>
      </c>
      <c r="G3" s="1">
        <v>-2.3477000000000001E-9</v>
      </c>
      <c r="H3" s="1">
        <v>-3.9974000000000003E-9</v>
      </c>
      <c r="I3" s="1">
        <v>-2.5116000000000001E-8</v>
      </c>
      <c r="J3">
        <f t="shared" ref="J3:J15" si="3">SQRT(G3^2+H3^2+I3^2)</f>
        <v>2.5540249764831982E-8</v>
      </c>
      <c r="K3">
        <f t="shared" ref="K3:K15" si="4">F3</f>
        <v>300</v>
      </c>
      <c r="L3" s="1">
        <f t="shared" ref="L3:L15" si="5">G3-B3</f>
        <v>-5.7880000000000011E-10</v>
      </c>
      <c r="M3" s="1">
        <f t="shared" ref="M3:M15" si="6">H3-C3</f>
        <v>2.0479999999999995E-10</v>
      </c>
      <c r="N3" s="1">
        <f t="shared" ref="N3:N15" si="7">I3-D3</f>
        <v>-3.4200000000000068E-10</v>
      </c>
      <c r="O3" s="1">
        <f t="shared" si="0"/>
        <v>3.5020077619363375E-10</v>
      </c>
      <c r="Q3" t="s">
        <v>7</v>
      </c>
      <c r="R3" s="1">
        <f>AVERAGE(B2:B15)</f>
        <v>-9.4085142857142835E-10</v>
      </c>
      <c r="S3" s="1">
        <f>AVERAGE(C2:C15)</f>
        <v>-2.6276896214285724E-9</v>
      </c>
      <c r="T3" s="1">
        <f>AVERAGE(D2:D15)</f>
        <v>-1.497749E-8</v>
      </c>
      <c r="U3" s="1">
        <f>AVERAGE(E2:E15)</f>
        <v>1.5238288909464298E-8</v>
      </c>
    </row>
    <row r="4" spans="1:21">
      <c r="A4">
        <v>450</v>
      </c>
      <c r="B4" s="1">
        <v>-1.6540000000000001E-9</v>
      </c>
      <c r="C4" s="1">
        <v>-4.2061000000000002E-9</v>
      </c>
      <c r="D4" s="1">
        <v>-2.3997E-8</v>
      </c>
      <c r="E4">
        <f t="shared" si="2"/>
        <v>2.4418906654680508E-8</v>
      </c>
      <c r="F4">
        <v>450</v>
      </c>
      <c r="G4" s="1">
        <v>-1.0604E-9</v>
      </c>
      <c r="H4" s="1">
        <v>-4.2392999999999996E-9</v>
      </c>
      <c r="I4" s="1">
        <v>-2.4625E-8</v>
      </c>
      <c r="J4">
        <f t="shared" si="3"/>
        <v>2.5009732858429336E-8</v>
      </c>
      <c r="K4">
        <f t="shared" si="4"/>
        <v>450</v>
      </c>
      <c r="L4" s="1">
        <f t="shared" si="5"/>
        <v>5.936000000000001E-10</v>
      </c>
      <c r="M4" s="1">
        <f t="shared" si="6"/>
        <v>-3.319999999999943E-11</v>
      </c>
      <c r="N4" s="1">
        <f t="shared" si="7"/>
        <v>-6.2800000000000073E-10</v>
      </c>
      <c r="O4" s="1">
        <f t="shared" si="0"/>
        <v>5.9082620374882818E-10</v>
      </c>
    </row>
    <row r="5" spans="1:21">
      <c r="A5">
        <v>490</v>
      </c>
      <c r="B5" s="1">
        <v>-1.4962000000000001E-9</v>
      </c>
      <c r="C5" s="1">
        <v>-3.8831000000000004E-9</v>
      </c>
      <c r="D5" s="1">
        <v>-2.2930999999999999E-8</v>
      </c>
      <c r="E5">
        <f t="shared" si="2"/>
        <v>2.3305532412927192E-8</v>
      </c>
      <c r="F5">
        <v>490</v>
      </c>
      <c r="G5" s="1">
        <v>-1.5786999999999999E-9</v>
      </c>
      <c r="H5" s="1">
        <v>-3.8886999999999996E-9</v>
      </c>
      <c r="I5" s="1">
        <v>-2.4112999999999999E-8</v>
      </c>
      <c r="J5">
        <f t="shared" si="3"/>
        <v>2.4475519409810282E-8</v>
      </c>
      <c r="K5">
        <f t="shared" si="4"/>
        <v>490</v>
      </c>
      <c r="L5" s="1">
        <f t="shared" si="5"/>
        <v>-8.249999999999987E-11</v>
      </c>
      <c r="M5" s="1">
        <f t="shared" si="6"/>
        <v>-5.5999999999992362E-12</v>
      </c>
      <c r="N5" s="1">
        <f t="shared" si="7"/>
        <v>-1.1820000000000003E-9</v>
      </c>
      <c r="O5" s="1">
        <f t="shared" si="0"/>
        <v>1.1699869968830899E-9</v>
      </c>
    </row>
    <row r="6" spans="1:21">
      <c r="A6">
        <v>500</v>
      </c>
      <c r="B6" s="1">
        <v>-1.5596999999999999E-9</v>
      </c>
      <c r="C6" s="1">
        <v>-3.6541E-9</v>
      </c>
      <c r="D6" s="1">
        <v>-2.2207000000000002E-8</v>
      </c>
      <c r="E6">
        <f t="shared" si="2"/>
        <v>2.2559609036949201E-8</v>
      </c>
      <c r="F6">
        <v>500</v>
      </c>
      <c r="G6" s="1">
        <v>-1.1746000000000001E-9</v>
      </c>
      <c r="H6" s="1">
        <v>-4.0355E-9</v>
      </c>
      <c r="I6" s="1">
        <v>-2.3902999999999999E-8</v>
      </c>
      <c r="J6">
        <f t="shared" si="3"/>
        <v>2.4269700336221703E-8</v>
      </c>
      <c r="K6">
        <f t="shared" si="4"/>
        <v>500</v>
      </c>
      <c r="L6" s="1">
        <f t="shared" si="5"/>
        <v>3.8509999999999984E-10</v>
      </c>
      <c r="M6" s="1">
        <f t="shared" si="6"/>
        <v>-3.8139999999999994E-10</v>
      </c>
      <c r="N6" s="1">
        <f t="shared" si="7"/>
        <v>-1.6959999999999975E-9</v>
      </c>
      <c r="O6" s="1">
        <f t="shared" si="0"/>
        <v>1.7100912992725023E-9</v>
      </c>
    </row>
    <row r="7" spans="1:21">
      <c r="A7">
        <v>510</v>
      </c>
      <c r="B7" s="1">
        <v>-7.8285000000000004E-10</v>
      </c>
      <c r="C7" s="1">
        <v>-3.3827999999999999E-9</v>
      </c>
      <c r="D7" s="1">
        <v>-1.8944000000000001E-8</v>
      </c>
      <c r="E7">
        <f t="shared" si="2"/>
        <v>1.9259577512565017E-8</v>
      </c>
      <c r="F7">
        <v>510</v>
      </c>
      <c r="G7" s="1">
        <v>-1.3201E-9</v>
      </c>
      <c r="H7" s="1">
        <v>-3.6311E-9</v>
      </c>
      <c r="I7" s="1">
        <v>-2.1953999999999999E-8</v>
      </c>
      <c r="J7">
        <f t="shared" si="3"/>
        <v>2.2291381007465642E-8</v>
      </c>
      <c r="K7">
        <f t="shared" si="4"/>
        <v>510</v>
      </c>
      <c r="L7" s="1">
        <f t="shared" si="5"/>
        <v>-5.3724999999999998E-10</v>
      </c>
      <c r="M7" s="1">
        <f t="shared" si="6"/>
        <v>-2.4830000000000006E-10</v>
      </c>
      <c r="N7" s="1">
        <f t="shared" si="7"/>
        <v>-3.0099999999999985E-9</v>
      </c>
      <c r="O7" s="1">
        <f t="shared" si="0"/>
        <v>3.0318034949006256E-9</v>
      </c>
    </row>
    <row r="8" spans="1:21">
      <c r="A8">
        <v>515</v>
      </c>
      <c r="B8" s="1">
        <v>-1.2437E-9</v>
      </c>
      <c r="C8" s="1">
        <v>-3.1324000000000001E-9</v>
      </c>
      <c r="D8" s="1">
        <v>-1.8675E-8</v>
      </c>
      <c r="E8">
        <f t="shared" si="2"/>
        <v>1.8976678962610925E-8</v>
      </c>
      <c r="F8">
        <v>515</v>
      </c>
      <c r="G8" s="1">
        <v>-1.2184000000000001E-9</v>
      </c>
      <c r="H8" s="1">
        <v>-3.9255000000000001E-9</v>
      </c>
      <c r="I8" s="1">
        <v>-2.2824E-8</v>
      </c>
      <c r="J8">
        <f t="shared" si="3"/>
        <v>2.3191141084690074E-8</v>
      </c>
      <c r="K8">
        <f t="shared" si="4"/>
        <v>515</v>
      </c>
      <c r="L8" s="1">
        <f t="shared" si="5"/>
        <v>2.5299999999999902E-11</v>
      </c>
      <c r="M8" s="1">
        <f t="shared" si="6"/>
        <v>-7.9310000000000008E-10</v>
      </c>
      <c r="N8" s="1">
        <f t="shared" si="7"/>
        <v>-4.1489999999999996E-9</v>
      </c>
      <c r="O8" s="1">
        <f t="shared" si="0"/>
        <v>4.2144621220791485E-9</v>
      </c>
    </row>
    <row r="9" spans="1:21">
      <c r="A9">
        <v>520</v>
      </c>
      <c r="B9" s="1">
        <v>-1.2049E-9</v>
      </c>
      <c r="C9" s="1">
        <v>-2.8150999999999999E-9</v>
      </c>
      <c r="D9" s="1">
        <v>-1.6426000000000001E-8</v>
      </c>
      <c r="E9">
        <f t="shared" si="2"/>
        <v>1.6708981058700139E-8</v>
      </c>
      <c r="F9">
        <v>520</v>
      </c>
      <c r="G9" s="1">
        <v>-1.1492999999999999E-9</v>
      </c>
      <c r="H9" s="1">
        <v>-4.0020999999999997E-9</v>
      </c>
      <c r="I9" s="1">
        <v>-2.3043E-8</v>
      </c>
      <c r="J9">
        <f t="shared" si="3"/>
        <v>2.3416181240757426E-8</v>
      </c>
      <c r="K9">
        <f t="shared" si="4"/>
        <v>520</v>
      </c>
      <c r="L9" s="1">
        <f t="shared" si="5"/>
        <v>5.5600000000000098E-11</v>
      </c>
      <c r="M9" s="1">
        <f t="shared" si="6"/>
        <v>-1.1869999999999997E-9</v>
      </c>
      <c r="N9" s="1">
        <f t="shared" si="7"/>
        <v>-6.616999999999999E-9</v>
      </c>
      <c r="O9" s="1">
        <f t="shared" si="0"/>
        <v>6.7072001820572872E-9</v>
      </c>
    </row>
    <row r="10" spans="1:21">
      <c r="A10">
        <v>525</v>
      </c>
      <c r="B10" s="1">
        <v>-6.6408000000000005E-10</v>
      </c>
      <c r="C10" s="1">
        <v>-2.3925000000000002E-9</v>
      </c>
      <c r="D10" s="1">
        <v>-1.3497E-8</v>
      </c>
      <c r="E10">
        <f t="shared" si="2"/>
        <v>1.3723485981936223E-8</v>
      </c>
      <c r="F10">
        <v>525</v>
      </c>
      <c r="G10" s="1">
        <v>-1.5037999999999999E-9</v>
      </c>
      <c r="H10" s="1">
        <v>-3.8741999999999997E-9</v>
      </c>
      <c r="I10" s="1">
        <v>-2.2843000000000001E-8</v>
      </c>
      <c r="J10">
        <f t="shared" si="3"/>
        <v>2.3217956177924018E-8</v>
      </c>
      <c r="K10">
        <f t="shared" si="4"/>
        <v>525</v>
      </c>
      <c r="L10" s="1">
        <f t="shared" si="5"/>
        <v>-8.3971999999999987E-10</v>
      </c>
      <c r="M10" s="1">
        <f t="shared" si="6"/>
        <v>-1.4816999999999995E-9</v>
      </c>
      <c r="N10" s="1">
        <f t="shared" si="7"/>
        <v>-9.3460000000000014E-9</v>
      </c>
      <c r="O10" s="1">
        <f t="shared" si="0"/>
        <v>9.494470195987795E-9</v>
      </c>
    </row>
    <row r="11" spans="1:21">
      <c r="A11">
        <v>530</v>
      </c>
      <c r="B11" s="1">
        <v>-7.2931000000000004E-10</v>
      </c>
      <c r="C11" s="1">
        <v>-1.9353000000000001E-9</v>
      </c>
      <c r="D11" s="1">
        <v>-1.0261E-8</v>
      </c>
      <c r="E11">
        <f t="shared" si="2"/>
        <v>1.0467349242578084E-8</v>
      </c>
      <c r="F11">
        <v>530</v>
      </c>
      <c r="G11" s="1">
        <v>-1.4891E-9</v>
      </c>
      <c r="H11" s="1">
        <v>-3.8073000000000003E-9</v>
      </c>
      <c r="I11" s="1">
        <v>-2.3408E-8</v>
      </c>
      <c r="J11">
        <f t="shared" si="3"/>
        <v>2.3762310832492701E-8</v>
      </c>
      <c r="K11">
        <f t="shared" si="4"/>
        <v>530</v>
      </c>
      <c r="L11" s="1">
        <f t="shared" si="5"/>
        <v>-7.5978999999999992E-10</v>
      </c>
      <c r="M11" s="1">
        <f t="shared" si="6"/>
        <v>-1.8720000000000002E-9</v>
      </c>
      <c r="N11" s="1">
        <f t="shared" si="7"/>
        <v>-1.3147E-8</v>
      </c>
      <c r="O11" s="1">
        <f t="shared" si="0"/>
        <v>1.3294961589914617E-8</v>
      </c>
    </row>
    <row r="12" spans="1:21">
      <c r="A12">
        <v>535</v>
      </c>
      <c r="B12" s="1">
        <v>-4.9425000000000003E-10</v>
      </c>
      <c r="C12" s="1">
        <v>-1.3496E-9</v>
      </c>
      <c r="D12" s="1">
        <v>-6.4823000000000002E-9</v>
      </c>
      <c r="E12">
        <f t="shared" si="2"/>
        <v>6.639722623159796E-9</v>
      </c>
      <c r="F12">
        <v>535</v>
      </c>
      <c r="G12" s="1">
        <v>-1.1727999999999999E-9</v>
      </c>
      <c r="H12" s="1">
        <v>-4.4791000000000004E-9</v>
      </c>
      <c r="I12" s="1">
        <v>-2.4304E-8</v>
      </c>
      <c r="J12">
        <f t="shared" si="3"/>
        <v>2.47411037071914E-8</v>
      </c>
      <c r="K12">
        <f t="shared" si="4"/>
        <v>535</v>
      </c>
      <c r="L12" s="1">
        <f t="shared" si="5"/>
        <v>-6.785499999999999E-10</v>
      </c>
      <c r="M12" s="1">
        <f t="shared" si="6"/>
        <v>-3.1295000000000004E-9</v>
      </c>
      <c r="N12" s="1">
        <f t="shared" si="7"/>
        <v>-1.7821699999999999E-8</v>
      </c>
      <c r="O12" s="1">
        <f t="shared" si="0"/>
        <v>1.8101381084031604E-8</v>
      </c>
    </row>
    <row r="13" spans="1:21">
      <c r="A13">
        <v>540</v>
      </c>
      <c r="B13" s="1">
        <v>-3.9633000000000002E-10</v>
      </c>
      <c r="C13" s="1">
        <v>-9.7534000000000007E-10</v>
      </c>
      <c r="D13" s="1">
        <v>-3.9905999999999998E-9</v>
      </c>
      <c r="E13">
        <f t="shared" si="2"/>
        <v>4.1271362885783165E-9</v>
      </c>
      <c r="F13">
        <v>540</v>
      </c>
      <c r="G13" s="1">
        <v>-9.6203000000000004E-10</v>
      </c>
      <c r="H13" s="1">
        <v>-4.7198000000000002E-9</v>
      </c>
      <c r="I13" s="1">
        <v>-2.5049999999999999E-8</v>
      </c>
      <c r="J13">
        <f t="shared" si="3"/>
        <v>2.550891047773111E-8</v>
      </c>
      <c r="K13">
        <f t="shared" si="4"/>
        <v>540</v>
      </c>
      <c r="L13" s="1">
        <f t="shared" si="5"/>
        <v>-5.6570000000000002E-10</v>
      </c>
      <c r="M13" s="1">
        <f t="shared" si="6"/>
        <v>-3.7444599999999997E-9</v>
      </c>
      <c r="N13" s="1">
        <f t="shared" si="7"/>
        <v>-2.1059399999999999E-8</v>
      </c>
      <c r="O13" s="1">
        <f t="shared" si="0"/>
        <v>2.1381774189152793E-8</v>
      </c>
    </row>
    <row r="14" spans="1:21">
      <c r="A14">
        <v>545</v>
      </c>
      <c r="B14" s="1">
        <v>-3.7339999999999997E-11</v>
      </c>
      <c r="C14" s="1">
        <v>-4.0496000000000002E-10</v>
      </c>
      <c r="D14" s="1">
        <v>-1.7935000000000001E-9</v>
      </c>
      <c r="E14">
        <f t="shared" si="2"/>
        <v>1.8390293981337004E-9</v>
      </c>
      <c r="F14">
        <v>545</v>
      </c>
      <c r="G14" s="1">
        <v>-1.1906E-9</v>
      </c>
      <c r="H14" s="1">
        <v>-4.4064999999999996E-9</v>
      </c>
      <c r="I14" s="1">
        <v>-2.5276000000000001E-8</v>
      </c>
      <c r="J14">
        <f t="shared" si="3"/>
        <v>2.5684838847265523E-8</v>
      </c>
      <c r="K14">
        <f t="shared" si="4"/>
        <v>545</v>
      </c>
      <c r="L14" s="1">
        <f t="shared" si="5"/>
        <v>-1.15326E-9</v>
      </c>
      <c r="M14" s="1">
        <f t="shared" si="6"/>
        <v>-4.0015399999999998E-9</v>
      </c>
      <c r="N14" s="1">
        <f t="shared" si="7"/>
        <v>-2.3482500000000002E-8</v>
      </c>
      <c r="O14" s="1">
        <f t="shared" si="0"/>
        <v>2.3845809449131825E-8</v>
      </c>
    </row>
    <row r="15" spans="1:21">
      <c r="A15">
        <v>550</v>
      </c>
      <c r="B15" s="1">
        <v>-3.0359999999999999E-11</v>
      </c>
      <c r="C15" s="1">
        <v>-7.8546999999999996E-12</v>
      </c>
      <c r="D15" s="1">
        <v>-4.5246000000000001E-10</v>
      </c>
      <c r="E15">
        <f t="shared" si="2"/>
        <v>4.5354545253159577E-10</v>
      </c>
      <c r="F15">
        <v>550</v>
      </c>
      <c r="G15" s="1">
        <v>-7.5168000000000003E-10</v>
      </c>
      <c r="H15" s="1">
        <v>-4.5928000000000001E-9</v>
      </c>
      <c r="I15" s="1">
        <v>-2.5431999999999999E-8</v>
      </c>
      <c r="J15">
        <f t="shared" si="3"/>
        <v>2.5854312186991167E-8</v>
      </c>
      <c r="K15">
        <f t="shared" si="4"/>
        <v>550</v>
      </c>
      <c r="L15" s="1">
        <f t="shared" si="5"/>
        <v>-7.2132000000000005E-10</v>
      </c>
      <c r="M15" s="1">
        <f t="shared" si="6"/>
        <v>-4.5849453000000001E-9</v>
      </c>
      <c r="N15" s="1">
        <f t="shared" si="7"/>
        <v>-2.4979539999999998E-8</v>
      </c>
      <c r="O15" s="1">
        <f t="shared" si="0"/>
        <v>2.540076673445957E-8</v>
      </c>
    </row>
    <row r="18" spans="1:15">
      <c r="A18" t="s">
        <v>14</v>
      </c>
      <c r="B18" t="s">
        <v>2</v>
      </c>
      <c r="C18" t="s">
        <v>3</v>
      </c>
      <c r="D18" t="s">
        <v>4</v>
      </c>
      <c r="E18" t="s">
        <v>10</v>
      </c>
      <c r="F18" t="s">
        <v>11</v>
      </c>
      <c r="K18" t="s">
        <v>8</v>
      </c>
      <c r="L18" t="s">
        <v>2</v>
      </c>
      <c r="M18" t="s">
        <v>3</v>
      </c>
      <c r="N18" t="s">
        <v>4</v>
      </c>
      <c r="O18" t="s">
        <v>10</v>
      </c>
    </row>
    <row r="19" spans="1:15">
      <c r="A19">
        <v>20</v>
      </c>
      <c r="B19" s="1">
        <f>(B2-R$3)^2</f>
        <v>2.8611239216326641E-20</v>
      </c>
      <c r="C19" s="1">
        <f t="shared" ref="C19:D19" si="8">(C2-S$3)^2</f>
        <v>3.3073437090477124E-18</v>
      </c>
      <c r="D19" s="1">
        <f>(D2-T$3)^2</f>
        <v>1.0560665778009998E-16</v>
      </c>
      <c r="E19" s="1">
        <f>(E2-U$3)^2</f>
        <v>1.0874635849504875E-16</v>
      </c>
      <c r="F19">
        <v>20</v>
      </c>
      <c r="G19" s="1">
        <f>(B2-R$3)*(G2-R$2)</f>
        <v>1.2906893824897985E-19</v>
      </c>
      <c r="H19" s="1">
        <f t="shared" ref="H19:J32" si="9">(C2-S$3)*(H2-S$2)</f>
        <v>5.3246644726933042E-18</v>
      </c>
      <c r="I19" s="1">
        <f t="shared" si="9"/>
        <v>1.6596259758918569E-16</v>
      </c>
      <c r="J19" s="1">
        <f t="shared" si="9"/>
        <v>1.7134678742392859E-16</v>
      </c>
      <c r="K19">
        <v>20</v>
      </c>
      <c r="L19" s="1">
        <f>(L2-R$2)^2</f>
        <v>1.2037380685765302E-19</v>
      </c>
      <c r="M19" s="1">
        <f t="shared" ref="M19:O19" si="10">(M2-S$2)^2</f>
        <v>2.3056134611111829E-18</v>
      </c>
      <c r="N19" s="1">
        <f t="shared" si="10"/>
        <v>8.2888200453161214E-17</v>
      </c>
      <c r="O19" s="1">
        <f t="shared" si="10"/>
        <v>8.5290151703292356E-17</v>
      </c>
    </row>
    <row r="20" spans="1:15">
      <c r="A20">
        <v>300</v>
      </c>
      <c r="B20" s="1">
        <f t="shared" ref="B20:B33" si="11">(B3-R$3)^2</f>
        <v>6.8566443664489824E-19</v>
      </c>
      <c r="C20" s="1">
        <f t="shared" ref="C20:E33" si="12">(C3-S$3)^2</f>
        <v>2.479082932229141E-18</v>
      </c>
      <c r="D20" s="1">
        <f t="shared" si="12"/>
        <v>9.5971608180100015E-17</v>
      </c>
      <c r="E20" s="1">
        <f t="shared" si="12"/>
        <v>9.9037528673442311E-17</v>
      </c>
      <c r="F20">
        <v>300</v>
      </c>
      <c r="G20" s="1">
        <f t="shared" ref="G20:G33" si="13">(B3-R$3)*(G3-R$2)</f>
        <v>1.65671877074898E-18</v>
      </c>
      <c r="H20" s="1">
        <f t="shared" si="9"/>
        <v>3.9031723943047333E-18</v>
      </c>
      <c r="I20" s="1">
        <f t="shared" si="9"/>
        <v>1.5685882115204289E-16</v>
      </c>
      <c r="J20" s="1">
        <f t="shared" si="9"/>
        <v>1.6226327918812144E-16</v>
      </c>
      <c r="K20">
        <v>300</v>
      </c>
      <c r="L20" s="1">
        <f t="shared" ref="L20:L32" si="14">(L3-R$2)^2</f>
        <v>5.3754753714796E-20</v>
      </c>
      <c r="M20" s="1">
        <f t="shared" ref="M20:M32" si="15">(M3-S$2)^2</f>
        <v>2.969503243602611E-18</v>
      </c>
      <c r="N20" s="1">
        <f t="shared" ref="N20:O32" si="16">(N3-T$2)^2</f>
        <v>7.677782618458977E-17</v>
      </c>
      <c r="O20" s="1">
        <f t="shared" si="16"/>
        <v>7.8944397127643026E-17</v>
      </c>
    </row>
    <row r="21" spans="1:15">
      <c r="A21">
        <v>450</v>
      </c>
      <c r="B21" s="1">
        <f t="shared" si="11"/>
        <v>5.085808849306127E-19</v>
      </c>
      <c r="C21" s="1">
        <f t="shared" si="12"/>
        <v>2.4913793231819981E-18</v>
      </c>
      <c r="D21" s="1">
        <f t="shared" ref="D21:E33" si="17">(D4-T$3)^2</f>
        <v>8.1351560640100001E-17</v>
      </c>
      <c r="E21" s="1">
        <f t="shared" si="17"/>
        <v>8.4283742183778773E-17</v>
      </c>
      <c r="F21">
        <v>450</v>
      </c>
      <c r="G21" s="1">
        <f t="shared" si="13"/>
        <v>5.0879635767755127E-19</v>
      </c>
      <c r="H21" s="1">
        <f t="shared" si="9"/>
        <v>4.2946578686904466E-18</v>
      </c>
      <c r="I21" s="1">
        <f t="shared" si="9"/>
        <v>1.3998914751204286E-16</v>
      </c>
      <c r="J21" s="1">
        <f t="shared" si="9"/>
        <v>1.448193435958285E-16</v>
      </c>
      <c r="K21">
        <v>450</v>
      </c>
      <c r="L21" s="1">
        <f t="shared" si="14"/>
        <v>8.8463295885765318E-19</v>
      </c>
      <c r="M21" s="1">
        <f t="shared" si="15"/>
        <v>2.2058923034026129E-18</v>
      </c>
      <c r="N21" s="1">
        <f t="shared" si="16"/>
        <v>7.1847589036018348E-17</v>
      </c>
      <c r="O21" s="1">
        <f t="shared" si="16"/>
        <v>7.4726352132685285E-17</v>
      </c>
    </row>
    <row r="22" spans="1:15">
      <c r="A22">
        <v>490</v>
      </c>
      <c r="B22" s="1">
        <f t="shared" si="11"/>
        <v>3.0841203578775541E-19</v>
      </c>
      <c r="C22" s="1">
        <f t="shared" si="12"/>
        <v>1.5760552186248562E-18</v>
      </c>
      <c r="D22" s="1">
        <f t="shared" si="17"/>
        <v>6.3258321320099978E-17</v>
      </c>
      <c r="E22" s="1">
        <f t="shared" si="17"/>
        <v>6.5080417744164271E-17</v>
      </c>
      <c r="F22">
        <v>490</v>
      </c>
      <c r="G22" s="1">
        <f t="shared" si="13"/>
        <v>6.8405099953469419E-19</v>
      </c>
      <c r="H22" s="1">
        <f t="shared" si="9"/>
        <v>2.9756682565275898E-18</v>
      </c>
      <c r="I22" s="1">
        <f t="shared" si="9"/>
        <v>1.193718796234714E-16</v>
      </c>
      <c r="J22" s="1">
        <f t="shared" si="9"/>
        <v>1.2294682936596933E-16</v>
      </c>
      <c r="K22">
        <v>490</v>
      </c>
      <c r="L22" s="1">
        <f t="shared" si="14"/>
        <v>6.993342471479596E-20</v>
      </c>
      <c r="M22" s="1">
        <f t="shared" si="15"/>
        <v>2.2886384648711849E-18</v>
      </c>
      <c r="N22" s="1">
        <f t="shared" si="16"/>
        <v>6.2762769384589778E-17</v>
      </c>
      <c r="O22" s="1">
        <f t="shared" si="16"/>
        <v>6.5048737286125224E-17</v>
      </c>
    </row>
    <row r="23" spans="1:15">
      <c r="A23">
        <v>500</v>
      </c>
      <c r="B23" s="1">
        <f t="shared" si="11"/>
        <v>3.8297355435918383E-19</v>
      </c>
      <c r="C23" s="1">
        <f t="shared" si="12"/>
        <v>1.0535182652391414E-18</v>
      </c>
      <c r="D23" s="1">
        <f t="shared" si="17"/>
        <v>5.2265814840100025E-17</v>
      </c>
      <c r="E23" s="1">
        <f t="shared" si="17"/>
        <v>5.360172840911556E-17</v>
      </c>
      <c r="F23">
        <v>500</v>
      </c>
      <c r="G23" s="1">
        <f t="shared" si="13"/>
        <v>5.1219046217755119E-19</v>
      </c>
      <c r="H23" s="1">
        <f t="shared" si="9"/>
        <v>2.5835522482233035E-18</v>
      </c>
      <c r="I23" s="1">
        <f t="shared" si="9"/>
        <v>1.0698738062061431E-16</v>
      </c>
      <c r="J23" s="1">
        <f t="shared" si="9"/>
        <v>1.1007190131541477E-16</v>
      </c>
      <c r="K23">
        <v>500</v>
      </c>
      <c r="L23" s="1">
        <f t="shared" si="14"/>
        <v>5.3589615671479563E-19</v>
      </c>
      <c r="M23" s="1">
        <f t="shared" si="15"/>
        <v>1.2928250871940403E-18</v>
      </c>
      <c r="N23" s="1">
        <f t="shared" si="16"/>
        <v>5.4882845390304109E-17</v>
      </c>
      <c r="O23" s="1">
        <f t="shared" si="16"/>
        <v>5.662826536837657E-17</v>
      </c>
    </row>
    <row r="24" spans="1:15">
      <c r="A24">
        <v>510</v>
      </c>
      <c r="B24" s="1">
        <f t="shared" si="11"/>
        <v>2.4964451430612159E-20</v>
      </c>
      <c r="C24" s="1">
        <f t="shared" si="12"/>
        <v>5.7019168382628466E-19</v>
      </c>
      <c r="D24" s="1">
        <f t="shared" si="17"/>
        <v>1.5733201580100009E-17</v>
      </c>
      <c r="E24" s="1">
        <f t="shared" si="17"/>
        <v>1.6170762029427732E-17</v>
      </c>
      <c r="F24">
        <v>510</v>
      </c>
      <c r="G24" s="1">
        <f t="shared" si="13"/>
        <v>-1.5375920307244872E-19</v>
      </c>
      <c r="H24" s="1">
        <f t="shared" si="9"/>
        <v>1.5953030725497323E-18</v>
      </c>
      <c r="I24" s="1">
        <f t="shared" si="9"/>
        <v>5.0968480546328586E-17</v>
      </c>
      <c r="J24" s="1">
        <f t="shared" si="9"/>
        <v>5.2502403516657762E-17</v>
      </c>
      <c r="K24">
        <v>510</v>
      </c>
      <c r="L24" s="1">
        <f t="shared" si="14"/>
        <v>3.6214361857653078E-20</v>
      </c>
      <c r="M24" s="1">
        <f t="shared" si="15"/>
        <v>1.6132166628268971E-18</v>
      </c>
      <c r="N24" s="1">
        <f t="shared" si="16"/>
        <v>3.7140440253161234E-17</v>
      </c>
      <c r="O24" s="1">
        <f t="shared" si="16"/>
        <v>3.8482956195912654E-17</v>
      </c>
    </row>
    <row r="25" spans="1:15">
      <c r="A25">
        <v>515</v>
      </c>
      <c r="B25" s="1">
        <f t="shared" si="11"/>
        <v>9.171725721632664E-20</v>
      </c>
      <c r="C25" s="1">
        <f t="shared" si="12"/>
        <v>2.5473256623771385E-19</v>
      </c>
      <c r="D25" s="1">
        <f t="shared" si="17"/>
        <v>1.3671580200100002E-17</v>
      </c>
      <c r="E25" s="1">
        <f t="shared" si="17"/>
        <v>1.3975560189465647E-17</v>
      </c>
      <c r="F25">
        <v>515</v>
      </c>
      <c r="G25" s="1">
        <f t="shared" si="13"/>
        <v>2.639176038918369E-19</v>
      </c>
      <c r="H25" s="1">
        <f t="shared" si="9"/>
        <v>1.2148759039383038E-18</v>
      </c>
      <c r="I25" s="1">
        <f t="shared" si="9"/>
        <v>5.0728743793471436E-17</v>
      </c>
      <c r="J25" s="1">
        <f t="shared" si="9"/>
        <v>5.2172501844418597E-17</v>
      </c>
      <c r="K25">
        <v>515</v>
      </c>
      <c r="L25" s="1">
        <f t="shared" si="14"/>
        <v>1.3856953071479579E-19</v>
      </c>
      <c r="M25" s="1">
        <f t="shared" si="15"/>
        <v>5.2609586862118341E-19</v>
      </c>
      <c r="N25" s="1">
        <f t="shared" si="16"/>
        <v>2.4554955616018364E-17</v>
      </c>
      <c r="O25" s="1">
        <f t="shared" si="16"/>
        <v>2.5208478981076631E-17</v>
      </c>
    </row>
    <row r="26" spans="1:15">
      <c r="A26">
        <v>520</v>
      </c>
      <c r="B26" s="1">
        <f t="shared" si="11"/>
        <v>6.9721648073469536E-20</v>
      </c>
      <c r="C26" s="1">
        <f t="shared" si="12"/>
        <v>3.5122649996285793E-20</v>
      </c>
      <c r="D26" s="1">
        <f t="shared" si="17"/>
        <v>2.0981812201000035E-18</v>
      </c>
      <c r="E26" s="1">
        <f t="shared" si="17"/>
        <v>2.1629353978239382E-18</v>
      </c>
      <c r="F26">
        <v>520</v>
      </c>
      <c r="G26" s="1">
        <f t="shared" si="13"/>
        <v>2.1185955989183694E-19</v>
      </c>
      <c r="H26" s="1">
        <f t="shared" si="9"/>
        <v>4.6546653491473169E-19</v>
      </c>
      <c r="I26" s="1">
        <f t="shared" si="9"/>
        <v>2.0190352544900018E-17</v>
      </c>
      <c r="J26" s="1">
        <f t="shared" si="9"/>
        <v>2.0855759629680333E-17</v>
      </c>
      <c r="K26">
        <v>520</v>
      </c>
      <c r="L26" s="1">
        <f t="shared" si="14"/>
        <v>1.6204592742908166E-19</v>
      </c>
      <c r="M26" s="1">
        <f t="shared" si="15"/>
        <v>1.0984230809689831E-19</v>
      </c>
      <c r="N26" s="1">
        <f t="shared" si="16"/>
        <v>6.1866399703040827E-18</v>
      </c>
      <c r="O26" s="1">
        <f t="shared" si="16"/>
        <v>6.3911205061525009E-18</v>
      </c>
    </row>
    <row r="27" spans="1:15">
      <c r="A27">
        <v>525</v>
      </c>
      <c r="B27" s="1">
        <f t="shared" si="11"/>
        <v>7.6602423673469241E-20</v>
      </c>
      <c r="C27" s="1">
        <f t="shared" si="12"/>
        <v>5.5314158027715111E-20</v>
      </c>
      <c r="D27" s="1">
        <f t="shared" si="17"/>
        <v>2.191850640099999E-18</v>
      </c>
      <c r="E27" s="1">
        <f t="shared" si="17"/>
        <v>2.2946279092476272E-18</v>
      </c>
      <c r="F27">
        <v>525</v>
      </c>
      <c r="G27" s="1">
        <f t="shared" si="13"/>
        <v>-3.2018322483673437E-19</v>
      </c>
      <c r="H27" s="1">
        <f t="shared" si="9"/>
        <v>-5.5405390937741038E-19</v>
      </c>
      <c r="I27" s="1">
        <f t="shared" si="9"/>
        <v>-2.0340014307957142E-17</v>
      </c>
      <c r="J27" s="1">
        <f t="shared" si="9"/>
        <v>-2.1181018899847803E-17</v>
      </c>
      <c r="K27">
        <v>525</v>
      </c>
      <c r="L27" s="1">
        <f t="shared" si="14"/>
        <v>2.4282297685765294E-19</v>
      </c>
      <c r="M27" s="1">
        <f t="shared" si="15"/>
        <v>1.3487009668984189E-21</v>
      </c>
      <c r="N27" s="1">
        <f t="shared" si="16"/>
        <v>5.8420961732654121E-20</v>
      </c>
      <c r="O27" s="1">
        <f t="shared" si="16"/>
        <v>6.7186433158149618E-20</v>
      </c>
    </row>
    <row r="28" spans="1:15">
      <c r="A28">
        <v>530</v>
      </c>
      <c r="B28" s="1">
        <f t="shared" si="11"/>
        <v>4.4749776002040702E-20</v>
      </c>
      <c r="C28" s="1">
        <f t="shared" si="12"/>
        <v>4.7940338786200161E-19</v>
      </c>
      <c r="D28" s="1">
        <f t="shared" si="17"/>
        <v>2.2245277920099996E-17</v>
      </c>
      <c r="E28" s="1">
        <f t="shared" si="17"/>
        <v>2.2761865305068338E-17</v>
      </c>
      <c r="F28">
        <v>530</v>
      </c>
      <c r="G28" s="1">
        <f t="shared" si="13"/>
        <v>-2.4161219374387725E-19</v>
      </c>
      <c r="H28" s="1">
        <f t="shared" si="9"/>
        <v>-1.5847935271924109E-18</v>
      </c>
      <c r="I28" s="1">
        <f t="shared" si="9"/>
        <v>-6.7463278226528572E-17</v>
      </c>
      <c r="J28" s="1">
        <f t="shared" si="9"/>
        <v>-6.9307650917854901E-17</v>
      </c>
      <c r="K28">
        <v>530</v>
      </c>
      <c r="L28" s="1">
        <f t="shared" si="14"/>
        <v>1.7043745537193876E-19</v>
      </c>
      <c r="M28" s="1">
        <f t="shared" si="15"/>
        <v>1.2501551802547027E-19</v>
      </c>
      <c r="N28" s="1">
        <f t="shared" si="16"/>
        <v>1.6343457941732661E-17</v>
      </c>
      <c r="O28" s="1">
        <f t="shared" si="16"/>
        <v>1.6481122298889693E-17</v>
      </c>
    </row>
    <row r="29" spans="1:15">
      <c r="A29">
        <v>535</v>
      </c>
      <c r="B29" s="1">
        <f t="shared" si="11"/>
        <v>1.9945283600204059E-19</v>
      </c>
      <c r="C29" s="1">
        <f t="shared" si="12"/>
        <v>1.6335130804034316E-18</v>
      </c>
      <c r="D29" s="1">
        <f t="shared" si="17"/>
        <v>7.2168253136099979E-17</v>
      </c>
      <c r="E29" s="1">
        <f t="shared" si="17"/>
        <v>7.3935342179972393E-17</v>
      </c>
      <c r="F29">
        <v>535</v>
      </c>
      <c r="G29" s="1">
        <f t="shared" si="13"/>
        <v>-3.6882610878673448E-19</v>
      </c>
      <c r="H29" s="1">
        <f t="shared" si="9"/>
        <v>-3.7840084189959833E-18</v>
      </c>
      <c r="I29" s="1">
        <f t="shared" si="9"/>
        <v>-1.2912437585095714E-16</v>
      </c>
      <c r="J29" s="1">
        <f t="shared" si="9"/>
        <v>-1.3332796701293636E-16</v>
      </c>
      <c r="K29">
        <v>535</v>
      </c>
      <c r="L29" s="1">
        <f t="shared" si="14"/>
        <v>1.0995903371479589E-19</v>
      </c>
      <c r="M29" s="1">
        <f t="shared" si="15"/>
        <v>2.5955637373469013E-18</v>
      </c>
      <c r="N29" s="1">
        <f t="shared" si="16"/>
        <v>7.5993137480589799E-17</v>
      </c>
      <c r="O29" s="1">
        <f t="shared" si="16"/>
        <v>7.860798361487608E-17</v>
      </c>
    </row>
    <row r="30" spans="1:15">
      <c r="A30">
        <v>540</v>
      </c>
      <c r="B30" s="1">
        <f t="shared" si="11"/>
        <v>2.9650358617346912E-19</v>
      </c>
      <c r="C30" s="1">
        <f t="shared" si="12"/>
        <v>2.730259271435146E-18</v>
      </c>
      <c r="D30" s="1">
        <f t="shared" si="17"/>
        <v>1.2071175187209997E-16</v>
      </c>
      <c r="E30" s="1">
        <f t="shared" si="17"/>
        <v>1.2345771256462142E-16</v>
      </c>
      <c r="F30">
        <v>540</v>
      </c>
      <c r="G30" s="1">
        <f t="shared" si="13"/>
        <v>-3.3492462922959172E-19</v>
      </c>
      <c r="H30" s="1">
        <f t="shared" si="9"/>
        <v>-5.2897913240182689E-18</v>
      </c>
      <c r="I30" s="1">
        <f t="shared" si="9"/>
        <v>-1.7519369895967141E-16</v>
      </c>
      <c r="J30" s="1">
        <f t="shared" si="9"/>
        <v>-1.8081893930133737E-16</v>
      </c>
      <c r="K30">
        <v>540</v>
      </c>
      <c r="L30" s="1">
        <f t="shared" si="14"/>
        <v>4.7851875000510238E-20</v>
      </c>
      <c r="M30" s="1">
        <f t="shared" si="15"/>
        <v>4.9552333158486125E-18</v>
      </c>
      <c r="N30" s="1">
        <f t="shared" si="16"/>
        <v>1.4292451848230406E-16</v>
      </c>
      <c r="O30" s="1">
        <f t="shared" si="16"/>
        <v>1.4753764328552726E-16</v>
      </c>
    </row>
    <row r="31" spans="1:15">
      <c r="A31">
        <v>545</v>
      </c>
      <c r="B31" s="1">
        <f t="shared" si="11"/>
        <v>8.1633290155918327E-19</v>
      </c>
      <c r="C31" s="1">
        <f t="shared" si="12"/>
        <v>4.940526969976004E-18</v>
      </c>
      <c r="D31" s="1">
        <f t="shared" si="17"/>
        <v>1.7381759232009997E-16</v>
      </c>
      <c r="E31" s="1">
        <f t="shared" si="17"/>
        <v>1.7954015545198348E-16</v>
      </c>
      <c r="F31">
        <v>545</v>
      </c>
      <c r="G31" s="1">
        <f t="shared" si="13"/>
        <v>-7.6224806207959165E-19</v>
      </c>
      <c r="H31" s="1">
        <f t="shared" si="9"/>
        <v>-6.41941059760941E-18</v>
      </c>
      <c r="I31" s="1">
        <f t="shared" si="9"/>
        <v>-2.1320758758581429E-16</v>
      </c>
      <c r="J31" s="1">
        <f t="shared" si="9"/>
        <v>-2.2041208555597249E-16</v>
      </c>
      <c r="K31">
        <v>545</v>
      </c>
      <c r="L31" s="1">
        <f t="shared" si="14"/>
        <v>6.5013696797193877E-19</v>
      </c>
      <c r="M31" s="1">
        <f t="shared" si="15"/>
        <v>6.1658617704594699E-18</v>
      </c>
      <c r="N31" s="1">
        <f t="shared" si="16"/>
        <v>2.0673275848173274E-16</v>
      </c>
      <c r="O31" s="1">
        <f t="shared" si="16"/>
        <v>2.1346795834341798E-16</v>
      </c>
    </row>
    <row r="32" spans="1:15">
      <c r="A32">
        <v>550</v>
      </c>
      <c r="B32" s="1">
        <f t="shared" si="11"/>
        <v>8.289946415020404E-19</v>
      </c>
      <c r="C32" s="1">
        <f t="shared" si="12"/>
        <v>6.8635350155366544E-18</v>
      </c>
      <c r="D32" s="1">
        <f t="shared" si="17"/>
        <v>2.1097649650089997E-16</v>
      </c>
      <c r="E32" s="1">
        <f t="shared" si="17"/>
        <v>2.1858863908731433E-16</v>
      </c>
      <c r="F32">
        <v>550</v>
      </c>
      <c r="G32" s="1">
        <f t="shared" si="13"/>
        <v>-3.685038462367347E-19</v>
      </c>
      <c r="H32" s="1">
        <f t="shared" si="9"/>
        <v>-8.0543558660829781E-18</v>
      </c>
      <c r="I32" s="1">
        <f t="shared" si="9"/>
        <v>-2.3716039458112854E-16</v>
      </c>
      <c r="J32" s="1">
        <f t="shared" si="9"/>
        <v>-2.457083234774212E-16</v>
      </c>
      <c r="K32">
        <v>550</v>
      </c>
      <c r="L32" s="1">
        <f t="shared" si="14"/>
        <v>1.40153431714796E-19</v>
      </c>
      <c r="M32" s="1">
        <f t="shared" si="15"/>
        <v>9.4035488092615498E-18</v>
      </c>
      <c r="N32" s="1">
        <f t="shared" si="16"/>
        <v>2.5202338113110405E-16</v>
      </c>
      <c r="O32" s="1">
        <f t="shared" si="16"/>
        <v>2.6132339016829643E-16</v>
      </c>
    </row>
    <row r="33" spans="1:15">
      <c r="A33" t="s">
        <v>9</v>
      </c>
      <c r="B33" s="1">
        <f>SUM(B19:B32)</f>
        <v>4.3632816725714284E-18</v>
      </c>
      <c r="C33" s="1">
        <f t="shared" ref="C33" si="18">SUM(C19:C32)</f>
        <v>2.8469978231624087E-17</v>
      </c>
      <c r="D33" s="1">
        <f t="shared" ref="D33:E33" si="19">SUM(D19:D32)</f>
        <v>1.0320681481501998E-15</v>
      </c>
      <c r="E33" s="1">
        <f t="shared" si="19"/>
        <v>1.0636373756204745E-15</v>
      </c>
      <c r="F33" t="s">
        <v>9</v>
      </c>
      <c r="G33" s="1">
        <f>SUM(G19:G32)</f>
        <v>1.4165454241857166E-18</v>
      </c>
      <c r="H33" s="1">
        <f t="shared" ref="H33" si="20">SUM(H19:H32)</f>
        <v>-3.3290528914343184E-18</v>
      </c>
      <c r="I33" s="1">
        <f t="shared" ref="I33:J33" si="21">SUM(I19:I32)</f>
        <v>-3.1431946129999928E-17</v>
      </c>
      <c r="J33" s="1">
        <f t="shared" si="21"/>
        <v>-3.3777179285350784E-17</v>
      </c>
      <c r="K33" t="s">
        <v>9</v>
      </c>
      <c r="L33" s="1">
        <f>SUM(L19:L32)</f>
        <v>3.362782661492857E-18</v>
      </c>
      <c r="M33" s="1">
        <f t="shared" ref="M33:O33" si="22">SUM(M19:M32)</f>
        <v>3.6558199251635516E-17</v>
      </c>
      <c r="N33" s="1">
        <f t="shared" si="22"/>
        <v>1.1111169407673429E-15</v>
      </c>
      <c r="O33" s="1">
        <f t="shared" si="22"/>
        <v>1.1482057434454298E-15</v>
      </c>
    </row>
    <row r="34" spans="1:15">
      <c r="L34" s="1"/>
    </row>
    <row r="35" spans="1:15">
      <c r="L35" s="1"/>
    </row>
    <row r="36" spans="1:15">
      <c r="F36" t="s">
        <v>12</v>
      </c>
      <c r="G36" s="1">
        <f>SIGN(G33)*SQRT(B33/L33)</f>
        <v>1.1390878648319285</v>
      </c>
      <c r="H36" s="1">
        <f t="shared" ref="H36:J36" si="23">SIGN(H33)*SQRT(C33/M33)</f>
        <v>-0.88247247801805062</v>
      </c>
      <c r="I36" s="1">
        <f t="shared" si="23"/>
        <v>-0.96377199581265838</v>
      </c>
      <c r="J36" s="1">
        <f t="shared" si="23"/>
        <v>-0.96246941474551395</v>
      </c>
      <c r="L36" s="1"/>
    </row>
    <row r="37" spans="1:15">
      <c r="F37" t="s">
        <v>13</v>
      </c>
      <c r="G37" s="1">
        <f>SQRT(2*B33-2*ABS(G36)*G33/((14-2)+L33))</f>
        <v>2.9082013447084433E-9</v>
      </c>
      <c r="H37" s="1">
        <f t="shared" ref="H37:J37" si="24">SQRT(2*C33-2*ABS(H36)*H33/((14-2)+M33))</f>
        <v>7.578231283684057E-9</v>
      </c>
      <c r="I37" s="1">
        <f t="shared" si="24"/>
        <v>4.5488297043042445E-8</v>
      </c>
      <c r="J37" s="1">
        <f t="shared" si="24"/>
        <v>4.6181089220271792E-8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 check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Volk</dc:creator>
  <cp:lastModifiedBy>Michael Volk</cp:lastModifiedBy>
  <dcterms:created xsi:type="dcterms:W3CDTF">2014-07-19T14:15:09Z</dcterms:created>
  <dcterms:modified xsi:type="dcterms:W3CDTF">2014-07-20T10:19:48Z</dcterms:modified>
</cp:coreProperties>
</file>