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ker\Documents\Thesis\doc\"/>
    </mc:Choice>
  </mc:AlternateContent>
  <xr:revisionPtr revIDLastSave="0" documentId="8_{FC715526-8ADE-4A12-BB2D-FEA84A21086F}" xr6:coauthVersionLast="46" xr6:coauthVersionMax="46" xr10:uidLastSave="{00000000-0000-0000-0000-000000000000}"/>
  <bookViews>
    <workbookView xWindow="0" yWindow="0" windowWidth="29100" windowHeight="16500" activeTab="1" xr2:uid="{00000000-000D-0000-FFFF-FFFF00000000}"/>
  </bookViews>
  <sheets>
    <sheet name="2021" sheetId="9" r:id="rId1"/>
    <sheet name="Summary" sheetId="1" r:id="rId2"/>
    <sheet name="Introduction" sheetId="2" r:id="rId3"/>
    <sheet name="Metrology" sheetId="3" r:id="rId4"/>
    <sheet name="ManyBody" sheetId="4" r:id="rId5"/>
    <sheet name="Wordcount" sheetId="5" r:id="rId6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7" i="1" l="1"/>
  <c r="H35" i="1"/>
  <c r="H28" i="1"/>
  <c r="H29" i="1"/>
  <c r="H30" i="1"/>
  <c r="H31" i="1"/>
  <c r="H32" i="1"/>
  <c r="H33" i="1"/>
  <c r="H34" i="1"/>
  <c r="H27" i="1"/>
  <c r="G7" i="9"/>
  <c r="G8" i="9"/>
  <c r="G9" i="9"/>
  <c r="G10" i="9"/>
  <c r="G11" i="9"/>
  <c r="G12" i="9"/>
  <c r="G13" i="9"/>
  <c r="G14" i="9"/>
  <c r="H9" i="9" l="1"/>
  <c r="H10" i="9"/>
  <c r="H11" i="9"/>
  <c r="H12" i="9"/>
  <c r="H13" i="9"/>
  <c r="H14" i="9"/>
  <c r="H8" i="9"/>
  <c r="H7" i="9"/>
  <c r="D7" i="9" s="1"/>
  <c r="C1" i="9"/>
  <c r="G2" i="9" s="1"/>
  <c r="H2" i="9" s="1"/>
  <c r="J8" i="9" l="1"/>
  <c r="J7" i="9"/>
  <c r="D9" i="9" l="1"/>
  <c r="D10" i="9" s="1"/>
  <c r="D11" i="9" s="1"/>
  <c r="D12" i="9" s="1"/>
  <c r="D13" i="9" s="1"/>
  <c r="D14" i="9" s="1"/>
  <c r="C3" i="9" s="1"/>
  <c r="D3" i="9" s="1"/>
  <c r="F7" i="9" l="1"/>
  <c r="F8" i="9" s="1"/>
  <c r="F9" i="9" s="1"/>
  <c r="F10" i="9" s="1"/>
  <c r="F11" i="9" s="1"/>
  <c r="F12" i="9" s="1"/>
  <c r="F13" i="9" s="1"/>
  <c r="F14" i="9" s="1"/>
  <c r="C4" i="9" s="1"/>
  <c r="D4" i="9" s="1"/>
  <c r="J10" i="9"/>
  <c r="J11" i="9"/>
  <c r="J9" i="9"/>
  <c r="J12" i="9"/>
  <c r="J14" i="9" l="1"/>
  <c r="J13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jaker</author>
  </authors>
  <commentList>
    <comment ref="L7" authorId="0" shapeId="0" xr:uid="{2CCF8F82-A926-4AE1-9176-2A9D4AA6B39C}">
      <text>
        <r>
          <rPr>
            <b/>
            <sz val="9"/>
            <color indexed="81"/>
            <rFont val="Tahoma"/>
            <charset val="1"/>
          </rPr>
          <t>jaker:</t>
        </r>
        <r>
          <rPr>
            <sz val="9"/>
            <color indexed="81"/>
            <rFont val="Tahoma"/>
            <charset val="1"/>
          </rPr>
          <t xml:space="preserve">
NB: Originally made a 20-day weekend inclusive deadline for the jan 26. Now nudgeting days spent on revision before submission</t>
        </r>
      </text>
    </comment>
    <comment ref="E11" authorId="0" shapeId="0" xr:uid="{0544DF64-D56D-4D33-86FE-90789BB6946F}">
      <text>
        <r>
          <rPr>
            <b/>
            <sz val="9"/>
            <color indexed="81"/>
            <rFont val="Tahoma"/>
            <charset val="1"/>
          </rPr>
          <t>jaker:</t>
        </r>
        <r>
          <rPr>
            <sz val="9"/>
            <color indexed="81"/>
            <rFont val="Tahoma"/>
            <charset val="1"/>
          </rPr>
          <t xml:space="preserve">
Revision absorbed into Intro</t>
        </r>
      </text>
    </comment>
  </commentList>
</comments>
</file>

<file path=xl/sharedStrings.xml><?xml version="1.0" encoding="utf-8"?>
<sst xmlns="http://schemas.openxmlformats.org/spreadsheetml/2006/main" count="283" uniqueCount="203">
  <si>
    <t>Section</t>
  </si>
  <si>
    <t>Chapter</t>
  </si>
  <si>
    <t>Title</t>
  </si>
  <si>
    <t>Status</t>
  </si>
  <si>
    <t>Priority</t>
  </si>
  <si>
    <t>Difficulty</t>
  </si>
  <si>
    <t>Overview</t>
  </si>
  <si>
    <t>Transition measurements</t>
  </si>
  <si>
    <t>Metrology</t>
  </si>
  <si>
    <t>Intro</t>
  </si>
  <si>
    <t>Section introduction</t>
  </si>
  <si>
    <t>Atomic theory</t>
  </si>
  <si>
    <t>History of spectroscopy</t>
  </si>
  <si>
    <t>Gap</t>
  </si>
  <si>
    <t>Aim &amp; scope</t>
  </si>
  <si>
    <t>Contribution</t>
  </si>
  <si>
    <t>Issues</t>
  </si>
  <si>
    <t>Method</t>
  </si>
  <si>
    <t>What next?</t>
  </si>
  <si>
    <t>Tuneout</t>
  </si>
  <si>
    <t>Topic intro</t>
  </si>
  <si>
    <t>Chapter wrap</t>
  </si>
  <si>
    <t>Many-body</t>
  </si>
  <si>
    <t>Quantum depletion</t>
  </si>
  <si>
    <t xml:space="preserve">Section intro </t>
  </si>
  <si>
    <t>Optical lattice</t>
  </si>
  <si>
    <t>Conclusion</t>
  </si>
  <si>
    <t>Revision of key findings</t>
  </si>
  <si>
    <t>Biographical perspective</t>
  </si>
  <si>
    <t>Outlook</t>
  </si>
  <si>
    <t>Closing remarks</t>
  </si>
  <si>
    <t>Status key</t>
  </si>
  <si>
    <t>Incorporating changes</t>
  </si>
  <si>
    <t>Done</t>
  </si>
  <si>
    <t>Empty</t>
  </si>
  <si>
    <t>First draft</t>
  </si>
  <si>
    <t>Proofread</t>
  </si>
  <si>
    <t>Ready for feedback</t>
  </si>
  <si>
    <t>Dump and clean</t>
  </si>
  <si>
    <t>Revise past work</t>
  </si>
  <si>
    <t>New work or reading</t>
  </si>
  <si>
    <t>Difficulty key (Max from each section)</t>
  </si>
  <si>
    <t>Subsection</t>
  </si>
  <si>
    <t>Statistical physics</t>
  </si>
  <si>
    <t>Emergent complexity</t>
  </si>
  <si>
    <t>Types of spectroscopy</t>
  </si>
  <si>
    <t>Helium spectroscopy</t>
  </si>
  <si>
    <t>Test limits of sensitivity &amp; check Martin</t>
  </si>
  <si>
    <t>Direct A measurement</t>
  </si>
  <si>
    <t>QED seems fine</t>
  </si>
  <si>
    <t>Three methods, six lines</t>
  </si>
  <si>
    <t>Power &amp; curvature measurements</t>
  </si>
  <si>
    <t>instrumentation</t>
  </si>
  <si>
    <t>Notation</t>
  </si>
  <si>
    <t>Dipole approx</t>
  </si>
  <si>
    <t>forbidden transitions</t>
  </si>
  <si>
    <t>proton radius</t>
  </si>
  <si>
    <t>Method: n=5</t>
  </si>
  <si>
    <t>Methods: Forbidden</t>
  </si>
  <si>
    <t>Sequence</t>
  </si>
  <si>
    <t>Analysis</t>
  </si>
  <si>
    <t>Sequences</t>
  </si>
  <si>
    <t>Theory &amp; predicted SNR</t>
  </si>
  <si>
    <t>Three-level theory &amp; model</t>
  </si>
  <si>
    <t>Intuition: Classical oscillator</t>
  </si>
  <si>
    <t>Polarizability redux</t>
  </si>
  <si>
    <t>Uses of Tuneouts</t>
  </si>
  <si>
    <t>Previous measurement</t>
  </si>
  <si>
    <t>Have TO been used for QED?</t>
  </si>
  <si>
    <t>Key findings</t>
  </si>
  <si>
    <t>Section wrap</t>
  </si>
  <si>
    <t>Vassen &amp; Martin</t>
  </si>
  <si>
    <t>Measure the TO with sufficient precision to test QED</t>
  </si>
  <si>
    <t>We did it.</t>
  </si>
  <si>
    <t>Magnetic field pointing</t>
  </si>
  <si>
    <t>Polarization issues</t>
  </si>
  <si>
    <t>Alignment</t>
  </si>
  <si>
    <t>Trap freq theory</t>
  </si>
  <si>
    <t>Fixed polz method</t>
  </si>
  <si>
    <t>Polarizability model</t>
  </si>
  <si>
    <t>Fitting &amp; determination</t>
  </si>
  <si>
    <t>Didn't actually test QED</t>
  </si>
  <si>
    <t>Next?</t>
  </si>
  <si>
    <t>Isotope shifts</t>
  </si>
  <si>
    <t>Isotope shifts &amp; better reference</t>
  </si>
  <si>
    <t>Different targets?</t>
  </si>
  <si>
    <t>Phase transitions</t>
  </si>
  <si>
    <t>Thermal, quantum, dynamical, computable, semantic</t>
  </si>
  <si>
    <t>Laws of large numbers</t>
  </si>
  <si>
    <t>BEC detail</t>
  </si>
  <si>
    <t>Bogoliubov theory</t>
  </si>
  <si>
    <t>Contact measurements</t>
  </si>
  <si>
    <t>French disagreement</t>
  </si>
  <si>
    <t>To reproduce the Palaiseau experiment</t>
  </si>
  <si>
    <t>They were wrong. TBD just how wrong.</t>
  </si>
  <si>
    <t>Sys: Background</t>
  </si>
  <si>
    <t>Stat: Fitting power laws, weak signals</t>
  </si>
  <si>
    <t>Calibration stages</t>
  </si>
  <si>
    <t>Processing</t>
  </si>
  <si>
    <t>Bragg spectroscopy?</t>
  </si>
  <si>
    <t>1-body momentum measurements in optical lattices</t>
  </si>
  <si>
    <t>To build the dang lattice</t>
  </si>
  <si>
    <t>Vacuum chamber</t>
  </si>
  <si>
    <t>Optics build inc dipole</t>
  </si>
  <si>
    <t>Imaging</t>
  </si>
  <si>
    <t>Progress meanwhile</t>
  </si>
  <si>
    <t>Sequence up to evap &amp; dipole</t>
  </si>
  <si>
    <t>Stability: Vibration, temp, vacuum</t>
  </si>
  <si>
    <t>Automatic optimization</t>
  </si>
  <si>
    <t>New coils, solder catastrophe, new plates</t>
  </si>
  <si>
    <t>Strong interactions</t>
  </si>
  <si>
    <t>Simulation paradigms</t>
  </si>
  <si>
    <t>State of optical lattices</t>
  </si>
  <si>
    <t>Implications for church turing?</t>
  </si>
  <si>
    <t>Small simulations</t>
  </si>
  <si>
    <t>Issues/What next</t>
  </si>
  <si>
    <t>Optics: Power, profile</t>
  </si>
  <si>
    <t>Link to next part</t>
  </si>
  <si>
    <t>Link to next chapter</t>
  </si>
  <si>
    <t>Dec</t>
  </si>
  <si>
    <t>Progress summary</t>
  </si>
  <si>
    <t>Submission target</t>
  </si>
  <si>
    <t>Abstract</t>
  </si>
  <si>
    <t>Introduction</t>
  </si>
  <si>
    <t>Background</t>
  </si>
  <si>
    <t>Spectroscopy</t>
  </si>
  <si>
    <t>Depletion</t>
  </si>
  <si>
    <t>Lattice</t>
  </si>
  <si>
    <t>Next</t>
  </si>
  <si>
    <t>Filled</t>
  </si>
  <si>
    <t>WIP</t>
  </si>
  <si>
    <t>Finalize paper</t>
  </si>
  <si>
    <t>Days on</t>
  </si>
  <si>
    <t>Due</t>
  </si>
  <si>
    <t>Start date</t>
  </si>
  <si>
    <t>Integrate, background, add TO/forbid?</t>
  </si>
  <si>
    <t>Days til due</t>
  </si>
  <si>
    <t>Theoretical background</t>
  </si>
  <si>
    <t>Light and matter</t>
  </si>
  <si>
    <t>Atomic structure</t>
  </si>
  <si>
    <t>Cooling and trapping atoms</t>
  </si>
  <si>
    <t>Bose-Einstein condensation</t>
  </si>
  <si>
    <t>Experimental infrastructure</t>
  </si>
  <si>
    <t>Vacuum</t>
  </si>
  <si>
    <t>Light sources</t>
  </si>
  <si>
    <t>Spectroscopic laser</t>
  </si>
  <si>
    <t>Master cooing laser</t>
  </si>
  <si>
    <t>Optical distribution systems</t>
  </si>
  <si>
    <t>Dipole trapping beams</t>
  </si>
  <si>
    <t>Radio sources</t>
  </si>
  <si>
    <t>Helium source</t>
  </si>
  <si>
    <t>Optical molasses</t>
  </si>
  <si>
    <t>Zeeman slower</t>
  </si>
  <si>
    <t>MOTs</t>
  </si>
  <si>
    <t>Magnetic traps</t>
  </si>
  <si>
    <t>Evaporative cooling</t>
  </si>
  <si>
    <t>Dipole traps</t>
  </si>
  <si>
    <t>Detection modalites</t>
  </si>
  <si>
    <t>Ion detection</t>
  </si>
  <si>
    <t>Optical absorption imaging</t>
  </si>
  <si>
    <t xml:space="preserve">MCP-DLD </t>
  </si>
  <si>
    <t>Atom lasers</t>
  </si>
  <si>
    <t>Data acquisition and control</t>
  </si>
  <si>
    <t>Computer systems</t>
  </si>
  <si>
    <t>Control software</t>
  </si>
  <si>
    <t>Experimental sequences</t>
  </si>
  <si>
    <t>Referenced bullet points</t>
  </si>
  <si>
    <t>Full sentences</t>
  </si>
  <si>
    <t>References or brief points</t>
  </si>
  <si>
    <t>Interactions between atoms</t>
  </si>
  <si>
    <t>Atoms and light</t>
  </si>
  <si>
    <t>Draft grade</t>
  </si>
  <si>
    <t>Weekends</t>
  </si>
  <si>
    <t>Total days</t>
  </si>
  <si>
    <t>Revision time</t>
  </si>
  <si>
    <t>Draft target</t>
  </si>
  <si>
    <t>Today's date</t>
  </si>
  <si>
    <t>Days to go</t>
  </si>
  <si>
    <t>Revision buffer</t>
  </si>
  <si>
    <t>Appendices</t>
  </si>
  <si>
    <t>Unstructured text/notes</t>
  </si>
  <si>
    <t>Stuctured notes</t>
  </si>
  <si>
    <t>Final edits</t>
  </si>
  <si>
    <t>Submit to Sean</t>
  </si>
  <si>
    <t>Submit to Andrew</t>
  </si>
  <si>
    <t>Part</t>
  </si>
  <si>
    <t>Unstructured notes</t>
  </si>
  <si>
    <t>With Sean</t>
  </si>
  <si>
    <t>Content complete</t>
  </si>
  <si>
    <t>Content complete*</t>
  </si>
  <si>
    <t>Writing weeks</t>
  </si>
  <si>
    <t>Revision 1 weeks</t>
  </si>
  <si>
    <t>Revision 2 weeks</t>
  </si>
  <si>
    <t>total weeks</t>
  </si>
  <si>
    <t>Total time on</t>
  </si>
  <si>
    <t>Estimate from</t>
  </si>
  <si>
    <t>Estimate end</t>
  </si>
  <si>
    <t>Draft</t>
  </si>
  <si>
    <t>S comments</t>
  </si>
  <si>
    <t>Revise</t>
  </si>
  <si>
    <t>A comments</t>
  </si>
  <si>
    <t>Finish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</si>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</sst>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17" fontId="0" fillId="0" borderId="0" xfId="0" applyNumberFormat="1"/>
    <xf numFmtId="0" fontId="0" fillId="0" borderId="0" xfId="0" applyFont="1"/>
    <xf numFmtId="14" fontId="0" fillId="0" borderId="0" xfId="0" applyNumberFormat="1"/>
    <xf numFmtId="15" fontId="0" fillId="0" borderId="0" xfId="0" applyNumberFormat="1"/>
    <xf numFmtId="2" fontId="0" fillId="0" borderId="0" xfId="0" applyNumberFormat="1"/>
    <xf numFmtId="16" fontId="0" fillId="0" borderId="0" xfId="0" applyNumberFormat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086C7-B733-4A1C-8B30-B043A00420F4}">
  <dimension ref="A1:L14"/>
  <sheetViews>
    <sheetView workbookViewId="0">
      <selection activeCell="B16" sqref="B16"/>
    </sheetView>
  </sheetViews>
  <sheetFormatPr defaultRowHeight="15" x14ac:dyDescent="0.25"/>
  <cols>
    <col min="2" max="2" width="17" bestFit="1" customWidth="1"/>
    <col min="3" max="3" width="10.7109375" bestFit="1" customWidth="1"/>
    <col min="4" max="4" width="20.7109375" bestFit="1" customWidth="1"/>
    <col min="5" max="5" width="13.28515625" bestFit="1" customWidth="1"/>
    <col min="6" max="6" width="12" customWidth="1"/>
    <col min="7" max="7" width="10.7109375" bestFit="1" customWidth="1"/>
    <col min="8" max="8" width="11.28515625" bestFit="1" customWidth="1"/>
  </cols>
  <sheetData>
    <row r="1" spans="1:12" x14ac:dyDescent="0.25">
      <c r="B1" t="s">
        <v>176</v>
      </c>
      <c r="C1" s="4">
        <f ca="1">TODAY()</f>
        <v>44343</v>
      </c>
      <c r="D1" t="s">
        <v>177</v>
      </c>
    </row>
    <row r="2" spans="1:12" x14ac:dyDescent="0.25">
      <c r="B2" t="s">
        <v>134</v>
      </c>
      <c r="C2" s="5">
        <v>44222</v>
      </c>
      <c r="G2">
        <f ca="1">C1-C2</f>
        <v>121</v>
      </c>
      <c r="H2">
        <f ca="1">0.8*G2</f>
        <v>96.800000000000011</v>
      </c>
    </row>
    <row r="3" spans="1:12" x14ac:dyDescent="0.25">
      <c r="B3" t="s">
        <v>175</v>
      </c>
      <c r="C3" s="4">
        <f>D14</f>
        <v>44334</v>
      </c>
      <c r="D3">
        <f ca="1">C3-C1</f>
        <v>-9</v>
      </c>
    </row>
    <row r="4" spans="1:12" x14ac:dyDescent="0.25">
      <c r="B4" t="s">
        <v>121</v>
      </c>
      <c r="C4" s="4">
        <f>F14</f>
        <v>44362</v>
      </c>
      <c r="D4">
        <f>C4-C2</f>
        <v>140</v>
      </c>
    </row>
    <row r="6" spans="1:12" x14ac:dyDescent="0.25">
      <c r="A6" s="1" t="s">
        <v>1</v>
      </c>
      <c r="B6" s="1" t="s">
        <v>2</v>
      </c>
      <c r="C6" s="1" t="s">
        <v>132</v>
      </c>
      <c r="D6" s="1" t="s">
        <v>133</v>
      </c>
      <c r="E6" s="1" t="s">
        <v>174</v>
      </c>
      <c r="F6" s="1" t="s">
        <v>133</v>
      </c>
      <c r="G6" s="1" t="s">
        <v>172</v>
      </c>
      <c r="H6" s="1" t="s">
        <v>173</v>
      </c>
      <c r="I6" s="1" t="s">
        <v>4</v>
      </c>
      <c r="J6" s="1" t="s">
        <v>136</v>
      </c>
      <c r="K6" s="1" t="s">
        <v>3</v>
      </c>
      <c r="L6" s="1" t="s">
        <v>128</v>
      </c>
    </row>
    <row r="7" spans="1:12" x14ac:dyDescent="0.25">
      <c r="A7">
        <v>4</v>
      </c>
      <c r="B7" t="s">
        <v>126</v>
      </c>
      <c r="C7">
        <v>5</v>
      </c>
      <c r="D7" s="4">
        <f t="shared" ref="D7:D14" si="0">_xlfn.SINGLE(IF(I7&lt;2,$C$2+H7,H7+_xlfn.XLOOKUP(I7-1,I$7:I$14,D$7:D$14,0)))</f>
        <v>44229</v>
      </c>
      <c r="E7">
        <v>5</v>
      </c>
      <c r="F7" s="4">
        <f t="shared" ref="F7:F14" si="1">_xlfn.SINGLE(IF(I7&lt;2,$C$3+ROUNDDOWN(1.2*E7,0),ROUNDDOWN(1.2*E7,0)+_xlfn.XLOOKUP(I7-1,I$7:I$14,F$7:F$14,0)))</f>
        <v>44340</v>
      </c>
      <c r="G7">
        <f t="shared" ref="G7:G14" si="2">2*ROUNDDOWN(C7/5,0)</f>
        <v>2</v>
      </c>
      <c r="H7">
        <f t="shared" ref="H7:H14" si="3">C7+G7</f>
        <v>7</v>
      </c>
      <c r="I7">
        <v>1</v>
      </c>
      <c r="J7" s="6">
        <f t="shared" ref="J7:J14" ca="1" si="4">D7-TODAY()</f>
        <v>-114</v>
      </c>
      <c r="K7" t="s">
        <v>130</v>
      </c>
      <c r="L7" t="s">
        <v>131</v>
      </c>
    </row>
    <row r="8" spans="1:12" x14ac:dyDescent="0.25">
      <c r="A8">
        <v>2</v>
      </c>
      <c r="B8" t="s">
        <v>124</v>
      </c>
      <c r="C8">
        <v>20</v>
      </c>
      <c r="D8" s="4">
        <v>44286</v>
      </c>
      <c r="E8">
        <v>5</v>
      </c>
      <c r="F8" s="4">
        <f t="shared" si="1"/>
        <v>44346</v>
      </c>
      <c r="G8">
        <f t="shared" si="2"/>
        <v>8</v>
      </c>
      <c r="H8">
        <f t="shared" si="3"/>
        <v>28</v>
      </c>
      <c r="I8">
        <v>2</v>
      </c>
      <c r="J8" s="6">
        <f t="shared" ca="1" si="4"/>
        <v>-57</v>
      </c>
    </row>
    <row r="9" spans="1:12" x14ac:dyDescent="0.25">
      <c r="A9">
        <v>5</v>
      </c>
      <c r="B9" t="s">
        <v>127</v>
      </c>
      <c r="C9">
        <v>15</v>
      </c>
      <c r="D9" s="4">
        <f t="shared" si="0"/>
        <v>44307</v>
      </c>
      <c r="E9">
        <v>5</v>
      </c>
      <c r="F9" s="4">
        <f t="shared" si="1"/>
        <v>44352</v>
      </c>
      <c r="G9">
        <f t="shared" si="2"/>
        <v>6</v>
      </c>
      <c r="H9">
        <f t="shared" si="3"/>
        <v>21</v>
      </c>
      <c r="I9">
        <v>3</v>
      </c>
      <c r="J9" s="6">
        <f t="shared" ca="1" si="4"/>
        <v>-36</v>
      </c>
    </row>
    <row r="10" spans="1:12" x14ac:dyDescent="0.25">
      <c r="A10">
        <v>1</v>
      </c>
      <c r="B10" t="s">
        <v>123</v>
      </c>
      <c r="C10">
        <v>5</v>
      </c>
      <c r="D10" s="4">
        <f t="shared" si="0"/>
        <v>44314</v>
      </c>
      <c r="E10">
        <v>3</v>
      </c>
      <c r="F10" s="4">
        <f t="shared" si="1"/>
        <v>44355</v>
      </c>
      <c r="G10">
        <f t="shared" si="2"/>
        <v>2</v>
      </c>
      <c r="H10">
        <f t="shared" si="3"/>
        <v>7</v>
      </c>
      <c r="I10">
        <v>4</v>
      </c>
      <c r="J10" s="6">
        <f t="shared" ca="1" si="4"/>
        <v>-29</v>
      </c>
    </row>
    <row r="11" spans="1:12" x14ac:dyDescent="0.25">
      <c r="A11">
        <v>6</v>
      </c>
      <c r="B11" t="s">
        <v>26</v>
      </c>
      <c r="C11">
        <v>5</v>
      </c>
      <c r="D11" s="4">
        <f t="shared" si="0"/>
        <v>44321</v>
      </c>
      <c r="E11">
        <v>2</v>
      </c>
      <c r="F11" s="4">
        <f t="shared" si="1"/>
        <v>44357</v>
      </c>
      <c r="G11">
        <f t="shared" si="2"/>
        <v>2</v>
      </c>
      <c r="H11">
        <f t="shared" si="3"/>
        <v>7</v>
      </c>
      <c r="I11">
        <v>5</v>
      </c>
      <c r="J11" s="6">
        <f t="shared" ca="1" si="4"/>
        <v>-22</v>
      </c>
    </row>
    <row r="12" spans="1:12" x14ac:dyDescent="0.25">
      <c r="A12">
        <v>3</v>
      </c>
      <c r="B12" t="s">
        <v>125</v>
      </c>
      <c r="C12">
        <v>4</v>
      </c>
      <c r="D12" s="4">
        <f t="shared" si="0"/>
        <v>44325</v>
      </c>
      <c r="E12">
        <v>3</v>
      </c>
      <c r="F12" s="4">
        <f t="shared" si="1"/>
        <v>44360</v>
      </c>
      <c r="G12">
        <f t="shared" si="2"/>
        <v>0</v>
      </c>
      <c r="H12">
        <f t="shared" si="3"/>
        <v>4</v>
      </c>
      <c r="I12">
        <v>6</v>
      </c>
      <c r="J12" s="6">
        <f t="shared" ca="1" si="4"/>
        <v>-18</v>
      </c>
      <c r="K12" t="s">
        <v>129</v>
      </c>
      <c r="L12" t="s">
        <v>135</v>
      </c>
    </row>
    <row r="13" spans="1:12" x14ac:dyDescent="0.25">
      <c r="A13">
        <v>0</v>
      </c>
      <c r="B13" t="s">
        <v>122</v>
      </c>
      <c r="C13">
        <v>2</v>
      </c>
      <c r="D13" s="4">
        <f t="shared" si="0"/>
        <v>44327</v>
      </c>
      <c r="E13">
        <v>2</v>
      </c>
      <c r="F13" s="4">
        <f t="shared" si="1"/>
        <v>44362</v>
      </c>
      <c r="G13">
        <f t="shared" si="2"/>
        <v>0</v>
      </c>
      <c r="H13">
        <f t="shared" si="3"/>
        <v>2</v>
      </c>
      <c r="I13">
        <v>7</v>
      </c>
      <c r="J13" s="6">
        <f t="shared" ca="1" si="4"/>
        <v>-16</v>
      </c>
    </row>
    <row r="14" spans="1:12" x14ac:dyDescent="0.25">
      <c r="B14" t="s">
        <v>178</v>
      </c>
      <c r="C14">
        <v>5</v>
      </c>
      <c r="D14" s="4">
        <f t="shared" si="0"/>
        <v>44334</v>
      </c>
      <c r="E14">
        <v>0</v>
      </c>
      <c r="F14" s="4">
        <f t="shared" si="1"/>
        <v>44362</v>
      </c>
      <c r="G14">
        <f t="shared" si="2"/>
        <v>2</v>
      </c>
      <c r="H14">
        <f t="shared" si="3"/>
        <v>7</v>
      </c>
      <c r="I14">
        <v>8</v>
      </c>
      <c r="J14" s="6">
        <f t="shared" ca="1" si="4"/>
        <v>-9</v>
      </c>
    </row>
  </sheetData>
  <sortState xmlns:xlrd2="http://schemas.microsoft.com/office/spreadsheetml/2017/richdata2" ref="A8:G14">
    <sortCondition ref="G8:G14"/>
  </sortState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K41"/>
  <sheetViews>
    <sheetView tabSelected="1" workbookViewId="0">
      <selection activeCell="O15" sqref="O15"/>
    </sheetView>
  </sheetViews>
  <sheetFormatPr defaultRowHeight="15" x14ac:dyDescent="0.25"/>
  <cols>
    <col min="1" max="1" width="20.7109375" customWidth="1"/>
    <col min="3" max="3" width="25.28515625" bestFit="1" customWidth="1"/>
    <col min="4" max="4" width="10.28515625" customWidth="1"/>
    <col min="5" max="5" width="14.28515625" customWidth="1"/>
    <col min="6" max="6" width="11.28515625" customWidth="1"/>
    <col min="7" max="7" width="13.42578125" customWidth="1"/>
    <col min="8" max="8" width="10.7109375" bestFit="1" customWidth="1"/>
    <col min="9" max="9" width="11.5703125" bestFit="1" customWidth="1"/>
  </cols>
  <sheetData>
    <row r="2" spans="1:11" x14ac:dyDescent="0.25">
      <c r="A2" s="1" t="s">
        <v>120</v>
      </c>
    </row>
    <row r="3" spans="1:11" x14ac:dyDescent="0.25">
      <c r="A3" s="1" t="s">
        <v>185</v>
      </c>
      <c r="B3" s="1" t="s">
        <v>1</v>
      </c>
      <c r="C3" s="1" t="s">
        <v>2</v>
      </c>
      <c r="D3" s="1" t="s">
        <v>197</v>
      </c>
      <c r="E3" s="1" t="s">
        <v>198</v>
      </c>
      <c r="F3" s="1" t="s">
        <v>199</v>
      </c>
      <c r="G3" s="1" t="s">
        <v>200</v>
      </c>
      <c r="H3" s="1" t="s">
        <v>201</v>
      </c>
      <c r="I3" s="1"/>
      <c r="J3" s="1"/>
      <c r="K3" s="1"/>
    </row>
    <row r="4" spans="1:11" x14ac:dyDescent="0.25">
      <c r="A4" s="1" t="s">
        <v>9</v>
      </c>
      <c r="B4">
        <v>1</v>
      </c>
      <c r="C4" s="1" t="s">
        <v>6</v>
      </c>
    </row>
    <row r="5" spans="1:11" x14ac:dyDescent="0.25">
      <c r="A5" s="1"/>
      <c r="B5">
        <v>2</v>
      </c>
      <c r="C5" s="1" t="s">
        <v>137</v>
      </c>
      <c r="D5" s="8"/>
      <c r="E5" s="8"/>
      <c r="F5" s="9"/>
    </row>
    <row r="6" spans="1:11" x14ac:dyDescent="0.25">
      <c r="A6" s="1" t="s">
        <v>8</v>
      </c>
      <c r="B6">
        <v>3</v>
      </c>
      <c r="C6" s="1" t="s">
        <v>142</v>
      </c>
      <c r="D6" s="8"/>
      <c r="E6" s="8"/>
      <c r="F6" s="9"/>
    </row>
    <row r="7" spans="1:11" x14ac:dyDescent="0.25">
      <c r="A7" s="1"/>
      <c r="B7">
        <v>4</v>
      </c>
      <c r="C7" s="1" t="s">
        <v>7</v>
      </c>
      <c r="D7" s="8"/>
    </row>
    <row r="8" spans="1:11" x14ac:dyDescent="0.25">
      <c r="A8" s="1"/>
      <c r="C8" s="1"/>
    </row>
    <row r="9" spans="1:11" x14ac:dyDescent="0.25">
      <c r="B9" t="s">
        <v>202</v>
      </c>
      <c r="C9" s="1" t="s">
        <v>19</v>
      </c>
    </row>
    <row r="10" spans="1:11" x14ac:dyDescent="0.25">
      <c r="A10" s="1" t="s">
        <v>22</v>
      </c>
      <c r="B10">
        <v>5</v>
      </c>
      <c r="C10" s="1" t="s">
        <v>23</v>
      </c>
      <c r="D10" s="8"/>
    </row>
    <row r="11" spans="1:11" x14ac:dyDescent="0.25">
      <c r="A11" s="1"/>
      <c r="B11">
        <v>6</v>
      </c>
      <c r="C11" s="1" t="s">
        <v>25</v>
      </c>
      <c r="D11" s="9"/>
    </row>
    <row r="12" spans="1:11" x14ac:dyDescent="0.25">
      <c r="A12" s="1"/>
      <c r="B12">
        <v>7</v>
      </c>
      <c r="C12" s="1" t="s">
        <v>26</v>
      </c>
    </row>
    <row r="13" spans="1:11" x14ac:dyDescent="0.25">
      <c r="A13" s="1"/>
      <c r="I13" s="4"/>
    </row>
    <row r="14" spans="1:11" x14ac:dyDescent="0.25">
      <c r="I14" s="4"/>
    </row>
    <row r="16" spans="1:11" x14ac:dyDescent="0.25">
      <c r="B16" s="1" t="s">
        <v>31</v>
      </c>
    </row>
    <row r="17" spans="2:8" x14ac:dyDescent="0.25">
      <c r="B17">
        <v>0</v>
      </c>
      <c r="C17" t="s">
        <v>34</v>
      </c>
    </row>
    <row r="18" spans="2:8" x14ac:dyDescent="0.25">
      <c r="B18">
        <v>1</v>
      </c>
      <c r="C18" t="s">
        <v>180</v>
      </c>
    </row>
    <row r="19" spans="2:8" x14ac:dyDescent="0.25">
      <c r="B19">
        <v>2</v>
      </c>
      <c r="C19" t="s">
        <v>181</v>
      </c>
    </row>
    <row r="20" spans="2:8" x14ac:dyDescent="0.25">
      <c r="B20">
        <v>3</v>
      </c>
      <c r="C20" t="s">
        <v>182</v>
      </c>
    </row>
    <row r="21" spans="2:8" x14ac:dyDescent="0.25">
      <c r="B21">
        <v>4</v>
      </c>
      <c r="C21" t="s">
        <v>183</v>
      </c>
    </row>
    <row r="22" spans="2:8" x14ac:dyDescent="0.25">
      <c r="B22">
        <v>5</v>
      </c>
      <c r="C22" t="s">
        <v>184</v>
      </c>
    </row>
    <row r="23" spans="2:8" x14ac:dyDescent="0.25">
      <c r="B23" s="3">
        <v>6</v>
      </c>
      <c r="C23" t="s">
        <v>33</v>
      </c>
    </row>
    <row r="26" spans="2:8" x14ac:dyDescent="0.25">
      <c r="C26" s="1" t="s">
        <v>2</v>
      </c>
      <c r="D26" s="1" t="s">
        <v>3</v>
      </c>
      <c r="E26" s="1" t="s">
        <v>190</v>
      </c>
      <c r="F26" s="1" t="s">
        <v>191</v>
      </c>
      <c r="G26" s="1" t="s">
        <v>192</v>
      </c>
      <c r="H26" s="1" t="s">
        <v>194</v>
      </c>
    </row>
    <row r="27" spans="2:8" x14ac:dyDescent="0.25">
      <c r="C27" s="3" t="s">
        <v>6</v>
      </c>
      <c r="D27" t="s">
        <v>186</v>
      </c>
      <c r="E27">
        <v>0.5</v>
      </c>
      <c r="F27">
        <v>0.5</v>
      </c>
      <c r="G27">
        <v>0.2</v>
      </c>
      <c r="H27">
        <f>SUM(E27:G27)</f>
        <v>1.2</v>
      </c>
    </row>
    <row r="28" spans="2:8" x14ac:dyDescent="0.25">
      <c r="C28" s="3" t="s">
        <v>137</v>
      </c>
      <c r="D28" t="s">
        <v>187</v>
      </c>
      <c r="F28">
        <v>0.5</v>
      </c>
      <c r="G28">
        <v>0.2</v>
      </c>
      <c r="H28">
        <f t="shared" ref="H28:H34" si="0">SUM(E28:G28)</f>
        <v>0.7</v>
      </c>
    </row>
    <row r="29" spans="2:8" x14ac:dyDescent="0.25">
      <c r="C29" s="3" t="s">
        <v>142</v>
      </c>
      <c r="D29" t="s">
        <v>187</v>
      </c>
      <c r="F29">
        <v>0.5</v>
      </c>
      <c r="G29">
        <v>0.2</v>
      </c>
      <c r="H29">
        <f t="shared" si="0"/>
        <v>0.7</v>
      </c>
    </row>
    <row r="30" spans="2:8" x14ac:dyDescent="0.25">
      <c r="C30" s="3" t="s">
        <v>7</v>
      </c>
      <c r="D30" t="s">
        <v>188</v>
      </c>
      <c r="F30">
        <v>0.2</v>
      </c>
      <c r="G30">
        <v>0.2</v>
      </c>
      <c r="H30">
        <f t="shared" si="0"/>
        <v>0.4</v>
      </c>
    </row>
    <row r="31" spans="2:8" x14ac:dyDescent="0.25">
      <c r="C31" s="3" t="s">
        <v>179</v>
      </c>
      <c r="E31">
        <v>0.5</v>
      </c>
      <c r="F31">
        <v>0.2</v>
      </c>
      <c r="G31">
        <v>0.2</v>
      </c>
      <c r="H31">
        <f t="shared" si="0"/>
        <v>0.89999999999999991</v>
      </c>
    </row>
    <row r="32" spans="2:8" x14ac:dyDescent="0.25">
      <c r="C32" s="3" t="s">
        <v>23</v>
      </c>
      <c r="D32" t="s">
        <v>189</v>
      </c>
      <c r="F32">
        <v>0.2</v>
      </c>
      <c r="G32">
        <v>0.2</v>
      </c>
      <c r="H32">
        <f t="shared" si="0"/>
        <v>0.4</v>
      </c>
    </row>
    <row r="33" spans="1:8" x14ac:dyDescent="0.25">
      <c r="C33" s="3" t="s">
        <v>25</v>
      </c>
      <c r="D33" t="s">
        <v>186</v>
      </c>
      <c r="E33">
        <v>3</v>
      </c>
      <c r="F33">
        <v>1</v>
      </c>
      <c r="G33">
        <v>0.2</v>
      </c>
      <c r="H33">
        <f t="shared" si="0"/>
        <v>4.2</v>
      </c>
    </row>
    <row r="34" spans="1:8" x14ac:dyDescent="0.25">
      <c r="C34" s="3" t="s">
        <v>26</v>
      </c>
      <c r="D34" t="s">
        <v>186</v>
      </c>
      <c r="E34">
        <v>0.5</v>
      </c>
      <c r="F34">
        <v>0.5</v>
      </c>
      <c r="G34">
        <v>0.2</v>
      </c>
      <c r="H34">
        <f t="shared" si="0"/>
        <v>1.2</v>
      </c>
    </row>
    <row r="35" spans="1:8" x14ac:dyDescent="0.25">
      <c r="G35" t="s">
        <v>193</v>
      </c>
      <c r="H35">
        <f>INT(SUM(H27:H34))</f>
        <v>9</v>
      </c>
    </row>
    <row r="36" spans="1:8" x14ac:dyDescent="0.25">
      <c r="G36" t="s">
        <v>195</v>
      </c>
      <c r="H36" s="7">
        <v>44298</v>
      </c>
    </row>
    <row r="37" spans="1:8" x14ac:dyDescent="0.25">
      <c r="G37" t="s">
        <v>196</v>
      </c>
      <c r="H37" s="4">
        <f>H36+H35*7</f>
        <v>44361</v>
      </c>
    </row>
    <row r="38" spans="1:8" x14ac:dyDescent="0.25">
      <c r="H38" s="4"/>
    </row>
    <row r="39" spans="1:8" x14ac:dyDescent="0.25">
      <c r="H39" s="7"/>
    </row>
    <row r="40" spans="1:8" x14ac:dyDescent="0.25">
      <c r="H40" s="7"/>
    </row>
    <row r="41" spans="1:8" x14ac:dyDescent="0.25">
      <c r="A41" s="1"/>
    </row>
  </sheetData>
  <conditionalFormatting sqref="D13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54"/>
  <sheetViews>
    <sheetView workbookViewId="0">
      <selection activeCell="E4" sqref="E4"/>
    </sheetView>
  </sheetViews>
  <sheetFormatPr defaultRowHeight="15" x14ac:dyDescent="0.25"/>
  <cols>
    <col min="2" max="2" width="26" bestFit="1" customWidth="1"/>
    <col min="3" max="3" width="25.5703125" bestFit="1" customWidth="1"/>
    <col min="4" max="4" width="31.42578125" bestFit="1" customWidth="1"/>
    <col min="8" max="8" width="24.42578125" bestFit="1" customWidth="1"/>
  </cols>
  <sheetData>
    <row r="1" spans="1:9" x14ac:dyDescent="0.25">
      <c r="A1" s="1" t="s">
        <v>0</v>
      </c>
      <c r="B1" s="1" t="s">
        <v>2</v>
      </c>
      <c r="C1" s="1" t="s">
        <v>0</v>
      </c>
      <c r="D1" s="1" t="s">
        <v>42</v>
      </c>
      <c r="E1" s="1" t="s">
        <v>3</v>
      </c>
      <c r="F1" s="1" t="s">
        <v>5</v>
      </c>
      <c r="G1" s="1" t="s">
        <v>4</v>
      </c>
      <c r="H1" s="1" t="s">
        <v>31</v>
      </c>
    </row>
    <row r="2" spans="1:9" x14ac:dyDescent="0.25">
      <c r="A2">
        <v>1</v>
      </c>
      <c r="B2" s="1" t="s">
        <v>137</v>
      </c>
      <c r="C2" t="s">
        <v>138</v>
      </c>
      <c r="D2" t="s">
        <v>139</v>
      </c>
      <c r="E2">
        <v>2</v>
      </c>
      <c r="H2" t="s">
        <v>34</v>
      </c>
      <c r="I2">
        <v>0</v>
      </c>
    </row>
    <row r="3" spans="1:9" x14ac:dyDescent="0.25">
      <c r="A3">
        <v>1.1000000000000001</v>
      </c>
      <c r="B3" s="1"/>
      <c r="D3" t="s">
        <v>169</v>
      </c>
      <c r="E3">
        <v>2</v>
      </c>
      <c r="H3" t="s">
        <v>168</v>
      </c>
      <c r="I3">
        <v>1</v>
      </c>
    </row>
    <row r="4" spans="1:9" x14ac:dyDescent="0.25">
      <c r="B4" s="1"/>
      <c r="D4" t="s">
        <v>170</v>
      </c>
      <c r="E4">
        <v>0</v>
      </c>
      <c r="H4" t="s">
        <v>166</v>
      </c>
      <c r="I4">
        <v>2</v>
      </c>
    </row>
    <row r="5" spans="1:9" x14ac:dyDescent="0.25">
      <c r="B5" s="1"/>
      <c r="D5" t="s">
        <v>141</v>
      </c>
      <c r="E5">
        <v>2</v>
      </c>
      <c r="H5" t="s">
        <v>167</v>
      </c>
      <c r="I5">
        <v>3</v>
      </c>
    </row>
    <row r="6" spans="1:9" x14ac:dyDescent="0.25">
      <c r="A6">
        <v>2</v>
      </c>
      <c r="B6" s="1" t="s">
        <v>142</v>
      </c>
      <c r="C6" t="s">
        <v>143</v>
      </c>
      <c r="E6">
        <v>0</v>
      </c>
      <c r="H6" t="s">
        <v>171</v>
      </c>
      <c r="I6">
        <v>4</v>
      </c>
    </row>
    <row r="7" spans="1:9" x14ac:dyDescent="0.25">
      <c r="C7" t="s">
        <v>144</v>
      </c>
      <c r="D7" t="s">
        <v>145</v>
      </c>
      <c r="E7">
        <v>0</v>
      </c>
    </row>
    <row r="8" spans="1:9" x14ac:dyDescent="0.25">
      <c r="B8" s="1"/>
      <c r="D8" t="s">
        <v>146</v>
      </c>
      <c r="E8">
        <v>0</v>
      </c>
    </row>
    <row r="9" spans="1:9" x14ac:dyDescent="0.25">
      <c r="B9" s="1"/>
      <c r="D9" t="s">
        <v>147</v>
      </c>
      <c r="E9">
        <v>0</v>
      </c>
    </row>
    <row r="10" spans="1:9" x14ac:dyDescent="0.25">
      <c r="A10" s="1"/>
      <c r="D10" t="s">
        <v>148</v>
      </c>
      <c r="E10">
        <v>0</v>
      </c>
    </row>
    <row r="11" spans="1:9" x14ac:dyDescent="0.25">
      <c r="A11" s="1"/>
      <c r="C11" s="1"/>
      <c r="D11" t="s">
        <v>149</v>
      </c>
      <c r="E11">
        <v>0</v>
      </c>
    </row>
    <row r="12" spans="1:9" x14ac:dyDescent="0.25">
      <c r="A12" s="1"/>
      <c r="C12" s="3" t="s">
        <v>140</v>
      </c>
      <c r="D12" t="s">
        <v>150</v>
      </c>
      <c r="E12">
        <v>0</v>
      </c>
    </row>
    <row r="13" spans="1:9" x14ac:dyDescent="0.25">
      <c r="A13" s="1"/>
      <c r="D13" t="s">
        <v>151</v>
      </c>
      <c r="E13">
        <v>0</v>
      </c>
    </row>
    <row r="14" spans="1:9" x14ac:dyDescent="0.25">
      <c r="A14" s="1"/>
      <c r="D14" t="s">
        <v>152</v>
      </c>
      <c r="E14">
        <v>0</v>
      </c>
    </row>
    <row r="15" spans="1:9" x14ac:dyDescent="0.25">
      <c r="A15" s="1"/>
      <c r="C15" s="1"/>
      <c r="D15" t="s">
        <v>153</v>
      </c>
      <c r="E15">
        <v>0</v>
      </c>
    </row>
    <row r="16" spans="1:9" x14ac:dyDescent="0.25">
      <c r="A16" s="1"/>
      <c r="C16" s="1"/>
      <c r="D16" t="s">
        <v>154</v>
      </c>
      <c r="E16">
        <v>0</v>
      </c>
    </row>
    <row r="17" spans="1:8" x14ac:dyDescent="0.25">
      <c r="A17" s="1"/>
      <c r="C17" s="1"/>
      <c r="D17" t="s">
        <v>155</v>
      </c>
      <c r="E17">
        <v>0</v>
      </c>
    </row>
    <row r="18" spans="1:8" x14ac:dyDescent="0.25">
      <c r="A18" s="1"/>
      <c r="D18" t="s">
        <v>156</v>
      </c>
      <c r="E18">
        <v>0</v>
      </c>
      <c r="H18" s="1"/>
    </row>
    <row r="19" spans="1:8" x14ac:dyDescent="0.25">
      <c r="A19" s="1"/>
      <c r="C19" t="s">
        <v>157</v>
      </c>
      <c r="D19" t="s">
        <v>158</v>
      </c>
      <c r="E19">
        <v>0</v>
      </c>
    </row>
    <row r="20" spans="1:8" x14ac:dyDescent="0.25">
      <c r="A20" s="1"/>
      <c r="D20" t="s">
        <v>159</v>
      </c>
      <c r="E20">
        <v>0</v>
      </c>
    </row>
    <row r="21" spans="1:8" x14ac:dyDescent="0.25">
      <c r="A21" s="1"/>
      <c r="D21" t="s">
        <v>160</v>
      </c>
      <c r="E21">
        <v>0</v>
      </c>
    </row>
    <row r="22" spans="1:8" x14ac:dyDescent="0.25">
      <c r="A22" s="1"/>
      <c r="D22" t="s">
        <v>161</v>
      </c>
      <c r="E22">
        <v>0</v>
      </c>
    </row>
    <row r="23" spans="1:8" x14ac:dyDescent="0.25">
      <c r="A23" s="1"/>
      <c r="C23" t="s">
        <v>162</v>
      </c>
      <c r="D23" t="s">
        <v>163</v>
      </c>
      <c r="E23">
        <v>0</v>
      </c>
    </row>
    <row r="24" spans="1:8" x14ac:dyDescent="0.25">
      <c r="A24" s="1"/>
      <c r="D24" t="s">
        <v>164</v>
      </c>
      <c r="E24">
        <v>0</v>
      </c>
    </row>
    <row r="25" spans="1:8" x14ac:dyDescent="0.25">
      <c r="A25" s="1"/>
      <c r="C25" s="1"/>
      <c r="D25" t="s">
        <v>165</v>
      </c>
      <c r="E25">
        <v>0</v>
      </c>
    </row>
    <row r="29" spans="1:8" x14ac:dyDescent="0.25">
      <c r="A29" s="1"/>
    </row>
    <row r="30" spans="1:8" x14ac:dyDescent="0.25">
      <c r="A30" s="1"/>
    </row>
    <row r="31" spans="1:8" x14ac:dyDescent="0.25">
      <c r="A31" s="1"/>
      <c r="C31" s="1"/>
    </row>
    <row r="32" spans="1:8" x14ac:dyDescent="0.25">
      <c r="A32" s="1"/>
      <c r="C32" s="1"/>
    </row>
    <row r="37" spans="1:3" x14ac:dyDescent="0.25">
      <c r="A37" s="1"/>
      <c r="C37" s="1"/>
    </row>
    <row r="38" spans="1:3" x14ac:dyDescent="0.25">
      <c r="A38" s="1"/>
      <c r="C38" s="1"/>
    </row>
    <row r="39" spans="1:3" x14ac:dyDescent="0.25">
      <c r="A39" s="1"/>
      <c r="C39" s="1"/>
    </row>
    <row r="40" spans="1:3" x14ac:dyDescent="0.25">
      <c r="A40" s="1"/>
      <c r="C40" s="1"/>
    </row>
    <row r="41" spans="1:3" x14ac:dyDescent="0.25">
      <c r="A41" s="1"/>
      <c r="C41" s="1"/>
    </row>
    <row r="42" spans="1:3" x14ac:dyDescent="0.25">
      <c r="A42" s="1"/>
      <c r="C42" s="1"/>
    </row>
    <row r="43" spans="1:3" x14ac:dyDescent="0.25">
      <c r="A43" s="1"/>
      <c r="C43" s="1"/>
    </row>
    <row r="44" spans="1:3" x14ac:dyDescent="0.25">
      <c r="A44" s="1"/>
      <c r="C44" s="1"/>
    </row>
    <row r="45" spans="1:3" x14ac:dyDescent="0.25">
      <c r="A45" s="1"/>
      <c r="C45" s="1"/>
    </row>
    <row r="46" spans="1:3" x14ac:dyDescent="0.25">
      <c r="A46" s="1"/>
      <c r="C46" s="1"/>
    </row>
    <row r="47" spans="1:3" x14ac:dyDescent="0.25">
      <c r="A47" s="1"/>
      <c r="C47" s="1"/>
    </row>
    <row r="48" spans="1:3" x14ac:dyDescent="0.25">
      <c r="A48" s="1"/>
      <c r="C48" s="1"/>
    </row>
    <row r="49" spans="1:3" x14ac:dyDescent="0.25">
      <c r="A49" s="1"/>
      <c r="C49" s="1"/>
    </row>
    <row r="50" spans="1:3" x14ac:dyDescent="0.25">
      <c r="A50" s="1"/>
      <c r="C50" s="1"/>
    </row>
    <row r="51" spans="1:3" x14ac:dyDescent="0.25">
      <c r="A51" s="1"/>
      <c r="C51" s="1"/>
    </row>
    <row r="52" spans="1:3" x14ac:dyDescent="0.25">
      <c r="A52" s="1"/>
      <c r="C52" s="1"/>
    </row>
    <row r="53" spans="1:3" x14ac:dyDescent="0.25">
      <c r="A53" s="1"/>
    </row>
    <row r="54" spans="1:3" x14ac:dyDescent="0.25">
      <c r="A54" s="1"/>
    </row>
  </sheetData>
  <pageMargins left="0.7" right="0.7" top="0.75" bottom="0.75" header="0.3" footer="0.3"/>
  <pageSetup paperSize="9" orientation="portrait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67"/>
  <sheetViews>
    <sheetView zoomScale="71" workbookViewId="0">
      <selection activeCell="D50" sqref="D50"/>
    </sheetView>
  </sheetViews>
  <sheetFormatPr defaultRowHeight="15" x14ac:dyDescent="0.25"/>
  <cols>
    <col min="3" max="3" width="24" bestFit="1" customWidth="1"/>
    <col min="4" max="4" width="48.42578125" bestFit="1" customWidth="1"/>
  </cols>
  <sheetData>
    <row r="1" spans="1:9" x14ac:dyDescent="0.25">
      <c r="A1" s="1" t="s">
        <v>1</v>
      </c>
      <c r="B1" s="1" t="s">
        <v>2</v>
      </c>
      <c r="C1" s="1" t="s">
        <v>0</v>
      </c>
      <c r="D1" s="1" t="s">
        <v>42</v>
      </c>
      <c r="E1" s="1" t="s">
        <v>3</v>
      </c>
      <c r="F1" s="1" t="s">
        <v>5</v>
      </c>
      <c r="G1" s="1" t="s">
        <v>4</v>
      </c>
      <c r="H1" s="1" t="s">
        <v>31</v>
      </c>
    </row>
    <row r="2" spans="1:9" x14ac:dyDescent="0.25">
      <c r="B2" s="1" t="s">
        <v>10</v>
      </c>
      <c r="C2" t="s">
        <v>11</v>
      </c>
      <c r="D2" t="s">
        <v>53</v>
      </c>
      <c r="E2">
        <v>0</v>
      </c>
      <c r="H2">
        <v>0</v>
      </c>
      <c r="I2" t="s">
        <v>34</v>
      </c>
    </row>
    <row r="3" spans="1:9" x14ac:dyDescent="0.25">
      <c r="B3" s="1"/>
      <c r="D3" t="s">
        <v>54</v>
      </c>
      <c r="H3">
        <v>1</v>
      </c>
      <c r="I3" t="s">
        <v>35</v>
      </c>
    </row>
    <row r="4" spans="1:9" x14ac:dyDescent="0.25">
      <c r="B4" s="1"/>
      <c r="D4" t="s">
        <v>55</v>
      </c>
      <c r="H4">
        <v>2</v>
      </c>
      <c r="I4" t="s">
        <v>36</v>
      </c>
    </row>
    <row r="5" spans="1:9" x14ac:dyDescent="0.25">
      <c r="B5" s="1"/>
      <c r="C5" t="s">
        <v>12</v>
      </c>
      <c r="D5" t="s">
        <v>45</v>
      </c>
      <c r="E5">
        <v>0</v>
      </c>
      <c r="H5">
        <v>3</v>
      </c>
      <c r="I5" t="s">
        <v>37</v>
      </c>
    </row>
    <row r="6" spans="1:9" x14ac:dyDescent="0.25">
      <c r="B6" s="1"/>
      <c r="D6" t="s">
        <v>56</v>
      </c>
      <c r="H6">
        <v>4</v>
      </c>
      <c r="I6" t="s">
        <v>32</v>
      </c>
    </row>
    <row r="7" spans="1:9" x14ac:dyDescent="0.25">
      <c r="A7">
        <v>3</v>
      </c>
      <c r="B7" s="1" t="s">
        <v>7</v>
      </c>
      <c r="C7" t="s">
        <v>13</v>
      </c>
      <c r="D7" t="s">
        <v>46</v>
      </c>
      <c r="E7">
        <v>0</v>
      </c>
      <c r="H7">
        <v>5</v>
      </c>
      <c r="I7" t="s">
        <v>33</v>
      </c>
    </row>
    <row r="8" spans="1:9" x14ac:dyDescent="0.25">
      <c r="B8" s="1"/>
      <c r="D8" t="s">
        <v>71</v>
      </c>
    </row>
    <row r="9" spans="1:9" x14ac:dyDescent="0.25">
      <c r="B9" s="1"/>
      <c r="C9" t="s">
        <v>14</v>
      </c>
      <c r="D9" t="s">
        <v>47</v>
      </c>
      <c r="E9">
        <v>0</v>
      </c>
      <c r="H9" s="1" t="s">
        <v>41</v>
      </c>
    </row>
    <row r="10" spans="1:9" x14ac:dyDescent="0.25">
      <c r="B10" s="1"/>
      <c r="C10" t="s">
        <v>15</v>
      </c>
      <c r="D10" t="s">
        <v>50</v>
      </c>
      <c r="E10">
        <v>0</v>
      </c>
      <c r="H10">
        <v>1</v>
      </c>
      <c r="I10" t="s">
        <v>38</v>
      </c>
    </row>
    <row r="11" spans="1:9" x14ac:dyDescent="0.25">
      <c r="B11" s="1"/>
      <c r="D11" t="s">
        <v>48</v>
      </c>
      <c r="H11">
        <v>2</v>
      </c>
      <c r="I11" t="s">
        <v>39</v>
      </c>
    </row>
    <row r="12" spans="1:9" x14ac:dyDescent="0.25">
      <c r="B12" s="1"/>
      <c r="D12" t="s">
        <v>49</v>
      </c>
      <c r="H12">
        <v>3</v>
      </c>
      <c r="I12" t="s">
        <v>40</v>
      </c>
    </row>
    <row r="13" spans="1:9" x14ac:dyDescent="0.25">
      <c r="C13" t="s">
        <v>57</v>
      </c>
      <c r="D13" t="s">
        <v>63</v>
      </c>
      <c r="E13">
        <v>0</v>
      </c>
    </row>
    <row r="14" spans="1:9" x14ac:dyDescent="0.25">
      <c r="D14" t="s">
        <v>59</v>
      </c>
    </row>
    <row r="15" spans="1:9" x14ac:dyDescent="0.25">
      <c r="D15" t="s">
        <v>60</v>
      </c>
    </row>
    <row r="16" spans="1:9" x14ac:dyDescent="0.25">
      <c r="B16" s="1"/>
      <c r="C16" t="s">
        <v>58</v>
      </c>
      <c r="D16" t="s">
        <v>62</v>
      </c>
      <c r="E16">
        <v>0</v>
      </c>
    </row>
    <row r="17" spans="1:5" x14ac:dyDescent="0.25">
      <c r="B17" s="1"/>
      <c r="D17" t="s">
        <v>61</v>
      </c>
    </row>
    <row r="18" spans="1:5" x14ac:dyDescent="0.25">
      <c r="B18" s="1"/>
      <c r="D18" t="s">
        <v>60</v>
      </c>
    </row>
    <row r="19" spans="1:5" x14ac:dyDescent="0.25">
      <c r="B19" s="1"/>
      <c r="C19" t="s">
        <v>16</v>
      </c>
      <c r="D19" t="s">
        <v>51</v>
      </c>
    </row>
    <row r="20" spans="1:5" x14ac:dyDescent="0.25">
      <c r="B20" s="1"/>
      <c r="D20" t="s">
        <v>52</v>
      </c>
    </row>
    <row r="21" spans="1:5" x14ac:dyDescent="0.25">
      <c r="B21" s="1"/>
      <c r="D21" t="s">
        <v>81</v>
      </c>
    </row>
    <row r="22" spans="1:5" x14ac:dyDescent="0.25">
      <c r="C22" t="s">
        <v>82</v>
      </c>
      <c r="D22" t="s">
        <v>84</v>
      </c>
    </row>
    <row r="23" spans="1:5" x14ac:dyDescent="0.25">
      <c r="D23" t="s">
        <v>85</v>
      </c>
    </row>
    <row r="24" spans="1:5" x14ac:dyDescent="0.25">
      <c r="C24" t="s">
        <v>118</v>
      </c>
    </row>
    <row r="25" spans="1:5" x14ac:dyDescent="0.25">
      <c r="A25">
        <v>4</v>
      </c>
      <c r="B25" s="1" t="s">
        <v>19</v>
      </c>
      <c r="C25" t="s">
        <v>20</v>
      </c>
      <c r="D25" t="s">
        <v>64</v>
      </c>
      <c r="E25">
        <v>0</v>
      </c>
    </row>
    <row r="26" spans="1:5" x14ac:dyDescent="0.25">
      <c r="B26" s="1"/>
      <c r="D26" t="s">
        <v>65</v>
      </c>
    </row>
    <row r="27" spans="1:5" x14ac:dyDescent="0.25">
      <c r="B27" s="1"/>
      <c r="D27" t="s">
        <v>66</v>
      </c>
    </row>
    <row r="28" spans="1:5" x14ac:dyDescent="0.25">
      <c r="B28" s="1"/>
      <c r="D28" t="s">
        <v>67</v>
      </c>
    </row>
    <row r="29" spans="1:5" x14ac:dyDescent="0.25">
      <c r="B29" s="1"/>
      <c r="C29" t="s">
        <v>13</v>
      </c>
      <c r="D29" t="s">
        <v>68</v>
      </c>
      <c r="E29">
        <v>0</v>
      </c>
    </row>
    <row r="30" spans="1:5" x14ac:dyDescent="0.25">
      <c r="B30" s="1"/>
      <c r="C30" t="s">
        <v>14</v>
      </c>
      <c r="D30" t="s">
        <v>72</v>
      </c>
      <c r="E30">
        <v>0</v>
      </c>
    </row>
    <row r="31" spans="1:5" x14ac:dyDescent="0.25">
      <c r="B31" s="1"/>
      <c r="C31" t="s">
        <v>15</v>
      </c>
      <c r="D31" t="s">
        <v>73</v>
      </c>
      <c r="E31">
        <v>0</v>
      </c>
    </row>
    <row r="32" spans="1:5" x14ac:dyDescent="0.25">
      <c r="C32" t="s">
        <v>17</v>
      </c>
      <c r="D32" t="s">
        <v>76</v>
      </c>
      <c r="E32">
        <v>0</v>
      </c>
    </row>
    <row r="33" spans="1:5" x14ac:dyDescent="0.25">
      <c r="D33" t="s">
        <v>77</v>
      </c>
    </row>
    <row r="34" spans="1:5" x14ac:dyDescent="0.25">
      <c r="B34" s="1"/>
      <c r="D34" t="s">
        <v>78</v>
      </c>
      <c r="E34">
        <v>0</v>
      </c>
    </row>
    <row r="35" spans="1:5" x14ac:dyDescent="0.25">
      <c r="D35" t="s">
        <v>79</v>
      </c>
    </row>
    <row r="36" spans="1:5" x14ac:dyDescent="0.25">
      <c r="D36" t="s">
        <v>80</v>
      </c>
    </row>
    <row r="37" spans="1:5" x14ac:dyDescent="0.25">
      <c r="C37" t="s">
        <v>16</v>
      </c>
      <c r="D37" t="s">
        <v>74</v>
      </c>
    </row>
    <row r="38" spans="1:5" x14ac:dyDescent="0.25">
      <c r="D38" t="s">
        <v>75</v>
      </c>
    </row>
    <row r="39" spans="1:5" x14ac:dyDescent="0.25">
      <c r="C39" t="s">
        <v>82</v>
      </c>
      <c r="D39" t="s">
        <v>83</v>
      </c>
    </row>
    <row r="40" spans="1:5" x14ac:dyDescent="0.25">
      <c r="B40" s="1" t="s">
        <v>21</v>
      </c>
      <c r="C40" t="s">
        <v>69</v>
      </c>
      <c r="E40">
        <v>0</v>
      </c>
    </row>
    <row r="41" spans="1:5" x14ac:dyDescent="0.25">
      <c r="C41" t="s">
        <v>70</v>
      </c>
    </row>
    <row r="42" spans="1:5" x14ac:dyDescent="0.25">
      <c r="C42" t="s">
        <v>117</v>
      </c>
    </row>
    <row r="44" spans="1:5" x14ac:dyDescent="0.25">
      <c r="B44" s="1"/>
    </row>
    <row r="46" spans="1:5" x14ac:dyDescent="0.25">
      <c r="A46" s="1"/>
      <c r="C46" s="1"/>
    </row>
    <row r="47" spans="1:5" x14ac:dyDescent="0.25">
      <c r="A47" s="1"/>
      <c r="C47" s="1"/>
    </row>
    <row r="48" spans="1:5" x14ac:dyDescent="0.25">
      <c r="A48" s="1"/>
      <c r="C48" s="1"/>
    </row>
    <row r="49" spans="1:3" x14ac:dyDescent="0.25">
      <c r="A49" s="1"/>
      <c r="C49" s="1"/>
    </row>
    <row r="50" spans="1:3" x14ac:dyDescent="0.25">
      <c r="A50" s="1"/>
      <c r="C50" s="1"/>
    </row>
    <row r="51" spans="1:3" x14ac:dyDescent="0.25">
      <c r="A51" s="1"/>
      <c r="C51" s="1"/>
    </row>
    <row r="52" spans="1:3" x14ac:dyDescent="0.25">
      <c r="A52" s="1"/>
      <c r="C52" s="1"/>
    </row>
    <row r="53" spans="1:3" x14ac:dyDescent="0.25">
      <c r="A53" s="1"/>
      <c r="C53" s="1"/>
    </row>
    <row r="54" spans="1:3" x14ac:dyDescent="0.25">
      <c r="A54" s="1"/>
      <c r="C54" s="1"/>
    </row>
    <row r="55" spans="1:3" x14ac:dyDescent="0.25">
      <c r="A55" s="1"/>
      <c r="C55" s="1"/>
    </row>
    <row r="56" spans="1:3" x14ac:dyDescent="0.25">
      <c r="A56" s="1"/>
      <c r="C56" s="1"/>
    </row>
    <row r="57" spans="1:3" x14ac:dyDescent="0.25">
      <c r="A57" s="1"/>
      <c r="C57" s="1"/>
    </row>
    <row r="58" spans="1:3" x14ac:dyDescent="0.25">
      <c r="A58" s="1"/>
      <c r="C58" s="1"/>
    </row>
    <row r="59" spans="1:3" x14ac:dyDescent="0.25">
      <c r="A59" s="1"/>
      <c r="C59" s="1"/>
    </row>
    <row r="60" spans="1:3" x14ac:dyDescent="0.25">
      <c r="A60" s="1"/>
      <c r="C60" s="1"/>
    </row>
    <row r="61" spans="1:3" x14ac:dyDescent="0.25">
      <c r="A61" s="1"/>
      <c r="C61" s="1"/>
    </row>
    <row r="62" spans="1:3" x14ac:dyDescent="0.25">
      <c r="A62" s="1"/>
      <c r="C62" s="1"/>
    </row>
    <row r="63" spans="1:3" x14ac:dyDescent="0.25">
      <c r="A63" s="1"/>
      <c r="C63" s="1"/>
    </row>
    <row r="64" spans="1:3" x14ac:dyDescent="0.25">
      <c r="A64" s="1"/>
      <c r="C64" s="1"/>
    </row>
    <row r="65" spans="1:3" x14ac:dyDescent="0.25">
      <c r="A65" s="1"/>
      <c r="C65" s="1"/>
    </row>
    <row r="66" spans="1:3" x14ac:dyDescent="0.25">
      <c r="A66" s="1"/>
    </row>
    <row r="67" spans="1:3" x14ac:dyDescent="0.25">
      <c r="A67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55"/>
  <sheetViews>
    <sheetView workbookViewId="0">
      <selection sqref="A1:D38"/>
    </sheetView>
  </sheetViews>
  <sheetFormatPr defaultRowHeight="15" x14ac:dyDescent="0.25"/>
  <cols>
    <col min="2" max="3" width="19.28515625" bestFit="1" customWidth="1"/>
    <col min="4" max="4" width="33.5703125" bestFit="1" customWidth="1"/>
  </cols>
  <sheetData>
    <row r="1" spans="1:9" x14ac:dyDescent="0.25">
      <c r="A1" s="1" t="s">
        <v>1</v>
      </c>
      <c r="B1" s="1" t="s">
        <v>2</v>
      </c>
      <c r="C1" s="1" t="s">
        <v>0</v>
      </c>
      <c r="D1" s="1" t="s">
        <v>42</v>
      </c>
      <c r="E1" s="1" t="s">
        <v>3</v>
      </c>
      <c r="F1" s="1" t="s">
        <v>5</v>
      </c>
      <c r="G1" s="1" t="s">
        <v>4</v>
      </c>
      <c r="H1" s="1" t="s">
        <v>31</v>
      </c>
    </row>
    <row r="2" spans="1:9" x14ac:dyDescent="0.25">
      <c r="B2" s="1" t="s">
        <v>10</v>
      </c>
      <c r="C2" t="s">
        <v>43</v>
      </c>
      <c r="D2" t="s">
        <v>88</v>
      </c>
      <c r="E2">
        <v>0</v>
      </c>
      <c r="H2">
        <v>0</v>
      </c>
      <c r="I2" t="s">
        <v>34</v>
      </c>
    </row>
    <row r="3" spans="1:9" x14ac:dyDescent="0.25">
      <c r="C3" t="s">
        <v>86</v>
      </c>
      <c r="D3" t="s">
        <v>87</v>
      </c>
      <c r="E3">
        <v>0</v>
      </c>
      <c r="H3">
        <v>1</v>
      </c>
      <c r="I3" t="s">
        <v>35</v>
      </c>
    </row>
    <row r="4" spans="1:9" x14ac:dyDescent="0.25">
      <c r="B4" s="1"/>
      <c r="C4" t="s">
        <v>44</v>
      </c>
      <c r="E4">
        <v>0</v>
      </c>
      <c r="H4">
        <v>2</v>
      </c>
      <c r="I4" t="s">
        <v>36</v>
      </c>
    </row>
    <row r="5" spans="1:9" x14ac:dyDescent="0.25">
      <c r="A5">
        <v>5</v>
      </c>
      <c r="B5" s="1" t="s">
        <v>23</v>
      </c>
      <c r="C5" t="s">
        <v>24</v>
      </c>
      <c r="D5" t="s">
        <v>89</v>
      </c>
      <c r="E5">
        <v>0</v>
      </c>
      <c r="H5">
        <v>3</v>
      </c>
      <c r="I5" t="s">
        <v>37</v>
      </c>
    </row>
    <row r="6" spans="1:9" x14ac:dyDescent="0.25">
      <c r="B6" s="1"/>
      <c r="D6" t="s">
        <v>90</v>
      </c>
    </row>
    <row r="7" spans="1:9" x14ac:dyDescent="0.25">
      <c r="B7" s="1"/>
      <c r="C7" t="s">
        <v>13</v>
      </c>
      <c r="D7" t="s">
        <v>91</v>
      </c>
      <c r="E7">
        <v>0</v>
      </c>
      <c r="H7">
        <v>4</v>
      </c>
      <c r="I7" t="s">
        <v>32</v>
      </c>
    </row>
    <row r="8" spans="1:9" x14ac:dyDescent="0.25">
      <c r="B8" s="1"/>
      <c r="D8" t="s">
        <v>92</v>
      </c>
    </row>
    <row r="9" spans="1:9" x14ac:dyDescent="0.25">
      <c r="B9" s="1"/>
      <c r="C9" t="s">
        <v>14</v>
      </c>
      <c r="D9" t="s">
        <v>93</v>
      </c>
      <c r="E9">
        <v>0</v>
      </c>
      <c r="H9">
        <v>5</v>
      </c>
      <c r="I9" t="s">
        <v>33</v>
      </c>
    </row>
    <row r="10" spans="1:9" x14ac:dyDescent="0.25">
      <c r="B10" s="1"/>
      <c r="C10" t="s">
        <v>15</v>
      </c>
      <c r="D10" t="s">
        <v>94</v>
      </c>
      <c r="E10">
        <v>0</v>
      </c>
    </row>
    <row r="11" spans="1:9" x14ac:dyDescent="0.25">
      <c r="B11" s="1"/>
      <c r="C11" t="s">
        <v>16</v>
      </c>
      <c r="D11" t="s">
        <v>95</v>
      </c>
      <c r="E11">
        <v>0</v>
      </c>
    </row>
    <row r="12" spans="1:9" x14ac:dyDescent="0.25">
      <c r="B12" s="1"/>
      <c r="D12" t="s">
        <v>96</v>
      </c>
    </row>
    <row r="13" spans="1:9" x14ac:dyDescent="0.25">
      <c r="B13" s="1"/>
      <c r="C13" t="s">
        <v>17</v>
      </c>
      <c r="D13" t="s">
        <v>59</v>
      </c>
    </row>
    <row r="14" spans="1:9" x14ac:dyDescent="0.25">
      <c r="B14" s="1"/>
      <c r="D14" t="s">
        <v>97</v>
      </c>
    </row>
    <row r="15" spans="1:9" x14ac:dyDescent="0.25">
      <c r="B15" s="1"/>
      <c r="D15" t="s">
        <v>98</v>
      </c>
    </row>
    <row r="16" spans="1:9" x14ac:dyDescent="0.25">
      <c r="B16" s="1"/>
      <c r="C16" t="s">
        <v>18</v>
      </c>
      <c r="D16" t="s">
        <v>99</v>
      </c>
      <c r="E16">
        <v>0</v>
      </c>
    </row>
    <row r="17" spans="1:9" x14ac:dyDescent="0.25">
      <c r="B17" s="1"/>
      <c r="C17" t="s">
        <v>118</v>
      </c>
      <c r="E17">
        <v>0</v>
      </c>
    </row>
    <row r="18" spans="1:9" x14ac:dyDescent="0.25">
      <c r="A18">
        <v>6</v>
      </c>
      <c r="B18" s="1" t="s">
        <v>25</v>
      </c>
      <c r="C18" t="s">
        <v>24</v>
      </c>
      <c r="D18" t="s">
        <v>110</v>
      </c>
      <c r="E18">
        <v>0</v>
      </c>
      <c r="H18" s="1" t="s">
        <v>41</v>
      </c>
    </row>
    <row r="19" spans="1:9" x14ac:dyDescent="0.25">
      <c r="B19" s="1"/>
      <c r="D19" t="s">
        <v>111</v>
      </c>
      <c r="H19" s="1"/>
    </row>
    <row r="20" spans="1:9" x14ac:dyDescent="0.25">
      <c r="B20" s="1"/>
      <c r="D20" t="s">
        <v>113</v>
      </c>
      <c r="H20">
        <v>1</v>
      </c>
      <c r="I20" t="s">
        <v>38</v>
      </c>
    </row>
    <row r="21" spans="1:9" x14ac:dyDescent="0.25">
      <c r="B21" s="1"/>
      <c r="D21" t="s">
        <v>112</v>
      </c>
      <c r="H21">
        <v>2</v>
      </c>
      <c r="I21" t="s">
        <v>39</v>
      </c>
    </row>
    <row r="22" spans="1:9" x14ac:dyDescent="0.25">
      <c r="B22" s="1"/>
      <c r="C22" t="s">
        <v>13</v>
      </c>
      <c r="D22" t="s">
        <v>100</v>
      </c>
      <c r="E22">
        <v>0</v>
      </c>
      <c r="H22">
        <v>3</v>
      </c>
      <c r="I22" t="s">
        <v>40</v>
      </c>
    </row>
    <row r="23" spans="1:9" x14ac:dyDescent="0.25">
      <c r="B23" s="1"/>
      <c r="C23" t="s">
        <v>14</v>
      </c>
      <c r="D23" t="s">
        <v>101</v>
      </c>
      <c r="E23">
        <v>0</v>
      </c>
    </row>
    <row r="24" spans="1:9" x14ac:dyDescent="0.25">
      <c r="B24" s="1"/>
      <c r="C24" t="s">
        <v>15</v>
      </c>
      <c r="D24" t="s">
        <v>102</v>
      </c>
      <c r="E24">
        <v>0</v>
      </c>
    </row>
    <row r="25" spans="1:9" x14ac:dyDescent="0.25">
      <c r="B25" s="1"/>
      <c r="D25" t="s">
        <v>103</v>
      </c>
    </row>
    <row r="26" spans="1:9" x14ac:dyDescent="0.25">
      <c r="B26" s="1"/>
      <c r="D26" t="s">
        <v>104</v>
      </c>
    </row>
    <row r="27" spans="1:9" x14ac:dyDescent="0.25">
      <c r="A27" s="1"/>
      <c r="D27" t="s">
        <v>106</v>
      </c>
    </row>
    <row r="28" spans="1:9" x14ac:dyDescent="0.25">
      <c r="A28" s="1"/>
      <c r="D28" t="s">
        <v>114</v>
      </c>
    </row>
    <row r="29" spans="1:9" x14ac:dyDescent="0.25">
      <c r="A29" s="1"/>
      <c r="C29" t="s">
        <v>105</v>
      </c>
      <c r="D29" t="s">
        <v>109</v>
      </c>
    </row>
    <row r="30" spans="1:9" x14ac:dyDescent="0.25">
      <c r="A30" s="1"/>
      <c r="C30" t="s">
        <v>115</v>
      </c>
      <c r="D30" t="s">
        <v>107</v>
      </c>
      <c r="E30">
        <v>0</v>
      </c>
    </row>
    <row r="31" spans="1:9" x14ac:dyDescent="0.25">
      <c r="A31" s="1"/>
      <c r="D31" t="s">
        <v>116</v>
      </c>
    </row>
    <row r="32" spans="1:9" x14ac:dyDescent="0.25">
      <c r="A32" s="1"/>
      <c r="D32" t="s">
        <v>108</v>
      </c>
    </row>
    <row r="34" spans="1:5" x14ac:dyDescent="0.25">
      <c r="A34">
        <v>7</v>
      </c>
      <c r="B34" s="1" t="s">
        <v>26</v>
      </c>
      <c r="C34" t="s">
        <v>27</v>
      </c>
      <c r="E34">
        <v>0</v>
      </c>
    </row>
    <row r="35" spans="1:5" x14ac:dyDescent="0.25">
      <c r="B35" s="1"/>
      <c r="C35" t="s">
        <v>28</v>
      </c>
      <c r="E35">
        <v>0</v>
      </c>
    </row>
    <row r="36" spans="1:5" x14ac:dyDescent="0.25">
      <c r="C36" t="s">
        <v>29</v>
      </c>
      <c r="E36">
        <v>0</v>
      </c>
    </row>
    <row r="37" spans="1:5" x14ac:dyDescent="0.25">
      <c r="C37" t="s">
        <v>30</v>
      </c>
      <c r="E37">
        <v>0</v>
      </c>
    </row>
    <row r="52" spans="1:5" x14ac:dyDescent="0.25">
      <c r="A52" s="1"/>
      <c r="B52">
        <v>7</v>
      </c>
      <c r="C52" s="1" t="s">
        <v>26</v>
      </c>
      <c r="D52" t="s">
        <v>27</v>
      </c>
      <c r="E52">
        <v>0</v>
      </c>
    </row>
    <row r="53" spans="1:5" x14ac:dyDescent="0.25">
      <c r="A53" s="1"/>
      <c r="C53" s="1"/>
      <c r="D53" t="s">
        <v>28</v>
      </c>
      <c r="E53">
        <v>0</v>
      </c>
    </row>
    <row r="54" spans="1:5" x14ac:dyDescent="0.25">
      <c r="A54" s="1"/>
      <c r="D54" t="s">
        <v>29</v>
      </c>
      <c r="E54">
        <v>0</v>
      </c>
    </row>
    <row r="55" spans="1:5" x14ac:dyDescent="0.25">
      <c r="A55" s="1"/>
      <c r="D55" t="s">
        <v>30</v>
      </c>
      <c r="E55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3"/>
  <sheetViews>
    <sheetView workbookViewId="0">
      <selection activeCell="L32" sqref="L32"/>
    </sheetView>
  </sheetViews>
  <sheetFormatPr defaultRowHeight="15" x14ac:dyDescent="0.25"/>
  <cols>
    <col min="1" max="1" width="15.42578125" customWidth="1"/>
  </cols>
  <sheetData>
    <row r="1" spans="1:3" x14ac:dyDescent="0.25">
      <c r="A1" s="2" t="s">
        <v>119</v>
      </c>
      <c r="B1">
        <v>13</v>
      </c>
      <c r="C1">
        <v>4200</v>
      </c>
    </row>
    <row r="2" spans="1:3" x14ac:dyDescent="0.25">
      <c r="A2" s="2"/>
      <c r="B2">
        <v>14</v>
      </c>
      <c r="C2">
        <v>9250</v>
      </c>
    </row>
    <row r="3" spans="1:3" x14ac:dyDescent="0.25">
      <c r="B3">
        <v>15</v>
      </c>
      <c r="C3">
        <v>16400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2021</vt:lpstr>
      <vt:lpstr>Summary</vt:lpstr>
      <vt:lpstr>Introduction</vt:lpstr>
      <vt:lpstr>Metrology</vt:lpstr>
      <vt:lpstr>ManyBody</vt:lpstr>
      <vt:lpstr>Wordcount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jaker</dc:creator>
  <cp:lastModifiedBy>jaker</cp:lastModifiedBy>
  <dcterms:created xsi:type="dcterms:W3CDTF">2019-12-08T06:29:44Z</dcterms:created>
  <dcterms:modified xsi:type="dcterms:W3CDTF">2021-05-26T23:18:18Z</dcterms:modified>
</cp:coreProperties>
</file>