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insidemedia-my.sharepoint.com/personal/sachin_saurav_groupm_com/Documents/Multiple_Documents/output_files/"/>
    </mc:Choice>
  </mc:AlternateContent>
  <xr:revisionPtr revIDLastSave="1" documentId="11_1189E196550A562460927B32515ED87656CC3C8B" xr6:coauthVersionLast="47" xr6:coauthVersionMax="47" xr10:uidLastSave="{9111E0C1-9508-409A-9502-AF6EB3FA5F46}"/>
  <bookViews>
    <workbookView minimized="1" xWindow="4800" yWindow="3110" windowWidth="14400" windowHeight="81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54" i="1" l="1"/>
  <c r="BJ54" i="1"/>
  <c r="BK53" i="1"/>
  <c r="BJ53" i="1"/>
  <c r="BK52" i="1"/>
  <c r="BJ52" i="1"/>
  <c r="BK51" i="1"/>
  <c r="BJ51" i="1"/>
  <c r="BK50" i="1"/>
  <c r="BJ50" i="1"/>
  <c r="BK49" i="1"/>
  <c r="BJ49" i="1"/>
  <c r="BK48" i="1"/>
  <c r="BJ48" i="1"/>
  <c r="BK47" i="1"/>
  <c r="BJ47" i="1"/>
  <c r="BK46" i="1"/>
  <c r="BJ46" i="1"/>
  <c r="BK45" i="1"/>
  <c r="BJ45" i="1"/>
  <c r="BK44" i="1"/>
  <c r="BJ44" i="1"/>
  <c r="BK43" i="1"/>
  <c r="BJ43" i="1"/>
  <c r="BK42" i="1"/>
  <c r="BJ42" i="1"/>
  <c r="BK41" i="1"/>
  <c r="BJ41" i="1"/>
  <c r="BK40" i="1"/>
  <c r="BJ40" i="1"/>
  <c r="BK39" i="1"/>
  <c r="BJ39" i="1"/>
  <c r="BK38" i="1"/>
  <c r="BJ38" i="1"/>
  <c r="BK37" i="1"/>
  <c r="BJ37" i="1"/>
  <c r="BK36" i="1"/>
  <c r="BJ36" i="1"/>
  <c r="BK35" i="1"/>
  <c r="BJ35" i="1"/>
  <c r="BK34" i="1"/>
  <c r="BJ34" i="1"/>
  <c r="BK33" i="1"/>
  <c r="BJ33" i="1"/>
  <c r="BK32" i="1"/>
  <c r="BJ32" i="1"/>
  <c r="BK31" i="1"/>
  <c r="BJ31" i="1"/>
  <c r="BK30" i="1"/>
  <c r="BJ30" i="1"/>
  <c r="BK29" i="1"/>
  <c r="BJ29" i="1"/>
  <c r="BK28" i="1"/>
  <c r="BJ28" i="1"/>
  <c r="BK27" i="1"/>
  <c r="BJ27" i="1"/>
  <c r="BK26" i="1"/>
  <c r="BJ26" i="1"/>
  <c r="BK25" i="1"/>
  <c r="BJ25" i="1"/>
  <c r="BK24" i="1"/>
  <c r="BJ24" i="1"/>
  <c r="BK18" i="1"/>
  <c r="BL18" i="1" s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BI10" i="1"/>
  <c r="BI19" i="1" s="1"/>
  <c r="BH10" i="1"/>
  <c r="BH19" i="1" s="1"/>
  <c r="BG10" i="1"/>
  <c r="BG6" i="1" s="1"/>
  <c r="BF10" i="1"/>
  <c r="BF19" i="1" s="1"/>
  <c r="BE10" i="1"/>
  <c r="BE19" i="1" s="1"/>
  <c r="BD10" i="1"/>
  <c r="BD19" i="1" s="1"/>
  <c r="BC10" i="1"/>
  <c r="BC19" i="1" s="1"/>
  <c r="BB10" i="1"/>
  <c r="BB19" i="1" s="1"/>
  <c r="BA10" i="1"/>
  <c r="BA19" i="1" s="1"/>
  <c r="AZ10" i="1"/>
  <c r="AZ19" i="1" s="1"/>
  <c r="AY10" i="1"/>
  <c r="AY19" i="1" s="1"/>
  <c r="AX10" i="1"/>
  <c r="AX19" i="1" s="1"/>
  <c r="AW10" i="1"/>
  <c r="AW19" i="1" s="1"/>
  <c r="AV10" i="1"/>
  <c r="AV19" i="1" s="1"/>
  <c r="AU10" i="1"/>
  <c r="AU6" i="1" s="1"/>
  <c r="AT10" i="1"/>
  <c r="AT19" i="1" s="1"/>
  <c r="AS10" i="1"/>
  <c r="AS19" i="1" s="1"/>
  <c r="AR10" i="1"/>
  <c r="AR19" i="1" s="1"/>
  <c r="AQ10" i="1"/>
  <c r="AQ6" i="1" s="1"/>
  <c r="AP10" i="1"/>
  <c r="AP19" i="1" s="1"/>
  <c r="AO10" i="1"/>
  <c r="AO6" i="1" s="1"/>
  <c r="AN10" i="1"/>
  <c r="AN19" i="1" s="1"/>
  <c r="AM10" i="1"/>
  <c r="AM19" i="1" s="1"/>
  <c r="AL10" i="1"/>
  <c r="AL19" i="1" s="1"/>
  <c r="AK10" i="1"/>
  <c r="AK19" i="1" s="1"/>
  <c r="AJ10" i="1"/>
  <c r="AJ19" i="1" s="1"/>
  <c r="AI10" i="1"/>
  <c r="AI6" i="1" s="1"/>
  <c r="AH10" i="1"/>
  <c r="AH19" i="1" s="1"/>
  <c r="AG10" i="1"/>
  <c r="AG19" i="1" s="1"/>
  <c r="AF10" i="1"/>
  <c r="AF19" i="1" s="1"/>
  <c r="AE10" i="1"/>
  <c r="AE6" i="1" s="1"/>
  <c r="AD10" i="1"/>
  <c r="AD19" i="1" s="1"/>
  <c r="AC10" i="1"/>
  <c r="AC6" i="1" s="1"/>
  <c r="AB10" i="1"/>
  <c r="AB19" i="1" s="1"/>
  <c r="AA10" i="1"/>
  <c r="AA19" i="1" s="1"/>
  <c r="Z10" i="1"/>
  <c r="Z19" i="1" s="1"/>
  <c r="Y10" i="1"/>
  <c r="Y19" i="1" s="1"/>
  <c r="X10" i="1"/>
  <c r="X19" i="1" s="1"/>
  <c r="W10" i="1"/>
  <c r="W6" i="1" s="1"/>
  <c r="V10" i="1"/>
  <c r="V19" i="1" s="1"/>
  <c r="U10" i="1"/>
  <c r="U19" i="1" s="1"/>
  <c r="T10" i="1"/>
  <c r="T6" i="1" s="1"/>
  <c r="S10" i="1"/>
  <c r="S6" i="1" s="1"/>
  <c r="R10" i="1"/>
  <c r="R19" i="1" s="1"/>
  <c r="Q10" i="1"/>
  <c r="Q6" i="1" s="1"/>
  <c r="P10" i="1"/>
  <c r="BJ10" i="1" s="1"/>
  <c r="BI9" i="1"/>
  <c r="BI13" i="1" s="1"/>
  <c r="BH9" i="1"/>
  <c r="BH13" i="1" s="1"/>
  <c r="BG9" i="1"/>
  <c r="BG13" i="1" s="1"/>
  <c r="BF9" i="1"/>
  <c r="BF13" i="1" s="1"/>
  <c r="BE9" i="1"/>
  <c r="BE13" i="1" s="1"/>
  <c r="BD9" i="1"/>
  <c r="BD13" i="1" s="1"/>
  <c r="BC9" i="1"/>
  <c r="BC13" i="1" s="1"/>
  <c r="BB9" i="1"/>
  <c r="BB13" i="1" s="1"/>
  <c r="BA9" i="1"/>
  <c r="BA13" i="1" s="1"/>
  <c r="AZ9" i="1"/>
  <c r="AZ13" i="1" s="1"/>
  <c r="AY9" i="1"/>
  <c r="AY13" i="1" s="1"/>
  <c r="AX9" i="1"/>
  <c r="AX13" i="1" s="1"/>
  <c r="AW9" i="1"/>
  <c r="AW13" i="1" s="1"/>
  <c r="AV9" i="1"/>
  <c r="AV13" i="1" s="1"/>
  <c r="AU9" i="1"/>
  <c r="AU13" i="1" s="1"/>
  <c r="AT9" i="1"/>
  <c r="AT13" i="1" s="1"/>
  <c r="AS9" i="1"/>
  <c r="AS13" i="1" s="1"/>
  <c r="AR9" i="1"/>
  <c r="AR13" i="1" s="1"/>
  <c r="AQ9" i="1"/>
  <c r="AQ13" i="1" s="1"/>
  <c r="AP9" i="1"/>
  <c r="AP13" i="1" s="1"/>
  <c r="AO9" i="1"/>
  <c r="AO13" i="1" s="1"/>
  <c r="AN9" i="1"/>
  <c r="AN13" i="1" s="1"/>
  <c r="AM9" i="1"/>
  <c r="AM13" i="1" s="1"/>
  <c r="AL9" i="1"/>
  <c r="AL13" i="1" s="1"/>
  <c r="AK9" i="1"/>
  <c r="AK13" i="1" s="1"/>
  <c r="AJ9" i="1"/>
  <c r="AJ13" i="1" s="1"/>
  <c r="AI9" i="1"/>
  <c r="AI13" i="1" s="1"/>
  <c r="AH9" i="1"/>
  <c r="AH13" i="1" s="1"/>
  <c r="AG9" i="1"/>
  <c r="AG13" i="1" s="1"/>
  <c r="AF9" i="1"/>
  <c r="AF13" i="1" s="1"/>
  <c r="AE9" i="1"/>
  <c r="AE13" i="1" s="1"/>
  <c r="AD9" i="1"/>
  <c r="AD13" i="1" s="1"/>
  <c r="AC9" i="1"/>
  <c r="AC13" i="1" s="1"/>
  <c r="AB9" i="1"/>
  <c r="AB13" i="1" s="1"/>
  <c r="AA9" i="1"/>
  <c r="AA13" i="1" s="1"/>
  <c r="Z9" i="1"/>
  <c r="Z13" i="1" s="1"/>
  <c r="Y9" i="1"/>
  <c r="Y13" i="1" s="1"/>
  <c r="X9" i="1"/>
  <c r="X13" i="1" s="1"/>
  <c r="W9" i="1"/>
  <c r="W13" i="1" s="1"/>
  <c r="V9" i="1"/>
  <c r="V13" i="1" s="1"/>
  <c r="U9" i="1"/>
  <c r="U13" i="1" s="1"/>
  <c r="T9" i="1"/>
  <c r="T13" i="1" s="1"/>
  <c r="S9" i="1"/>
  <c r="S13" i="1" s="1"/>
  <c r="R9" i="1"/>
  <c r="R13" i="1" s="1"/>
  <c r="Q9" i="1"/>
  <c r="BJ9" i="1" s="1"/>
  <c r="P9" i="1"/>
  <c r="P13" i="1" s="1"/>
  <c r="C9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BH6" i="1"/>
  <c r="BF6" i="1"/>
  <c r="BE6" i="1"/>
  <c r="BD6" i="1"/>
  <c r="BC6" i="1"/>
  <c r="BB6" i="1"/>
  <c r="BA6" i="1"/>
  <c r="AZ6" i="1"/>
  <c r="AY6" i="1"/>
  <c r="AX6" i="1"/>
  <c r="AW6" i="1"/>
  <c r="AV6" i="1"/>
  <c r="AT6" i="1"/>
  <c r="AS6" i="1"/>
  <c r="AR6" i="1"/>
  <c r="AP6" i="1"/>
  <c r="AN6" i="1"/>
  <c r="AK6" i="1"/>
  <c r="AJ6" i="1"/>
  <c r="AH6" i="1"/>
  <c r="AG6" i="1"/>
  <c r="AF6" i="1"/>
  <c r="AD6" i="1"/>
  <c r="AB6" i="1"/>
  <c r="AA6" i="1"/>
  <c r="Z6" i="1"/>
  <c r="Y6" i="1"/>
  <c r="X6" i="1"/>
  <c r="V6" i="1"/>
  <c r="U6" i="1"/>
  <c r="R6" i="1"/>
  <c r="P6" i="1"/>
  <c r="BJ5" i="1"/>
  <c r="BL17" i="1" s="1"/>
  <c r="M5" i="1"/>
  <c r="K5" i="1"/>
  <c r="BJ4" i="1"/>
  <c r="M4" i="1"/>
  <c r="K4" i="1"/>
  <c r="P11" i="1" l="1"/>
  <c r="AB11" i="1"/>
  <c r="AN11" i="1"/>
  <c r="AZ11" i="1"/>
  <c r="P12" i="1"/>
  <c r="AB12" i="1"/>
  <c r="AN12" i="1"/>
  <c r="AZ12" i="1"/>
  <c r="P19" i="1"/>
  <c r="Q11" i="1"/>
  <c r="AC11" i="1"/>
  <c r="AO11" i="1"/>
  <c r="BA11" i="1"/>
  <c r="Q12" i="1"/>
  <c r="AC12" i="1"/>
  <c r="AO12" i="1"/>
  <c r="BA12" i="1"/>
  <c r="Q13" i="1"/>
  <c r="K13" i="1" s="1"/>
  <c r="Q19" i="1"/>
  <c r="AC19" i="1"/>
  <c r="AO19" i="1"/>
  <c r="R11" i="1"/>
  <c r="AD11" i="1"/>
  <c r="AP11" i="1"/>
  <c r="BB11" i="1"/>
  <c r="R12" i="1"/>
  <c r="AD12" i="1"/>
  <c r="AP12" i="1"/>
  <c r="BB12" i="1"/>
  <c r="AM6" i="1"/>
  <c r="S11" i="1"/>
  <c r="AE11" i="1"/>
  <c r="AQ11" i="1"/>
  <c r="BC11" i="1"/>
  <c r="S12" i="1"/>
  <c r="AE12" i="1"/>
  <c r="AQ12" i="1"/>
  <c r="BC12" i="1"/>
  <c r="S19" i="1"/>
  <c r="AE19" i="1"/>
  <c r="AQ19" i="1"/>
  <c r="T11" i="1"/>
  <c r="AF11" i="1"/>
  <c r="AR11" i="1"/>
  <c r="BD11" i="1"/>
  <c r="T12" i="1"/>
  <c r="AF12" i="1"/>
  <c r="AR12" i="1"/>
  <c r="BD12" i="1"/>
  <c r="T19" i="1"/>
  <c r="U11" i="1"/>
  <c r="AG11" i="1"/>
  <c r="AS11" i="1"/>
  <c r="BE11" i="1"/>
  <c r="U12" i="1"/>
  <c r="AG12" i="1"/>
  <c r="AS12" i="1"/>
  <c r="BE12" i="1"/>
  <c r="V11" i="1"/>
  <c r="AH11" i="1"/>
  <c r="AT11" i="1"/>
  <c r="BF11" i="1"/>
  <c r="V12" i="1"/>
  <c r="AH12" i="1"/>
  <c r="AT12" i="1"/>
  <c r="BF12" i="1"/>
  <c r="W11" i="1"/>
  <c r="AI11" i="1"/>
  <c r="AU11" i="1"/>
  <c r="BG11" i="1"/>
  <c r="W12" i="1"/>
  <c r="AI12" i="1"/>
  <c r="AU12" i="1"/>
  <c r="BG12" i="1"/>
  <c r="W19" i="1"/>
  <c r="AI19" i="1"/>
  <c r="AU19" i="1"/>
  <c r="BG19" i="1"/>
  <c r="X11" i="1"/>
  <c r="AJ11" i="1"/>
  <c r="AV11" i="1"/>
  <c r="BH11" i="1"/>
  <c r="X12" i="1"/>
  <c r="AJ12" i="1"/>
  <c r="AV12" i="1"/>
  <c r="BH12" i="1"/>
  <c r="C11" i="1"/>
  <c r="Y11" i="1"/>
  <c r="AK11" i="1"/>
  <c r="AW11" i="1"/>
  <c r="BI11" i="1"/>
  <c r="Y12" i="1"/>
  <c r="AK12" i="1"/>
  <c r="AW12" i="1"/>
  <c r="BI12" i="1"/>
  <c r="AL6" i="1"/>
  <c r="K6" i="1" s="1"/>
  <c r="C10" i="1"/>
  <c r="Z11" i="1"/>
  <c r="AL11" i="1"/>
  <c r="AX11" i="1"/>
  <c r="Z12" i="1"/>
  <c r="AL12" i="1"/>
  <c r="AX12" i="1"/>
  <c r="AA11" i="1"/>
  <c r="AM11" i="1"/>
  <c r="AY11" i="1"/>
  <c r="AA12" i="1"/>
  <c r="AM12" i="1"/>
  <c r="AY12" i="1"/>
  <c r="M12" i="1" l="1"/>
  <c r="K12" i="1"/>
  <c r="M11" i="1"/>
  <c r="K11" i="1"/>
  <c r="M13" i="1"/>
  <c r="M6" i="1"/>
</calcChain>
</file>

<file path=xl/sharedStrings.xml><?xml version="1.0" encoding="utf-8"?>
<sst xmlns="http://schemas.openxmlformats.org/spreadsheetml/2006/main" count="336" uniqueCount="195">
  <si>
    <t>Dur</t>
  </si>
  <si>
    <t>Campaign Name</t>
  </si>
  <si>
    <t>KNORR SOUP AMSTEL IN OCT'24</t>
  </si>
  <si>
    <t>PS AMETHYSTS (SKIN CLEANSING) IN OCT'24</t>
  </si>
  <si>
    <t>CLINIC PLUS SHAMPOO PROJECT IVY IN OCT'24</t>
  </si>
  <si>
    <t>DOVE BATHING BAR DEBONAIR (DOVE) IN OCT'24</t>
  </si>
  <si>
    <t>GAL FIREBRAND (G&amp;L) IN OCT'24</t>
  </si>
  <si>
    <t>LAKME 9 TO 5 SKIN NEROLI (LAKME) IN OCT'24</t>
  </si>
  <si>
    <t>LPR ILLUMINATE (LAKME) IN OCT'24</t>
  </si>
  <si>
    <t>PONDS BRIGHT BEAUTY SHAADI IN OCT'24</t>
  </si>
  <si>
    <t>PPDF PINNACLE BLACK IN OCT'24</t>
  </si>
  <si>
    <t>SUNSILK SHAMPOO SUNRISE (SUNSILK) IN OCT'24</t>
  </si>
  <si>
    <t>DC DIOR NIRVANA (DOVE) IN OCT'24</t>
  </si>
  <si>
    <t>TRESEMME SHAMPOO PROJECT E (TRES) IN OCT'24</t>
  </si>
  <si>
    <t>LFW PERFECT RADIANCE FW (LAKME) IN OCT'24</t>
  </si>
  <si>
    <t>BBRL NC CRICKET (BBF) IN OCT'24</t>
  </si>
  <si>
    <t>BBRL TASTE OF TOGETHERNESS (BBF) IN OCT'24</t>
  </si>
  <si>
    <t>DOVE SHAMPOO DOLCE (DOVE) IN OCT'24</t>
  </si>
  <si>
    <t>IBS HIMA-(IBS) IN OCT'24</t>
  </si>
  <si>
    <t>LBW ARMANI 2.0 (LUX) IN OCT'24</t>
  </si>
  <si>
    <t>LIPTON GREEN TEA MINT IN OCT'24</t>
  </si>
  <si>
    <t>POND'S BODY LOTION PAMELA (PONDS) IN OCT'24</t>
  </si>
  <si>
    <t>SURF EXCEL AUTOMATIC GAIA (DIG) IN OCT'24</t>
  </si>
  <si>
    <t>TRESEMME LAMELLAR TWINKLE IN OCT'24</t>
  </si>
  <si>
    <t>CLOSE UP TOOTHPASTE HAILEE (CUP) IN OCT'24</t>
  </si>
  <si>
    <t>LIFEBUOY SOAP COLUMBUS(LIFEBUOY) IN OCT'24</t>
  </si>
  <si>
    <t>LTS ALCHEMY (LUX) IN OCT'24</t>
  </si>
  <si>
    <t>MIN</t>
  </si>
  <si>
    <t>MAX</t>
  </si>
  <si>
    <t>Commercial Name</t>
  </si>
  <si>
    <t>KS KIMCHI 15S HUL TLF</t>
  </si>
  <si>
    <t>PTS AMTY2 AUG 24 15S HUL TLF</t>
  </si>
  <si>
    <t>CP IVY JULY24 20SEC HUL TLF</t>
  </si>
  <si>
    <t>DBB DESIRE 20 U2 MAY24 TLF</t>
  </si>
  <si>
    <t>GAL TUBE JUL24 20S HUL TLF</t>
  </si>
  <si>
    <t>LAKME VITC JUN 20 U1 TLF</t>
  </si>
  <si>
    <t>LAKME LAPR AUG 20 U2 TLF</t>
  </si>
  <si>
    <t>PONDS PEONYFM MAY24 20S U1 TLF</t>
  </si>
  <si>
    <t>POND DETOX 20S JUN24 U2 TLF</t>
  </si>
  <si>
    <t>SSK SNRS BKATR OCT23 U 20S TLF</t>
  </si>
  <si>
    <t>DOVE NIRVANA JUL24 15S HUL TLF</t>
  </si>
  <si>
    <t>TSM PROJECTE 20S JULY24 HUL TLF</t>
  </si>
  <si>
    <t>LAPR FW SEPT24 20S HUL TLF</t>
  </si>
  <si>
    <t>RLNC NEW RJ THM U1 TVC 20 TLF</t>
  </si>
  <si>
    <t>RL BLIND MAN U1 TVC 20 TLF</t>
  </si>
  <si>
    <t>DOVE DOLCE 20S HUL TLF</t>
  </si>
  <si>
    <t>INDU HIMA 20S JUL24 HUL TLF</t>
  </si>
  <si>
    <t>LBW ARM2 OCT24 20S HSM HUL TLF</t>
  </si>
  <si>
    <t>LGT SRPRISETASTE U1 TVC 20 TLF</t>
  </si>
  <si>
    <t>PBL 20S 2023 U2 TLF</t>
  </si>
  <si>
    <t>SM UNDOUBTABLE MAY24 U1 20 TLF</t>
  </si>
  <si>
    <t>TSM TWINKLE 20SEC OCT24 HUL TLF</t>
  </si>
  <si>
    <t>CUP HAIL LF 20S JUN24 U1 TLF</t>
  </si>
  <si>
    <t>LBS CLMBS AUG24 20S GE HUL TLF</t>
  </si>
  <si>
    <t>LTS ALCHMY 20S HM OCT24 HUL TLF</t>
  </si>
  <si>
    <t>Budget</t>
  </si>
  <si>
    <t>GRP</t>
  </si>
  <si>
    <t>PT</t>
  </si>
  <si>
    <t>NPT</t>
  </si>
  <si>
    <t>IB ID</t>
  </si>
  <si>
    <t>FCT LEFT</t>
  </si>
  <si>
    <t>Pristine</t>
  </si>
  <si>
    <t>Amount</t>
  </si>
  <si>
    <t>%Allocation</t>
  </si>
  <si>
    <t>%</t>
  </si>
  <si>
    <t>Allocated GRP</t>
  </si>
  <si>
    <t>CPRP</t>
  </si>
  <si>
    <t>CL.CPRP</t>
  </si>
  <si>
    <t>GRP Allocation %</t>
  </si>
  <si>
    <t>Budget Available</t>
  </si>
  <si>
    <t>Brand Name</t>
  </si>
  <si>
    <t>KNORR SOUP</t>
  </si>
  <si>
    <t>PEARS SOAPS</t>
  </si>
  <si>
    <t>CLINIC PLUS SHAMPOO</t>
  </si>
  <si>
    <t>DOVE BATHING BAR</t>
  </si>
  <si>
    <t>GLOW AND LOVELY</t>
  </si>
  <si>
    <t>LAKME 9 TO 5 SKIN</t>
  </si>
  <si>
    <t>LAKME PERFECT RADIANCE</t>
  </si>
  <si>
    <t>PONDS BRIGHT BEAUTY</t>
  </si>
  <si>
    <t>POND'S PURE DETOX FACEWASH</t>
  </si>
  <si>
    <t>SUNSILK SHAMPOO</t>
  </si>
  <si>
    <t>DOVE CONDITIONER</t>
  </si>
  <si>
    <t>TRESEMME SHAMPOO</t>
  </si>
  <si>
    <t>LAKME FACE WASH</t>
  </si>
  <si>
    <t>BROOKE BOND RED LABEL NC</t>
  </si>
  <si>
    <t>BROOKE BOND RED LABEL</t>
  </si>
  <si>
    <t>DOVE SHAMPOO</t>
  </si>
  <si>
    <t>INDULEKHA BRINGHA SHAMPOO</t>
  </si>
  <si>
    <t>LUX BODY WASH</t>
  </si>
  <si>
    <t>LIPTON GREEN TEA</t>
  </si>
  <si>
    <t>POND'S BODY LOTION</t>
  </si>
  <si>
    <t>SURF EXCEL AUTOMATIC</t>
  </si>
  <si>
    <t>TRESEMME LAMELLAR</t>
  </si>
  <si>
    <t>CLOSE UP TOOTHPASTE</t>
  </si>
  <si>
    <t>LIFEBUOY SOAP</t>
  </si>
  <si>
    <t>LUX TOILET SOAP</t>
  </si>
  <si>
    <t>IB No</t>
  </si>
  <si>
    <t>202400518476</t>
  </si>
  <si>
    <t>202400518633</t>
  </si>
  <si>
    <t>202400518640</t>
  </si>
  <si>
    <t>202400518637</t>
  </si>
  <si>
    <t>202400518478</t>
  </si>
  <si>
    <t>202400518552</t>
  </si>
  <si>
    <t>202400518321</t>
  </si>
  <si>
    <t>202400518265</t>
  </si>
  <si>
    <t>202400518481</t>
  </si>
  <si>
    <t>202400518654</t>
  </si>
  <si>
    <t>202400518475</t>
  </si>
  <si>
    <t>202400518644</t>
  </si>
  <si>
    <t>202400518477</t>
  </si>
  <si>
    <t>202400518446</t>
  </si>
  <si>
    <t>202400518445</t>
  </si>
  <si>
    <t>202400518454</t>
  </si>
  <si>
    <t>202400518550</t>
  </si>
  <si>
    <t>202400518643</t>
  </si>
  <si>
    <t>202400518534</t>
  </si>
  <si>
    <t>202400518366</t>
  </si>
  <si>
    <t>202400518287</t>
  </si>
  <si>
    <t>202400518646</t>
  </si>
  <si>
    <t>202400518363</t>
  </si>
  <si>
    <t>202400518491</t>
  </si>
  <si>
    <t>202400518530</t>
  </si>
  <si>
    <t>None</t>
  </si>
  <si>
    <t>Start Date</t>
  </si>
  <si>
    <t>End Date</t>
  </si>
  <si>
    <t>Total Dur</t>
  </si>
  <si>
    <t>Variance GRP</t>
  </si>
  <si>
    <t>Total Spots</t>
  </si>
  <si>
    <t>Lang</t>
  </si>
  <si>
    <t>HIN</t>
  </si>
  <si>
    <t>Input File F to G</t>
  </si>
  <si>
    <t>Input File E</t>
  </si>
  <si>
    <t>Input File A</t>
  </si>
  <si>
    <t>Input File N</t>
  </si>
  <si>
    <t>L/(M/N)</t>
  </si>
  <si>
    <t>Input File E : RODP-Start</t>
  </si>
  <si>
    <t>Input File E : RODP-End</t>
  </si>
  <si>
    <t>hardcoded to 1</t>
  </si>
  <si>
    <t>Day From Date</t>
  </si>
  <si>
    <t>'='Allocated</t>
  </si>
  <si>
    <t>sum P20 to CN20</t>
  </si>
  <si>
    <t>sum P20*P1-CN20*CN1</t>
  </si>
  <si>
    <t>N-M</t>
  </si>
  <si>
    <t>Hardcoded To As Per Deal</t>
  </si>
  <si>
    <t>ProgramIndex</t>
  </si>
  <si>
    <t>Date</t>
  </si>
  <si>
    <t>ProgramName</t>
  </si>
  <si>
    <t>ChannelName</t>
  </si>
  <si>
    <t>Rating</t>
  </si>
  <si>
    <t>ER</t>
  </si>
  <si>
    <t>Start Time</t>
  </si>
  <si>
    <t>End Time</t>
  </si>
  <si>
    <t>DayPart</t>
  </si>
  <si>
    <t>Day</t>
  </si>
  <si>
    <t>Available</t>
  </si>
  <si>
    <t>Spot</t>
  </si>
  <si>
    <t>Allocated</t>
  </si>
  <si>
    <t>Unallocated</t>
  </si>
  <si>
    <t>PT or NPT</t>
  </si>
  <si>
    <t>Spots</t>
  </si>
  <si>
    <t>TOTAL GRP</t>
  </si>
  <si>
    <t>TOTAL COST</t>
  </si>
  <si>
    <t>11/10/24</t>
  </si>
  <si>
    <t>RODP - 07.00 - 24.00</t>
  </si>
  <si>
    <t>Colors TV</t>
  </si>
  <si>
    <t>07.00</t>
  </si>
  <si>
    <t>24.00</t>
  </si>
  <si>
    <t>Fri</t>
  </si>
  <si>
    <t>As Per Deal</t>
  </si>
  <si>
    <t>12/10/24</t>
  </si>
  <si>
    <t>Sat</t>
  </si>
  <si>
    <t>13/10/24</t>
  </si>
  <si>
    <t>Sun</t>
  </si>
  <si>
    <t>14/10/24</t>
  </si>
  <si>
    <t>Mon</t>
  </si>
  <si>
    <t>15/10/24</t>
  </si>
  <si>
    <t>Tue</t>
  </si>
  <si>
    <t>16/10/24</t>
  </si>
  <si>
    <t>Wed</t>
  </si>
  <si>
    <t>17/10/24</t>
  </si>
  <si>
    <t>Thu</t>
  </si>
  <si>
    <t>18/10/24</t>
  </si>
  <si>
    <t>19/10/24</t>
  </si>
  <si>
    <t>20/10/24</t>
  </si>
  <si>
    <t>21/10/24</t>
  </si>
  <si>
    <t>22/10/24</t>
  </si>
  <si>
    <t>23/10/24</t>
  </si>
  <si>
    <t>24/10/24</t>
  </si>
  <si>
    <t>25/10/24</t>
  </si>
  <si>
    <t>26/10/24</t>
  </si>
  <si>
    <t>27/10/24</t>
  </si>
  <si>
    <t>28/10/24</t>
  </si>
  <si>
    <t>29/10/24</t>
  </si>
  <si>
    <t>30/10/24</t>
  </si>
  <si>
    <t>31/10/24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</si>
</sst>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E6CCFF"/>
        <bgColor rgb="FFE6CCFF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1" fillId="2" borderId="0" xfId="0" applyFont="1" applyFill="1"/>
    <xf numFmtId="0" fontId="1" fillId="4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4"/>
  <sheetViews>
    <sheetView tabSelected="1" workbookViewId="0">
      <selection activeCell="I7" sqref="I7"/>
    </sheetView>
  </sheetViews>
  <sheetFormatPr defaultRowHeight="14.5" x14ac:dyDescent="0.35"/>
  <cols>
    <col min="1" max="1" width="12.6328125" bestFit="1" customWidth="1"/>
    <col min="2" max="2" width="10.6328125" bestFit="1" customWidth="1"/>
    <col min="3" max="3" width="17.90625" bestFit="1" customWidth="1"/>
    <col min="4" max="4" width="12.54296875" bestFit="1" customWidth="1"/>
    <col min="5" max="6" width="11.81640625" bestFit="1" customWidth="1"/>
    <col min="7" max="7" width="9.453125" bestFit="1" customWidth="1"/>
    <col min="10" max="10" width="5.1796875" bestFit="1" customWidth="1"/>
    <col min="11" max="11" width="11.81640625" bestFit="1" customWidth="1"/>
    <col min="12" max="12" width="7.90625" bestFit="1" customWidth="1"/>
    <col min="13" max="13" width="11.81640625" bestFit="1" customWidth="1"/>
    <col min="14" max="14" width="10.81640625" bestFit="1" customWidth="1"/>
    <col min="15" max="15" width="16.1796875" bestFit="1" customWidth="1"/>
    <col min="16" max="16" width="27.90625" bestFit="1" customWidth="1"/>
    <col min="17" max="17" width="37.90625" bestFit="1" customWidth="1"/>
    <col min="18" max="18" width="40.26953125" bestFit="1" customWidth="1"/>
    <col min="19" max="19" width="42.7265625" bestFit="1" customWidth="1"/>
    <col min="20" max="20" width="28.26953125" bestFit="1" customWidth="1"/>
    <col min="21" max="21" width="40" bestFit="1" customWidth="1"/>
    <col min="22" max="22" width="31.08984375" bestFit="1" customWidth="1"/>
    <col min="23" max="23" width="36.453125" bestFit="1" customWidth="1"/>
    <col min="24" max="24" width="28.6328125" bestFit="1" customWidth="1"/>
    <col min="25" max="25" width="42.36328125" bestFit="1" customWidth="1"/>
    <col min="26" max="26" width="31.7265625" bestFit="1" customWidth="1"/>
    <col min="27" max="27" width="43.90625" bestFit="1" customWidth="1"/>
    <col min="28" max="28" width="41.08984375" bestFit="1" customWidth="1"/>
    <col min="29" max="29" width="28.90625" bestFit="1" customWidth="1"/>
    <col min="30" max="30" width="40.81640625" bestFit="1" customWidth="1"/>
    <col min="31" max="31" width="36.7265625" bestFit="1" customWidth="1"/>
    <col min="32" max="32" width="28.453125" bestFit="1" customWidth="1"/>
    <col min="33" max="33" width="31.08984375" bestFit="1" customWidth="1"/>
    <col min="34" max="34" width="30.7265625" bestFit="1" customWidth="1"/>
    <col min="35" max="35" width="43.6328125" bestFit="1" customWidth="1"/>
    <col min="36" max="36" width="40" bestFit="1" customWidth="1"/>
    <col min="37" max="37" width="36.54296875" bestFit="1" customWidth="1"/>
    <col min="38" max="38" width="41.1796875" bestFit="1" customWidth="1"/>
    <col min="39" max="39" width="42.453125" bestFit="1" customWidth="1"/>
    <col min="40" max="40" width="31.26953125" bestFit="1" customWidth="1"/>
    <col min="41" max="41" width="11.81640625" bestFit="1" customWidth="1"/>
    <col min="42" max="61" width="1.81640625" bestFit="1" customWidth="1"/>
    <col min="62" max="62" width="10.08984375" bestFit="1" customWidth="1"/>
    <col min="63" max="63" width="11" bestFit="1" customWidth="1"/>
    <col min="64" max="64" width="11.81640625" bestFit="1" customWidth="1"/>
  </cols>
  <sheetData>
    <row r="1" spans="2:62" ht="21" customHeight="1" x14ac:dyDescent="0.35">
      <c r="O1" s="1" t="s">
        <v>0</v>
      </c>
      <c r="P1" s="2">
        <v>15</v>
      </c>
      <c r="Q1" s="2">
        <v>15</v>
      </c>
      <c r="R1" s="2">
        <v>20</v>
      </c>
      <c r="S1" s="2">
        <v>20</v>
      </c>
      <c r="T1" s="2">
        <v>20</v>
      </c>
      <c r="U1" s="2">
        <v>20</v>
      </c>
      <c r="V1" s="2">
        <v>20</v>
      </c>
      <c r="W1" s="2">
        <v>20</v>
      </c>
      <c r="X1" s="2">
        <v>20</v>
      </c>
      <c r="Y1" s="2">
        <v>20</v>
      </c>
      <c r="Z1" s="2">
        <v>15</v>
      </c>
      <c r="AA1" s="2">
        <v>20</v>
      </c>
      <c r="AB1" s="2">
        <v>20</v>
      </c>
      <c r="AC1" s="2">
        <v>20</v>
      </c>
      <c r="AD1" s="2">
        <v>20</v>
      </c>
      <c r="AE1" s="2">
        <v>20</v>
      </c>
      <c r="AF1" s="2">
        <v>20</v>
      </c>
      <c r="AG1" s="2">
        <v>20</v>
      </c>
      <c r="AH1" s="2">
        <v>20</v>
      </c>
      <c r="AI1" s="2">
        <v>20</v>
      </c>
      <c r="AJ1" s="2">
        <v>20</v>
      </c>
      <c r="AK1" s="2">
        <v>20</v>
      </c>
      <c r="AL1" s="2">
        <v>20</v>
      </c>
      <c r="AM1" s="2">
        <v>20</v>
      </c>
      <c r="AN1" s="2">
        <v>20</v>
      </c>
      <c r="AO1" s="2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2:62" ht="21" customHeight="1" x14ac:dyDescent="0.35">
      <c r="O2" s="1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10</v>
      </c>
      <c r="Y2" s="2" t="s">
        <v>11</v>
      </c>
      <c r="Z2" s="2" t="s">
        <v>12</v>
      </c>
      <c r="AA2" s="2" t="s">
        <v>13</v>
      </c>
      <c r="AB2" s="2" t="s">
        <v>14</v>
      </c>
      <c r="AC2" s="2" t="s">
        <v>15</v>
      </c>
      <c r="AD2" s="2" t="s">
        <v>16</v>
      </c>
      <c r="AE2" s="2" t="s">
        <v>17</v>
      </c>
      <c r="AF2" s="2" t="s">
        <v>18</v>
      </c>
      <c r="AG2" s="2" t="s">
        <v>19</v>
      </c>
      <c r="AH2" s="2" t="s">
        <v>20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26</v>
      </c>
      <c r="AO2" s="2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2:62" ht="21" customHeight="1" x14ac:dyDescent="0.35">
      <c r="K3" s="4" t="s">
        <v>27</v>
      </c>
      <c r="L3" s="5"/>
      <c r="M3" s="4" t="s">
        <v>28</v>
      </c>
      <c r="O3" s="1" t="s">
        <v>29</v>
      </c>
      <c r="P3" s="2" t="s">
        <v>30</v>
      </c>
      <c r="Q3" s="2" t="s">
        <v>31</v>
      </c>
      <c r="R3" s="2" t="s">
        <v>32</v>
      </c>
      <c r="S3" s="2" t="s">
        <v>33</v>
      </c>
      <c r="T3" s="2" t="s">
        <v>34</v>
      </c>
      <c r="U3" s="2" t="s">
        <v>35</v>
      </c>
      <c r="V3" s="2" t="s">
        <v>36</v>
      </c>
      <c r="W3" s="2" t="s">
        <v>37</v>
      </c>
      <c r="X3" s="2" t="s">
        <v>38</v>
      </c>
      <c r="Y3" s="2" t="s">
        <v>39</v>
      </c>
      <c r="Z3" s="2" t="s">
        <v>40</v>
      </c>
      <c r="AA3" s="2" t="s">
        <v>41</v>
      </c>
      <c r="AB3" s="2" t="s">
        <v>42</v>
      </c>
      <c r="AC3" s="2" t="s">
        <v>43</v>
      </c>
      <c r="AD3" s="2" t="s">
        <v>44</v>
      </c>
      <c r="AE3" s="2" t="s">
        <v>45</v>
      </c>
      <c r="AF3" s="2" t="s">
        <v>46</v>
      </c>
      <c r="AG3" s="2" t="s">
        <v>47</v>
      </c>
      <c r="AH3" s="2" t="s">
        <v>48</v>
      </c>
      <c r="AI3" s="2" t="s">
        <v>49</v>
      </c>
      <c r="AJ3" s="2" t="s">
        <v>50</v>
      </c>
      <c r="AK3" s="2" t="s">
        <v>51</v>
      </c>
      <c r="AL3" s="2" t="s">
        <v>52</v>
      </c>
      <c r="AM3" s="2" t="s">
        <v>53</v>
      </c>
      <c r="AN3" s="2" t="s">
        <v>54</v>
      </c>
      <c r="AO3" s="2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2:62" ht="21" customHeight="1" x14ac:dyDescent="0.35">
      <c r="K4" s="4">
        <f>ROUND(MIN($P$4:$BI$4), 0)</f>
        <v>2670</v>
      </c>
      <c r="L4" s="5"/>
      <c r="M4" s="4">
        <f>ROUND(MAX($P$4:$BI$4), 0)</f>
        <v>4975556</v>
      </c>
      <c r="O4" s="1" t="s">
        <v>55</v>
      </c>
      <c r="P4" s="2">
        <v>230499</v>
      </c>
      <c r="Q4" s="2">
        <v>688798</v>
      </c>
      <c r="R4" s="2">
        <v>508387</v>
      </c>
      <c r="S4" s="2">
        <v>460807</v>
      </c>
      <c r="T4" s="2">
        <v>661665</v>
      </c>
      <c r="U4" s="2">
        <v>172200</v>
      </c>
      <c r="V4" s="2">
        <v>148974</v>
      </c>
      <c r="W4" s="2">
        <v>2670</v>
      </c>
      <c r="X4" s="2">
        <v>175466</v>
      </c>
      <c r="Y4" s="2">
        <v>129481</v>
      </c>
      <c r="Z4" s="2">
        <v>147145</v>
      </c>
      <c r="AA4" s="2">
        <v>47191</v>
      </c>
      <c r="AB4" s="2">
        <v>124310</v>
      </c>
      <c r="AC4" s="2">
        <v>130114</v>
      </c>
      <c r="AD4" s="2">
        <v>153418</v>
      </c>
      <c r="AE4" s="2">
        <v>229793</v>
      </c>
      <c r="AF4" s="2">
        <v>58312</v>
      </c>
      <c r="AG4" s="2">
        <v>96632</v>
      </c>
      <c r="AH4" s="2">
        <v>19615</v>
      </c>
      <c r="AI4" s="2">
        <v>264320</v>
      </c>
      <c r="AJ4" s="2">
        <v>178597</v>
      </c>
      <c r="AK4" s="2">
        <v>184431</v>
      </c>
      <c r="AL4" s="2">
        <v>54569</v>
      </c>
      <c r="AM4" s="2">
        <v>38622</v>
      </c>
      <c r="AN4" s="2">
        <v>69539</v>
      </c>
      <c r="AO4" s="2">
        <v>4975556</v>
      </c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6">
        <f>ROUND(SUM(P4:BI4), 0)</f>
        <v>9951111</v>
      </c>
    </row>
    <row r="5" spans="2:62" ht="21" customHeight="1" x14ac:dyDescent="0.35">
      <c r="K5" s="4">
        <f>MIN($P$5:$BI$5)</f>
        <v>6.3810506696919497E-2</v>
      </c>
      <c r="L5" s="5"/>
      <c r="M5" s="4">
        <f>MAX($P$5:$BI$5)</f>
        <v>118.89022626483489</v>
      </c>
      <c r="O5" s="1" t="s">
        <v>56</v>
      </c>
      <c r="P5" s="2">
        <v>5.5077501854417781</v>
      </c>
      <c r="Q5" s="2">
        <v>16.45874388180264</v>
      </c>
      <c r="R5" s="2">
        <v>12.14784495530702</v>
      </c>
      <c r="S5" s="2">
        <v>11.010927627652309</v>
      </c>
      <c r="T5" s="2">
        <v>15.81040015087258</v>
      </c>
      <c r="U5" s="2">
        <v>4.1146965008879341</v>
      </c>
      <c r="V5" s="2">
        <v>3.559709192467774</v>
      </c>
      <c r="W5" s="2">
        <v>6.3810506696919497E-2</v>
      </c>
      <c r="X5" s="2">
        <v>4.1927373754540778</v>
      </c>
      <c r="Y5" s="2">
        <v>3.0939193241844092</v>
      </c>
      <c r="Z5" s="2">
        <v>3.516009883745193</v>
      </c>
      <c r="AA5" s="2">
        <v>1.127613184542692</v>
      </c>
      <c r="AB5" s="2">
        <v>2.9703715836217208</v>
      </c>
      <c r="AC5" s="2">
        <v>3.1090451488067412</v>
      </c>
      <c r="AD5" s="2">
        <v>3.6658999167744719</v>
      </c>
      <c r="AE5" s="2">
        <v>5.4908825699415686</v>
      </c>
      <c r="AF5" s="2">
        <v>1.3933594020652471</v>
      </c>
      <c r="AG5" s="2">
        <v>2.3090073082398899</v>
      </c>
      <c r="AH5" s="2">
        <v>0.4686947186177412</v>
      </c>
      <c r="AI5" s="2">
        <v>6.3159010748075994</v>
      </c>
      <c r="AJ5" s="2">
        <v>4.2675408985949073</v>
      </c>
      <c r="AK5" s="2">
        <v>4.4069596978876966</v>
      </c>
      <c r="AL5" s="2">
        <v>1.3039249360287919</v>
      </c>
      <c r="AM5" s="2">
        <v>0.9228599312809822</v>
      </c>
      <c r="AN5" s="2">
        <v>1.661616309112192</v>
      </c>
      <c r="AO5" s="2">
        <v>118.89022626483489</v>
      </c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6">
        <f>ROUND(SUM(P5:BI5), 0)</f>
        <v>238</v>
      </c>
    </row>
    <row r="6" spans="2:62" ht="21" customHeight="1" x14ac:dyDescent="0.35">
      <c r="K6" s="4">
        <f>MIN($P$6:$BI$6)</f>
        <v>0</v>
      </c>
      <c r="L6" s="5"/>
      <c r="M6" s="4">
        <f>MAX($P$6:$BI$6)</f>
        <v>0</v>
      </c>
      <c r="O6" s="1" t="s">
        <v>57</v>
      </c>
      <c r="P6" s="2">
        <f t="shared" ref="P6:BH6" si="0">IFERROR((SUMPRODUCT(($O$24:$O$34=$O6)*($E$24:$E$34)*(P$1/10)*(P$24:P$34))/P10), 0)</f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  <c r="AI6" s="2">
        <f t="shared" si="0"/>
        <v>0</v>
      </c>
      <c r="AJ6" s="2">
        <f t="shared" si="0"/>
        <v>0</v>
      </c>
      <c r="AK6" s="2">
        <f t="shared" si="0"/>
        <v>0</v>
      </c>
      <c r="AL6" s="2">
        <f t="shared" si="0"/>
        <v>0</v>
      </c>
      <c r="AM6" s="2">
        <f t="shared" si="0"/>
        <v>0</v>
      </c>
      <c r="AN6" s="2">
        <f t="shared" si="0"/>
        <v>0</v>
      </c>
      <c r="AO6" s="2">
        <f t="shared" si="0"/>
        <v>0</v>
      </c>
      <c r="AP6" s="2">
        <f t="shared" si="0"/>
        <v>0</v>
      </c>
      <c r="AQ6" s="2">
        <f t="shared" si="0"/>
        <v>0</v>
      </c>
      <c r="AR6" s="2">
        <f t="shared" si="0"/>
        <v>0</v>
      </c>
      <c r="AS6" s="2">
        <f t="shared" si="0"/>
        <v>0</v>
      </c>
      <c r="AT6" s="2">
        <f t="shared" si="0"/>
        <v>0</v>
      </c>
      <c r="AU6" s="2">
        <f t="shared" si="0"/>
        <v>0</v>
      </c>
      <c r="AV6" s="2">
        <f t="shared" si="0"/>
        <v>0</v>
      </c>
      <c r="AW6" s="2">
        <f t="shared" si="0"/>
        <v>0</v>
      </c>
      <c r="AX6" s="2">
        <f t="shared" si="0"/>
        <v>0</v>
      </c>
      <c r="AY6" s="2">
        <f t="shared" si="0"/>
        <v>0</v>
      </c>
      <c r="AZ6" s="2">
        <f t="shared" si="0"/>
        <v>0</v>
      </c>
      <c r="BA6" s="2">
        <f t="shared" si="0"/>
        <v>0</v>
      </c>
      <c r="BB6" s="2">
        <f t="shared" si="0"/>
        <v>0</v>
      </c>
      <c r="BC6" s="2">
        <f t="shared" si="0"/>
        <v>0</v>
      </c>
      <c r="BD6" s="2">
        <f t="shared" si="0"/>
        <v>0</v>
      </c>
      <c r="BE6" s="2">
        <f t="shared" si="0"/>
        <v>0</v>
      </c>
      <c r="BF6" s="2">
        <f t="shared" si="0"/>
        <v>0</v>
      </c>
      <c r="BG6" s="2">
        <f t="shared" si="0"/>
        <v>0</v>
      </c>
      <c r="BH6" s="2">
        <f t="shared" si="0"/>
        <v>0</v>
      </c>
      <c r="BI6" s="3"/>
    </row>
    <row r="7" spans="2:62" ht="21" customHeight="1" x14ac:dyDescent="0.35">
      <c r="O7" s="1" t="s">
        <v>58</v>
      </c>
      <c r="P7" s="2">
        <f t="shared" ref="P7:BH7" si="1">IFERROR(SUMPRODUCT(($O$24:$O$34=$O7)*($E$24:$E$34)*(P$1/10)*(P$24:P$34)), 0)</f>
        <v>0</v>
      </c>
      <c r="Q7" s="2">
        <f t="shared" si="1"/>
        <v>0</v>
      </c>
      <c r="R7" s="2">
        <f t="shared" si="1"/>
        <v>0</v>
      </c>
      <c r="S7" s="2">
        <f t="shared" si="1"/>
        <v>0</v>
      </c>
      <c r="T7" s="2">
        <f t="shared" si="1"/>
        <v>0</v>
      </c>
      <c r="U7" s="2">
        <f t="shared" si="1"/>
        <v>0</v>
      </c>
      <c r="V7" s="2">
        <f t="shared" si="1"/>
        <v>0</v>
      </c>
      <c r="W7" s="2">
        <f t="shared" si="1"/>
        <v>0</v>
      </c>
      <c r="X7" s="2">
        <f t="shared" si="1"/>
        <v>0</v>
      </c>
      <c r="Y7" s="2">
        <f t="shared" si="1"/>
        <v>0</v>
      </c>
      <c r="Z7" s="2">
        <f t="shared" si="1"/>
        <v>0</v>
      </c>
      <c r="AA7" s="2">
        <f t="shared" si="1"/>
        <v>0</v>
      </c>
      <c r="AB7" s="2">
        <f t="shared" si="1"/>
        <v>0</v>
      </c>
      <c r="AC7" s="2">
        <f t="shared" si="1"/>
        <v>0</v>
      </c>
      <c r="AD7" s="2">
        <f t="shared" si="1"/>
        <v>0</v>
      </c>
      <c r="AE7" s="2">
        <f t="shared" si="1"/>
        <v>0</v>
      </c>
      <c r="AF7" s="2">
        <f t="shared" si="1"/>
        <v>0</v>
      </c>
      <c r="AG7" s="2">
        <f t="shared" si="1"/>
        <v>0</v>
      </c>
      <c r="AH7" s="2">
        <f t="shared" si="1"/>
        <v>0</v>
      </c>
      <c r="AI7" s="2">
        <f t="shared" si="1"/>
        <v>0</v>
      </c>
      <c r="AJ7" s="2">
        <f t="shared" si="1"/>
        <v>0</v>
      </c>
      <c r="AK7" s="2">
        <f t="shared" si="1"/>
        <v>0</v>
      </c>
      <c r="AL7" s="2">
        <f t="shared" si="1"/>
        <v>0</v>
      </c>
      <c r="AM7" s="2">
        <f t="shared" si="1"/>
        <v>0</v>
      </c>
      <c r="AN7" s="2">
        <f t="shared" si="1"/>
        <v>0</v>
      </c>
      <c r="AO7" s="2">
        <f t="shared" si="1"/>
        <v>0</v>
      </c>
      <c r="AP7" s="2">
        <f t="shared" si="1"/>
        <v>0</v>
      </c>
      <c r="AQ7" s="2">
        <f t="shared" si="1"/>
        <v>0</v>
      </c>
      <c r="AR7" s="2">
        <f t="shared" si="1"/>
        <v>0</v>
      </c>
      <c r="AS7" s="2">
        <f t="shared" si="1"/>
        <v>0</v>
      </c>
      <c r="AT7" s="2">
        <f t="shared" si="1"/>
        <v>0</v>
      </c>
      <c r="AU7" s="2">
        <f t="shared" si="1"/>
        <v>0</v>
      </c>
      <c r="AV7" s="2">
        <f t="shared" si="1"/>
        <v>0</v>
      </c>
      <c r="AW7" s="2">
        <f t="shared" si="1"/>
        <v>0</v>
      </c>
      <c r="AX7" s="2">
        <f t="shared" si="1"/>
        <v>0</v>
      </c>
      <c r="AY7" s="2">
        <f t="shared" si="1"/>
        <v>0</v>
      </c>
      <c r="AZ7" s="2">
        <f t="shared" si="1"/>
        <v>0</v>
      </c>
      <c r="BA7" s="2">
        <f t="shared" si="1"/>
        <v>0</v>
      </c>
      <c r="BB7" s="2">
        <f t="shared" si="1"/>
        <v>0</v>
      </c>
      <c r="BC7" s="2">
        <f t="shared" si="1"/>
        <v>0</v>
      </c>
      <c r="BD7" s="2">
        <f t="shared" si="1"/>
        <v>0</v>
      </c>
      <c r="BE7" s="2">
        <f t="shared" si="1"/>
        <v>0</v>
      </c>
      <c r="BF7" s="2">
        <f t="shared" si="1"/>
        <v>0</v>
      </c>
      <c r="BG7" s="2">
        <f t="shared" si="1"/>
        <v>0</v>
      </c>
      <c r="BH7" s="2">
        <f t="shared" si="1"/>
        <v>0</v>
      </c>
      <c r="BI7" s="3"/>
    </row>
    <row r="8" spans="2:62" ht="21" customHeight="1" x14ac:dyDescent="0.35">
      <c r="O8" s="1" t="s">
        <v>59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2:62" ht="21" customHeight="1" x14ac:dyDescent="0.35">
      <c r="B9" s="4" t="s">
        <v>60</v>
      </c>
      <c r="C9" s="7">
        <f>SUM(N20:N9530)</f>
        <v>0</v>
      </c>
      <c r="D9" s="8"/>
      <c r="E9" s="4" t="s">
        <v>61</v>
      </c>
      <c r="O9" s="9" t="s">
        <v>62</v>
      </c>
      <c r="P9" s="2">
        <f t="shared" ref="P9:BI9" si="2">ROUND(SUMPRODUCT(P24:P9530,$F$24:$F$9530)*P$1/10, 0)</f>
        <v>230693</v>
      </c>
      <c r="Q9" s="2">
        <f t="shared" si="2"/>
        <v>692079</v>
      </c>
      <c r="R9" s="2">
        <f t="shared" si="2"/>
        <v>522904</v>
      </c>
      <c r="S9" s="2">
        <f t="shared" si="2"/>
        <v>461386</v>
      </c>
      <c r="T9" s="2">
        <f t="shared" si="2"/>
        <v>676699</v>
      </c>
      <c r="U9" s="2">
        <f t="shared" si="2"/>
        <v>184554</v>
      </c>
      <c r="V9" s="2">
        <f t="shared" si="2"/>
        <v>153795</v>
      </c>
      <c r="W9" s="2">
        <f t="shared" si="2"/>
        <v>0</v>
      </c>
      <c r="X9" s="2">
        <f t="shared" si="2"/>
        <v>184554</v>
      </c>
      <c r="Y9" s="2">
        <f t="shared" si="2"/>
        <v>123036</v>
      </c>
      <c r="Z9" s="2">
        <f t="shared" si="2"/>
        <v>138416</v>
      </c>
      <c r="AA9" s="2">
        <f t="shared" si="2"/>
        <v>61518</v>
      </c>
      <c r="AB9" s="2">
        <f t="shared" si="2"/>
        <v>123036</v>
      </c>
      <c r="AC9" s="2">
        <f t="shared" si="2"/>
        <v>123036</v>
      </c>
      <c r="AD9" s="2">
        <f t="shared" si="2"/>
        <v>153795</v>
      </c>
      <c r="AE9" s="2">
        <f t="shared" si="2"/>
        <v>215313</v>
      </c>
      <c r="AF9" s="2">
        <f t="shared" si="2"/>
        <v>61518</v>
      </c>
      <c r="AG9" s="2">
        <f t="shared" si="2"/>
        <v>92277</v>
      </c>
      <c r="AH9" s="2">
        <f t="shared" si="2"/>
        <v>30759</v>
      </c>
      <c r="AI9" s="2">
        <f t="shared" si="2"/>
        <v>276831</v>
      </c>
      <c r="AJ9" s="2">
        <f t="shared" si="2"/>
        <v>184554</v>
      </c>
      <c r="AK9" s="2">
        <f t="shared" si="2"/>
        <v>184554</v>
      </c>
      <c r="AL9" s="2">
        <f t="shared" si="2"/>
        <v>61518</v>
      </c>
      <c r="AM9" s="2">
        <f t="shared" si="2"/>
        <v>30759</v>
      </c>
      <c r="AN9" s="2">
        <f t="shared" si="2"/>
        <v>61518</v>
      </c>
      <c r="AO9" s="2">
        <f t="shared" si="2"/>
        <v>0</v>
      </c>
      <c r="AP9" s="2">
        <f t="shared" si="2"/>
        <v>0</v>
      </c>
      <c r="AQ9" s="2">
        <f t="shared" si="2"/>
        <v>0</v>
      </c>
      <c r="AR9" s="2">
        <f t="shared" si="2"/>
        <v>0</v>
      </c>
      <c r="AS9" s="2">
        <f t="shared" si="2"/>
        <v>0</v>
      </c>
      <c r="AT9" s="2">
        <f t="shared" si="2"/>
        <v>0</v>
      </c>
      <c r="AU9" s="2">
        <f t="shared" si="2"/>
        <v>0</v>
      </c>
      <c r="AV9" s="2">
        <f t="shared" si="2"/>
        <v>0</v>
      </c>
      <c r="AW9" s="2">
        <f t="shared" si="2"/>
        <v>0</v>
      </c>
      <c r="AX9" s="2">
        <f t="shared" si="2"/>
        <v>0</v>
      </c>
      <c r="AY9" s="2">
        <f t="shared" si="2"/>
        <v>0</v>
      </c>
      <c r="AZ9" s="2">
        <f t="shared" si="2"/>
        <v>0</v>
      </c>
      <c r="BA9" s="2">
        <f t="shared" si="2"/>
        <v>0</v>
      </c>
      <c r="BB9" s="2">
        <f t="shared" si="2"/>
        <v>0</v>
      </c>
      <c r="BC9" s="2">
        <f t="shared" si="2"/>
        <v>0</v>
      </c>
      <c r="BD9" s="2">
        <f t="shared" si="2"/>
        <v>0</v>
      </c>
      <c r="BE9" s="2">
        <f t="shared" si="2"/>
        <v>0</v>
      </c>
      <c r="BF9" s="2">
        <f t="shared" si="2"/>
        <v>0</v>
      </c>
      <c r="BG9" s="2">
        <f t="shared" si="2"/>
        <v>0</v>
      </c>
      <c r="BH9" s="2">
        <f t="shared" si="2"/>
        <v>0</v>
      </c>
      <c r="BI9" s="2">
        <f t="shared" si="2"/>
        <v>0</v>
      </c>
      <c r="BJ9" s="6">
        <f>ROUND(SUM(P9:BI9), 0)</f>
        <v>5029102</v>
      </c>
    </row>
    <row r="10" spans="2:62" ht="21" customHeight="1" x14ac:dyDescent="0.35">
      <c r="B10" s="4" t="s">
        <v>63</v>
      </c>
      <c r="C10" s="7">
        <f>ROUND((BJ18/BJ5)*100, 0)</f>
        <v>50</v>
      </c>
      <c r="D10" s="8"/>
      <c r="E10" s="4" t="s">
        <v>64</v>
      </c>
      <c r="K10" s="4" t="s">
        <v>27</v>
      </c>
      <c r="L10" s="5"/>
      <c r="M10" s="4" t="s">
        <v>28</v>
      </c>
      <c r="O10" s="9" t="s">
        <v>65</v>
      </c>
      <c r="P10" s="2">
        <f t="shared" ref="P10:BI10" si="3">ROUND(SUMPRODUCT(P24:P9530,$E$24:$E$9530)*P$1/10, 0)</f>
        <v>6</v>
      </c>
      <c r="Q10" s="2">
        <f t="shared" si="3"/>
        <v>17</v>
      </c>
      <c r="R10" s="2">
        <f t="shared" si="3"/>
        <v>12</v>
      </c>
      <c r="S10" s="2">
        <f t="shared" si="3"/>
        <v>11</v>
      </c>
      <c r="T10" s="2">
        <f t="shared" si="3"/>
        <v>16</v>
      </c>
      <c r="U10" s="2">
        <f t="shared" si="3"/>
        <v>4</v>
      </c>
      <c r="V10" s="2">
        <f t="shared" si="3"/>
        <v>4</v>
      </c>
      <c r="W10" s="2">
        <f t="shared" si="3"/>
        <v>0</v>
      </c>
      <c r="X10" s="2">
        <f t="shared" si="3"/>
        <v>4</v>
      </c>
      <c r="Y10" s="2">
        <f t="shared" si="3"/>
        <v>3</v>
      </c>
      <c r="Z10" s="2">
        <f t="shared" si="3"/>
        <v>3</v>
      </c>
      <c r="AA10" s="2">
        <f t="shared" si="3"/>
        <v>1</v>
      </c>
      <c r="AB10" s="2">
        <f t="shared" si="3"/>
        <v>3</v>
      </c>
      <c r="AC10" s="2">
        <f t="shared" si="3"/>
        <v>3</v>
      </c>
      <c r="AD10" s="2">
        <f t="shared" si="3"/>
        <v>4</v>
      </c>
      <c r="AE10" s="2">
        <f t="shared" si="3"/>
        <v>5</v>
      </c>
      <c r="AF10" s="2">
        <f t="shared" si="3"/>
        <v>1</v>
      </c>
      <c r="AG10" s="2">
        <f t="shared" si="3"/>
        <v>2</v>
      </c>
      <c r="AH10" s="2">
        <f t="shared" si="3"/>
        <v>1</v>
      </c>
      <c r="AI10" s="2">
        <f t="shared" si="3"/>
        <v>7</v>
      </c>
      <c r="AJ10" s="2">
        <f t="shared" si="3"/>
        <v>4</v>
      </c>
      <c r="AK10" s="2">
        <f t="shared" si="3"/>
        <v>4</v>
      </c>
      <c r="AL10" s="2">
        <f t="shared" si="3"/>
        <v>1</v>
      </c>
      <c r="AM10" s="2">
        <f t="shared" si="3"/>
        <v>1</v>
      </c>
      <c r="AN10" s="2">
        <f t="shared" si="3"/>
        <v>1</v>
      </c>
      <c r="AO10" s="2">
        <f t="shared" si="3"/>
        <v>0</v>
      </c>
      <c r="AP10" s="2">
        <f t="shared" si="3"/>
        <v>0</v>
      </c>
      <c r="AQ10" s="2">
        <f t="shared" si="3"/>
        <v>0</v>
      </c>
      <c r="AR10" s="2">
        <f t="shared" si="3"/>
        <v>0</v>
      </c>
      <c r="AS10" s="2">
        <f t="shared" si="3"/>
        <v>0</v>
      </c>
      <c r="AT10" s="2">
        <f t="shared" si="3"/>
        <v>0</v>
      </c>
      <c r="AU10" s="2">
        <f t="shared" si="3"/>
        <v>0</v>
      </c>
      <c r="AV10" s="2">
        <f t="shared" si="3"/>
        <v>0</v>
      </c>
      <c r="AW10" s="2">
        <f t="shared" si="3"/>
        <v>0</v>
      </c>
      <c r="AX10" s="2">
        <f t="shared" si="3"/>
        <v>0</v>
      </c>
      <c r="AY10" s="2">
        <f t="shared" si="3"/>
        <v>0</v>
      </c>
      <c r="AZ10" s="2">
        <f t="shared" si="3"/>
        <v>0</v>
      </c>
      <c r="BA10" s="2">
        <f t="shared" si="3"/>
        <v>0</v>
      </c>
      <c r="BB10" s="2">
        <f t="shared" si="3"/>
        <v>0</v>
      </c>
      <c r="BC10" s="2">
        <f t="shared" si="3"/>
        <v>0</v>
      </c>
      <c r="BD10" s="2">
        <f t="shared" si="3"/>
        <v>0</v>
      </c>
      <c r="BE10" s="2">
        <f t="shared" si="3"/>
        <v>0</v>
      </c>
      <c r="BF10" s="2">
        <f t="shared" si="3"/>
        <v>0</v>
      </c>
      <c r="BG10" s="2">
        <f t="shared" si="3"/>
        <v>0</v>
      </c>
      <c r="BH10" s="2">
        <f t="shared" si="3"/>
        <v>0</v>
      </c>
      <c r="BI10" s="2">
        <f t="shared" si="3"/>
        <v>0</v>
      </c>
      <c r="BJ10" s="6">
        <f>ROUND(SUM(P10:BI10), 0)</f>
        <v>118</v>
      </c>
    </row>
    <row r="11" spans="2:62" ht="21" customHeight="1" x14ac:dyDescent="0.35">
      <c r="B11" s="4" t="s">
        <v>66</v>
      </c>
      <c r="C11" s="7">
        <f>(BK18/BJ18)*100000</f>
        <v>43697.478991596639</v>
      </c>
      <c r="D11" s="8"/>
      <c r="E11" s="4" t="s">
        <v>67</v>
      </c>
      <c r="K11" s="4">
        <f>MIN($P$11:$BI$11)</f>
        <v>0</v>
      </c>
      <c r="L11" s="5"/>
      <c r="M11" s="4">
        <f>MAX($P$11:$BI$11)</f>
        <v>61518</v>
      </c>
      <c r="O11" s="9" t="s">
        <v>66</v>
      </c>
      <c r="P11" s="2">
        <f t="shared" ref="P11:BI11" si="4">IFERROR(ROUND(P9/P10, 0), 0)</f>
        <v>38449</v>
      </c>
      <c r="Q11" s="2">
        <f t="shared" si="4"/>
        <v>40711</v>
      </c>
      <c r="R11" s="2">
        <f t="shared" si="4"/>
        <v>43575</v>
      </c>
      <c r="S11" s="2">
        <f t="shared" si="4"/>
        <v>41944</v>
      </c>
      <c r="T11" s="2">
        <f t="shared" si="4"/>
        <v>42294</v>
      </c>
      <c r="U11" s="2">
        <f t="shared" si="4"/>
        <v>46139</v>
      </c>
      <c r="V11" s="2">
        <f t="shared" si="4"/>
        <v>38449</v>
      </c>
      <c r="W11" s="2">
        <f t="shared" si="4"/>
        <v>0</v>
      </c>
      <c r="X11" s="2">
        <f t="shared" si="4"/>
        <v>46139</v>
      </c>
      <c r="Y11" s="2">
        <f t="shared" si="4"/>
        <v>41012</v>
      </c>
      <c r="Z11" s="2">
        <f t="shared" si="4"/>
        <v>46139</v>
      </c>
      <c r="AA11" s="2">
        <f t="shared" si="4"/>
        <v>61518</v>
      </c>
      <c r="AB11" s="2">
        <f t="shared" si="4"/>
        <v>41012</v>
      </c>
      <c r="AC11" s="2">
        <f t="shared" si="4"/>
        <v>41012</v>
      </c>
      <c r="AD11" s="2">
        <f t="shared" si="4"/>
        <v>38449</v>
      </c>
      <c r="AE11" s="2">
        <f t="shared" si="4"/>
        <v>43063</v>
      </c>
      <c r="AF11" s="2">
        <f t="shared" si="4"/>
        <v>61518</v>
      </c>
      <c r="AG11" s="2">
        <f t="shared" si="4"/>
        <v>46139</v>
      </c>
      <c r="AH11" s="2">
        <f t="shared" si="4"/>
        <v>30759</v>
      </c>
      <c r="AI11" s="2">
        <f t="shared" si="4"/>
        <v>39547</v>
      </c>
      <c r="AJ11" s="2">
        <f t="shared" si="4"/>
        <v>46139</v>
      </c>
      <c r="AK11" s="2">
        <f t="shared" si="4"/>
        <v>46139</v>
      </c>
      <c r="AL11" s="2">
        <f t="shared" si="4"/>
        <v>61518</v>
      </c>
      <c r="AM11" s="2">
        <f t="shared" si="4"/>
        <v>30759</v>
      </c>
      <c r="AN11" s="2">
        <f t="shared" si="4"/>
        <v>61518</v>
      </c>
      <c r="AO11" s="2">
        <f t="shared" si="4"/>
        <v>0</v>
      </c>
      <c r="AP11" s="2">
        <f t="shared" si="4"/>
        <v>0</v>
      </c>
      <c r="AQ11" s="2">
        <f t="shared" si="4"/>
        <v>0</v>
      </c>
      <c r="AR11" s="2">
        <f t="shared" si="4"/>
        <v>0</v>
      </c>
      <c r="AS11" s="2">
        <f t="shared" si="4"/>
        <v>0</v>
      </c>
      <c r="AT11" s="2">
        <f t="shared" si="4"/>
        <v>0</v>
      </c>
      <c r="AU11" s="2">
        <f t="shared" si="4"/>
        <v>0</v>
      </c>
      <c r="AV11" s="2">
        <f t="shared" si="4"/>
        <v>0</v>
      </c>
      <c r="AW11" s="2">
        <f t="shared" si="4"/>
        <v>0</v>
      </c>
      <c r="AX11" s="2">
        <f t="shared" si="4"/>
        <v>0</v>
      </c>
      <c r="AY11" s="2">
        <f t="shared" si="4"/>
        <v>0</v>
      </c>
      <c r="AZ11" s="2">
        <f t="shared" si="4"/>
        <v>0</v>
      </c>
      <c r="BA11" s="2">
        <f t="shared" si="4"/>
        <v>0</v>
      </c>
      <c r="BB11" s="2">
        <f t="shared" si="4"/>
        <v>0</v>
      </c>
      <c r="BC11" s="2">
        <f t="shared" si="4"/>
        <v>0</v>
      </c>
      <c r="BD11" s="2">
        <f t="shared" si="4"/>
        <v>0</v>
      </c>
      <c r="BE11" s="2">
        <f t="shared" si="4"/>
        <v>0</v>
      </c>
      <c r="BF11" s="2">
        <f t="shared" si="4"/>
        <v>0</v>
      </c>
      <c r="BG11" s="2">
        <f t="shared" si="4"/>
        <v>0</v>
      </c>
      <c r="BH11" s="2">
        <f t="shared" si="4"/>
        <v>0</v>
      </c>
      <c r="BI11" s="2">
        <f t="shared" si="4"/>
        <v>0</v>
      </c>
    </row>
    <row r="12" spans="2:62" ht="21" customHeight="1" x14ac:dyDescent="0.35">
      <c r="K12" s="4">
        <f>MIN($P$12:$BI$12)</f>
        <v>0</v>
      </c>
      <c r="L12" s="5"/>
      <c r="M12" s="4">
        <f>MAX($P$12:$BI$12)</f>
        <v>213</v>
      </c>
      <c r="O12" s="9" t="s">
        <v>68</v>
      </c>
      <c r="P12" s="10">
        <f t="shared" ref="P12:BI12" si="5">IFERROR(ROUND(P10/P5*100, 0), 0)</f>
        <v>109</v>
      </c>
      <c r="Q12" s="10">
        <f t="shared" si="5"/>
        <v>103</v>
      </c>
      <c r="R12" s="10">
        <f t="shared" si="5"/>
        <v>99</v>
      </c>
      <c r="S12" s="10">
        <f t="shared" si="5"/>
        <v>100</v>
      </c>
      <c r="T12" s="10">
        <f t="shared" si="5"/>
        <v>101</v>
      </c>
      <c r="U12" s="10">
        <f t="shared" si="5"/>
        <v>97</v>
      </c>
      <c r="V12" s="10">
        <f t="shared" si="5"/>
        <v>112</v>
      </c>
      <c r="W12" s="10">
        <f t="shared" si="5"/>
        <v>0</v>
      </c>
      <c r="X12" s="10">
        <f t="shared" si="5"/>
        <v>95</v>
      </c>
      <c r="Y12" s="10">
        <f t="shared" si="5"/>
        <v>97</v>
      </c>
      <c r="Z12" s="10">
        <f t="shared" si="5"/>
        <v>85</v>
      </c>
      <c r="AA12" s="10">
        <f t="shared" si="5"/>
        <v>89</v>
      </c>
      <c r="AB12" s="10">
        <f t="shared" si="5"/>
        <v>101</v>
      </c>
      <c r="AC12" s="10">
        <f t="shared" si="5"/>
        <v>96</v>
      </c>
      <c r="AD12" s="10">
        <f t="shared" si="5"/>
        <v>109</v>
      </c>
      <c r="AE12" s="10">
        <f t="shared" si="5"/>
        <v>91</v>
      </c>
      <c r="AF12" s="10">
        <f t="shared" si="5"/>
        <v>72</v>
      </c>
      <c r="AG12" s="10">
        <f t="shared" si="5"/>
        <v>87</v>
      </c>
      <c r="AH12" s="10">
        <f t="shared" si="5"/>
        <v>213</v>
      </c>
      <c r="AI12" s="10">
        <f t="shared" si="5"/>
        <v>111</v>
      </c>
      <c r="AJ12" s="10">
        <f t="shared" si="5"/>
        <v>94</v>
      </c>
      <c r="AK12" s="10">
        <f t="shared" si="5"/>
        <v>91</v>
      </c>
      <c r="AL12" s="10">
        <f t="shared" si="5"/>
        <v>77</v>
      </c>
      <c r="AM12" s="10">
        <f t="shared" si="5"/>
        <v>108</v>
      </c>
      <c r="AN12" s="10">
        <f t="shared" si="5"/>
        <v>60</v>
      </c>
      <c r="AO12" s="10">
        <f t="shared" si="5"/>
        <v>0</v>
      </c>
      <c r="AP12" s="10">
        <f t="shared" si="5"/>
        <v>0</v>
      </c>
      <c r="AQ12" s="10">
        <f t="shared" si="5"/>
        <v>0</v>
      </c>
      <c r="AR12" s="10">
        <f t="shared" si="5"/>
        <v>0</v>
      </c>
      <c r="AS12" s="10">
        <f t="shared" si="5"/>
        <v>0</v>
      </c>
      <c r="AT12" s="10">
        <f t="shared" si="5"/>
        <v>0</v>
      </c>
      <c r="AU12" s="10">
        <f t="shared" si="5"/>
        <v>0</v>
      </c>
      <c r="AV12" s="10">
        <f t="shared" si="5"/>
        <v>0</v>
      </c>
      <c r="AW12" s="10">
        <f t="shared" si="5"/>
        <v>0</v>
      </c>
      <c r="AX12" s="10">
        <f t="shared" si="5"/>
        <v>0</v>
      </c>
      <c r="AY12" s="10">
        <f t="shared" si="5"/>
        <v>0</v>
      </c>
      <c r="AZ12" s="10">
        <f t="shared" si="5"/>
        <v>0</v>
      </c>
      <c r="BA12" s="10">
        <f t="shared" si="5"/>
        <v>0</v>
      </c>
      <c r="BB12" s="10">
        <f t="shared" si="5"/>
        <v>0</v>
      </c>
      <c r="BC12" s="10">
        <f t="shared" si="5"/>
        <v>0</v>
      </c>
      <c r="BD12" s="10">
        <f t="shared" si="5"/>
        <v>0</v>
      </c>
      <c r="BE12" s="10">
        <f t="shared" si="5"/>
        <v>0</v>
      </c>
      <c r="BF12" s="10">
        <f t="shared" si="5"/>
        <v>0</v>
      </c>
      <c r="BG12" s="10">
        <f t="shared" si="5"/>
        <v>0</v>
      </c>
      <c r="BH12" s="10">
        <f t="shared" si="5"/>
        <v>0</v>
      </c>
      <c r="BI12" s="10">
        <f t="shared" si="5"/>
        <v>0</v>
      </c>
    </row>
    <row r="13" spans="2:62" ht="21" customHeight="1" x14ac:dyDescent="0.35">
      <c r="K13" s="4">
        <f>MIN($P$13:$BI$13)</f>
        <v>-15034</v>
      </c>
      <c r="L13" s="5"/>
      <c r="M13" s="4">
        <f>MAX($P$13:$BI$13)</f>
        <v>4975556</v>
      </c>
      <c r="O13" s="9" t="s">
        <v>69</v>
      </c>
      <c r="P13" s="2">
        <f t="shared" ref="P13:BI13" si="6">P4-P9</f>
        <v>-194</v>
      </c>
      <c r="Q13" s="2">
        <f t="shared" si="6"/>
        <v>-3281</v>
      </c>
      <c r="R13" s="2">
        <f t="shared" si="6"/>
        <v>-14517</v>
      </c>
      <c r="S13" s="2">
        <f t="shared" si="6"/>
        <v>-579</v>
      </c>
      <c r="T13" s="2">
        <f t="shared" si="6"/>
        <v>-15034</v>
      </c>
      <c r="U13" s="2">
        <f t="shared" si="6"/>
        <v>-12354</v>
      </c>
      <c r="V13" s="2">
        <f t="shared" si="6"/>
        <v>-4821</v>
      </c>
      <c r="W13" s="2">
        <f t="shared" si="6"/>
        <v>2670</v>
      </c>
      <c r="X13" s="2">
        <f t="shared" si="6"/>
        <v>-9088</v>
      </c>
      <c r="Y13" s="2">
        <f t="shared" si="6"/>
        <v>6445</v>
      </c>
      <c r="Z13" s="2">
        <f t="shared" si="6"/>
        <v>8729</v>
      </c>
      <c r="AA13" s="2">
        <f t="shared" si="6"/>
        <v>-14327</v>
      </c>
      <c r="AB13" s="2">
        <f t="shared" si="6"/>
        <v>1274</v>
      </c>
      <c r="AC13" s="2">
        <f t="shared" si="6"/>
        <v>7078</v>
      </c>
      <c r="AD13" s="2">
        <f t="shared" si="6"/>
        <v>-377</v>
      </c>
      <c r="AE13" s="2">
        <f t="shared" si="6"/>
        <v>14480</v>
      </c>
      <c r="AF13" s="2">
        <f t="shared" si="6"/>
        <v>-3206</v>
      </c>
      <c r="AG13" s="2">
        <f t="shared" si="6"/>
        <v>4355</v>
      </c>
      <c r="AH13" s="2">
        <f t="shared" si="6"/>
        <v>-11144</v>
      </c>
      <c r="AI13" s="2">
        <f t="shared" si="6"/>
        <v>-12511</v>
      </c>
      <c r="AJ13" s="2">
        <f t="shared" si="6"/>
        <v>-5957</v>
      </c>
      <c r="AK13" s="2">
        <f t="shared" si="6"/>
        <v>-123</v>
      </c>
      <c r="AL13" s="2">
        <f t="shared" si="6"/>
        <v>-6949</v>
      </c>
      <c r="AM13" s="2">
        <f t="shared" si="6"/>
        <v>7863</v>
      </c>
      <c r="AN13" s="2">
        <f t="shared" si="6"/>
        <v>8021</v>
      </c>
      <c r="AO13" s="2">
        <f t="shared" si="6"/>
        <v>4975556</v>
      </c>
      <c r="AP13" s="2">
        <f t="shared" si="6"/>
        <v>0</v>
      </c>
      <c r="AQ13" s="2">
        <f t="shared" si="6"/>
        <v>0</v>
      </c>
      <c r="AR13" s="2">
        <f t="shared" si="6"/>
        <v>0</v>
      </c>
      <c r="AS13" s="2">
        <f t="shared" si="6"/>
        <v>0</v>
      </c>
      <c r="AT13" s="2">
        <f t="shared" si="6"/>
        <v>0</v>
      </c>
      <c r="AU13" s="2">
        <f t="shared" si="6"/>
        <v>0</v>
      </c>
      <c r="AV13" s="2">
        <f t="shared" si="6"/>
        <v>0</v>
      </c>
      <c r="AW13" s="2">
        <f t="shared" si="6"/>
        <v>0</v>
      </c>
      <c r="AX13" s="2">
        <f t="shared" si="6"/>
        <v>0</v>
      </c>
      <c r="AY13" s="2">
        <f t="shared" si="6"/>
        <v>0</v>
      </c>
      <c r="AZ13" s="2">
        <f t="shared" si="6"/>
        <v>0</v>
      </c>
      <c r="BA13" s="2">
        <f t="shared" si="6"/>
        <v>0</v>
      </c>
      <c r="BB13" s="2">
        <f t="shared" si="6"/>
        <v>0</v>
      </c>
      <c r="BC13" s="2">
        <f t="shared" si="6"/>
        <v>0</v>
      </c>
      <c r="BD13" s="2">
        <f t="shared" si="6"/>
        <v>0</v>
      </c>
      <c r="BE13" s="2">
        <f t="shared" si="6"/>
        <v>0</v>
      </c>
      <c r="BF13" s="2">
        <f t="shared" si="6"/>
        <v>0</v>
      </c>
      <c r="BG13" s="2">
        <f t="shared" si="6"/>
        <v>0</v>
      </c>
      <c r="BH13" s="2">
        <f t="shared" si="6"/>
        <v>0</v>
      </c>
      <c r="BI13" s="2">
        <f t="shared" si="6"/>
        <v>0</v>
      </c>
    </row>
    <row r="14" spans="2:62" ht="21" customHeight="1" x14ac:dyDescent="0.35">
      <c r="O14" s="9" t="s">
        <v>70</v>
      </c>
      <c r="P14" s="2" t="s">
        <v>71</v>
      </c>
      <c r="Q14" s="2" t="s">
        <v>72</v>
      </c>
      <c r="R14" s="2" t="s">
        <v>73</v>
      </c>
      <c r="S14" s="2" t="s">
        <v>74</v>
      </c>
      <c r="T14" s="2" t="s">
        <v>75</v>
      </c>
      <c r="U14" s="2" t="s">
        <v>76</v>
      </c>
      <c r="V14" s="2" t="s">
        <v>77</v>
      </c>
      <c r="W14" s="2" t="s">
        <v>78</v>
      </c>
      <c r="X14" s="2" t="s">
        <v>79</v>
      </c>
      <c r="Y14" s="2" t="s">
        <v>80</v>
      </c>
      <c r="Z14" s="2" t="s">
        <v>81</v>
      </c>
      <c r="AA14" s="2" t="s">
        <v>82</v>
      </c>
      <c r="AB14" s="2" t="s">
        <v>83</v>
      </c>
      <c r="AC14" s="2" t="s">
        <v>84</v>
      </c>
      <c r="AD14" s="2" t="s">
        <v>85</v>
      </c>
      <c r="AE14" s="2" t="s">
        <v>86</v>
      </c>
      <c r="AF14" s="2" t="s">
        <v>87</v>
      </c>
      <c r="AG14" s="2" t="s">
        <v>88</v>
      </c>
      <c r="AH14" s="2" t="s">
        <v>89</v>
      </c>
      <c r="AI14" s="2" t="s">
        <v>90</v>
      </c>
      <c r="AJ14" s="2" t="s">
        <v>91</v>
      </c>
      <c r="AK14" s="2" t="s">
        <v>92</v>
      </c>
      <c r="AL14" s="2" t="s">
        <v>93</v>
      </c>
      <c r="AM14" s="2" t="s">
        <v>94</v>
      </c>
      <c r="AN14" s="2" t="s">
        <v>95</v>
      </c>
      <c r="AO14" s="2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2:62" ht="21" customHeight="1" x14ac:dyDescent="0.35">
      <c r="O15" s="9" t="s">
        <v>96</v>
      </c>
      <c r="P15" s="2" t="s">
        <v>97</v>
      </c>
      <c r="Q15" s="2" t="s">
        <v>98</v>
      </c>
      <c r="R15" s="2" t="s">
        <v>99</v>
      </c>
      <c r="S15" s="2" t="s">
        <v>100</v>
      </c>
      <c r="T15" s="2" t="s">
        <v>101</v>
      </c>
      <c r="U15" s="2" t="s">
        <v>102</v>
      </c>
      <c r="V15" s="2" t="s">
        <v>103</v>
      </c>
      <c r="W15" s="2" t="s">
        <v>104</v>
      </c>
      <c r="X15" s="2" t="s">
        <v>105</v>
      </c>
      <c r="Y15" s="2" t="s">
        <v>106</v>
      </c>
      <c r="Z15" s="2" t="s">
        <v>107</v>
      </c>
      <c r="AA15" s="2" t="s">
        <v>108</v>
      </c>
      <c r="AB15" s="2" t="s">
        <v>109</v>
      </c>
      <c r="AC15" s="2" t="s">
        <v>110</v>
      </c>
      <c r="AD15" s="2" t="s">
        <v>111</v>
      </c>
      <c r="AE15" s="2" t="s">
        <v>112</v>
      </c>
      <c r="AF15" s="2" t="s">
        <v>113</v>
      </c>
      <c r="AG15" s="2" t="s">
        <v>114</v>
      </c>
      <c r="AH15" s="2" t="s">
        <v>115</v>
      </c>
      <c r="AI15" s="2" t="s">
        <v>116</v>
      </c>
      <c r="AJ15" s="2" t="s">
        <v>117</v>
      </c>
      <c r="AK15" s="2" t="s">
        <v>118</v>
      </c>
      <c r="AL15" s="2" t="s">
        <v>119</v>
      </c>
      <c r="AM15" s="2" t="s">
        <v>120</v>
      </c>
      <c r="AN15" s="2" t="s">
        <v>121</v>
      </c>
      <c r="AO15" s="2" t="s">
        <v>122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2:62" ht="21" customHeight="1" x14ac:dyDescent="0.35">
      <c r="O16" s="1" t="s">
        <v>123</v>
      </c>
      <c r="P16" s="11">
        <v>45566</v>
      </c>
      <c r="Q16" s="11">
        <v>45566</v>
      </c>
      <c r="R16" s="11">
        <v>45566</v>
      </c>
      <c r="S16" s="11">
        <v>45566</v>
      </c>
      <c r="T16" s="11">
        <v>45566</v>
      </c>
      <c r="U16" s="11">
        <v>45566</v>
      </c>
      <c r="V16" s="11">
        <v>45566</v>
      </c>
      <c r="W16" s="11">
        <v>45566</v>
      </c>
      <c r="X16" s="11">
        <v>45566</v>
      </c>
      <c r="Y16" s="11">
        <v>45566</v>
      </c>
      <c r="Z16" s="11">
        <v>45566</v>
      </c>
      <c r="AA16" s="11">
        <v>45566</v>
      </c>
      <c r="AB16" s="11">
        <v>45566</v>
      </c>
      <c r="AC16" s="11">
        <v>45566</v>
      </c>
      <c r="AD16" s="11">
        <v>45566</v>
      </c>
      <c r="AE16" s="11">
        <v>45566</v>
      </c>
      <c r="AF16" s="11">
        <v>45566</v>
      </c>
      <c r="AG16" s="11">
        <v>45566</v>
      </c>
      <c r="AH16" s="11">
        <v>45566</v>
      </c>
      <c r="AI16" s="11">
        <v>45566</v>
      </c>
      <c r="AJ16" s="11">
        <v>45566</v>
      </c>
      <c r="AK16" s="11">
        <v>45576</v>
      </c>
      <c r="AL16" s="11">
        <v>45566</v>
      </c>
      <c r="AM16" s="11">
        <v>45566</v>
      </c>
      <c r="AN16" s="11">
        <v>45566</v>
      </c>
      <c r="AO16" s="2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4" ht="21" customHeight="1" x14ac:dyDescent="0.35">
      <c r="O17" s="1" t="s">
        <v>124</v>
      </c>
      <c r="P17" s="11">
        <v>45596</v>
      </c>
      <c r="Q17" s="11">
        <v>45596</v>
      </c>
      <c r="R17" s="11">
        <v>45596</v>
      </c>
      <c r="S17" s="11">
        <v>45596</v>
      </c>
      <c r="T17" s="11">
        <v>45596</v>
      </c>
      <c r="U17" s="11">
        <v>45596</v>
      </c>
      <c r="V17" s="11">
        <v>45596</v>
      </c>
      <c r="W17" s="11">
        <v>45596</v>
      </c>
      <c r="X17" s="11">
        <v>45596</v>
      </c>
      <c r="Y17" s="11">
        <v>45596</v>
      </c>
      <c r="Z17" s="11">
        <v>45596</v>
      </c>
      <c r="AA17" s="11">
        <v>45575</v>
      </c>
      <c r="AB17" s="11">
        <v>45580</v>
      </c>
      <c r="AC17" s="11">
        <v>45596</v>
      </c>
      <c r="AD17" s="11">
        <v>45596</v>
      </c>
      <c r="AE17" s="11">
        <v>45596</v>
      </c>
      <c r="AF17" s="11">
        <v>45596</v>
      </c>
      <c r="AG17" s="11">
        <v>45596</v>
      </c>
      <c r="AH17" s="11">
        <v>45596</v>
      </c>
      <c r="AI17" s="11">
        <v>45596</v>
      </c>
      <c r="AJ17" s="11">
        <v>45596</v>
      </c>
      <c r="AK17" s="11">
        <v>45596</v>
      </c>
      <c r="AL17" s="11">
        <v>45596</v>
      </c>
      <c r="AM17" s="11">
        <v>45596</v>
      </c>
      <c r="AN17" s="11">
        <v>45596</v>
      </c>
      <c r="AO17" s="2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L17" s="6">
        <f>ROUND((BJ18/BJ5)*100, 0)</f>
        <v>50</v>
      </c>
    </row>
    <row r="18" spans="1:64" ht="21" customHeight="1" x14ac:dyDescent="0.35">
      <c r="O18" s="1" t="s">
        <v>125</v>
      </c>
      <c r="P18" s="2">
        <f t="shared" ref="P18:BI18" si="7">18*P1</f>
        <v>270</v>
      </c>
      <c r="Q18" s="2">
        <f t="shared" si="7"/>
        <v>270</v>
      </c>
      <c r="R18" s="2">
        <f t="shared" si="7"/>
        <v>360</v>
      </c>
      <c r="S18" s="2">
        <f t="shared" si="7"/>
        <v>360</v>
      </c>
      <c r="T18" s="2">
        <f t="shared" si="7"/>
        <v>360</v>
      </c>
      <c r="U18" s="2">
        <f t="shared" si="7"/>
        <v>360</v>
      </c>
      <c r="V18" s="2">
        <f t="shared" si="7"/>
        <v>360</v>
      </c>
      <c r="W18" s="2">
        <f t="shared" si="7"/>
        <v>360</v>
      </c>
      <c r="X18" s="2">
        <f t="shared" si="7"/>
        <v>360</v>
      </c>
      <c r="Y18" s="2">
        <f t="shared" si="7"/>
        <v>360</v>
      </c>
      <c r="Z18" s="2">
        <f t="shared" si="7"/>
        <v>270</v>
      </c>
      <c r="AA18" s="2">
        <f t="shared" si="7"/>
        <v>360</v>
      </c>
      <c r="AB18" s="2">
        <f t="shared" si="7"/>
        <v>360</v>
      </c>
      <c r="AC18" s="2">
        <f t="shared" si="7"/>
        <v>360</v>
      </c>
      <c r="AD18" s="2">
        <f t="shared" si="7"/>
        <v>360</v>
      </c>
      <c r="AE18" s="2">
        <f t="shared" si="7"/>
        <v>360</v>
      </c>
      <c r="AF18" s="2">
        <f t="shared" si="7"/>
        <v>360</v>
      </c>
      <c r="AG18" s="2">
        <f t="shared" si="7"/>
        <v>360</v>
      </c>
      <c r="AH18" s="2">
        <f t="shared" si="7"/>
        <v>360</v>
      </c>
      <c r="AI18" s="2">
        <f t="shared" si="7"/>
        <v>360</v>
      </c>
      <c r="AJ18" s="2">
        <f t="shared" si="7"/>
        <v>360</v>
      </c>
      <c r="AK18" s="2">
        <f t="shared" si="7"/>
        <v>360</v>
      </c>
      <c r="AL18" s="2">
        <f t="shared" si="7"/>
        <v>360</v>
      </c>
      <c r="AM18" s="2">
        <f t="shared" si="7"/>
        <v>360</v>
      </c>
      <c r="AN18" s="2">
        <f t="shared" si="7"/>
        <v>360</v>
      </c>
      <c r="AO18" s="2">
        <f t="shared" si="7"/>
        <v>0</v>
      </c>
      <c r="AP18" s="2">
        <f t="shared" si="7"/>
        <v>0</v>
      </c>
      <c r="AQ18" s="2">
        <f t="shared" si="7"/>
        <v>0</v>
      </c>
      <c r="AR18" s="2">
        <f t="shared" si="7"/>
        <v>0</v>
      </c>
      <c r="AS18" s="2">
        <f t="shared" si="7"/>
        <v>0</v>
      </c>
      <c r="AT18" s="2">
        <f t="shared" si="7"/>
        <v>0</v>
      </c>
      <c r="AU18" s="2">
        <f t="shared" si="7"/>
        <v>0</v>
      </c>
      <c r="AV18" s="2">
        <f t="shared" si="7"/>
        <v>0</v>
      </c>
      <c r="AW18" s="2">
        <f t="shared" si="7"/>
        <v>0</v>
      </c>
      <c r="AX18" s="2">
        <f t="shared" si="7"/>
        <v>0</v>
      </c>
      <c r="AY18" s="2">
        <f t="shared" si="7"/>
        <v>0</v>
      </c>
      <c r="AZ18" s="2">
        <f t="shared" si="7"/>
        <v>0</v>
      </c>
      <c r="BA18" s="2">
        <f t="shared" si="7"/>
        <v>0</v>
      </c>
      <c r="BB18" s="2">
        <f t="shared" si="7"/>
        <v>0</v>
      </c>
      <c r="BC18" s="2">
        <f t="shared" si="7"/>
        <v>0</v>
      </c>
      <c r="BD18" s="2">
        <f t="shared" si="7"/>
        <v>0</v>
      </c>
      <c r="BE18" s="2">
        <f t="shared" si="7"/>
        <v>0</v>
      </c>
      <c r="BF18" s="2">
        <f t="shared" si="7"/>
        <v>0</v>
      </c>
      <c r="BG18" s="2">
        <f t="shared" si="7"/>
        <v>0</v>
      </c>
      <c r="BH18" s="2">
        <f t="shared" si="7"/>
        <v>0</v>
      </c>
      <c r="BI18" s="2">
        <f t="shared" si="7"/>
        <v>0</v>
      </c>
      <c r="BJ18" s="9">
        <f>SUM(BJ20:BJ9530)</f>
        <v>119</v>
      </c>
      <c r="BK18" s="9">
        <f>SUM(BK20:BK9530)</f>
        <v>52</v>
      </c>
      <c r="BL18" s="9">
        <f>(BK18/BJ18)*100000</f>
        <v>43697.478991596639</v>
      </c>
    </row>
    <row r="19" spans="1:64" ht="21" customHeight="1" x14ac:dyDescent="0.35">
      <c r="O19" s="1" t="s">
        <v>126</v>
      </c>
      <c r="P19" s="2">
        <f t="shared" ref="P19:BI19" si="8">P10-P24</f>
        <v>5</v>
      </c>
      <c r="Q19" s="2">
        <f t="shared" si="8"/>
        <v>15</v>
      </c>
      <c r="R19" s="2">
        <f t="shared" si="8"/>
        <v>11</v>
      </c>
      <c r="S19" s="2">
        <f t="shared" si="8"/>
        <v>10</v>
      </c>
      <c r="T19" s="2">
        <f t="shared" si="8"/>
        <v>14</v>
      </c>
      <c r="U19" s="2">
        <f t="shared" si="8"/>
        <v>3</v>
      </c>
      <c r="V19" s="2">
        <f t="shared" si="8"/>
        <v>3</v>
      </c>
      <c r="W19" s="2">
        <f t="shared" si="8"/>
        <v>0</v>
      </c>
      <c r="X19" s="2">
        <f t="shared" si="8"/>
        <v>3</v>
      </c>
      <c r="Y19" s="2">
        <f t="shared" si="8"/>
        <v>2</v>
      </c>
      <c r="Z19" s="2">
        <f t="shared" si="8"/>
        <v>2</v>
      </c>
      <c r="AA19" s="2">
        <f t="shared" si="8"/>
        <v>0</v>
      </c>
      <c r="AB19" s="2">
        <f t="shared" si="8"/>
        <v>2</v>
      </c>
      <c r="AC19" s="2">
        <f t="shared" si="8"/>
        <v>2</v>
      </c>
      <c r="AD19" s="2">
        <f t="shared" si="8"/>
        <v>3</v>
      </c>
      <c r="AE19" s="2">
        <f t="shared" si="8"/>
        <v>4</v>
      </c>
      <c r="AF19" s="2">
        <f t="shared" si="8"/>
        <v>0</v>
      </c>
      <c r="AG19" s="2">
        <f t="shared" si="8"/>
        <v>1</v>
      </c>
      <c r="AH19" s="2">
        <f t="shared" si="8"/>
        <v>0</v>
      </c>
      <c r="AI19" s="2">
        <f t="shared" si="8"/>
        <v>6</v>
      </c>
      <c r="AJ19" s="2">
        <f t="shared" si="8"/>
        <v>3</v>
      </c>
      <c r="AK19" s="2">
        <f t="shared" si="8"/>
        <v>3</v>
      </c>
      <c r="AL19" s="2">
        <f t="shared" si="8"/>
        <v>0</v>
      </c>
      <c r="AM19" s="2">
        <f t="shared" si="8"/>
        <v>0</v>
      </c>
      <c r="AN19" s="2">
        <f t="shared" si="8"/>
        <v>0</v>
      </c>
      <c r="AO19" s="2">
        <f t="shared" si="8"/>
        <v>0</v>
      </c>
      <c r="AP19" s="2">
        <f t="shared" si="8"/>
        <v>0</v>
      </c>
      <c r="AQ19" s="2">
        <f t="shared" si="8"/>
        <v>0</v>
      </c>
      <c r="AR19" s="2">
        <f t="shared" si="8"/>
        <v>0</v>
      </c>
      <c r="AS19" s="2">
        <f t="shared" si="8"/>
        <v>0</v>
      </c>
      <c r="AT19" s="2">
        <f t="shared" si="8"/>
        <v>0</v>
      </c>
      <c r="AU19" s="2">
        <f t="shared" si="8"/>
        <v>0</v>
      </c>
      <c r="AV19" s="2">
        <f t="shared" si="8"/>
        <v>0</v>
      </c>
      <c r="AW19" s="2">
        <f t="shared" si="8"/>
        <v>0</v>
      </c>
      <c r="AX19" s="2">
        <f t="shared" si="8"/>
        <v>0</v>
      </c>
      <c r="AY19" s="2">
        <f t="shared" si="8"/>
        <v>0</v>
      </c>
      <c r="AZ19" s="2">
        <f t="shared" si="8"/>
        <v>0</v>
      </c>
      <c r="BA19" s="2">
        <f t="shared" si="8"/>
        <v>0</v>
      </c>
      <c r="BB19" s="2">
        <f t="shared" si="8"/>
        <v>0</v>
      </c>
      <c r="BC19" s="2">
        <f t="shared" si="8"/>
        <v>0</v>
      </c>
      <c r="BD19" s="2">
        <f t="shared" si="8"/>
        <v>0</v>
      </c>
      <c r="BE19" s="2">
        <f t="shared" si="8"/>
        <v>0</v>
      </c>
      <c r="BF19" s="2">
        <f t="shared" si="8"/>
        <v>0</v>
      </c>
      <c r="BG19" s="2">
        <f t="shared" si="8"/>
        <v>0</v>
      </c>
      <c r="BH19" s="2">
        <f t="shared" si="8"/>
        <v>0</v>
      </c>
      <c r="BI19" s="2">
        <f t="shared" si="8"/>
        <v>0</v>
      </c>
    </row>
    <row r="20" spans="1:64" ht="21" customHeight="1" x14ac:dyDescent="0.35">
      <c r="O20" s="1" t="s">
        <v>127</v>
      </c>
      <c r="P20" s="2">
        <v>10</v>
      </c>
      <c r="Q20" s="2">
        <v>30</v>
      </c>
      <c r="R20" s="2">
        <v>17</v>
      </c>
      <c r="S20" s="2">
        <v>15</v>
      </c>
      <c r="T20" s="2">
        <v>22</v>
      </c>
      <c r="U20" s="2">
        <v>6</v>
      </c>
      <c r="V20" s="2">
        <v>5</v>
      </c>
      <c r="W20" s="2">
        <v>0</v>
      </c>
      <c r="X20" s="2">
        <v>6</v>
      </c>
      <c r="Y20" s="2">
        <v>4</v>
      </c>
      <c r="Z20" s="2">
        <v>6</v>
      </c>
      <c r="AA20" s="2">
        <v>2</v>
      </c>
      <c r="AB20" s="2">
        <v>4</v>
      </c>
      <c r="AC20" s="2">
        <v>4</v>
      </c>
      <c r="AD20" s="2">
        <v>5</v>
      </c>
      <c r="AE20" s="2">
        <v>7</v>
      </c>
      <c r="AF20" s="2">
        <v>2</v>
      </c>
      <c r="AG20" s="2">
        <v>3</v>
      </c>
      <c r="AH20" s="2">
        <v>1</v>
      </c>
      <c r="AI20" s="2">
        <v>9</v>
      </c>
      <c r="AJ20" s="2">
        <v>6</v>
      </c>
      <c r="AK20" s="2">
        <v>6</v>
      </c>
      <c r="AL20" s="2">
        <v>2</v>
      </c>
      <c r="AM20" s="2">
        <v>1</v>
      </c>
      <c r="AN20" s="2">
        <v>2</v>
      </c>
      <c r="AO20" s="2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4" ht="21" customHeight="1" x14ac:dyDescent="0.35">
      <c r="O21" s="1" t="s">
        <v>128</v>
      </c>
      <c r="P21" s="2" t="s">
        <v>129</v>
      </c>
      <c r="Q21" s="2" t="s">
        <v>129</v>
      </c>
      <c r="R21" s="2" t="s">
        <v>129</v>
      </c>
      <c r="S21" s="2" t="s">
        <v>129</v>
      </c>
      <c r="T21" s="2" t="s">
        <v>129</v>
      </c>
      <c r="U21" s="2" t="s">
        <v>129</v>
      </c>
      <c r="V21" s="2" t="s">
        <v>129</v>
      </c>
      <c r="W21" s="2" t="s">
        <v>129</v>
      </c>
      <c r="X21" s="2" t="s">
        <v>129</v>
      </c>
      <c r="Y21" s="2" t="s">
        <v>129</v>
      </c>
      <c r="Z21" s="2" t="s">
        <v>129</v>
      </c>
      <c r="AA21" s="2" t="s">
        <v>129</v>
      </c>
      <c r="AB21" s="2" t="s">
        <v>129</v>
      </c>
      <c r="AC21" s="2" t="s">
        <v>129</v>
      </c>
      <c r="AD21" s="2" t="s">
        <v>129</v>
      </c>
      <c r="AE21" s="2" t="s">
        <v>129</v>
      </c>
      <c r="AF21" s="2" t="s">
        <v>129</v>
      </c>
      <c r="AG21" s="2" t="s">
        <v>129</v>
      </c>
      <c r="AH21" s="2" t="s">
        <v>129</v>
      </c>
      <c r="AI21" s="2" t="s">
        <v>129</v>
      </c>
      <c r="AJ21" s="2" t="s">
        <v>129</v>
      </c>
      <c r="AK21" s="2" t="s">
        <v>129</v>
      </c>
      <c r="AL21" s="2" t="s">
        <v>129</v>
      </c>
      <c r="AM21" s="2" t="s">
        <v>129</v>
      </c>
      <c r="AN21" s="2" t="s">
        <v>129</v>
      </c>
      <c r="AO21" s="2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4" ht="58" x14ac:dyDescent="0.35">
      <c r="B22" s="12" t="s">
        <v>130</v>
      </c>
      <c r="C22" s="12" t="s">
        <v>131</v>
      </c>
      <c r="D22" s="12" t="s">
        <v>132</v>
      </c>
      <c r="E22" s="12" t="s">
        <v>133</v>
      </c>
      <c r="F22" s="12" t="s">
        <v>134</v>
      </c>
      <c r="G22" s="12" t="s">
        <v>135</v>
      </c>
      <c r="H22" s="12" t="s">
        <v>136</v>
      </c>
      <c r="I22" s="12" t="s">
        <v>137</v>
      </c>
      <c r="J22" s="12" t="s">
        <v>138</v>
      </c>
      <c r="K22" s="12" t="s">
        <v>139</v>
      </c>
      <c r="L22" s="12" t="s">
        <v>140</v>
      </c>
      <c r="M22" s="12" t="s">
        <v>141</v>
      </c>
      <c r="N22" s="12" t="s">
        <v>142</v>
      </c>
      <c r="O22" s="12" t="s">
        <v>143</v>
      </c>
    </row>
    <row r="23" spans="1:64" x14ac:dyDescent="0.35">
      <c r="A23" s="1" t="s">
        <v>144</v>
      </c>
      <c r="B23" s="1" t="s">
        <v>145</v>
      </c>
      <c r="C23" s="1" t="s">
        <v>146</v>
      </c>
      <c r="D23" s="1" t="s">
        <v>147</v>
      </c>
      <c r="E23" s="1" t="s">
        <v>148</v>
      </c>
      <c r="F23" s="1" t="s">
        <v>149</v>
      </c>
      <c r="G23" s="1" t="s">
        <v>150</v>
      </c>
      <c r="H23" s="1" t="s">
        <v>151</v>
      </c>
      <c r="I23" s="1" t="s">
        <v>152</v>
      </c>
      <c r="J23" s="1" t="s">
        <v>153</v>
      </c>
      <c r="K23" s="1" t="s">
        <v>154</v>
      </c>
      <c r="L23" s="1" t="s">
        <v>155</v>
      </c>
      <c r="M23" s="1" t="s">
        <v>156</v>
      </c>
      <c r="N23" s="1" t="s">
        <v>157</v>
      </c>
      <c r="O23" s="1" t="s">
        <v>158</v>
      </c>
      <c r="P23" s="13" t="s">
        <v>159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 t="s">
        <v>160</v>
      </c>
      <c r="BK23" s="1" t="s">
        <v>161</v>
      </c>
    </row>
    <row r="24" spans="1:64" x14ac:dyDescent="0.35">
      <c r="A24">
        <v>1</v>
      </c>
      <c r="B24" t="s">
        <v>162</v>
      </c>
      <c r="C24" t="s">
        <v>163</v>
      </c>
      <c r="D24" t="s">
        <v>164</v>
      </c>
      <c r="E24">
        <v>0.367535305027334</v>
      </c>
      <c r="F24">
        <v>15379.52723535457</v>
      </c>
      <c r="G24" t="s">
        <v>165</v>
      </c>
      <c r="H24" t="s">
        <v>166</v>
      </c>
      <c r="I24">
        <v>1</v>
      </c>
      <c r="J24" t="s">
        <v>167</v>
      </c>
      <c r="K24">
        <v>500</v>
      </c>
      <c r="L24">
        <v>88</v>
      </c>
      <c r="M24">
        <v>500</v>
      </c>
      <c r="N24">
        <v>0</v>
      </c>
      <c r="O24" t="s">
        <v>168</v>
      </c>
      <c r="P24">
        <v>1</v>
      </c>
      <c r="Q24">
        <v>2</v>
      </c>
      <c r="R24">
        <v>1</v>
      </c>
      <c r="S24">
        <v>1</v>
      </c>
      <c r="T24">
        <v>2</v>
      </c>
      <c r="U24">
        <v>1</v>
      </c>
      <c r="V24">
        <v>1</v>
      </c>
      <c r="W24">
        <v>0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BJ24">
        <f t="shared" ref="BJ24:BJ54" si="9">ROUND(E24*K24/10, 0)</f>
        <v>18</v>
      </c>
      <c r="BK24">
        <f t="shared" ref="BK24:BK54" si="10">ROUND(F24*K24/1000000, 0)</f>
        <v>8</v>
      </c>
    </row>
    <row r="25" spans="1:64" x14ac:dyDescent="0.35">
      <c r="A25">
        <v>2</v>
      </c>
      <c r="B25" t="s">
        <v>169</v>
      </c>
      <c r="C25" t="s">
        <v>163</v>
      </c>
      <c r="D25" t="s">
        <v>164</v>
      </c>
      <c r="E25">
        <v>0.367535305027334</v>
      </c>
      <c r="F25">
        <v>15379.52723535457</v>
      </c>
      <c r="G25" t="s">
        <v>165</v>
      </c>
      <c r="H25" t="s">
        <v>166</v>
      </c>
      <c r="I25">
        <v>1</v>
      </c>
      <c r="J25" t="s">
        <v>170</v>
      </c>
      <c r="K25">
        <v>440</v>
      </c>
      <c r="L25">
        <v>91</v>
      </c>
      <c r="M25">
        <v>440</v>
      </c>
      <c r="N25">
        <v>0</v>
      </c>
      <c r="O25" t="s">
        <v>168</v>
      </c>
      <c r="P25">
        <v>1</v>
      </c>
      <c r="Q25">
        <v>2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0</v>
      </c>
      <c r="AN25">
        <v>1</v>
      </c>
      <c r="BJ25">
        <f t="shared" si="9"/>
        <v>16</v>
      </c>
      <c r="BK25">
        <f t="shared" si="10"/>
        <v>7</v>
      </c>
    </row>
    <row r="26" spans="1:64" x14ac:dyDescent="0.35">
      <c r="A26">
        <v>3</v>
      </c>
      <c r="B26" t="s">
        <v>171</v>
      </c>
      <c r="C26" t="s">
        <v>163</v>
      </c>
      <c r="D26" t="s">
        <v>164</v>
      </c>
      <c r="E26">
        <v>0.367535305027334</v>
      </c>
      <c r="F26">
        <v>15379.52723535457</v>
      </c>
      <c r="G26" t="s">
        <v>165</v>
      </c>
      <c r="H26" t="s">
        <v>166</v>
      </c>
      <c r="I26">
        <v>1</v>
      </c>
      <c r="J26" t="s">
        <v>172</v>
      </c>
      <c r="K26">
        <v>360</v>
      </c>
      <c r="L26">
        <v>91</v>
      </c>
      <c r="M26">
        <v>360</v>
      </c>
      <c r="N26">
        <v>0</v>
      </c>
      <c r="O26" t="s">
        <v>168</v>
      </c>
      <c r="P26">
        <v>1</v>
      </c>
      <c r="Q26">
        <v>2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1</v>
      </c>
      <c r="Y26">
        <v>1</v>
      </c>
      <c r="Z26">
        <v>1</v>
      </c>
      <c r="AA26">
        <v>0</v>
      </c>
      <c r="AB26">
        <v>1</v>
      </c>
      <c r="AC26">
        <v>1</v>
      </c>
      <c r="AD26">
        <v>1</v>
      </c>
      <c r="AE26">
        <v>1</v>
      </c>
      <c r="AF26">
        <v>0</v>
      </c>
      <c r="AG26">
        <v>1</v>
      </c>
      <c r="AH26">
        <v>0</v>
      </c>
      <c r="AI26">
        <v>1</v>
      </c>
      <c r="AJ26">
        <v>1</v>
      </c>
      <c r="AK26">
        <v>1</v>
      </c>
      <c r="AL26">
        <v>0</v>
      </c>
      <c r="AM26">
        <v>0</v>
      </c>
      <c r="AN26">
        <v>0</v>
      </c>
      <c r="BJ26">
        <f t="shared" si="9"/>
        <v>13</v>
      </c>
      <c r="BK26">
        <f t="shared" si="10"/>
        <v>6</v>
      </c>
    </row>
    <row r="27" spans="1:64" x14ac:dyDescent="0.35">
      <c r="A27">
        <v>4</v>
      </c>
      <c r="B27" t="s">
        <v>173</v>
      </c>
      <c r="C27" t="s">
        <v>163</v>
      </c>
      <c r="D27" t="s">
        <v>164</v>
      </c>
      <c r="E27">
        <v>0.367535305027334</v>
      </c>
      <c r="F27">
        <v>15379.52723535457</v>
      </c>
      <c r="G27" t="s">
        <v>165</v>
      </c>
      <c r="H27" t="s">
        <v>166</v>
      </c>
      <c r="I27">
        <v>1</v>
      </c>
      <c r="J27" t="s">
        <v>174</v>
      </c>
      <c r="K27">
        <v>340</v>
      </c>
      <c r="L27">
        <v>95</v>
      </c>
      <c r="M27">
        <v>340</v>
      </c>
      <c r="N27">
        <v>0</v>
      </c>
      <c r="O27" t="s">
        <v>168</v>
      </c>
      <c r="P27">
        <v>1</v>
      </c>
      <c r="Q27">
        <v>2</v>
      </c>
      <c r="R27">
        <v>1</v>
      </c>
      <c r="S27">
        <v>1</v>
      </c>
      <c r="T27">
        <v>1</v>
      </c>
      <c r="U27">
        <v>1</v>
      </c>
      <c r="V27">
        <v>1</v>
      </c>
      <c r="W27">
        <v>0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0</v>
      </c>
      <c r="AM27">
        <v>0</v>
      </c>
      <c r="AN27">
        <v>0</v>
      </c>
      <c r="BJ27">
        <f t="shared" si="9"/>
        <v>12</v>
      </c>
      <c r="BK27">
        <f t="shared" si="10"/>
        <v>5</v>
      </c>
    </row>
    <row r="28" spans="1:64" x14ac:dyDescent="0.35">
      <c r="A28">
        <v>5</v>
      </c>
      <c r="B28" t="s">
        <v>175</v>
      </c>
      <c r="C28" t="s">
        <v>163</v>
      </c>
      <c r="D28" t="s">
        <v>164</v>
      </c>
      <c r="E28">
        <v>0.367535305027334</v>
      </c>
      <c r="F28">
        <v>15379.52723535457</v>
      </c>
      <c r="G28" t="s">
        <v>165</v>
      </c>
      <c r="H28" t="s">
        <v>166</v>
      </c>
      <c r="I28">
        <v>1</v>
      </c>
      <c r="J28" t="s">
        <v>176</v>
      </c>
      <c r="K28">
        <v>280</v>
      </c>
      <c r="L28">
        <v>91</v>
      </c>
      <c r="M28">
        <v>280</v>
      </c>
      <c r="N28">
        <v>0</v>
      </c>
      <c r="O28" t="s">
        <v>168</v>
      </c>
      <c r="P28">
        <v>1</v>
      </c>
      <c r="Q28">
        <v>2</v>
      </c>
      <c r="R28">
        <v>1</v>
      </c>
      <c r="S28">
        <v>1</v>
      </c>
      <c r="T28">
        <v>1</v>
      </c>
      <c r="U28">
        <v>1</v>
      </c>
      <c r="V28">
        <v>1</v>
      </c>
      <c r="W28">
        <v>0</v>
      </c>
      <c r="X28">
        <v>1</v>
      </c>
      <c r="Y28">
        <v>0</v>
      </c>
      <c r="Z28">
        <v>1</v>
      </c>
      <c r="AA28">
        <v>0</v>
      </c>
      <c r="AB28">
        <v>0</v>
      </c>
      <c r="AC28">
        <v>0</v>
      </c>
      <c r="AD28">
        <v>1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0</v>
      </c>
      <c r="AM28">
        <v>0</v>
      </c>
      <c r="AN28">
        <v>0</v>
      </c>
      <c r="BJ28">
        <f t="shared" si="9"/>
        <v>10</v>
      </c>
      <c r="BK28">
        <f t="shared" si="10"/>
        <v>4</v>
      </c>
    </row>
    <row r="29" spans="1:64" x14ac:dyDescent="0.35">
      <c r="A29">
        <v>6</v>
      </c>
      <c r="B29" t="s">
        <v>177</v>
      </c>
      <c r="C29" t="s">
        <v>163</v>
      </c>
      <c r="D29" t="s">
        <v>164</v>
      </c>
      <c r="E29">
        <v>0.367535305027334</v>
      </c>
      <c r="F29">
        <v>15379.52723535457</v>
      </c>
      <c r="G29" t="s">
        <v>165</v>
      </c>
      <c r="H29" t="s">
        <v>166</v>
      </c>
      <c r="I29">
        <v>1</v>
      </c>
      <c r="J29" t="s">
        <v>178</v>
      </c>
      <c r="K29">
        <v>240</v>
      </c>
      <c r="L29">
        <v>93</v>
      </c>
      <c r="M29">
        <v>240</v>
      </c>
      <c r="N29">
        <v>0</v>
      </c>
      <c r="O29" t="s">
        <v>168</v>
      </c>
      <c r="P29">
        <v>1</v>
      </c>
      <c r="Q29">
        <v>2</v>
      </c>
      <c r="R29">
        <v>1</v>
      </c>
      <c r="S29">
        <v>1</v>
      </c>
      <c r="T29">
        <v>1</v>
      </c>
      <c r="U29">
        <v>1</v>
      </c>
      <c r="V29">
        <v>0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0</v>
      </c>
      <c r="AM29">
        <v>0</v>
      </c>
      <c r="AN29">
        <v>0</v>
      </c>
      <c r="BJ29">
        <f t="shared" si="9"/>
        <v>9</v>
      </c>
      <c r="BK29">
        <f t="shared" si="10"/>
        <v>4</v>
      </c>
    </row>
    <row r="30" spans="1:64" x14ac:dyDescent="0.35">
      <c r="A30">
        <v>7</v>
      </c>
      <c r="B30" t="s">
        <v>179</v>
      </c>
      <c r="C30" t="s">
        <v>163</v>
      </c>
      <c r="D30" t="s">
        <v>164</v>
      </c>
      <c r="E30">
        <v>0.367535305027334</v>
      </c>
      <c r="F30">
        <v>15379.52723535457</v>
      </c>
      <c r="G30" t="s">
        <v>165</v>
      </c>
      <c r="H30" t="s">
        <v>166</v>
      </c>
      <c r="I30">
        <v>1</v>
      </c>
      <c r="J30" t="s">
        <v>180</v>
      </c>
      <c r="K30">
        <v>145</v>
      </c>
      <c r="L30">
        <v>88</v>
      </c>
      <c r="M30">
        <v>145</v>
      </c>
      <c r="N30">
        <v>0</v>
      </c>
      <c r="O30" t="s">
        <v>168</v>
      </c>
      <c r="P30">
        <v>1</v>
      </c>
      <c r="Q30">
        <v>2</v>
      </c>
      <c r="R30">
        <v>1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BJ30">
        <f t="shared" si="9"/>
        <v>5</v>
      </c>
      <c r="BK30">
        <f t="shared" si="10"/>
        <v>2</v>
      </c>
    </row>
    <row r="31" spans="1:64" x14ac:dyDescent="0.35">
      <c r="A31">
        <v>8</v>
      </c>
      <c r="B31" t="s">
        <v>181</v>
      </c>
      <c r="C31" t="s">
        <v>163</v>
      </c>
      <c r="D31" t="s">
        <v>164</v>
      </c>
      <c r="E31">
        <v>0.367535305027334</v>
      </c>
      <c r="F31">
        <v>15379.52723535457</v>
      </c>
      <c r="G31" t="s">
        <v>165</v>
      </c>
      <c r="H31" t="s">
        <v>166</v>
      </c>
      <c r="I31">
        <v>1</v>
      </c>
      <c r="J31" t="s">
        <v>167</v>
      </c>
      <c r="K31">
        <v>125</v>
      </c>
      <c r="L31">
        <v>88</v>
      </c>
      <c r="M31">
        <v>125</v>
      </c>
      <c r="N31">
        <v>0</v>
      </c>
      <c r="O31" t="s">
        <v>168</v>
      </c>
      <c r="P31">
        <v>1</v>
      </c>
      <c r="Q31">
        <v>2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BJ31">
        <f t="shared" si="9"/>
        <v>5</v>
      </c>
      <c r="BK31">
        <f t="shared" si="10"/>
        <v>2</v>
      </c>
    </row>
    <row r="32" spans="1:64" x14ac:dyDescent="0.35">
      <c r="A32">
        <v>9</v>
      </c>
      <c r="B32" t="s">
        <v>182</v>
      </c>
      <c r="C32" t="s">
        <v>163</v>
      </c>
      <c r="D32" t="s">
        <v>164</v>
      </c>
      <c r="E32">
        <v>0.367535305027334</v>
      </c>
      <c r="F32">
        <v>15379.52723535457</v>
      </c>
      <c r="G32" t="s">
        <v>165</v>
      </c>
      <c r="H32" t="s">
        <v>166</v>
      </c>
      <c r="I32">
        <v>1</v>
      </c>
      <c r="J32" t="s">
        <v>170</v>
      </c>
      <c r="K32">
        <v>125</v>
      </c>
      <c r="L32">
        <v>91</v>
      </c>
      <c r="M32">
        <v>125</v>
      </c>
      <c r="N32">
        <v>0</v>
      </c>
      <c r="O32" t="s">
        <v>168</v>
      </c>
      <c r="P32">
        <v>1</v>
      </c>
      <c r="Q32">
        <v>2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BJ32">
        <f t="shared" si="9"/>
        <v>5</v>
      </c>
      <c r="BK32">
        <f t="shared" si="10"/>
        <v>2</v>
      </c>
    </row>
    <row r="33" spans="1:63" x14ac:dyDescent="0.35">
      <c r="A33">
        <v>10</v>
      </c>
      <c r="B33" t="s">
        <v>183</v>
      </c>
      <c r="C33" t="s">
        <v>163</v>
      </c>
      <c r="D33" t="s">
        <v>164</v>
      </c>
      <c r="E33">
        <v>0.367535305027334</v>
      </c>
      <c r="F33">
        <v>15379.52723535457</v>
      </c>
      <c r="G33" t="s">
        <v>165</v>
      </c>
      <c r="H33" t="s">
        <v>166</v>
      </c>
      <c r="I33">
        <v>1</v>
      </c>
      <c r="J33" t="s">
        <v>172</v>
      </c>
      <c r="K33">
        <v>90</v>
      </c>
      <c r="L33">
        <v>91</v>
      </c>
      <c r="M33">
        <v>90</v>
      </c>
      <c r="N33">
        <v>0</v>
      </c>
      <c r="O33" t="s">
        <v>168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BJ33">
        <f t="shared" si="9"/>
        <v>3</v>
      </c>
      <c r="BK33">
        <f t="shared" si="10"/>
        <v>1</v>
      </c>
    </row>
    <row r="34" spans="1:63" x14ac:dyDescent="0.35">
      <c r="A34">
        <v>11</v>
      </c>
      <c r="B34" t="s">
        <v>184</v>
      </c>
      <c r="C34" t="s">
        <v>163</v>
      </c>
      <c r="D34" t="s">
        <v>164</v>
      </c>
      <c r="E34">
        <v>0.367535305027334</v>
      </c>
      <c r="F34">
        <v>15379.52723535457</v>
      </c>
      <c r="G34" t="s">
        <v>165</v>
      </c>
      <c r="H34" t="s">
        <v>166</v>
      </c>
      <c r="I34">
        <v>1</v>
      </c>
      <c r="J34" t="s">
        <v>174</v>
      </c>
      <c r="K34">
        <v>75</v>
      </c>
      <c r="L34">
        <v>95</v>
      </c>
      <c r="M34">
        <v>75</v>
      </c>
      <c r="N34">
        <v>0</v>
      </c>
      <c r="O34" t="s">
        <v>168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BJ34">
        <f t="shared" si="9"/>
        <v>3</v>
      </c>
      <c r="BK34">
        <f t="shared" si="10"/>
        <v>1</v>
      </c>
    </row>
    <row r="35" spans="1:63" x14ac:dyDescent="0.35">
      <c r="A35">
        <v>12</v>
      </c>
      <c r="B35" t="s">
        <v>185</v>
      </c>
      <c r="C35" t="s">
        <v>163</v>
      </c>
      <c r="D35" t="s">
        <v>164</v>
      </c>
      <c r="E35">
        <v>0.367535305027334</v>
      </c>
      <c r="F35">
        <v>15379.52723535457</v>
      </c>
      <c r="G35" t="s">
        <v>165</v>
      </c>
      <c r="H35" t="s">
        <v>166</v>
      </c>
      <c r="I35">
        <v>1</v>
      </c>
      <c r="J35" t="s">
        <v>176</v>
      </c>
      <c r="K35">
        <v>75</v>
      </c>
      <c r="L35">
        <v>91</v>
      </c>
      <c r="M35">
        <v>75</v>
      </c>
      <c r="N35">
        <v>0</v>
      </c>
      <c r="O35" t="s">
        <v>168</v>
      </c>
      <c r="P35">
        <v>0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BJ35">
        <f t="shared" si="9"/>
        <v>3</v>
      </c>
      <c r="BK35">
        <f t="shared" si="10"/>
        <v>1</v>
      </c>
    </row>
    <row r="36" spans="1:63" x14ac:dyDescent="0.35">
      <c r="A36">
        <v>13</v>
      </c>
      <c r="B36" t="s">
        <v>186</v>
      </c>
      <c r="C36" t="s">
        <v>163</v>
      </c>
      <c r="D36" t="s">
        <v>164</v>
      </c>
      <c r="E36">
        <v>0.367535305027334</v>
      </c>
      <c r="F36">
        <v>15379.52723535457</v>
      </c>
      <c r="G36" t="s">
        <v>165</v>
      </c>
      <c r="H36" t="s">
        <v>166</v>
      </c>
      <c r="I36">
        <v>1</v>
      </c>
      <c r="J36" t="s">
        <v>178</v>
      </c>
      <c r="K36">
        <v>75</v>
      </c>
      <c r="L36">
        <v>93</v>
      </c>
      <c r="M36">
        <v>75</v>
      </c>
      <c r="N36">
        <v>0</v>
      </c>
      <c r="O36" t="s">
        <v>168</v>
      </c>
      <c r="P36">
        <v>0</v>
      </c>
      <c r="Q36">
        <v>1</v>
      </c>
      <c r="R3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BJ36">
        <f t="shared" si="9"/>
        <v>3</v>
      </c>
      <c r="BK36">
        <f t="shared" si="10"/>
        <v>1</v>
      </c>
    </row>
    <row r="37" spans="1:63" x14ac:dyDescent="0.35">
      <c r="A37">
        <v>14</v>
      </c>
      <c r="B37" t="s">
        <v>187</v>
      </c>
      <c r="C37" t="s">
        <v>163</v>
      </c>
      <c r="D37" t="s">
        <v>164</v>
      </c>
      <c r="E37">
        <v>0.367535305027334</v>
      </c>
      <c r="F37">
        <v>15379.52723535457</v>
      </c>
      <c r="G37" t="s">
        <v>165</v>
      </c>
      <c r="H37" t="s">
        <v>166</v>
      </c>
      <c r="I37">
        <v>1</v>
      </c>
      <c r="J37" t="s">
        <v>180</v>
      </c>
      <c r="K37">
        <v>75</v>
      </c>
      <c r="L37">
        <v>88</v>
      </c>
      <c r="M37">
        <v>75</v>
      </c>
      <c r="N37">
        <v>0</v>
      </c>
      <c r="O37" t="s">
        <v>168</v>
      </c>
      <c r="P37">
        <v>0</v>
      </c>
      <c r="Q37">
        <v>1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BJ37">
        <f t="shared" si="9"/>
        <v>3</v>
      </c>
      <c r="BK37">
        <f t="shared" si="10"/>
        <v>1</v>
      </c>
    </row>
    <row r="38" spans="1:63" x14ac:dyDescent="0.35">
      <c r="A38">
        <v>15</v>
      </c>
      <c r="B38" t="s">
        <v>188</v>
      </c>
      <c r="C38" t="s">
        <v>163</v>
      </c>
      <c r="D38" t="s">
        <v>164</v>
      </c>
      <c r="E38">
        <v>0.367535305027334</v>
      </c>
      <c r="F38">
        <v>15379.52723535457</v>
      </c>
      <c r="G38" t="s">
        <v>165</v>
      </c>
      <c r="H38" t="s">
        <v>166</v>
      </c>
      <c r="I38">
        <v>1</v>
      </c>
      <c r="J38" t="s">
        <v>167</v>
      </c>
      <c r="K38">
        <v>75</v>
      </c>
      <c r="L38">
        <v>88</v>
      </c>
      <c r="M38">
        <v>75</v>
      </c>
      <c r="N38">
        <v>0</v>
      </c>
      <c r="O38" t="s">
        <v>168</v>
      </c>
      <c r="P38">
        <v>0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BJ38">
        <f t="shared" si="9"/>
        <v>3</v>
      </c>
      <c r="BK38">
        <f t="shared" si="10"/>
        <v>1</v>
      </c>
    </row>
    <row r="39" spans="1:63" x14ac:dyDescent="0.35">
      <c r="A39">
        <v>16</v>
      </c>
      <c r="B39" t="s">
        <v>189</v>
      </c>
      <c r="C39" t="s">
        <v>163</v>
      </c>
      <c r="D39" t="s">
        <v>164</v>
      </c>
      <c r="E39">
        <v>0.367535305027334</v>
      </c>
      <c r="F39">
        <v>15379.52723535457</v>
      </c>
      <c r="G39" t="s">
        <v>165</v>
      </c>
      <c r="H39" t="s">
        <v>166</v>
      </c>
      <c r="I39">
        <v>1</v>
      </c>
      <c r="J39" t="s">
        <v>170</v>
      </c>
      <c r="K39">
        <v>55</v>
      </c>
      <c r="L39">
        <v>91</v>
      </c>
      <c r="M39">
        <v>55</v>
      </c>
      <c r="N39">
        <v>0</v>
      </c>
      <c r="O39" t="s">
        <v>168</v>
      </c>
      <c r="P39">
        <v>0</v>
      </c>
      <c r="Q39">
        <v>1</v>
      </c>
      <c r="R39">
        <v>1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BJ39">
        <f t="shared" si="9"/>
        <v>2</v>
      </c>
      <c r="BK39">
        <f t="shared" si="10"/>
        <v>1</v>
      </c>
    </row>
    <row r="40" spans="1:63" x14ac:dyDescent="0.35">
      <c r="A40">
        <v>17</v>
      </c>
      <c r="B40" t="s">
        <v>190</v>
      </c>
      <c r="C40" t="s">
        <v>163</v>
      </c>
      <c r="D40" t="s">
        <v>164</v>
      </c>
      <c r="E40">
        <v>0.367535305027334</v>
      </c>
      <c r="F40">
        <v>15379.52723535457</v>
      </c>
      <c r="G40" t="s">
        <v>165</v>
      </c>
      <c r="H40" t="s">
        <v>166</v>
      </c>
      <c r="I40">
        <v>1</v>
      </c>
      <c r="J40" t="s">
        <v>172</v>
      </c>
      <c r="K40">
        <v>55</v>
      </c>
      <c r="L40">
        <v>91</v>
      </c>
      <c r="M40">
        <v>55</v>
      </c>
      <c r="N40">
        <v>0</v>
      </c>
      <c r="O40" t="s">
        <v>168</v>
      </c>
      <c r="P40">
        <v>0</v>
      </c>
      <c r="Q40">
        <v>1</v>
      </c>
      <c r="R40">
        <v>1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BJ40">
        <f t="shared" si="9"/>
        <v>2</v>
      </c>
      <c r="BK40">
        <f t="shared" si="10"/>
        <v>1</v>
      </c>
    </row>
    <row r="41" spans="1:63" x14ac:dyDescent="0.35">
      <c r="A41">
        <v>18</v>
      </c>
      <c r="B41" t="s">
        <v>191</v>
      </c>
      <c r="C41" t="s">
        <v>163</v>
      </c>
      <c r="D41" t="s">
        <v>164</v>
      </c>
      <c r="E41">
        <v>0.367535305027334</v>
      </c>
      <c r="F41">
        <v>15379.52723535457</v>
      </c>
      <c r="G41" t="s">
        <v>165</v>
      </c>
      <c r="H41" t="s">
        <v>166</v>
      </c>
      <c r="I41">
        <v>1</v>
      </c>
      <c r="J41" t="s">
        <v>174</v>
      </c>
      <c r="K41">
        <v>35</v>
      </c>
      <c r="L41">
        <v>95</v>
      </c>
      <c r="M41">
        <v>35</v>
      </c>
      <c r="N41">
        <v>0</v>
      </c>
      <c r="O41" t="s">
        <v>168</v>
      </c>
      <c r="P41">
        <v>0</v>
      </c>
      <c r="Q41">
        <v>1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BJ41">
        <f t="shared" si="9"/>
        <v>1</v>
      </c>
      <c r="BK41">
        <f t="shared" si="10"/>
        <v>1</v>
      </c>
    </row>
    <row r="42" spans="1:63" x14ac:dyDescent="0.35">
      <c r="A42">
        <v>19</v>
      </c>
      <c r="B42" t="s">
        <v>192</v>
      </c>
      <c r="C42" t="s">
        <v>163</v>
      </c>
      <c r="D42" t="s">
        <v>164</v>
      </c>
      <c r="E42">
        <v>0.367535305027334</v>
      </c>
      <c r="F42">
        <v>15379.52723535457</v>
      </c>
      <c r="G42" t="s">
        <v>165</v>
      </c>
      <c r="H42" t="s">
        <v>166</v>
      </c>
      <c r="I42">
        <v>1</v>
      </c>
      <c r="J42" t="s">
        <v>176</v>
      </c>
      <c r="K42">
        <v>35</v>
      </c>
      <c r="L42">
        <v>91</v>
      </c>
      <c r="M42">
        <v>35</v>
      </c>
      <c r="N42">
        <v>0</v>
      </c>
      <c r="O42" t="s">
        <v>168</v>
      </c>
      <c r="P42">
        <v>0</v>
      </c>
      <c r="Q42">
        <v>1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BJ42">
        <f t="shared" si="9"/>
        <v>1</v>
      </c>
      <c r="BK42">
        <f t="shared" si="10"/>
        <v>1</v>
      </c>
    </row>
    <row r="43" spans="1:63" x14ac:dyDescent="0.35">
      <c r="A43">
        <v>20</v>
      </c>
      <c r="B43" t="s">
        <v>193</v>
      </c>
      <c r="C43" t="s">
        <v>163</v>
      </c>
      <c r="D43" t="s">
        <v>164</v>
      </c>
      <c r="E43">
        <v>0.367535305027334</v>
      </c>
      <c r="F43">
        <v>15379.52723535457</v>
      </c>
      <c r="G43" t="s">
        <v>165</v>
      </c>
      <c r="H43" t="s">
        <v>166</v>
      </c>
      <c r="I43">
        <v>1</v>
      </c>
      <c r="J43" t="s">
        <v>178</v>
      </c>
      <c r="K43">
        <v>35</v>
      </c>
      <c r="L43">
        <v>93</v>
      </c>
      <c r="M43">
        <v>35</v>
      </c>
      <c r="N43">
        <v>0</v>
      </c>
      <c r="O43" t="s">
        <v>168</v>
      </c>
      <c r="P43">
        <v>0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BJ43">
        <f t="shared" si="9"/>
        <v>1</v>
      </c>
      <c r="BK43">
        <f t="shared" si="10"/>
        <v>1</v>
      </c>
    </row>
    <row r="44" spans="1:63" x14ac:dyDescent="0.35">
      <c r="A44">
        <v>21</v>
      </c>
      <c r="B44" t="s">
        <v>194</v>
      </c>
      <c r="C44" t="s">
        <v>163</v>
      </c>
      <c r="D44" t="s">
        <v>164</v>
      </c>
      <c r="E44">
        <v>0.367535305027334</v>
      </c>
      <c r="F44">
        <v>15379.52723535457</v>
      </c>
      <c r="G44" t="s">
        <v>165</v>
      </c>
      <c r="H44" t="s">
        <v>166</v>
      </c>
      <c r="I44">
        <v>1</v>
      </c>
      <c r="J44" t="s">
        <v>180</v>
      </c>
      <c r="K44">
        <v>35</v>
      </c>
      <c r="L44">
        <v>88</v>
      </c>
      <c r="M44">
        <v>35</v>
      </c>
      <c r="N44">
        <v>0</v>
      </c>
      <c r="O44" t="s">
        <v>168</v>
      </c>
      <c r="P44">
        <v>0</v>
      </c>
      <c r="Q44">
        <v>1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BJ44">
        <f t="shared" si="9"/>
        <v>1</v>
      </c>
      <c r="BK44">
        <f t="shared" si="10"/>
        <v>1</v>
      </c>
    </row>
    <row r="45" spans="1:63" x14ac:dyDescent="0.35">
      <c r="K45">
        <v>0</v>
      </c>
      <c r="M45">
        <v>0</v>
      </c>
      <c r="BJ45">
        <f t="shared" si="9"/>
        <v>0</v>
      </c>
      <c r="BK45">
        <f t="shared" si="10"/>
        <v>0</v>
      </c>
    </row>
    <row r="46" spans="1:63" x14ac:dyDescent="0.35">
      <c r="K46">
        <v>0</v>
      </c>
      <c r="M46">
        <v>0</v>
      </c>
      <c r="BJ46">
        <f t="shared" si="9"/>
        <v>0</v>
      </c>
      <c r="BK46">
        <f t="shared" si="10"/>
        <v>0</v>
      </c>
    </row>
    <row r="47" spans="1:63" x14ac:dyDescent="0.35">
      <c r="K47">
        <v>0</v>
      </c>
      <c r="M47">
        <v>0</v>
      </c>
      <c r="BJ47">
        <f t="shared" si="9"/>
        <v>0</v>
      </c>
      <c r="BK47">
        <f t="shared" si="10"/>
        <v>0</v>
      </c>
    </row>
    <row r="48" spans="1:63" x14ac:dyDescent="0.35">
      <c r="K48">
        <v>0</v>
      </c>
      <c r="M48">
        <v>0</v>
      </c>
      <c r="BJ48">
        <f t="shared" si="9"/>
        <v>0</v>
      </c>
      <c r="BK48">
        <f t="shared" si="10"/>
        <v>0</v>
      </c>
    </row>
    <row r="49" spans="11:63" x14ac:dyDescent="0.35">
      <c r="K49">
        <v>0</v>
      </c>
      <c r="M49">
        <v>0</v>
      </c>
      <c r="BJ49">
        <f t="shared" si="9"/>
        <v>0</v>
      </c>
      <c r="BK49">
        <f t="shared" si="10"/>
        <v>0</v>
      </c>
    </row>
    <row r="50" spans="11:63" x14ac:dyDescent="0.35">
      <c r="K50">
        <v>0</v>
      </c>
      <c r="M50">
        <v>0</v>
      </c>
      <c r="BJ50">
        <f t="shared" si="9"/>
        <v>0</v>
      </c>
      <c r="BK50">
        <f t="shared" si="10"/>
        <v>0</v>
      </c>
    </row>
    <row r="51" spans="11:63" x14ac:dyDescent="0.35">
      <c r="K51">
        <v>0</v>
      </c>
      <c r="M51">
        <v>0</v>
      </c>
      <c r="BJ51">
        <f t="shared" si="9"/>
        <v>0</v>
      </c>
      <c r="BK51">
        <f t="shared" si="10"/>
        <v>0</v>
      </c>
    </row>
    <row r="52" spans="11:63" x14ac:dyDescent="0.35">
      <c r="K52">
        <v>0</v>
      </c>
      <c r="M52">
        <v>0</v>
      </c>
      <c r="BJ52">
        <f t="shared" si="9"/>
        <v>0</v>
      </c>
      <c r="BK52">
        <f t="shared" si="10"/>
        <v>0</v>
      </c>
    </row>
    <row r="53" spans="11:63" x14ac:dyDescent="0.35">
      <c r="K53">
        <v>0</v>
      </c>
      <c r="M53">
        <v>0</v>
      </c>
      <c r="BJ53">
        <f t="shared" si="9"/>
        <v>0</v>
      </c>
      <c r="BK53">
        <f t="shared" si="10"/>
        <v>0</v>
      </c>
    </row>
    <row r="54" spans="11:63" x14ac:dyDescent="0.35">
      <c r="K54">
        <v>0</v>
      </c>
      <c r="M54">
        <v>0</v>
      </c>
      <c r="BJ54">
        <f t="shared" si="9"/>
        <v>0</v>
      </c>
      <c r="BK54">
        <f t="shared" si="1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Sachin Saurav</cp:lastModifiedBy>
  <dcterms:created xsi:type="dcterms:W3CDTF">2025-05-27T06:05:50Z</dcterms:created>
  <dcterms:modified xsi:type="dcterms:W3CDTF">2025-05-27T06:07:15Z</dcterms:modified>
</cp:coreProperties>
</file>