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nsidemedia-my.sharepoint.com/personal/sachin_saurav_groupm_com/Documents/Multiple_Documents/data/"/>
    </mc:Choice>
  </mc:AlternateContent>
  <xr:revisionPtr revIDLastSave="1" documentId="11_2EF56393550AD354335FBC734D5ED87656CCE5E7" xr6:coauthVersionLast="47" xr6:coauthVersionMax="47" xr10:uidLastSave="{070D33D1-9AD2-461D-B71C-82F1A525DCA8}"/>
  <bookViews>
    <workbookView xWindow="-110" yWindow="-110" windowWidth="19420" windowHeight="11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4" i="1" l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18" i="1"/>
  <c r="BL18" i="1" s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BI10" i="1"/>
  <c r="BI19" i="1" s="1"/>
  <c r="BH10" i="1"/>
  <c r="BH19" i="1" s="1"/>
  <c r="BG10" i="1"/>
  <c r="BG19" i="1" s="1"/>
  <c r="BF10" i="1"/>
  <c r="BF6" i="1" s="1"/>
  <c r="BE10" i="1"/>
  <c r="BE19" i="1" s="1"/>
  <c r="BD10" i="1"/>
  <c r="BD19" i="1" s="1"/>
  <c r="BC10" i="1"/>
  <c r="BC19" i="1" s="1"/>
  <c r="BB10" i="1"/>
  <c r="BB6" i="1" s="1"/>
  <c r="BA10" i="1"/>
  <c r="BA6" i="1" s="1"/>
  <c r="AZ10" i="1"/>
  <c r="AZ19" i="1" s="1"/>
  <c r="AY10" i="1"/>
  <c r="AY19" i="1" s="1"/>
  <c r="AX10" i="1"/>
  <c r="AX19" i="1" s="1"/>
  <c r="AW10" i="1"/>
  <c r="AW19" i="1" s="1"/>
  <c r="AV10" i="1"/>
  <c r="AV19" i="1" s="1"/>
  <c r="AU10" i="1"/>
  <c r="AU19" i="1" s="1"/>
  <c r="AT10" i="1"/>
  <c r="AT19" i="1" s="1"/>
  <c r="AS10" i="1"/>
  <c r="AS19" i="1" s="1"/>
  <c r="AR10" i="1"/>
  <c r="AR19" i="1" s="1"/>
  <c r="AQ10" i="1"/>
  <c r="AQ19" i="1" s="1"/>
  <c r="AP10" i="1"/>
  <c r="AP6" i="1" s="1"/>
  <c r="AO10" i="1"/>
  <c r="AO6" i="1" s="1"/>
  <c r="AN10" i="1"/>
  <c r="AN19" i="1" s="1"/>
  <c r="AM10" i="1"/>
  <c r="AM19" i="1" s="1"/>
  <c r="AL10" i="1"/>
  <c r="AL19" i="1" s="1"/>
  <c r="AK10" i="1"/>
  <c r="AK19" i="1" s="1"/>
  <c r="AJ10" i="1"/>
  <c r="AJ19" i="1" s="1"/>
  <c r="AI10" i="1"/>
  <c r="AI19" i="1" s="1"/>
  <c r="AH10" i="1"/>
  <c r="AH19" i="1" s="1"/>
  <c r="AG10" i="1"/>
  <c r="AG6" i="1" s="1"/>
  <c r="AF10" i="1"/>
  <c r="AF19" i="1" s="1"/>
  <c r="AE10" i="1"/>
  <c r="AE19" i="1" s="1"/>
  <c r="AD10" i="1"/>
  <c r="AD6" i="1" s="1"/>
  <c r="AC10" i="1"/>
  <c r="AC6" i="1" s="1"/>
  <c r="AB10" i="1"/>
  <c r="AB19" i="1" s="1"/>
  <c r="AA10" i="1"/>
  <c r="AA19" i="1" s="1"/>
  <c r="Z10" i="1"/>
  <c r="Z19" i="1" s="1"/>
  <c r="Y10" i="1"/>
  <c r="Y19" i="1" s="1"/>
  <c r="X10" i="1"/>
  <c r="X19" i="1" s="1"/>
  <c r="W10" i="1"/>
  <c r="W19" i="1" s="1"/>
  <c r="V10" i="1"/>
  <c r="V19" i="1" s="1"/>
  <c r="U10" i="1"/>
  <c r="U19" i="1" s="1"/>
  <c r="T10" i="1"/>
  <c r="T19" i="1" s="1"/>
  <c r="S10" i="1"/>
  <c r="S19" i="1" s="1"/>
  <c r="R10" i="1"/>
  <c r="R6" i="1" s="1"/>
  <c r="Q10" i="1"/>
  <c r="Q6" i="1" s="1"/>
  <c r="P10" i="1"/>
  <c r="BJ10" i="1" s="1"/>
  <c r="BI9" i="1"/>
  <c r="BI13" i="1" s="1"/>
  <c r="BH9" i="1"/>
  <c r="BH13" i="1" s="1"/>
  <c r="BG9" i="1"/>
  <c r="BG13" i="1" s="1"/>
  <c r="BF9" i="1"/>
  <c r="BF13" i="1" s="1"/>
  <c r="BE9" i="1"/>
  <c r="BE13" i="1" s="1"/>
  <c r="BD9" i="1"/>
  <c r="BD13" i="1" s="1"/>
  <c r="BC9" i="1"/>
  <c r="BC13" i="1" s="1"/>
  <c r="BB9" i="1"/>
  <c r="BB13" i="1" s="1"/>
  <c r="BA9" i="1"/>
  <c r="BA13" i="1" s="1"/>
  <c r="AZ9" i="1"/>
  <c r="AZ13" i="1" s="1"/>
  <c r="AY9" i="1"/>
  <c r="AY13" i="1" s="1"/>
  <c r="AX9" i="1"/>
  <c r="AX13" i="1" s="1"/>
  <c r="AW9" i="1"/>
  <c r="AW13" i="1" s="1"/>
  <c r="AV9" i="1"/>
  <c r="AV13" i="1" s="1"/>
  <c r="AU9" i="1"/>
  <c r="AU13" i="1" s="1"/>
  <c r="AT9" i="1"/>
  <c r="AT13" i="1" s="1"/>
  <c r="AS9" i="1"/>
  <c r="AS13" i="1" s="1"/>
  <c r="AR9" i="1"/>
  <c r="AR13" i="1" s="1"/>
  <c r="AQ9" i="1"/>
  <c r="AQ13" i="1" s="1"/>
  <c r="AP9" i="1"/>
  <c r="AP13" i="1" s="1"/>
  <c r="AO9" i="1"/>
  <c r="AO13" i="1" s="1"/>
  <c r="AN9" i="1"/>
  <c r="AN13" i="1" s="1"/>
  <c r="AM9" i="1"/>
  <c r="AM13" i="1" s="1"/>
  <c r="AL9" i="1"/>
  <c r="AL13" i="1" s="1"/>
  <c r="AK9" i="1"/>
  <c r="AK13" i="1" s="1"/>
  <c r="AJ9" i="1"/>
  <c r="AJ13" i="1" s="1"/>
  <c r="AI9" i="1"/>
  <c r="AI13" i="1" s="1"/>
  <c r="AH9" i="1"/>
  <c r="AH13" i="1" s="1"/>
  <c r="AG9" i="1"/>
  <c r="AG13" i="1" s="1"/>
  <c r="AF9" i="1"/>
  <c r="AF13" i="1" s="1"/>
  <c r="AE9" i="1"/>
  <c r="AE13" i="1" s="1"/>
  <c r="AD9" i="1"/>
  <c r="AD13" i="1" s="1"/>
  <c r="AC9" i="1"/>
  <c r="AC13" i="1" s="1"/>
  <c r="AB9" i="1"/>
  <c r="AB13" i="1" s="1"/>
  <c r="AA9" i="1"/>
  <c r="AA13" i="1" s="1"/>
  <c r="Z9" i="1"/>
  <c r="Z13" i="1" s="1"/>
  <c r="Y9" i="1"/>
  <c r="Y13" i="1" s="1"/>
  <c r="X9" i="1"/>
  <c r="X13" i="1" s="1"/>
  <c r="W9" i="1"/>
  <c r="W13" i="1" s="1"/>
  <c r="V9" i="1"/>
  <c r="V13" i="1" s="1"/>
  <c r="U9" i="1"/>
  <c r="U13" i="1" s="1"/>
  <c r="T9" i="1"/>
  <c r="T13" i="1" s="1"/>
  <c r="S9" i="1"/>
  <c r="S13" i="1" s="1"/>
  <c r="R9" i="1"/>
  <c r="R13" i="1" s="1"/>
  <c r="Q9" i="1"/>
  <c r="BJ9" i="1" s="1"/>
  <c r="P9" i="1"/>
  <c r="P13" i="1" s="1"/>
  <c r="C9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H6" i="1"/>
  <c r="BG6" i="1"/>
  <c r="BE6" i="1"/>
  <c r="BD6" i="1"/>
  <c r="BC6" i="1"/>
  <c r="AZ6" i="1"/>
  <c r="AY6" i="1"/>
  <c r="AW6" i="1"/>
  <c r="AV6" i="1"/>
  <c r="AU6" i="1"/>
  <c r="AT6" i="1"/>
  <c r="AS6" i="1"/>
  <c r="AQ6" i="1"/>
  <c r="AN6" i="1"/>
  <c r="AM6" i="1"/>
  <c r="AJ6" i="1"/>
  <c r="AI6" i="1"/>
  <c r="AH6" i="1"/>
  <c r="AF6" i="1"/>
  <c r="AE6" i="1"/>
  <c r="AB6" i="1"/>
  <c r="X6" i="1"/>
  <c r="W6" i="1"/>
  <c r="V6" i="1"/>
  <c r="T6" i="1"/>
  <c r="S6" i="1"/>
  <c r="P6" i="1"/>
  <c r="BJ5" i="1"/>
  <c r="BL17" i="1" s="1"/>
  <c r="M5" i="1"/>
  <c r="K5" i="1"/>
  <c r="BJ4" i="1"/>
  <c r="M4" i="1"/>
  <c r="K4" i="1"/>
  <c r="Y6" i="1" l="1"/>
  <c r="AK6" i="1"/>
  <c r="P11" i="1"/>
  <c r="AB11" i="1"/>
  <c r="AN11" i="1"/>
  <c r="AZ11" i="1"/>
  <c r="P12" i="1"/>
  <c r="AB12" i="1"/>
  <c r="AN12" i="1"/>
  <c r="AZ12" i="1"/>
  <c r="P19" i="1"/>
  <c r="Z6" i="1"/>
  <c r="AL6" i="1"/>
  <c r="AX6" i="1"/>
  <c r="Q11" i="1"/>
  <c r="AC11" i="1"/>
  <c r="AO11" i="1"/>
  <c r="BA11" i="1"/>
  <c r="Q12" i="1"/>
  <c r="AC12" i="1"/>
  <c r="AO12" i="1"/>
  <c r="BA12" i="1"/>
  <c r="Q13" i="1"/>
  <c r="M13" i="1" s="1"/>
  <c r="Q19" i="1"/>
  <c r="AC19" i="1"/>
  <c r="AO19" i="1"/>
  <c r="BA19" i="1"/>
  <c r="R11" i="1"/>
  <c r="AD11" i="1"/>
  <c r="AP11" i="1"/>
  <c r="BB11" i="1"/>
  <c r="R12" i="1"/>
  <c r="AD12" i="1"/>
  <c r="AP12" i="1"/>
  <c r="BB12" i="1"/>
  <c r="R19" i="1"/>
  <c r="AD19" i="1"/>
  <c r="AP19" i="1"/>
  <c r="BB19" i="1"/>
  <c r="S11" i="1"/>
  <c r="AE11" i="1"/>
  <c r="AQ11" i="1"/>
  <c r="BC11" i="1"/>
  <c r="S12" i="1"/>
  <c r="AE12" i="1"/>
  <c r="AQ12" i="1"/>
  <c r="BC12" i="1"/>
  <c r="AR6" i="1"/>
  <c r="U6" i="1"/>
  <c r="K6" i="1" s="1"/>
  <c r="AA6" i="1"/>
  <c r="T11" i="1"/>
  <c r="AF11" i="1"/>
  <c r="AR11" i="1"/>
  <c r="BD11" i="1"/>
  <c r="T12" i="1"/>
  <c r="AF12" i="1"/>
  <c r="AR12" i="1"/>
  <c r="BD12" i="1"/>
  <c r="U11" i="1"/>
  <c r="AG11" i="1"/>
  <c r="AS11" i="1"/>
  <c r="BE11" i="1"/>
  <c r="U12" i="1"/>
  <c r="AG12" i="1"/>
  <c r="AS12" i="1"/>
  <c r="BE12" i="1"/>
  <c r="AG19" i="1"/>
  <c r="V11" i="1"/>
  <c r="AH11" i="1"/>
  <c r="AT11" i="1"/>
  <c r="BF11" i="1"/>
  <c r="V12" i="1"/>
  <c r="AH12" i="1"/>
  <c r="AT12" i="1"/>
  <c r="BF12" i="1"/>
  <c r="BF19" i="1"/>
  <c r="W11" i="1"/>
  <c r="AI11" i="1"/>
  <c r="AU11" i="1"/>
  <c r="BG11" i="1"/>
  <c r="W12" i="1"/>
  <c r="AI12" i="1"/>
  <c r="AU12" i="1"/>
  <c r="BG12" i="1"/>
  <c r="X11" i="1"/>
  <c r="AJ11" i="1"/>
  <c r="AV11" i="1"/>
  <c r="BH11" i="1"/>
  <c r="X12" i="1"/>
  <c r="AJ12" i="1"/>
  <c r="AV12" i="1"/>
  <c r="BH12" i="1"/>
  <c r="C11" i="1"/>
  <c r="Y11" i="1"/>
  <c r="AK11" i="1"/>
  <c r="AW11" i="1"/>
  <c r="BI11" i="1"/>
  <c r="Y12" i="1"/>
  <c r="AK12" i="1"/>
  <c r="AW12" i="1"/>
  <c r="BI12" i="1"/>
  <c r="C10" i="1"/>
  <c r="Z11" i="1"/>
  <c r="AL11" i="1"/>
  <c r="AX11" i="1"/>
  <c r="Z12" i="1"/>
  <c r="AL12" i="1"/>
  <c r="AX12" i="1"/>
  <c r="AA11" i="1"/>
  <c r="AM11" i="1"/>
  <c r="AY11" i="1"/>
  <c r="AA12" i="1"/>
  <c r="AM12" i="1"/>
  <c r="AY12" i="1"/>
  <c r="M12" i="1" l="1"/>
  <c r="K12" i="1"/>
  <c r="M11" i="1"/>
  <c r="K11" i="1"/>
  <c r="K13" i="1"/>
  <c r="M6" i="1"/>
</calcChain>
</file>

<file path=xl/sharedStrings.xml><?xml version="1.0" encoding="utf-8"?>
<sst xmlns="http://schemas.openxmlformats.org/spreadsheetml/2006/main" count="331" uniqueCount="247">
  <si>
    <t>Dur</t>
  </si>
  <si>
    <t>Campaign Name</t>
  </si>
  <si>
    <t>HDP DIABETES TASTY CHOCOLATE (HORLICKS) IN APR25</t>
  </si>
  <si>
    <t>KISSAN JAMS REAL 3 IN APR'25</t>
  </si>
  <si>
    <t>STANDARD HORLICKS PRICING(HORLICKS) IN APR'25</t>
  </si>
  <si>
    <t>SURF EXCEL OLSEN (SURF) IN APR'25</t>
  </si>
  <si>
    <t>VIM LIQUID FRISBEE (SUNLIGHT) IN APR'25</t>
  </si>
  <si>
    <t>HELLMANNS DAVINCI IN APR'25</t>
  </si>
  <si>
    <t>KISSAN TOMATO KETCHUPS REAL 2 IN APR'25</t>
  </si>
  <si>
    <t>VIM LIQUID FOOD TRUCK (SUNLIGHT) IN APR'25</t>
  </si>
  <si>
    <t>BROOKE BOND 3 ROSES NC CRICKET (BBF) IN APR'25</t>
  </si>
  <si>
    <t>BROOKE BOND TAJ MAHAL AMBROSIA IN APR'25</t>
  </si>
  <si>
    <t>BRU INSTANT LOVE IS BRU (FRIDAY) IN APR'25</t>
  </si>
  <si>
    <t>BOOST LIQUEFY (BOOST) IN APR'25</t>
  </si>
  <si>
    <t>COMFORT GALAXYY IN APR'25</t>
  </si>
  <si>
    <t>CLINIC PLUS SHAMPOO ICONIC 2.0 SACHETS IN APR'25</t>
  </si>
  <si>
    <t>CLOSE UP TOOTHPASTE HAILEE (CUP) IN APR'25</t>
  </si>
  <si>
    <t>DOVE BATHING BAR DAFOE-Y2-(DOVE) IN APR'25</t>
  </si>
  <si>
    <t>BOOST PABG SOUTH (BOOST) IN APR'25</t>
  </si>
  <si>
    <t>DD (HLL) NUBRA (DOMESTOS) IN APR'25</t>
  </si>
  <si>
    <t>HORLICKS DIABETES PLUS FIBRE (HORLICKS) IN APR25</t>
  </si>
  <si>
    <t>GOLDEN SPOON HRT_NODDY IN APR'25</t>
  </si>
  <si>
    <t>HSP STRENGTH-PLUS-(HORLICKS) IN APR'25</t>
  </si>
  <si>
    <t>HMP WHAT'S THE BABY SAYING IN APR'25</t>
  </si>
  <si>
    <t>HAMAM SOAP AMMAN (HAMAM) IN APR'25</t>
  </si>
  <si>
    <t>HORLICKS WOMEN'S PLUS STAND STRONG PLUS IN APR'25</t>
  </si>
  <si>
    <t>KISSAN SQUASH SQUASH (KISSAN) IN APR'25</t>
  </si>
  <si>
    <t>LIPTON GREEN TEA PEPPER (LIPTON) IN APR'25</t>
  </si>
  <si>
    <t>LIPTON GREEN TEA MINT IN APR'25</t>
  </si>
  <si>
    <t>HORLICKS LITE LITE IN APR'25</t>
  </si>
  <si>
    <t>LUX TOILET SOAP AMBRE (LUX) IN APR'25</t>
  </si>
  <si>
    <t>PONDS DF TALC PHEONIX (PONDS) IN APR'25</t>
  </si>
  <si>
    <t>PEARS SOAP AMETHYST (PEARS) IN APR'25</t>
  </si>
  <si>
    <t>RIN ADVANCED BAR BOLT (RIN) IN APR'25</t>
  </si>
  <si>
    <t>RIN LIQUID SIRIUS (LAUNDRY) IN APR'25</t>
  </si>
  <si>
    <t>STANDARD HORLICKS TSS IN APR'25</t>
  </si>
  <si>
    <t>THE DAIRY FACTORY HRT_TOM IN APR'25</t>
  </si>
  <si>
    <t>VIM LIQUID SKYWALKER (SUNLIGHT) IN APR'25</t>
  </si>
  <si>
    <t>VIM LIQUID SHUDHHAM-(VIM) IN APR'25</t>
  </si>
  <si>
    <t>BB3R TASTE OF TOGETHERNESS (BBF) IN APR'25</t>
  </si>
  <si>
    <t>BB3R NC IMMUNITY BOOSTER (3 ROSES) IN APR'25</t>
  </si>
  <si>
    <t>DOVE SHAMPOO DOMINOS (DOVE) IN APR'25</t>
  </si>
  <si>
    <t>LIFEBUOY SOAP JARVIS TERRA (LIFEBUOY) IN APR'25</t>
  </si>
  <si>
    <t>LIFEBUOY SOAP NRITHALAYA (LIFEBUOY) IN APR'25</t>
  </si>
  <si>
    <t>LUX TOILET SOAP ALCHEMY (LUX) IN APR'25</t>
  </si>
  <si>
    <t>MAGNUM PELE_PISTA  IN APR'25</t>
  </si>
  <si>
    <t>MIN</t>
  </si>
  <si>
    <t>MAX</t>
  </si>
  <si>
    <t>Commercial Name</t>
  </si>
  <si>
    <t>DP TASTY CHOCOLATE 10S HUL TLF</t>
  </si>
  <si>
    <t>KJ DREAMING FRU ND 10 HUL TLF</t>
  </si>
  <si>
    <t>STD HLX PRICE 10 HUL TLF</t>
  </si>
  <si>
    <t>SXL OLSEN JANKIDS 10 HUL TLF</t>
  </si>
  <si>
    <t>VIM LIQUID FT VALUE 10 HUL TLF</t>
  </si>
  <si>
    <t>HELLMANNS PICNIC NEW 15 U1 TLF</t>
  </si>
  <si>
    <t>KTK 1 ROTTEN TOMATO 15 U2 TLF</t>
  </si>
  <si>
    <t>VIM LIQUID FT APR25 15S HUL TLF</t>
  </si>
  <si>
    <t>3RNC 60 ANNIVERSARY TVC 20 TLF</t>
  </si>
  <si>
    <t>BBTM HOLLOW TREE U1 TVC 20 TLF</t>
  </si>
  <si>
    <t>BI FRIDAY 20 TLF</t>
  </si>
  <si>
    <t>BOOST RTD FEB 2025 HUL TLF</t>
  </si>
  <si>
    <t>COMFORT GLX SUMMER 20S HUL TLF</t>
  </si>
  <si>
    <t>CP ICO2 LCS MAR25 20S HUL TLF</t>
  </si>
  <si>
    <t>CUP AVATAR 20S JAN25 HUL TLF</t>
  </si>
  <si>
    <t>DBB DAFY2 SEP24 20S SO HUL TLF</t>
  </si>
  <si>
    <t>DHONI 3X STAMINA 2024 20 TLF</t>
  </si>
  <si>
    <t>DOMEX NUBRA IT U2 20 SEC TLF</t>
  </si>
  <si>
    <t>DOMEX NUBRA WT U2 20 SEC TLF</t>
  </si>
  <si>
    <t>DP FIBRE CHAI 20S HUL TLF</t>
  </si>
  <si>
    <t>GOLDSPOON HRTNODDY 20S HUL TLF</t>
  </si>
  <si>
    <t>HLXSTPL AP REV 20 HUL TLF</t>
  </si>
  <si>
    <t>HMP AUG24 20S HUL TLF</t>
  </si>
  <si>
    <t>HS AMMAN 20S JAN HUL TLF</t>
  </si>
  <si>
    <t>HWP OINT AUG24 TAM 20S HUL TLF</t>
  </si>
  <si>
    <t>KISSAN SQUASH ROTO 20 U2 TLF</t>
  </si>
  <si>
    <t>LGT CUPCAKE U1 TVC 20 TLF</t>
  </si>
  <si>
    <t>LGT TOUGHEST TVC 20S HUL TLF</t>
  </si>
  <si>
    <t>LT YOGA 294 APR25 20 HUL TLF</t>
  </si>
  <si>
    <t>LTS AMBRE 20S IN FEB25 HUL TLF</t>
  </si>
  <si>
    <t>PDFT PHOENIX 20S 2024 U2 TLF</t>
  </si>
  <si>
    <t>PTS AMT2 20 SOU NOV24 HUL TLF</t>
  </si>
  <si>
    <t>RAB TRAFFIC COP U2 MAR 20 TLF</t>
  </si>
  <si>
    <t>RML SIRIUS 20S SLF 515 HUL TLF</t>
  </si>
  <si>
    <t>STD HLX DOORBELL 20 HUL TLF</t>
  </si>
  <si>
    <t>TDF HRTTOM 20S HUL TLF</t>
  </si>
  <si>
    <t>VIM FC LAVEN SKYW 20S HUL TLF</t>
  </si>
  <si>
    <t>VIM SHUDHHAM APR25 20S HUL TLF</t>
  </si>
  <si>
    <t>3R TOT LATE MARRIAGE 25 U2 TLF</t>
  </si>
  <si>
    <t>3RNC COINSFILM NEWPACK 25 TLF</t>
  </si>
  <si>
    <t>DOVE DOMINO 25S AUG24 HUL TLF</t>
  </si>
  <si>
    <t>LBS JARTER DEC24 25S HUL TLF</t>
  </si>
  <si>
    <t>LBS NA 25S JUL23 U2 ES TLF</t>
  </si>
  <si>
    <t>LTS ALCHEMY 25S SO MAY24 TLF</t>
  </si>
  <si>
    <t>MAG PELEPISTA 30S 2025 HUL TLF</t>
  </si>
  <si>
    <t>Budget</t>
  </si>
  <si>
    <t>GRP</t>
  </si>
  <si>
    <t>PT</t>
  </si>
  <si>
    <t>NPT</t>
  </si>
  <si>
    <t>IB ID</t>
  </si>
  <si>
    <t>FCT LEFT</t>
  </si>
  <si>
    <t>Pristine</t>
  </si>
  <si>
    <t>Amount</t>
  </si>
  <si>
    <t>%Allocation</t>
  </si>
  <si>
    <t>%</t>
  </si>
  <si>
    <t>Allocated GRP</t>
  </si>
  <si>
    <t>CPRP</t>
  </si>
  <si>
    <t>CL.CPRP</t>
  </si>
  <si>
    <t>GRP Allocation %</t>
  </si>
  <si>
    <t>Budget Available</t>
  </si>
  <si>
    <t>Brand Name</t>
  </si>
  <si>
    <t>HORLICKS DIABETES PLUS</t>
  </si>
  <si>
    <t>KISSAN JAMS</t>
  </si>
  <si>
    <t>STANDARD HORLICKS</t>
  </si>
  <si>
    <t>SURF EXCEL</t>
  </si>
  <si>
    <t>VIM LIQUID</t>
  </si>
  <si>
    <t>HELLMANNS</t>
  </si>
  <si>
    <t>KISSAN TOMATO KETCHUPS</t>
  </si>
  <si>
    <t>BROOKE BOND 3 ROSES NC</t>
  </si>
  <si>
    <t>BROOKE BOND TAJ MAHAL</t>
  </si>
  <si>
    <t>BRU INSTANT</t>
  </si>
  <si>
    <t>BOOST</t>
  </si>
  <si>
    <t>COMFORT</t>
  </si>
  <si>
    <t>CLINIC PLUS SHAMPOO</t>
  </si>
  <si>
    <t>CLOSE UP TOOTHPASTE</t>
  </si>
  <si>
    <t>DOVE BATHING BAR</t>
  </si>
  <si>
    <t>DOMEX DISINFECTANT (HLL)</t>
  </si>
  <si>
    <t>GOLDEN SPOON</t>
  </si>
  <si>
    <t>HORLICKS STRENGTH PLUS</t>
  </si>
  <si>
    <t>HORLICKS MOTHER'S PLUS</t>
  </si>
  <si>
    <t>HAMAM SOAP</t>
  </si>
  <si>
    <t>HORLICKS WOMEN'S PLUS</t>
  </si>
  <si>
    <t>KISSAN SQUASH</t>
  </si>
  <si>
    <t>LIPTON GREEN TEA</t>
  </si>
  <si>
    <t>HORLICKS LITE</t>
  </si>
  <si>
    <t>LUX TOILET SOAP</t>
  </si>
  <si>
    <t>PONDS DF TALC</t>
  </si>
  <si>
    <t>PEARS SOAPS</t>
  </si>
  <si>
    <t>RIN ADVANCED BAR</t>
  </si>
  <si>
    <t>RIN LIQUID</t>
  </si>
  <si>
    <t>THE DAIRY FACTORY</t>
  </si>
  <si>
    <t>BROOKE BOND 3 ROSES</t>
  </si>
  <si>
    <t>DOVE SHAMPOO</t>
  </si>
  <si>
    <t>LIFEBUOY SOAP</t>
  </si>
  <si>
    <t>MAGNUM</t>
  </si>
  <si>
    <t>IB No</t>
  </si>
  <si>
    <t>202500554597</t>
  </si>
  <si>
    <t>202500554561</t>
  </si>
  <si>
    <t>202500554454</t>
  </si>
  <si>
    <t>202500554385</t>
  </si>
  <si>
    <t>202500554557</t>
  </si>
  <si>
    <t>202500554315</t>
  </si>
  <si>
    <t>202500554560</t>
  </si>
  <si>
    <t>202500554609</t>
  </si>
  <si>
    <t>202500554559</t>
  </si>
  <si>
    <t>202500554298</t>
  </si>
  <si>
    <t>202500554389</t>
  </si>
  <si>
    <t>202500554510</t>
  </si>
  <si>
    <t>202500554452</t>
  </si>
  <si>
    <t>202500554509</t>
  </si>
  <si>
    <t>202500554552</t>
  </si>
  <si>
    <t>202500554580</t>
  </si>
  <si>
    <t>202500554511</t>
  </si>
  <si>
    <t>202500554555</t>
  </si>
  <si>
    <t>202500554596</t>
  </si>
  <si>
    <t>202500554610</t>
  </si>
  <si>
    <t>202500554393</t>
  </si>
  <si>
    <t>202500554455</t>
  </si>
  <si>
    <t>202500554314</t>
  </si>
  <si>
    <t>202500554456</t>
  </si>
  <si>
    <t>202500554501</t>
  </si>
  <si>
    <t>202500554388</t>
  </si>
  <si>
    <t>202500554387</t>
  </si>
  <si>
    <t>202500554563</t>
  </si>
  <si>
    <t>202500554607</t>
  </si>
  <si>
    <t>202500554562</t>
  </si>
  <si>
    <t>202500554554</t>
  </si>
  <si>
    <t>202500554558</t>
  </si>
  <si>
    <t>202500554583</t>
  </si>
  <si>
    <t>202500554453</t>
  </si>
  <si>
    <t>202500554611</t>
  </si>
  <si>
    <t>202500554421</t>
  </si>
  <si>
    <t>202500554480</t>
  </si>
  <si>
    <t>202500554390</t>
  </si>
  <si>
    <t>202500554391</t>
  </si>
  <si>
    <t>202500554423</t>
  </si>
  <si>
    <t>202500554530</t>
  </si>
  <si>
    <t>202500554531</t>
  </si>
  <si>
    <t>202500554606</t>
  </si>
  <si>
    <t>202500554425</t>
  </si>
  <si>
    <t>None</t>
  </si>
  <si>
    <t>Start Date</t>
  </si>
  <si>
    <t>End Date</t>
  </si>
  <si>
    <t>Total Dur</t>
  </si>
  <si>
    <t>Variance GRP</t>
  </si>
  <si>
    <t>Total Spots</t>
  </si>
  <si>
    <t>Lang</t>
  </si>
  <si>
    <t>TAM</t>
  </si>
  <si>
    <t>ENG</t>
  </si>
  <si>
    <t>Input File F to G</t>
  </si>
  <si>
    <t>Input File E</t>
  </si>
  <si>
    <t>Input File A</t>
  </si>
  <si>
    <t>Input File N</t>
  </si>
  <si>
    <t>L/(M/N)</t>
  </si>
  <si>
    <t>Input File E : RODP-Start</t>
  </si>
  <si>
    <t>Input File E : RODP-End</t>
  </si>
  <si>
    <t>hardcoded to 1</t>
  </si>
  <si>
    <t>Day From Date</t>
  </si>
  <si>
    <t>'='Allocated</t>
  </si>
  <si>
    <t>sum P20 to CN20</t>
  </si>
  <si>
    <t>sum P20*P1-CN20*CN1</t>
  </si>
  <si>
    <t>N-M</t>
  </si>
  <si>
    <t>Hardcoded To As Per Deal</t>
  </si>
  <si>
    <t>ProgramIndex</t>
  </si>
  <si>
    <t>Date</t>
  </si>
  <si>
    <t>ProgramName</t>
  </si>
  <si>
    <t>ChannelName</t>
  </si>
  <si>
    <t>Rating</t>
  </si>
  <si>
    <t>ER</t>
  </si>
  <si>
    <t>Start Time</t>
  </si>
  <si>
    <t>End Time</t>
  </si>
  <si>
    <t>DayPart</t>
  </si>
  <si>
    <t>Day</t>
  </si>
  <si>
    <t>Available</t>
  </si>
  <si>
    <t>Spot</t>
  </si>
  <si>
    <t>Allocated</t>
  </si>
  <si>
    <t>Unallocated</t>
  </si>
  <si>
    <t>PT or NPT</t>
  </si>
  <si>
    <t>Spots</t>
  </si>
  <si>
    <t>TOTAL GRP</t>
  </si>
  <si>
    <t>TOTAL COST</t>
  </si>
  <si>
    <t>25/04/25</t>
  </si>
  <si>
    <t>RODP - 07.00 - 24.00</t>
  </si>
  <si>
    <t>Sun Muisc</t>
  </si>
  <si>
    <t>07.00</t>
  </si>
  <si>
    <t>24.00</t>
  </si>
  <si>
    <t>Fri</t>
  </si>
  <si>
    <t>As Per Deal</t>
  </si>
  <si>
    <t>26/04/25</t>
  </si>
  <si>
    <t>Sat</t>
  </si>
  <si>
    <t>27/04/25</t>
  </si>
  <si>
    <t>Sun</t>
  </si>
  <si>
    <t>28/04/25</t>
  </si>
  <si>
    <t>Mon</t>
  </si>
  <si>
    <t>29/04/25</t>
  </si>
  <si>
    <t>Tue</t>
  </si>
  <si>
    <t>30/04/25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</si>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</sst>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E6CCFF"/>
        <bgColor rgb="FFE6CC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0" fontId="1" fillId="4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4"/>
  <sheetViews>
    <sheetView tabSelected="1" topLeftCell="G1" zoomScale="74" workbookViewId="0">
      <selection activeCell="F7" sqref="F7"/>
    </sheetView>
  </sheetViews>
  <sheetFormatPr defaultRowHeight="14.5" x14ac:dyDescent="0.35"/>
  <cols>
    <col min="1" max="1" width="12.6328125" bestFit="1" customWidth="1"/>
    <col min="2" max="2" width="10.6328125" bestFit="1" customWidth="1"/>
    <col min="3" max="3" width="17.90625" bestFit="1" customWidth="1"/>
    <col min="4" max="4" width="12.54296875" bestFit="1" customWidth="1"/>
    <col min="5" max="6" width="11.81640625" bestFit="1" customWidth="1"/>
    <col min="7" max="7" width="9.453125" bestFit="1" customWidth="1"/>
    <col min="10" max="10" width="5.1796875" bestFit="1" customWidth="1"/>
    <col min="11" max="11" width="8.453125" bestFit="1" customWidth="1"/>
    <col min="12" max="12" width="7.90625" bestFit="1" customWidth="1"/>
    <col min="13" max="13" width="11.81640625" bestFit="1" customWidth="1"/>
    <col min="14" max="14" width="10.81640625" bestFit="1" customWidth="1"/>
    <col min="15" max="15" width="16.1796875" bestFit="1" customWidth="1"/>
    <col min="16" max="16" width="47.90625" bestFit="1" customWidth="1"/>
    <col min="17" max="17" width="28.90625" bestFit="1" customWidth="1"/>
    <col min="18" max="18" width="44.7265625" bestFit="1" customWidth="1"/>
    <col min="19" max="19" width="31.1796875" bestFit="1" customWidth="1"/>
    <col min="20" max="20" width="36.7265625" bestFit="1" customWidth="1"/>
    <col min="21" max="21" width="30.54296875" bestFit="1" customWidth="1"/>
    <col min="22" max="22" width="39.1796875" bestFit="1" customWidth="1"/>
    <col min="23" max="23" width="41.1796875" bestFit="1" customWidth="1"/>
    <col min="24" max="24" width="44.7265625" bestFit="1" customWidth="1"/>
    <col min="25" max="25" width="42" bestFit="1" customWidth="1"/>
    <col min="26" max="26" width="39.453125" bestFit="1" customWidth="1"/>
    <col min="27" max="27" width="30.36328125" bestFit="1" customWidth="1"/>
    <col min="28" max="28" width="32" bestFit="1" customWidth="1"/>
    <col min="29" max="29" width="46.6328125" bestFit="1" customWidth="1"/>
    <col min="30" max="30" width="41.08984375" bestFit="1" customWidth="1"/>
    <col min="31" max="31" width="42.36328125" bestFit="1" customWidth="1"/>
    <col min="32" max="32" width="34.453125" bestFit="1" customWidth="1"/>
    <col min="33" max="34" width="34.7265625" bestFit="1" customWidth="1"/>
    <col min="35" max="35" width="45.90625" bestFit="1" customWidth="1"/>
    <col min="36" max="36" width="34.36328125" bestFit="1" customWidth="1"/>
    <col min="37" max="37" width="37.26953125" bestFit="1" customWidth="1"/>
    <col min="38" max="38" width="36.26953125" bestFit="1" customWidth="1"/>
    <col min="39" max="39" width="38.453125" bestFit="1" customWidth="1"/>
    <col min="40" max="40" width="50" bestFit="1" customWidth="1"/>
    <col min="41" max="41" width="38.26953125" bestFit="1" customWidth="1"/>
    <col min="42" max="42" width="40.453125" bestFit="1" customWidth="1"/>
    <col min="43" max="43" width="30.6328125" bestFit="1" customWidth="1"/>
    <col min="44" max="44" width="27" bestFit="1" customWidth="1"/>
    <col min="45" max="45" width="35.7265625" bestFit="1" customWidth="1"/>
    <col min="46" max="46" width="38.81640625" bestFit="1" customWidth="1"/>
    <col min="47" max="47" width="36.7265625" bestFit="1" customWidth="1"/>
    <col min="48" max="48" width="35.90625" bestFit="1" customWidth="1"/>
    <col min="49" max="49" width="34.453125" bestFit="1" customWidth="1"/>
    <col min="50" max="50" width="30.90625" bestFit="1" customWidth="1"/>
    <col min="51" max="51" width="35.7265625" bestFit="1" customWidth="1"/>
    <col min="52" max="52" width="40.26953125" bestFit="1" customWidth="1"/>
    <col min="53" max="53" width="35.6328125" bestFit="1" customWidth="1"/>
    <col min="54" max="54" width="40.90625" bestFit="1" customWidth="1"/>
    <col min="55" max="55" width="43.453125" bestFit="1" customWidth="1"/>
    <col min="56" max="56" width="39.6328125" bestFit="1" customWidth="1"/>
    <col min="57" max="57" width="44.6328125" bestFit="1" customWidth="1"/>
    <col min="58" max="58" width="43.81640625" bestFit="1" customWidth="1"/>
    <col min="59" max="59" width="37.81640625" bestFit="1" customWidth="1"/>
    <col min="60" max="60" width="29.36328125" bestFit="1" customWidth="1"/>
    <col min="61" max="61" width="11.81640625" bestFit="1" customWidth="1"/>
    <col min="62" max="62" width="10.08984375" bestFit="1" customWidth="1"/>
    <col min="63" max="63" width="11" bestFit="1" customWidth="1"/>
    <col min="64" max="64" width="2.81640625" bestFit="1" customWidth="1"/>
  </cols>
  <sheetData>
    <row r="1" spans="2:62" ht="21" customHeight="1" x14ac:dyDescent="0.35">
      <c r="O1" s="1" t="s">
        <v>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15</v>
      </c>
      <c r="V1" s="2">
        <v>15</v>
      </c>
      <c r="W1" s="2">
        <v>15</v>
      </c>
      <c r="X1" s="2">
        <v>20</v>
      </c>
      <c r="Y1" s="2">
        <v>20</v>
      </c>
      <c r="Z1" s="2">
        <v>20</v>
      </c>
      <c r="AA1" s="2">
        <v>20</v>
      </c>
      <c r="AB1" s="2">
        <v>20</v>
      </c>
      <c r="AC1" s="2">
        <v>20</v>
      </c>
      <c r="AD1" s="2">
        <v>20</v>
      </c>
      <c r="AE1" s="2">
        <v>20</v>
      </c>
      <c r="AF1" s="2">
        <v>20</v>
      </c>
      <c r="AG1" s="2">
        <v>20</v>
      </c>
      <c r="AH1" s="2">
        <v>20</v>
      </c>
      <c r="AI1" s="2">
        <v>20</v>
      </c>
      <c r="AJ1" s="2">
        <v>20</v>
      </c>
      <c r="AK1" s="2">
        <v>20</v>
      </c>
      <c r="AL1" s="2">
        <v>20</v>
      </c>
      <c r="AM1" s="2">
        <v>20</v>
      </c>
      <c r="AN1" s="2">
        <v>20</v>
      </c>
      <c r="AO1" s="2">
        <v>20</v>
      </c>
      <c r="AP1" s="2">
        <v>20</v>
      </c>
      <c r="AQ1" s="2">
        <v>20</v>
      </c>
      <c r="AR1" s="2">
        <v>20</v>
      </c>
      <c r="AS1" s="2">
        <v>20</v>
      </c>
      <c r="AT1" s="2">
        <v>20</v>
      </c>
      <c r="AU1" s="2">
        <v>20</v>
      </c>
      <c r="AV1" s="2">
        <v>20</v>
      </c>
      <c r="AW1" s="2">
        <v>20</v>
      </c>
      <c r="AX1" s="2">
        <v>20</v>
      </c>
      <c r="AY1" s="2">
        <v>20</v>
      </c>
      <c r="AZ1" s="2">
        <v>20</v>
      </c>
      <c r="BA1" s="2">
        <v>20</v>
      </c>
      <c r="BB1" s="2">
        <v>25</v>
      </c>
      <c r="BC1" s="2">
        <v>25</v>
      </c>
      <c r="BD1" s="2">
        <v>25</v>
      </c>
      <c r="BE1" s="2">
        <v>25</v>
      </c>
      <c r="BF1" s="2">
        <v>25</v>
      </c>
      <c r="BG1" s="2">
        <v>25</v>
      </c>
      <c r="BH1" s="2">
        <v>30</v>
      </c>
      <c r="BI1" s="2"/>
    </row>
    <row r="2" spans="2:62" ht="21" customHeight="1" x14ac:dyDescent="0.35">
      <c r="O2" s="1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12</v>
      </c>
      <c r="AA2" s="2" t="s">
        <v>13</v>
      </c>
      <c r="AB2" s="2" t="s">
        <v>14</v>
      </c>
      <c r="AC2" s="2" t="s">
        <v>15</v>
      </c>
      <c r="AD2" s="2" t="s">
        <v>16</v>
      </c>
      <c r="AE2" s="2" t="s">
        <v>17</v>
      </c>
      <c r="AF2" s="2" t="s">
        <v>18</v>
      </c>
      <c r="AG2" s="2" t="s">
        <v>19</v>
      </c>
      <c r="AH2" s="2" t="s">
        <v>19</v>
      </c>
      <c r="AI2" s="2" t="s">
        <v>20</v>
      </c>
      <c r="AJ2" s="2" t="s">
        <v>21</v>
      </c>
      <c r="AK2" s="2" t="s">
        <v>22</v>
      </c>
      <c r="AL2" s="2" t="s">
        <v>23</v>
      </c>
      <c r="AM2" s="2" t="s">
        <v>24</v>
      </c>
      <c r="AN2" s="2" t="s">
        <v>25</v>
      </c>
      <c r="AO2" s="2" t="s">
        <v>26</v>
      </c>
      <c r="AP2" s="2" t="s">
        <v>27</v>
      </c>
      <c r="AQ2" s="2" t="s">
        <v>28</v>
      </c>
      <c r="AR2" s="2" t="s">
        <v>29</v>
      </c>
      <c r="AS2" s="2" t="s">
        <v>30</v>
      </c>
      <c r="AT2" s="2" t="s">
        <v>31</v>
      </c>
      <c r="AU2" s="2" t="s">
        <v>32</v>
      </c>
      <c r="AV2" s="2" t="s">
        <v>33</v>
      </c>
      <c r="AW2" s="2" t="s">
        <v>34</v>
      </c>
      <c r="AX2" s="2" t="s">
        <v>35</v>
      </c>
      <c r="AY2" s="2" t="s">
        <v>36</v>
      </c>
      <c r="AZ2" s="2" t="s">
        <v>37</v>
      </c>
      <c r="BA2" s="2" t="s">
        <v>38</v>
      </c>
      <c r="BB2" s="2" t="s">
        <v>39</v>
      </c>
      <c r="BC2" s="2" t="s">
        <v>40</v>
      </c>
      <c r="BD2" s="2" t="s">
        <v>41</v>
      </c>
      <c r="BE2" s="2" t="s">
        <v>42</v>
      </c>
      <c r="BF2" s="2" t="s">
        <v>43</v>
      </c>
      <c r="BG2" s="2" t="s">
        <v>44</v>
      </c>
      <c r="BH2" s="2" t="s">
        <v>45</v>
      </c>
      <c r="BI2" s="2"/>
    </row>
    <row r="3" spans="2:62" ht="21" customHeight="1" x14ac:dyDescent="0.35">
      <c r="K3" s="3" t="s">
        <v>46</v>
      </c>
      <c r="L3" s="4"/>
      <c r="M3" s="3" t="s">
        <v>47</v>
      </c>
      <c r="O3" s="1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 t="s">
        <v>53</v>
      </c>
      <c r="U3" s="2" t="s">
        <v>54</v>
      </c>
      <c r="V3" s="2" t="s">
        <v>55</v>
      </c>
      <c r="W3" s="2" t="s">
        <v>56</v>
      </c>
      <c r="X3" s="2" t="s">
        <v>57</v>
      </c>
      <c r="Y3" s="2" t="s">
        <v>58</v>
      </c>
      <c r="Z3" s="2" t="s">
        <v>59</v>
      </c>
      <c r="AA3" s="2" t="s">
        <v>60</v>
      </c>
      <c r="AB3" s="2" t="s">
        <v>61</v>
      </c>
      <c r="AC3" s="2" t="s">
        <v>62</v>
      </c>
      <c r="AD3" s="2" t="s">
        <v>63</v>
      </c>
      <c r="AE3" s="2" t="s">
        <v>64</v>
      </c>
      <c r="AF3" s="2" t="s">
        <v>65</v>
      </c>
      <c r="AG3" s="2" t="s">
        <v>66</v>
      </c>
      <c r="AH3" s="2" t="s">
        <v>67</v>
      </c>
      <c r="AI3" s="2" t="s">
        <v>68</v>
      </c>
      <c r="AJ3" s="2" t="s">
        <v>69</v>
      </c>
      <c r="AK3" s="2" t="s">
        <v>70</v>
      </c>
      <c r="AL3" s="2" t="s">
        <v>71</v>
      </c>
      <c r="AM3" s="2" t="s">
        <v>72</v>
      </c>
      <c r="AN3" s="2" t="s">
        <v>73</v>
      </c>
      <c r="AO3" s="2" t="s">
        <v>74</v>
      </c>
      <c r="AP3" s="2" t="s">
        <v>75</v>
      </c>
      <c r="AQ3" s="2" t="s">
        <v>76</v>
      </c>
      <c r="AR3" s="2" t="s">
        <v>77</v>
      </c>
      <c r="AS3" s="2" t="s">
        <v>78</v>
      </c>
      <c r="AT3" s="2" t="s">
        <v>79</v>
      </c>
      <c r="AU3" s="2" t="s">
        <v>80</v>
      </c>
      <c r="AV3" s="2" t="s">
        <v>81</v>
      </c>
      <c r="AW3" s="2" t="s">
        <v>82</v>
      </c>
      <c r="AX3" s="2" t="s">
        <v>83</v>
      </c>
      <c r="AY3" s="2" t="s">
        <v>84</v>
      </c>
      <c r="AZ3" s="2" t="s">
        <v>85</v>
      </c>
      <c r="BA3" s="2" t="s">
        <v>86</v>
      </c>
      <c r="BB3" s="2" t="s">
        <v>87</v>
      </c>
      <c r="BC3" s="2" t="s">
        <v>88</v>
      </c>
      <c r="BD3" s="2" t="s">
        <v>89</v>
      </c>
      <c r="BE3" s="2" t="s">
        <v>90</v>
      </c>
      <c r="BF3" s="2" t="s">
        <v>91</v>
      </c>
      <c r="BG3" s="2" t="s">
        <v>92</v>
      </c>
      <c r="BH3" s="2" t="s">
        <v>93</v>
      </c>
      <c r="BI3" s="2"/>
    </row>
    <row r="4" spans="2:62" ht="21" customHeight="1" x14ac:dyDescent="0.35">
      <c r="K4" s="3">
        <f>ROUND(MIN($P$4:$BI$4), 0)</f>
        <v>90</v>
      </c>
      <c r="L4" s="4"/>
      <c r="M4" s="3">
        <f>ROUND(MAX($P$4:$BI$4), 0)</f>
        <v>181552</v>
      </c>
      <c r="O4" s="1" t="s">
        <v>94</v>
      </c>
      <c r="P4" s="2">
        <v>260</v>
      </c>
      <c r="Q4" s="2">
        <v>1695</v>
      </c>
      <c r="R4" s="2">
        <v>180</v>
      </c>
      <c r="S4" s="2">
        <v>3655</v>
      </c>
      <c r="T4" s="2">
        <v>2070</v>
      </c>
      <c r="U4" s="2">
        <v>1058</v>
      </c>
      <c r="V4" s="2">
        <v>90</v>
      </c>
      <c r="W4" s="2">
        <v>5782</v>
      </c>
      <c r="X4" s="2">
        <v>6790</v>
      </c>
      <c r="Y4" s="2">
        <v>3630</v>
      </c>
      <c r="Z4" s="2">
        <v>28750</v>
      </c>
      <c r="AA4" s="2">
        <v>1160</v>
      </c>
      <c r="AB4" s="2">
        <v>9030</v>
      </c>
      <c r="AC4" s="2">
        <v>240</v>
      </c>
      <c r="AD4" s="2">
        <v>4560</v>
      </c>
      <c r="AE4" s="2">
        <v>1850</v>
      </c>
      <c r="AF4" s="2">
        <v>7820</v>
      </c>
      <c r="AG4" s="2">
        <v>1290</v>
      </c>
      <c r="AH4" s="2">
        <v>770</v>
      </c>
      <c r="AI4" s="2">
        <v>760</v>
      </c>
      <c r="AJ4" s="2">
        <v>2320</v>
      </c>
      <c r="AK4" s="2">
        <v>1080</v>
      </c>
      <c r="AL4" s="2">
        <v>3580</v>
      </c>
      <c r="AM4" s="2">
        <v>5580</v>
      </c>
      <c r="AN4" s="2">
        <v>1840</v>
      </c>
      <c r="AO4" s="2">
        <v>2430</v>
      </c>
      <c r="AP4" s="2">
        <v>2900</v>
      </c>
      <c r="AQ4" s="2">
        <v>3420</v>
      </c>
      <c r="AR4" s="2">
        <v>1200</v>
      </c>
      <c r="AS4" s="2">
        <v>360</v>
      </c>
      <c r="AT4" s="2">
        <v>3270</v>
      </c>
      <c r="AU4" s="2">
        <v>3310</v>
      </c>
      <c r="AV4" s="2">
        <v>2400</v>
      </c>
      <c r="AW4" s="2">
        <v>38290</v>
      </c>
      <c r="AX4" s="2">
        <v>1320</v>
      </c>
      <c r="AY4" s="2">
        <v>240</v>
      </c>
      <c r="AZ4" s="2">
        <v>840</v>
      </c>
      <c r="BA4" s="2">
        <v>2120</v>
      </c>
      <c r="BB4" s="2">
        <v>4988</v>
      </c>
      <c r="BC4" s="2">
        <v>5762</v>
      </c>
      <c r="BD4" s="2">
        <v>2250</v>
      </c>
      <c r="BE4" s="2">
        <v>1850</v>
      </c>
      <c r="BF4" s="2">
        <v>300</v>
      </c>
      <c r="BG4" s="2">
        <v>2162</v>
      </c>
      <c r="BH4" s="2">
        <v>6300</v>
      </c>
      <c r="BI4" s="2">
        <v>181552</v>
      </c>
      <c r="BJ4" s="5">
        <f>ROUND(SUM(P4:BI4), 0)</f>
        <v>363104</v>
      </c>
    </row>
    <row r="5" spans="2:62" ht="21" customHeight="1" x14ac:dyDescent="0.35">
      <c r="K5" s="3">
        <f>MIN($P$5:$BI$5)</f>
        <v>5.6250000000000001E-2</v>
      </c>
      <c r="L5" s="4"/>
      <c r="M5" s="3">
        <f>MAX($P$5:$BI$5)</f>
        <v>113.47031250000001</v>
      </c>
      <c r="O5" s="1" t="s">
        <v>95</v>
      </c>
      <c r="P5" s="2">
        <v>0.16250000000000001</v>
      </c>
      <c r="Q5" s="2">
        <v>1.059375</v>
      </c>
      <c r="R5" s="2">
        <v>0.1125</v>
      </c>
      <c r="S5" s="2">
        <v>2.2843749999999998</v>
      </c>
      <c r="T5" s="2">
        <v>1.29375</v>
      </c>
      <c r="U5" s="2">
        <v>0.66093749999999996</v>
      </c>
      <c r="V5" s="2">
        <v>5.6250000000000001E-2</v>
      </c>
      <c r="W5" s="2">
        <v>3.6140625000000002</v>
      </c>
      <c r="X5" s="2">
        <v>4.2437499999999986</v>
      </c>
      <c r="Y5" s="2">
        <v>2.2687499999999998</v>
      </c>
      <c r="Z5" s="2">
        <v>17.96875</v>
      </c>
      <c r="AA5" s="2">
        <v>0.72499999999999998</v>
      </c>
      <c r="AB5" s="2">
        <v>5.6437499999999998</v>
      </c>
      <c r="AC5" s="2">
        <v>0.15</v>
      </c>
      <c r="AD5" s="2">
        <v>2.85</v>
      </c>
      <c r="AE5" s="2">
        <v>1.15625</v>
      </c>
      <c r="AF5" s="2">
        <v>4.8875000000000002</v>
      </c>
      <c r="AG5" s="2">
        <v>0.80625000000000002</v>
      </c>
      <c r="AH5" s="2">
        <v>0.48125000000000001</v>
      </c>
      <c r="AI5" s="2">
        <v>0.47499999999999998</v>
      </c>
      <c r="AJ5" s="2">
        <v>1.45</v>
      </c>
      <c r="AK5" s="2">
        <v>0.67500000000000004</v>
      </c>
      <c r="AL5" s="2">
        <v>2.2374999999999998</v>
      </c>
      <c r="AM5" s="2">
        <v>3.4874999999999998</v>
      </c>
      <c r="AN5" s="2">
        <v>1.1499999999999999</v>
      </c>
      <c r="AO5" s="2">
        <v>1.51875</v>
      </c>
      <c r="AP5" s="2">
        <v>1.8125</v>
      </c>
      <c r="AQ5" s="2">
        <v>2.1375000000000002</v>
      </c>
      <c r="AR5" s="2">
        <v>0.75</v>
      </c>
      <c r="AS5" s="2">
        <v>0.22500000000000001</v>
      </c>
      <c r="AT5" s="2">
        <v>2.0437500000000002</v>
      </c>
      <c r="AU5" s="2">
        <v>2.0687500000000001</v>
      </c>
      <c r="AV5" s="2">
        <v>1.5</v>
      </c>
      <c r="AW5" s="2">
        <v>23.931249999999999</v>
      </c>
      <c r="AX5" s="2">
        <v>0.82499999999999996</v>
      </c>
      <c r="AY5" s="2">
        <v>0.15</v>
      </c>
      <c r="AZ5" s="2">
        <v>0.52499999999999991</v>
      </c>
      <c r="BA5" s="2">
        <v>1.325</v>
      </c>
      <c r="BB5" s="2">
        <v>3.1171875</v>
      </c>
      <c r="BC5" s="2">
        <v>3.6015625</v>
      </c>
      <c r="BD5" s="2">
        <v>1.40625</v>
      </c>
      <c r="BE5" s="2">
        <v>1.15625</v>
      </c>
      <c r="BF5" s="2">
        <v>0.1875</v>
      </c>
      <c r="BG5" s="2">
        <v>1.3515625</v>
      </c>
      <c r="BH5" s="2">
        <v>3.9375</v>
      </c>
      <c r="BI5" s="2">
        <v>113.47031250000001</v>
      </c>
      <c r="BJ5" s="5">
        <f>ROUND(SUM(P5:BI5), 0)</f>
        <v>227</v>
      </c>
    </row>
    <row r="6" spans="2:62" ht="21" customHeight="1" x14ac:dyDescent="0.35">
      <c r="K6" s="3">
        <f>MIN($P$6:$BI$6)</f>
        <v>0</v>
      </c>
      <c r="L6" s="4"/>
      <c r="M6" s="3">
        <f>MAX($P$6:$BI$6)</f>
        <v>0</v>
      </c>
      <c r="O6" s="1" t="s">
        <v>96</v>
      </c>
      <c r="P6" s="2">
        <f t="shared" ref="P6:BH6" si="0">IFERROR((SUMPRODUCT(($O$24:$O$34=$O6)*($E$24:$E$34)*(P$1/10)*(P$24:P$34))/P10), 0)</f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  <c r="AI6" s="2">
        <f t="shared" si="0"/>
        <v>0</v>
      </c>
      <c r="AJ6" s="2">
        <f t="shared" si="0"/>
        <v>0</v>
      </c>
      <c r="AK6" s="2">
        <f t="shared" si="0"/>
        <v>0</v>
      </c>
      <c r="AL6" s="2">
        <f t="shared" si="0"/>
        <v>0</v>
      </c>
      <c r="AM6" s="2">
        <f t="shared" si="0"/>
        <v>0</v>
      </c>
      <c r="AN6" s="2">
        <f t="shared" si="0"/>
        <v>0</v>
      </c>
      <c r="AO6" s="2">
        <f t="shared" si="0"/>
        <v>0</v>
      </c>
      <c r="AP6" s="2">
        <f t="shared" si="0"/>
        <v>0</v>
      </c>
      <c r="AQ6" s="2">
        <f t="shared" si="0"/>
        <v>0</v>
      </c>
      <c r="AR6" s="2">
        <f t="shared" si="0"/>
        <v>0</v>
      </c>
      <c r="AS6" s="2">
        <f t="shared" si="0"/>
        <v>0</v>
      </c>
      <c r="AT6" s="2">
        <f t="shared" si="0"/>
        <v>0</v>
      </c>
      <c r="AU6" s="2">
        <f t="shared" si="0"/>
        <v>0</v>
      </c>
      <c r="AV6" s="2">
        <f t="shared" si="0"/>
        <v>0</v>
      </c>
      <c r="AW6" s="2">
        <f t="shared" si="0"/>
        <v>0</v>
      </c>
      <c r="AX6" s="2">
        <f t="shared" si="0"/>
        <v>0</v>
      </c>
      <c r="AY6" s="2">
        <f t="shared" si="0"/>
        <v>0</v>
      </c>
      <c r="AZ6" s="2">
        <f t="shared" si="0"/>
        <v>0</v>
      </c>
      <c r="BA6" s="2">
        <f t="shared" si="0"/>
        <v>0</v>
      </c>
      <c r="BB6" s="2">
        <f t="shared" si="0"/>
        <v>0</v>
      </c>
      <c r="BC6" s="2">
        <f t="shared" si="0"/>
        <v>0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0</v>
      </c>
      <c r="BI6" s="6"/>
    </row>
    <row r="7" spans="2:62" ht="21" customHeight="1" x14ac:dyDescent="0.35">
      <c r="O7" s="1" t="s">
        <v>97</v>
      </c>
      <c r="P7" s="2">
        <f t="shared" ref="P7:BH7" si="1">IFERROR(SUMPRODUCT(($O$24:$O$34=$O7)*($E$24:$E$34)*(P$1/10)*(P$24:P$34)), 0)</f>
        <v>0</v>
      </c>
      <c r="Q7" s="2">
        <f t="shared" si="1"/>
        <v>0</v>
      </c>
      <c r="R7" s="2">
        <f t="shared" si="1"/>
        <v>0</v>
      </c>
      <c r="S7" s="2">
        <f t="shared" si="1"/>
        <v>0</v>
      </c>
      <c r="T7" s="2">
        <f t="shared" si="1"/>
        <v>0</v>
      </c>
      <c r="U7" s="2">
        <f t="shared" si="1"/>
        <v>0</v>
      </c>
      <c r="V7" s="2">
        <f t="shared" si="1"/>
        <v>0</v>
      </c>
      <c r="W7" s="2">
        <f t="shared" si="1"/>
        <v>0</v>
      </c>
      <c r="X7" s="2">
        <f t="shared" si="1"/>
        <v>0</v>
      </c>
      <c r="Y7" s="2">
        <f t="shared" si="1"/>
        <v>0</v>
      </c>
      <c r="Z7" s="2">
        <f t="shared" si="1"/>
        <v>0</v>
      </c>
      <c r="AA7" s="2">
        <f t="shared" si="1"/>
        <v>0</v>
      </c>
      <c r="AB7" s="2">
        <f t="shared" si="1"/>
        <v>0</v>
      </c>
      <c r="AC7" s="2">
        <f t="shared" si="1"/>
        <v>0</v>
      </c>
      <c r="AD7" s="2">
        <f t="shared" si="1"/>
        <v>0</v>
      </c>
      <c r="AE7" s="2">
        <f t="shared" si="1"/>
        <v>0</v>
      </c>
      <c r="AF7" s="2">
        <f t="shared" si="1"/>
        <v>0</v>
      </c>
      <c r="AG7" s="2">
        <f t="shared" si="1"/>
        <v>0</v>
      </c>
      <c r="AH7" s="2">
        <f t="shared" si="1"/>
        <v>0</v>
      </c>
      <c r="AI7" s="2">
        <f t="shared" si="1"/>
        <v>0</v>
      </c>
      <c r="AJ7" s="2">
        <f t="shared" si="1"/>
        <v>0</v>
      </c>
      <c r="AK7" s="2">
        <f t="shared" si="1"/>
        <v>0</v>
      </c>
      <c r="AL7" s="2">
        <f t="shared" si="1"/>
        <v>0</v>
      </c>
      <c r="AM7" s="2">
        <f t="shared" si="1"/>
        <v>0</v>
      </c>
      <c r="AN7" s="2">
        <f t="shared" si="1"/>
        <v>0</v>
      </c>
      <c r="AO7" s="2">
        <f t="shared" si="1"/>
        <v>0</v>
      </c>
      <c r="AP7" s="2">
        <f t="shared" si="1"/>
        <v>0</v>
      </c>
      <c r="AQ7" s="2">
        <f t="shared" si="1"/>
        <v>0</v>
      </c>
      <c r="AR7" s="2">
        <f t="shared" si="1"/>
        <v>0</v>
      </c>
      <c r="AS7" s="2">
        <f t="shared" si="1"/>
        <v>0</v>
      </c>
      <c r="AT7" s="2">
        <f t="shared" si="1"/>
        <v>0</v>
      </c>
      <c r="AU7" s="2">
        <f t="shared" si="1"/>
        <v>0</v>
      </c>
      <c r="AV7" s="2">
        <f t="shared" si="1"/>
        <v>0</v>
      </c>
      <c r="AW7" s="2">
        <f t="shared" si="1"/>
        <v>0</v>
      </c>
      <c r="AX7" s="2">
        <f t="shared" si="1"/>
        <v>0</v>
      </c>
      <c r="AY7" s="2">
        <f t="shared" si="1"/>
        <v>0</v>
      </c>
      <c r="AZ7" s="2">
        <f t="shared" si="1"/>
        <v>0</v>
      </c>
      <c r="BA7" s="2">
        <f t="shared" si="1"/>
        <v>0</v>
      </c>
      <c r="BB7" s="2">
        <f t="shared" si="1"/>
        <v>0</v>
      </c>
      <c r="BC7" s="2">
        <f t="shared" si="1"/>
        <v>0</v>
      </c>
      <c r="BD7" s="2">
        <f t="shared" si="1"/>
        <v>0</v>
      </c>
      <c r="BE7" s="2">
        <f t="shared" si="1"/>
        <v>0</v>
      </c>
      <c r="BF7" s="2">
        <f t="shared" si="1"/>
        <v>0</v>
      </c>
      <c r="BG7" s="2">
        <f t="shared" si="1"/>
        <v>0</v>
      </c>
      <c r="BH7" s="2">
        <f t="shared" si="1"/>
        <v>0</v>
      </c>
      <c r="BI7" s="6"/>
    </row>
    <row r="8" spans="2:62" ht="21" customHeight="1" x14ac:dyDescent="0.35">
      <c r="O8" s="1" t="s">
        <v>98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</row>
    <row r="9" spans="2:62" ht="21" customHeight="1" x14ac:dyDescent="0.35">
      <c r="B9" s="3" t="s">
        <v>99</v>
      </c>
      <c r="C9" s="7">
        <f>SUM(N20:N9530)</f>
        <v>0</v>
      </c>
      <c r="D9" s="8"/>
      <c r="E9" s="3" t="s">
        <v>100</v>
      </c>
      <c r="O9" s="9" t="s">
        <v>101</v>
      </c>
      <c r="P9" s="2">
        <f t="shared" ref="P9:BI9" si="2">ROUND(SUMPRODUCT(P24:P9530,$F$24:$F$9530)*P$1/10, 0)</f>
        <v>360</v>
      </c>
      <c r="Q9" s="2">
        <f t="shared" si="2"/>
        <v>1798</v>
      </c>
      <c r="R9" s="2">
        <f t="shared" si="2"/>
        <v>360</v>
      </c>
      <c r="S9" s="2">
        <f t="shared" si="2"/>
        <v>3596</v>
      </c>
      <c r="T9" s="2">
        <f t="shared" si="2"/>
        <v>2158</v>
      </c>
      <c r="U9" s="2">
        <f t="shared" si="2"/>
        <v>1079</v>
      </c>
      <c r="V9" s="2">
        <f t="shared" si="2"/>
        <v>0</v>
      </c>
      <c r="W9" s="2">
        <f t="shared" si="2"/>
        <v>5933</v>
      </c>
      <c r="X9" s="2">
        <f t="shared" si="2"/>
        <v>6473</v>
      </c>
      <c r="Y9" s="2">
        <f t="shared" si="2"/>
        <v>3596</v>
      </c>
      <c r="Z9" s="2">
        <f t="shared" si="2"/>
        <v>28767</v>
      </c>
      <c r="AA9" s="2">
        <f t="shared" si="2"/>
        <v>1438</v>
      </c>
      <c r="AB9" s="2">
        <f t="shared" si="2"/>
        <v>9349</v>
      </c>
      <c r="AC9" s="2">
        <f t="shared" si="2"/>
        <v>0</v>
      </c>
      <c r="AD9" s="2">
        <f t="shared" si="2"/>
        <v>4315</v>
      </c>
      <c r="AE9" s="2">
        <f t="shared" si="2"/>
        <v>2158</v>
      </c>
      <c r="AF9" s="2">
        <f t="shared" si="2"/>
        <v>7911</v>
      </c>
      <c r="AG9" s="2">
        <f t="shared" si="2"/>
        <v>1438</v>
      </c>
      <c r="AH9" s="2">
        <f t="shared" si="2"/>
        <v>719</v>
      </c>
      <c r="AI9" s="2">
        <f t="shared" si="2"/>
        <v>719</v>
      </c>
      <c r="AJ9" s="2">
        <f t="shared" si="2"/>
        <v>2158</v>
      </c>
      <c r="AK9" s="2">
        <f t="shared" si="2"/>
        <v>1438</v>
      </c>
      <c r="AL9" s="2">
        <f t="shared" si="2"/>
        <v>3596</v>
      </c>
      <c r="AM9" s="2">
        <f t="shared" si="2"/>
        <v>5753</v>
      </c>
      <c r="AN9" s="2">
        <f t="shared" si="2"/>
        <v>2158</v>
      </c>
      <c r="AO9" s="2">
        <f t="shared" si="2"/>
        <v>2158</v>
      </c>
      <c r="AP9" s="2">
        <f t="shared" si="2"/>
        <v>2877</v>
      </c>
      <c r="AQ9" s="2">
        <f t="shared" si="2"/>
        <v>3596</v>
      </c>
      <c r="AR9" s="2">
        <f t="shared" si="2"/>
        <v>1438</v>
      </c>
      <c r="AS9" s="2">
        <f t="shared" si="2"/>
        <v>719</v>
      </c>
      <c r="AT9" s="2">
        <f t="shared" si="2"/>
        <v>3596</v>
      </c>
      <c r="AU9" s="2">
        <f t="shared" si="2"/>
        <v>3596</v>
      </c>
      <c r="AV9" s="2">
        <f t="shared" si="2"/>
        <v>2158</v>
      </c>
      <c r="AW9" s="2">
        <f t="shared" si="2"/>
        <v>38116</v>
      </c>
      <c r="AX9" s="2">
        <f t="shared" si="2"/>
        <v>1438</v>
      </c>
      <c r="AY9" s="2">
        <f t="shared" si="2"/>
        <v>0</v>
      </c>
      <c r="AZ9" s="2">
        <f t="shared" si="2"/>
        <v>719</v>
      </c>
      <c r="BA9" s="2">
        <f t="shared" si="2"/>
        <v>2158</v>
      </c>
      <c r="BB9" s="2">
        <f t="shared" si="2"/>
        <v>5394</v>
      </c>
      <c r="BC9" s="2">
        <f t="shared" si="2"/>
        <v>5394</v>
      </c>
      <c r="BD9" s="2">
        <f t="shared" si="2"/>
        <v>2697</v>
      </c>
      <c r="BE9" s="2">
        <f t="shared" si="2"/>
        <v>1798</v>
      </c>
      <c r="BF9" s="2">
        <f t="shared" si="2"/>
        <v>0</v>
      </c>
      <c r="BG9" s="2">
        <f t="shared" si="2"/>
        <v>1798</v>
      </c>
      <c r="BH9" s="2">
        <f t="shared" si="2"/>
        <v>6473</v>
      </c>
      <c r="BI9" s="2">
        <f t="shared" si="2"/>
        <v>0</v>
      </c>
      <c r="BJ9" s="5">
        <f>ROUND(SUM(P9:BI9), 0)</f>
        <v>183393</v>
      </c>
    </row>
    <row r="10" spans="2:62" ht="21" customHeight="1" x14ac:dyDescent="0.35">
      <c r="B10" s="3" t="s">
        <v>102</v>
      </c>
      <c r="C10" s="7">
        <f>ROUND((BJ18/BJ5)*100, 0)</f>
        <v>50</v>
      </c>
      <c r="D10" s="8"/>
      <c r="E10" s="3" t="s">
        <v>103</v>
      </c>
      <c r="K10" s="3" t="s">
        <v>46</v>
      </c>
      <c r="L10" s="4"/>
      <c r="M10" s="3" t="s">
        <v>47</v>
      </c>
      <c r="O10" s="9" t="s">
        <v>104</v>
      </c>
      <c r="P10" s="2">
        <f t="shared" ref="P10:BI10" si="3">ROUND(SUMPRODUCT(P24:P9530,$E$24:$E$9530)*P$1/10, 0)</f>
        <v>0</v>
      </c>
      <c r="Q10" s="2">
        <f t="shared" si="3"/>
        <v>1</v>
      </c>
      <c r="R10" s="2">
        <f t="shared" si="3"/>
        <v>0</v>
      </c>
      <c r="S10" s="2">
        <f t="shared" si="3"/>
        <v>2</v>
      </c>
      <c r="T10" s="2">
        <f t="shared" si="3"/>
        <v>1</v>
      </c>
      <c r="U10" s="2">
        <f t="shared" si="3"/>
        <v>1</v>
      </c>
      <c r="V10" s="2">
        <f t="shared" si="3"/>
        <v>0</v>
      </c>
      <c r="W10" s="2">
        <f t="shared" si="3"/>
        <v>4</v>
      </c>
      <c r="X10" s="2">
        <f t="shared" si="3"/>
        <v>4</v>
      </c>
      <c r="Y10" s="2">
        <f t="shared" si="3"/>
        <v>2</v>
      </c>
      <c r="Z10" s="2">
        <f t="shared" si="3"/>
        <v>18</v>
      </c>
      <c r="AA10" s="2">
        <f t="shared" si="3"/>
        <v>1</v>
      </c>
      <c r="AB10" s="2">
        <f t="shared" si="3"/>
        <v>6</v>
      </c>
      <c r="AC10" s="2">
        <f t="shared" si="3"/>
        <v>0</v>
      </c>
      <c r="AD10" s="2">
        <f t="shared" si="3"/>
        <v>3</v>
      </c>
      <c r="AE10" s="2">
        <f t="shared" si="3"/>
        <v>1</v>
      </c>
      <c r="AF10" s="2">
        <f t="shared" si="3"/>
        <v>5</v>
      </c>
      <c r="AG10" s="2">
        <f t="shared" si="3"/>
        <v>1</v>
      </c>
      <c r="AH10" s="2">
        <f t="shared" si="3"/>
        <v>0</v>
      </c>
      <c r="AI10" s="2">
        <f t="shared" si="3"/>
        <v>0</v>
      </c>
      <c r="AJ10" s="2">
        <f t="shared" si="3"/>
        <v>1</v>
      </c>
      <c r="AK10" s="2">
        <f t="shared" si="3"/>
        <v>1</v>
      </c>
      <c r="AL10" s="2">
        <f t="shared" si="3"/>
        <v>2</v>
      </c>
      <c r="AM10" s="2">
        <f t="shared" si="3"/>
        <v>4</v>
      </c>
      <c r="AN10" s="2">
        <f t="shared" si="3"/>
        <v>1</v>
      </c>
      <c r="AO10" s="2">
        <f t="shared" si="3"/>
        <v>1</v>
      </c>
      <c r="AP10" s="2">
        <f t="shared" si="3"/>
        <v>2</v>
      </c>
      <c r="AQ10" s="2">
        <f t="shared" si="3"/>
        <v>2</v>
      </c>
      <c r="AR10" s="2">
        <f t="shared" si="3"/>
        <v>1</v>
      </c>
      <c r="AS10" s="2">
        <f t="shared" si="3"/>
        <v>0</v>
      </c>
      <c r="AT10" s="2">
        <f t="shared" si="3"/>
        <v>2</v>
      </c>
      <c r="AU10" s="2">
        <f t="shared" si="3"/>
        <v>2</v>
      </c>
      <c r="AV10" s="2">
        <f t="shared" si="3"/>
        <v>1</v>
      </c>
      <c r="AW10" s="2">
        <f t="shared" si="3"/>
        <v>24</v>
      </c>
      <c r="AX10" s="2">
        <f t="shared" si="3"/>
        <v>1</v>
      </c>
      <c r="AY10" s="2">
        <f t="shared" si="3"/>
        <v>0</v>
      </c>
      <c r="AZ10" s="2">
        <f t="shared" si="3"/>
        <v>0</v>
      </c>
      <c r="BA10" s="2">
        <f t="shared" si="3"/>
        <v>1</v>
      </c>
      <c r="BB10" s="2">
        <f t="shared" si="3"/>
        <v>3</v>
      </c>
      <c r="BC10" s="2">
        <f t="shared" si="3"/>
        <v>3</v>
      </c>
      <c r="BD10" s="2">
        <f t="shared" si="3"/>
        <v>2</v>
      </c>
      <c r="BE10" s="2">
        <f t="shared" si="3"/>
        <v>1</v>
      </c>
      <c r="BF10" s="2">
        <f t="shared" si="3"/>
        <v>0</v>
      </c>
      <c r="BG10" s="2">
        <f t="shared" si="3"/>
        <v>1</v>
      </c>
      <c r="BH10" s="2">
        <f t="shared" si="3"/>
        <v>4</v>
      </c>
      <c r="BI10" s="2">
        <f t="shared" si="3"/>
        <v>0</v>
      </c>
      <c r="BJ10" s="5">
        <f>ROUND(SUM(P10:BI10), 0)</f>
        <v>110</v>
      </c>
    </row>
    <row r="11" spans="2:62" ht="21" customHeight="1" x14ac:dyDescent="0.35">
      <c r="B11" s="3" t="s">
        <v>105</v>
      </c>
      <c r="C11" s="7">
        <f>(BK18/BJ18)*100000</f>
        <v>0</v>
      </c>
      <c r="D11" s="8"/>
      <c r="E11" s="3" t="s">
        <v>106</v>
      </c>
      <c r="K11" s="3">
        <f>MIN($P$11:$BI$11)</f>
        <v>0</v>
      </c>
      <c r="L11" s="4"/>
      <c r="M11" s="3">
        <f>MAX($P$11:$BI$11)</f>
        <v>2158</v>
      </c>
      <c r="O11" s="9" t="s">
        <v>105</v>
      </c>
      <c r="P11" s="2">
        <f t="shared" ref="P11:BI11" si="4">IFERROR(ROUND(P9/P10, 0), 0)</f>
        <v>0</v>
      </c>
      <c r="Q11" s="2">
        <f t="shared" si="4"/>
        <v>1798</v>
      </c>
      <c r="R11" s="2">
        <f t="shared" si="4"/>
        <v>0</v>
      </c>
      <c r="S11" s="2">
        <f t="shared" si="4"/>
        <v>1798</v>
      </c>
      <c r="T11" s="2">
        <f t="shared" si="4"/>
        <v>2158</v>
      </c>
      <c r="U11" s="2">
        <f t="shared" si="4"/>
        <v>1079</v>
      </c>
      <c r="V11" s="2">
        <f t="shared" si="4"/>
        <v>0</v>
      </c>
      <c r="W11" s="2">
        <f t="shared" si="4"/>
        <v>1483</v>
      </c>
      <c r="X11" s="2">
        <f t="shared" si="4"/>
        <v>1618</v>
      </c>
      <c r="Y11" s="2">
        <f t="shared" si="4"/>
        <v>1798</v>
      </c>
      <c r="Z11" s="2">
        <f t="shared" si="4"/>
        <v>1598</v>
      </c>
      <c r="AA11" s="2">
        <f t="shared" si="4"/>
        <v>1438</v>
      </c>
      <c r="AB11" s="2">
        <f t="shared" si="4"/>
        <v>1558</v>
      </c>
      <c r="AC11" s="2">
        <f t="shared" si="4"/>
        <v>0</v>
      </c>
      <c r="AD11" s="2">
        <f t="shared" si="4"/>
        <v>1438</v>
      </c>
      <c r="AE11" s="2">
        <f t="shared" si="4"/>
        <v>2158</v>
      </c>
      <c r="AF11" s="2">
        <f t="shared" si="4"/>
        <v>1582</v>
      </c>
      <c r="AG11" s="2">
        <f t="shared" si="4"/>
        <v>1438</v>
      </c>
      <c r="AH11" s="2">
        <f t="shared" si="4"/>
        <v>0</v>
      </c>
      <c r="AI11" s="2">
        <f t="shared" si="4"/>
        <v>0</v>
      </c>
      <c r="AJ11" s="2">
        <f t="shared" si="4"/>
        <v>2158</v>
      </c>
      <c r="AK11" s="2">
        <f t="shared" si="4"/>
        <v>1438</v>
      </c>
      <c r="AL11" s="2">
        <f t="shared" si="4"/>
        <v>1798</v>
      </c>
      <c r="AM11" s="2">
        <f t="shared" si="4"/>
        <v>1438</v>
      </c>
      <c r="AN11" s="2">
        <f t="shared" si="4"/>
        <v>2158</v>
      </c>
      <c r="AO11" s="2">
        <f t="shared" si="4"/>
        <v>2158</v>
      </c>
      <c r="AP11" s="2">
        <f t="shared" si="4"/>
        <v>1439</v>
      </c>
      <c r="AQ11" s="2">
        <f t="shared" si="4"/>
        <v>1798</v>
      </c>
      <c r="AR11" s="2">
        <f t="shared" si="4"/>
        <v>1438</v>
      </c>
      <c r="AS11" s="2">
        <f t="shared" si="4"/>
        <v>0</v>
      </c>
      <c r="AT11" s="2">
        <f t="shared" si="4"/>
        <v>1798</v>
      </c>
      <c r="AU11" s="2">
        <f t="shared" si="4"/>
        <v>1798</v>
      </c>
      <c r="AV11" s="2">
        <f t="shared" si="4"/>
        <v>2158</v>
      </c>
      <c r="AW11" s="2">
        <f t="shared" si="4"/>
        <v>1588</v>
      </c>
      <c r="AX11" s="2">
        <f t="shared" si="4"/>
        <v>1438</v>
      </c>
      <c r="AY11" s="2">
        <f t="shared" si="4"/>
        <v>0</v>
      </c>
      <c r="AZ11" s="2">
        <f t="shared" si="4"/>
        <v>0</v>
      </c>
      <c r="BA11" s="2">
        <f t="shared" si="4"/>
        <v>2158</v>
      </c>
      <c r="BB11" s="2">
        <f t="shared" si="4"/>
        <v>1798</v>
      </c>
      <c r="BC11" s="2">
        <f t="shared" si="4"/>
        <v>1798</v>
      </c>
      <c r="BD11" s="2">
        <f t="shared" si="4"/>
        <v>1349</v>
      </c>
      <c r="BE11" s="2">
        <f t="shared" si="4"/>
        <v>1798</v>
      </c>
      <c r="BF11" s="2">
        <f t="shared" si="4"/>
        <v>0</v>
      </c>
      <c r="BG11" s="2">
        <f t="shared" si="4"/>
        <v>1798</v>
      </c>
      <c r="BH11" s="2">
        <f t="shared" si="4"/>
        <v>1618</v>
      </c>
      <c r="BI11" s="2">
        <f t="shared" si="4"/>
        <v>0</v>
      </c>
    </row>
    <row r="12" spans="2:62" ht="21" customHeight="1" x14ac:dyDescent="0.35">
      <c r="K12" s="3">
        <f>MIN($P$12:$BI$12)</f>
        <v>0</v>
      </c>
      <c r="L12" s="4"/>
      <c r="M12" s="3">
        <f>MAX($P$12:$BI$12)</f>
        <v>151</v>
      </c>
      <c r="O12" s="9" t="s">
        <v>107</v>
      </c>
      <c r="P12" s="10">
        <f t="shared" ref="P12:BI12" si="5">IFERROR(ROUND(P10/P5*100, 0), 0)</f>
        <v>0</v>
      </c>
      <c r="Q12" s="10">
        <f t="shared" si="5"/>
        <v>94</v>
      </c>
      <c r="R12" s="10">
        <f t="shared" si="5"/>
        <v>0</v>
      </c>
      <c r="S12" s="10">
        <f t="shared" si="5"/>
        <v>88</v>
      </c>
      <c r="T12" s="10">
        <f t="shared" si="5"/>
        <v>77</v>
      </c>
      <c r="U12" s="10">
        <f t="shared" si="5"/>
        <v>151</v>
      </c>
      <c r="V12" s="10">
        <f t="shared" si="5"/>
        <v>0</v>
      </c>
      <c r="W12" s="10">
        <f t="shared" si="5"/>
        <v>111</v>
      </c>
      <c r="X12" s="10">
        <f t="shared" si="5"/>
        <v>94</v>
      </c>
      <c r="Y12" s="10">
        <f t="shared" si="5"/>
        <v>88</v>
      </c>
      <c r="Z12" s="10">
        <f t="shared" si="5"/>
        <v>100</v>
      </c>
      <c r="AA12" s="10">
        <f t="shared" si="5"/>
        <v>138</v>
      </c>
      <c r="AB12" s="10">
        <f t="shared" si="5"/>
        <v>106</v>
      </c>
      <c r="AC12" s="10">
        <f t="shared" si="5"/>
        <v>0</v>
      </c>
      <c r="AD12" s="10">
        <f t="shared" si="5"/>
        <v>105</v>
      </c>
      <c r="AE12" s="10">
        <f t="shared" si="5"/>
        <v>86</v>
      </c>
      <c r="AF12" s="10">
        <f t="shared" si="5"/>
        <v>102</v>
      </c>
      <c r="AG12" s="10">
        <f t="shared" si="5"/>
        <v>124</v>
      </c>
      <c r="AH12" s="10">
        <f t="shared" si="5"/>
        <v>0</v>
      </c>
      <c r="AI12" s="10">
        <f t="shared" si="5"/>
        <v>0</v>
      </c>
      <c r="AJ12" s="10">
        <f t="shared" si="5"/>
        <v>69</v>
      </c>
      <c r="AK12" s="10">
        <f t="shared" si="5"/>
        <v>148</v>
      </c>
      <c r="AL12" s="10">
        <f t="shared" si="5"/>
        <v>89</v>
      </c>
      <c r="AM12" s="10">
        <f t="shared" si="5"/>
        <v>115</v>
      </c>
      <c r="AN12" s="10">
        <f t="shared" si="5"/>
        <v>87</v>
      </c>
      <c r="AO12" s="10">
        <f t="shared" si="5"/>
        <v>66</v>
      </c>
      <c r="AP12" s="10">
        <f t="shared" si="5"/>
        <v>110</v>
      </c>
      <c r="AQ12" s="10">
        <f t="shared" si="5"/>
        <v>94</v>
      </c>
      <c r="AR12" s="10">
        <f t="shared" si="5"/>
        <v>133</v>
      </c>
      <c r="AS12" s="10">
        <f t="shared" si="5"/>
        <v>0</v>
      </c>
      <c r="AT12" s="10">
        <f t="shared" si="5"/>
        <v>98</v>
      </c>
      <c r="AU12" s="10">
        <f t="shared" si="5"/>
        <v>97</v>
      </c>
      <c r="AV12" s="10">
        <f t="shared" si="5"/>
        <v>67</v>
      </c>
      <c r="AW12" s="10">
        <f t="shared" si="5"/>
        <v>100</v>
      </c>
      <c r="AX12" s="10">
        <f t="shared" si="5"/>
        <v>121</v>
      </c>
      <c r="AY12" s="10">
        <f t="shared" si="5"/>
        <v>0</v>
      </c>
      <c r="AZ12" s="10">
        <f t="shared" si="5"/>
        <v>0</v>
      </c>
      <c r="BA12" s="10">
        <f t="shared" si="5"/>
        <v>75</v>
      </c>
      <c r="BB12" s="10">
        <f t="shared" si="5"/>
        <v>96</v>
      </c>
      <c r="BC12" s="10">
        <f t="shared" si="5"/>
        <v>83</v>
      </c>
      <c r="BD12" s="10">
        <f t="shared" si="5"/>
        <v>142</v>
      </c>
      <c r="BE12" s="10">
        <f t="shared" si="5"/>
        <v>86</v>
      </c>
      <c r="BF12" s="10">
        <f t="shared" si="5"/>
        <v>0</v>
      </c>
      <c r="BG12" s="10">
        <f t="shared" si="5"/>
        <v>74</v>
      </c>
      <c r="BH12" s="10">
        <f t="shared" si="5"/>
        <v>102</v>
      </c>
      <c r="BI12" s="10">
        <f t="shared" si="5"/>
        <v>0</v>
      </c>
    </row>
    <row r="13" spans="2:62" ht="21" customHeight="1" x14ac:dyDescent="0.35">
      <c r="K13" s="3">
        <f>MIN($P$13:$BI$13)</f>
        <v>-447</v>
      </c>
      <c r="L13" s="4"/>
      <c r="M13" s="3">
        <f>MAX($P$13:$BI$13)</f>
        <v>181552</v>
      </c>
      <c r="O13" s="9" t="s">
        <v>108</v>
      </c>
      <c r="P13" s="2">
        <f t="shared" ref="P13:BI13" si="6">P4-P9</f>
        <v>-100</v>
      </c>
      <c r="Q13" s="2">
        <f t="shared" si="6"/>
        <v>-103</v>
      </c>
      <c r="R13" s="2">
        <f t="shared" si="6"/>
        <v>-180</v>
      </c>
      <c r="S13" s="2">
        <f t="shared" si="6"/>
        <v>59</v>
      </c>
      <c r="T13" s="2">
        <f t="shared" si="6"/>
        <v>-88</v>
      </c>
      <c r="U13" s="2">
        <f t="shared" si="6"/>
        <v>-21</v>
      </c>
      <c r="V13" s="2">
        <f t="shared" si="6"/>
        <v>90</v>
      </c>
      <c r="W13" s="2">
        <f t="shared" si="6"/>
        <v>-151</v>
      </c>
      <c r="X13" s="2">
        <f t="shared" si="6"/>
        <v>317</v>
      </c>
      <c r="Y13" s="2">
        <f t="shared" si="6"/>
        <v>34</v>
      </c>
      <c r="Z13" s="2">
        <f t="shared" si="6"/>
        <v>-17</v>
      </c>
      <c r="AA13" s="2">
        <f t="shared" si="6"/>
        <v>-278</v>
      </c>
      <c r="AB13" s="2">
        <f t="shared" si="6"/>
        <v>-319</v>
      </c>
      <c r="AC13" s="2">
        <f t="shared" si="6"/>
        <v>240</v>
      </c>
      <c r="AD13" s="2">
        <f t="shared" si="6"/>
        <v>245</v>
      </c>
      <c r="AE13" s="2">
        <f t="shared" si="6"/>
        <v>-308</v>
      </c>
      <c r="AF13" s="2">
        <f t="shared" si="6"/>
        <v>-91</v>
      </c>
      <c r="AG13" s="2">
        <f t="shared" si="6"/>
        <v>-148</v>
      </c>
      <c r="AH13" s="2">
        <f t="shared" si="6"/>
        <v>51</v>
      </c>
      <c r="AI13" s="2">
        <f t="shared" si="6"/>
        <v>41</v>
      </c>
      <c r="AJ13" s="2">
        <f t="shared" si="6"/>
        <v>162</v>
      </c>
      <c r="AK13" s="2">
        <f t="shared" si="6"/>
        <v>-358</v>
      </c>
      <c r="AL13" s="2">
        <f t="shared" si="6"/>
        <v>-16</v>
      </c>
      <c r="AM13" s="2">
        <f t="shared" si="6"/>
        <v>-173</v>
      </c>
      <c r="AN13" s="2">
        <f t="shared" si="6"/>
        <v>-318</v>
      </c>
      <c r="AO13" s="2">
        <f t="shared" si="6"/>
        <v>272</v>
      </c>
      <c r="AP13" s="2">
        <f t="shared" si="6"/>
        <v>23</v>
      </c>
      <c r="AQ13" s="2">
        <f t="shared" si="6"/>
        <v>-176</v>
      </c>
      <c r="AR13" s="2">
        <f t="shared" si="6"/>
        <v>-238</v>
      </c>
      <c r="AS13" s="2">
        <f t="shared" si="6"/>
        <v>-359</v>
      </c>
      <c r="AT13" s="2">
        <f t="shared" si="6"/>
        <v>-326</v>
      </c>
      <c r="AU13" s="2">
        <f t="shared" si="6"/>
        <v>-286</v>
      </c>
      <c r="AV13" s="2">
        <f t="shared" si="6"/>
        <v>242</v>
      </c>
      <c r="AW13" s="2">
        <f t="shared" si="6"/>
        <v>174</v>
      </c>
      <c r="AX13" s="2">
        <f t="shared" si="6"/>
        <v>-118</v>
      </c>
      <c r="AY13" s="2">
        <f t="shared" si="6"/>
        <v>240</v>
      </c>
      <c r="AZ13" s="2">
        <f t="shared" si="6"/>
        <v>121</v>
      </c>
      <c r="BA13" s="2">
        <f t="shared" si="6"/>
        <v>-38</v>
      </c>
      <c r="BB13" s="2">
        <f t="shared" si="6"/>
        <v>-406</v>
      </c>
      <c r="BC13" s="2">
        <f t="shared" si="6"/>
        <v>368</v>
      </c>
      <c r="BD13" s="2">
        <f t="shared" si="6"/>
        <v>-447</v>
      </c>
      <c r="BE13" s="2">
        <f t="shared" si="6"/>
        <v>52</v>
      </c>
      <c r="BF13" s="2">
        <f t="shared" si="6"/>
        <v>300</v>
      </c>
      <c r="BG13" s="2">
        <f t="shared" si="6"/>
        <v>364</v>
      </c>
      <c r="BH13" s="2">
        <f t="shared" si="6"/>
        <v>-173</v>
      </c>
      <c r="BI13" s="2">
        <f t="shared" si="6"/>
        <v>181552</v>
      </c>
    </row>
    <row r="14" spans="2:62" ht="21" customHeight="1" x14ac:dyDescent="0.35">
      <c r="O14" s="9" t="s">
        <v>109</v>
      </c>
      <c r="P14" s="2" t="s">
        <v>110</v>
      </c>
      <c r="Q14" s="2" t="s">
        <v>111</v>
      </c>
      <c r="R14" s="2" t="s">
        <v>112</v>
      </c>
      <c r="S14" s="2" t="s">
        <v>113</v>
      </c>
      <c r="T14" s="2" t="s">
        <v>114</v>
      </c>
      <c r="U14" s="2" t="s">
        <v>115</v>
      </c>
      <c r="V14" s="2" t="s">
        <v>116</v>
      </c>
      <c r="W14" s="2" t="s">
        <v>114</v>
      </c>
      <c r="X14" s="2" t="s">
        <v>117</v>
      </c>
      <c r="Y14" s="2" t="s">
        <v>118</v>
      </c>
      <c r="Z14" s="2" t="s">
        <v>119</v>
      </c>
      <c r="AA14" s="2" t="s">
        <v>120</v>
      </c>
      <c r="AB14" s="2" t="s">
        <v>121</v>
      </c>
      <c r="AC14" s="2" t="s">
        <v>122</v>
      </c>
      <c r="AD14" s="2" t="s">
        <v>123</v>
      </c>
      <c r="AE14" s="2" t="s">
        <v>124</v>
      </c>
      <c r="AF14" s="2" t="s">
        <v>120</v>
      </c>
      <c r="AG14" s="2" t="s">
        <v>125</v>
      </c>
      <c r="AH14" s="2" t="s">
        <v>125</v>
      </c>
      <c r="AI14" s="2" t="s">
        <v>110</v>
      </c>
      <c r="AJ14" s="2" t="s">
        <v>126</v>
      </c>
      <c r="AK14" s="2" t="s">
        <v>127</v>
      </c>
      <c r="AL14" s="2" t="s">
        <v>128</v>
      </c>
      <c r="AM14" s="2" t="s">
        <v>129</v>
      </c>
      <c r="AN14" s="2" t="s">
        <v>130</v>
      </c>
      <c r="AO14" s="2" t="s">
        <v>131</v>
      </c>
      <c r="AP14" s="2" t="s">
        <v>132</v>
      </c>
      <c r="AQ14" s="2" t="s">
        <v>132</v>
      </c>
      <c r="AR14" s="2" t="s">
        <v>133</v>
      </c>
      <c r="AS14" s="2" t="s">
        <v>134</v>
      </c>
      <c r="AT14" s="2" t="s">
        <v>135</v>
      </c>
      <c r="AU14" s="2" t="s">
        <v>136</v>
      </c>
      <c r="AV14" s="2" t="s">
        <v>137</v>
      </c>
      <c r="AW14" s="2" t="s">
        <v>138</v>
      </c>
      <c r="AX14" s="2" t="s">
        <v>112</v>
      </c>
      <c r="AY14" s="2" t="s">
        <v>139</v>
      </c>
      <c r="AZ14" s="2" t="s">
        <v>114</v>
      </c>
      <c r="BA14" s="2" t="s">
        <v>114</v>
      </c>
      <c r="BB14" s="2" t="s">
        <v>140</v>
      </c>
      <c r="BC14" s="2" t="s">
        <v>117</v>
      </c>
      <c r="BD14" s="2" t="s">
        <v>141</v>
      </c>
      <c r="BE14" s="2" t="s">
        <v>142</v>
      </c>
      <c r="BF14" s="2" t="s">
        <v>142</v>
      </c>
      <c r="BG14" s="2" t="s">
        <v>134</v>
      </c>
      <c r="BH14" s="2" t="s">
        <v>143</v>
      </c>
      <c r="BI14" s="2"/>
    </row>
    <row r="15" spans="2:62" ht="21" customHeight="1" x14ac:dyDescent="0.35">
      <c r="O15" s="9" t="s">
        <v>144</v>
      </c>
      <c r="P15" s="2" t="s">
        <v>145</v>
      </c>
      <c r="Q15" s="2" t="s">
        <v>146</v>
      </c>
      <c r="R15" s="2" t="s">
        <v>147</v>
      </c>
      <c r="S15" s="2" t="s">
        <v>148</v>
      </c>
      <c r="T15" s="2" t="s">
        <v>149</v>
      </c>
      <c r="U15" s="2" t="s">
        <v>150</v>
      </c>
      <c r="V15" s="2" t="s">
        <v>151</v>
      </c>
      <c r="W15" s="2" t="s">
        <v>152</v>
      </c>
      <c r="X15" s="2" t="s">
        <v>153</v>
      </c>
      <c r="Y15" s="2" t="s">
        <v>154</v>
      </c>
      <c r="Z15" s="2" t="s">
        <v>155</v>
      </c>
      <c r="AA15" s="2" t="s">
        <v>156</v>
      </c>
      <c r="AB15" s="2" t="s">
        <v>157</v>
      </c>
      <c r="AC15" s="2" t="s">
        <v>158</v>
      </c>
      <c r="AD15" s="2" t="s">
        <v>159</v>
      </c>
      <c r="AE15" s="2" t="s">
        <v>160</v>
      </c>
      <c r="AF15" s="2" t="s">
        <v>161</v>
      </c>
      <c r="AG15" s="2" t="s">
        <v>162</v>
      </c>
      <c r="AH15" s="2" t="s">
        <v>162</v>
      </c>
      <c r="AI15" s="2" t="s">
        <v>163</v>
      </c>
      <c r="AJ15" s="2" t="s">
        <v>164</v>
      </c>
      <c r="AK15" s="2" t="s">
        <v>165</v>
      </c>
      <c r="AL15" s="2" t="s">
        <v>166</v>
      </c>
      <c r="AM15" s="2" t="s">
        <v>167</v>
      </c>
      <c r="AN15" s="2" t="s">
        <v>168</v>
      </c>
      <c r="AO15" s="2" t="s">
        <v>169</v>
      </c>
      <c r="AP15" s="2" t="s">
        <v>170</v>
      </c>
      <c r="AQ15" s="2" t="s">
        <v>171</v>
      </c>
      <c r="AR15" s="2" t="s">
        <v>172</v>
      </c>
      <c r="AS15" s="2" t="s">
        <v>173</v>
      </c>
      <c r="AT15" s="2" t="s">
        <v>174</v>
      </c>
      <c r="AU15" s="2" t="s">
        <v>175</v>
      </c>
      <c r="AV15" s="2" t="s">
        <v>176</v>
      </c>
      <c r="AW15" s="2" t="s">
        <v>177</v>
      </c>
      <c r="AX15" s="2" t="s">
        <v>178</v>
      </c>
      <c r="AY15" s="2" t="s">
        <v>179</v>
      </c>
      <c r="AZ15" s="2" t="s">
        <v>180</v>
      </c>
      <c r="BA15" s="2" t="s">
        <v>181</v>
      </c>
      <c r="BB15" s="2" t="s">
        <v>182</v>
      </c>
      <c r="BC15" s="2" t="s">
        <v>183</v>
      </c>
      <c r="BD15" s="2" t="s">
        <v>184</v>
      </c>
      <c r="BE15" s="2" t="s">
        <v>185</v>
      </c>
      <c r="BF15" s="2" t="s">
        <v>186</v>
      </c>
      <c r="BG15" s="2" t="s">
        <v>187</v>
      </c>
      <c r="BH15" s="2" t="s">
        <v>188</v>
      </c>
      <c r="BI15" s="2" t="s">
        <v>189</v>
      </c>
    </row>
    <row r="16" spans="2:62" ht="21" customHeight="1" x14ac:dyDescent="0.35">
      <c r="O16" s="1" t="s">
        <v>190</v>
      </c>
      <c r="P16" s="11">
        <v>45748</v>
      </c>
      <c r="Q16" s="11">
        <v>45748</v>
      </c>
      <c r="R16" s="11">
        <v>45748</v>
      </c>
      <c r="S16" s="11">
        <v>45748</v>
      </c>
      <c r="T16" s="11">
        <v>45748</v>
      </c>
      <c r="U16" s="11">
        <v>45748</v>
      </c>
      <c r="V16" s="11">
        <v>45748</v>
      </c>
      <c r="W16" s="11">
        <v>45748</v>
      </c>
      <c r="X16" s="11">
        <v>45748</v>
      </c>
      <c r="Y16" s="11">
        <v>45748</v>
      </c>
      <c r="Z16" s="11">
        <v>45748</v>
      </c>
      <c r="AA16" s="11">
        <v>45748</v>
      </c>
      <c r="AB16" s="11">
        <v>45748</v>
      </c>
      <c r="AC16" s="11">
        <v>45748</v>
      </c>
      <c r="AD16" s="11">
        <v>45748</v>
      </c>
      <c r="AE16" s="11">
        <v>45748</v>
      </c>
      <c r="AF16" s="11">
        <v>45748</v>
      </c>
      <c r="AG16" s="11">
        <v>45748</v>
      </c>
      <c r="AH16" s="11">
        <v>45748</v>
      </c>
      <c r="AI16" s="11">
        <v>45748</v>
      </c>
      <c r="AJ16" s="11">
        <v>45748</v>
      </c>
      <c r="AK16" s="11">
        <v>45748</v>
      </c>
      <c r="AL16" s="11">
        <v>45748</v>
      </c>
      <c r="AM16" s="11">
        <v>45748</v>
      </c>
      <c r="AN16" s="11">
        <v>45748</v>
      </c>
      <c r="AO16" s="11">
        <v>45748</v>
      </c>
      <c r="AP16" s="11">
        <v>45748</v>
      </c>
      <c r="AQ16" s="11">
        <v>45748</v>
      </c>
      <c r="AR16" s="11">
        <v>45748</v>
      </c>
      <c r="AS16" s="11">
        <v>45748</v>
      </c>
      <c r="AT16" s="11">
        <v>45748</v>
      </c>
      <c r="AU16" s="11">
        <v>45748</v>
      </c>
      <c r="AV16" s="11">
        <v>45748</v>
      </c>
      <c r="AW16" s="11">
        <v>45748</v>
      </c>
      <c r="AX16" s="11">
        <v>45748</v>
      </c>
      <c r="AY16" s="11">
        <v>45762</v>
      </c>
      <c r="AZ16" s="11">
        <v>45748</v>
      </c>
      <c r="BA16" s="11">
        <v>45748</v>
      </c>
      <c r="BB16" s="11">
        <v>45748</v>
      </c>
      <c r="BC16" s="11">
        <v>45748</v>
      </c>
      <c r="BD16" s="11">
        <v>45748</v>
      </c>
      <c r="BE16" s="11">
        <v>45748</v>
      </c>
      <c r="BF16" s="11">
        <v>45748</v>
      </c>
      <c r="BG16" s="11">
        <v>45748</v>
      </c>
      <c r="BH16" s="11">
        <v>45748</v>
      </c>
      <c r="BI16" s="2"/>
    </row>
    <row r="17" spans="1:64" ht="21" customHeight="1" x14ac:dyDescent="0.35">
      <c r="O17" s="1" t="s">
        <v>191</v>
      </c>
      <c r="P17" s="11">
        <v>45777</v>
      </c>
      <c r="Q17" s="11">
        <v>45777</v>
      </c>
      <c r="R17" s="11">
        <v>45777</v>
      </c>
      <c r="S17" s="11">
        <v>45777</v>
      </c>
      <c r="T17" s="11">
        <v>45777</v>
      </c>
      <c r="U17" s="11">
        <v>45777</v>
      </c>
      <c r="V17" s="11">
        <v>45777</v>
      </c>
      <c r="W17" s="11">
        <v>45777</v>
      </c>
      <c r="X17" s="11">
        <v>45777</v>
      </c>
      <c r="Y17" s="11">
        <v>45777</v>
      </c>
      <c r="Z17" s="11">
        <v>45777</v>
      </c>
      <c r="AA17" s="11">
        <v>45777</v>
      </c>
      <c r="AB17" s="11">
        <v>45777</v>
      </c>
      <c r="AC17" s="11">
        <v>45777</v>
      </c>
      <c r="AD17" s="11">
        <v>45777</v>
      </c>
      <c r="AE17" s="11">
        <v>45777</v>
      </c>
      <c r="AF17" s="11">
        <v>45777</v>
      </c>
      <c r="AG17" s="11">
        <v>45777</v>
      </c>
      <c r="AH17" s="11">
        <v>45777</v>
      </c>
      <c r="AI17" s="11">
        <v>45777</v>
      </c>
      <c r="AJ17" s="11">
        <v>45777</v>
      </c>
      <c r="AK17" s="11">
        <v>45777</v>
      </c>
      <c r="AL17" s="11">
        <v>45777</v>
      </c>
      <c r="AM17" s="11">
        <v>45777</v>
      </c>
      <c r="AN17" s="11">
        <v>45777</v>
      </c>
      <c r="AO17" s="11">
        <v>45777</v>
      </c>
      <c r="AP17" s="11">
        <v>45777</v>
      </c>
      <c r="AQ17" s="11">
        <v>45777</v>
      </c>
      <c r="AR17" s="11">
        <v>45777</v>
      </c>
      <c r="AS17" s="11">
        <v>45777</v>
      </c>
      <c r="AT17" s="11">
        <v>45777</v>
      </c>
      <c r="AU17" s="11">
        <v>45777</v>
      </c>
      <c r="AV17" s="11">
        <v>45777</v>
      </c>
      <c r="AW17" s="11">
        <v>45777</v>
      </c>
      <c r="AX17" s="11">
        <v>45777</v>
      </c>
      <c r="AY17" s="11">
        <v>45777</v>
      </c>
      <c r="AZ17" s="11">
        <v>45777</v>
      </c>
      <c r="BA17" s="11">
        <v>45777</v>
      </c>
      <c r="BB17" s="11">
        <v>45777</v>
      </c>
      <c r="BC17" s="11">
        <v>45777</v>
      </c>
      <c r="BD17" s="11">
        <v>45777</v>
      </c>
      <c r="BE17" s="11">
        <v>45777</v>
      </c>
      <c r="BF17" s="11">
        <v>45777</v>
      </c>
      <c r="BG17" s="11">
        <v>45777</v>
      </c>
      <c r="BH17" s="11">
        <v>45777</v>
      </c>
      <c r="BI17" s="2"/>
      <c r="BL17" s="5">
        <f>ROUND((BJ18/BJ5)*100, 0)</f>
        <v>50</v>
      </c>
    </row>
    <row r="18" spans="1:64" ht="21" customHeight="1" x14ac:dyDescent="0.35">
      <c r="O18" s="1" t="s">
        <v>192</v>
      </c>
      <c r="P18" s="2">
        <f t="shared" ref="P18:BI18" si="7">18*P1</f>
        <v>180</v>
      </c>
      <c r="Q18" s="2">
        <f t="shared" si="7"/>
        <v>180</v>
      </c>
      <c r="R18" s="2">
        <f t="shared" si="7"/>
        <v>180</v>
      </c>
      <c r="S18" s="2">
        <f t="shared" si="7"/>
        <v>180</v>
      </c>
      <c r="T18" s="2">
        <f t="shared" si="7"/>
        <v>180</v>
      </c>
      <c r="U18" s="2">
        <f t="shared" si="7"/>
        <v>270</v>
      </c>
      <c r="V18" s="2">
        <f t="shared" si="7"/>
        <v>270</v>
      </c>
      <c r="W18" s="2">
        <f t="shared" si="7"/>
        <v>270</v>
      </c>
      <c r="X18" s="2">
        <f t="shared" si="7"/>
        <v>360</v>
      </c>
      <c r="Y18" s="2">
        <f t="shared" si="7"/>
        <v>360</v>
      </c>
      <c r="Z18" s="2">
        <f t="shared" si="7"/>
        <v>360</v>
      </c>
      <c r="AA18" s="2">
        <f t="shared" si="7"/>
        <v>360</v>
      </c>
      <c r="AB18" s="2">
        <f t="shared" si="7"/>
        <v>360</v>
      </c>
      <c r="AC18" s="2">
        <f t="shared" si="7"/>
        <v>360</v>
      </c>
      <c r="AD18" s="2">
        <f t="shared" si="7"/>
        <v>360</v>
      </c>
      <c r="AE18" s="2">
        <f t="shared" si="7"/>
        <v>360</v>
      </c>
      <c r="AF18" s="2">
        <f t="shared" si="7"/>
        <v>360</v>
      </c>
      <c r="AG18" s="2">
        <f t="shared" si="7"/>
        <v>360</v>
      </c>
      <c r="AH18" s="2">
        <f t="shared" si="7"/>
        <v>360</v>
      </c>
      <c r="AI18" s="2">
        <f t="shared" si="7"/>
        <v>360</v>
      </c>
      <c r="AJ18" s="2">
        <f t="shared" si="7"/>
        <v>360</v>
      </c>
      <c r="AK18" s="2">
        <f t="shared" si="7"/>
        <v>360</v>
      </c>
      <c r="AL18" s="2">
        <f t="shared" si="7"/>
        <v>360</v>
      </c>
      <c r="AM18" s="2">
        <f t="shared" si="7"/>
        <v>360</v>
      </c>
      <c r="AN18" s="2">
        <f t="shared" si="7"/>
        <v>360</v>
      </c>
      <c r="AO18" s="2">
        <f t="shared" si="7"/>
        <v>360</v>
      </c>
      <c r="AP18" s="2">
        <f t="shared" si="7"/>
        <v>360</v>
      </c>
      <c r="AQ18" s="2">
        <f t="shared" si="7"/>
        <v>360</v>
      </c>
      <c r="AR18" s="2">
        <f t="shared" si="7"/>
        <v>360</v>
      </c>
      <c r="AS18" s="2">
        <f t="shared" si="7"/>
        <v>360</v>
      </c>
      <c r="AT18" s="2">
        <f t="shared" si="7"/>
        <v>360</v>
      </c>
      <c r="AU18" s="2">
        <f t="shared" si="7"/>
        <v>360</v>
      </c>
      <c r="AV18" s="2">
        <f t="shared" si="7"/>
        <v>360</v>
      </c>
      <c r="AW18" s="2">
        <f t="shared" si="7"/>
        <v>360</v>
      </c>
      <c r="AX18" s="2">
        <f t="shared" si="7"/>
        <v>360</v>
      </c>
      <c r="AY18" s="2">
        <f t="shared" si="7"/>
        <v>360</v>
      </c>
      <c r="AZ18" s="2">
        <f t="shared" si="7"/>
        <v>360</v>
      </c>
      <c r="BA18" s="2">
        <f t="shared" si="7"/>
        <v>360</v>
      </c>
      <c r="BB18" s="2">
        <f t="shared" si="7"/>
        <v>450</v>
      </c>
      <c r="BC18" s="2">
        <f t="shared" si="7"/>
        <v>450</v>
      </c>
      <c r="BD18" s="2">
        <f t="shared" si="7"/>
        <v>450</v>
      </c>
      <c r="BE18" s="2">
        <f t="shared" si="7"/>
        <v>450</v>
      </c>
      <c r="BF18" s="2">
        <f t="shared" si="7"/>
        <v>450</v>
      </c>
      <c r="BG18" s="2">
        <f t="shared" si="7"/>
        <v>450</v>
      </c>
      <c r="BH18" s="2">
        <f t="shared" si="7"/>
        <v>540</v>
      </c>
      <c r="BI18" s="2">
        <f t="shared" si="7"/>
        <v>0</v>
      </c>
      <c r="BJ18" s="9">
        <f>SUM(BJ20:BJ9530)</f>
        <v>114</v>
      </c>
      <c r="BK18" s="9">
        <f>SUM(BK20:BK9530)</f>
        <v>0</v>
      </c>
      <c r="BL18" s="9">
        <f>(BK18/BJ18)*100000</f>
        <v>0</v>
      </c>
    </row>
    <row r="19" spans="1:64" ht="21" customHeight="1" x14ac:dyDescent="0.35">
      <c r="O19" s="1" t="s">
        <v>193</v>
      </c>
      <c r="P19" s="2">
        <f t="shared" ref="P19:BI19" si="8">P10-P24</f>
        <v>-1</v>
      </c>
      <c r="Q19" s="2">
        <f t="shared" si="8"/>
        <v>0</v>
      </c>
      <c r="R19" s="2">
        <f t="shared" si="8"/>
        <v>-1</v>
      </c>
      <c r="S19" s="2">
        <f t="shared" si="8"/>
        <v>0</v>
      </c>
      <c r="T19" s="2">
        <f t="shared" si="8"/>
        <v>0</v>
      </c>
      <c r="U19" s="2">
        <f t="shared" si="8"/>
        <v>0</v>
      </c>
      <c r="V19" s="2">
        <f t="shared" si="8"/>
        <v>0</v>
      </c>
      <c r="W19" s="2">
        <f t="shared" si="8"/>
        <v>2</v>
      </c>
      <c r="X19" s="2">
        <f t="shared" si="8"/>
        <v>2</v>
      </c>
      <c r="Y19" s="2">
        <f t="shared" si="8"/>
        <v>1</v>
      </c>
      <c r="Z19" s="2">
        <f t="shared" si="8"/>
        <v>11</v>
      </c>
      <c r="AA19" s="2">
        <f t="shared" si="8"/>
        <v>0</v>
      </c>
      <c r="AB19" s="2">
        <f t="shared" si="8"/>
        <v>3</v>
      </c>
      <c r="AC19" s="2">
        <f t="shared" si="8"/>
        <v>0</v>
      </c>
      <c r="AD19" s="2">
        <f t="shared" si="8"/>
        <v>2</v>
      </c>
      <c r="AE19" s="2">
        <f t="shared" si="8"/>
        <v>0</v>
      </c>
      <c r="AF19" s="2">
        <f t="shared" si="8"/>
        <v>3</v>
      </c>
      <c r="AG19" s="2">
        <f t="shared" si="8"/>
        <v>0</v>
      </c>
      <c r="AH19" s="2">
        <f t="shared" si="8"/>
        <v>-1</v>
      </c>
      <c r="AI19" s="2">
        <f t="shared" si="8"/>
        <v>-1</v>
      </c>
      <c r="AJ19" s="2">
        <f t="shared" si="8"/>
        <v>0</v>
      </c>
      <c r="AK19" s="2">
        <f t="shared" si="8"/>
        <v>0</v>
      </c>
      <c r="AL19" s="2">
        <f t="shared" si="8"/>
        <v>1</v>
      </c>
      <c r="AM19" s="2">
        <f t="shared" si="8"/>
        <v>2</v>
      </c>
      <c r="AN19" s="2">
        <f t="shared" si="8"/>
        <v>0</v>
      </c>
      <c r="AO19" s="2">
        <f t="shared" si="8"/>
        <v>0</v>
      </c>
      <c r="AP19" s="2">
        <f t="shared" si="8"/>
        <v>1</v>
      </c>
      <c r="AQ19" s="2">
        <f t="shared" si="8"/>
        <v>1</v>
      </c>
      <c r="AR19" s="2">
        <f t="shared" si="8"/>
        <v>0</v>
      </c>
      <c r="AS19" s="2">
        <f t="shared" si="8"/>
        <v>-1</v>
      </c>
      <c r="AT19" s="2">
        <f t="shared" si="8"/>
        <v>1</v>
      </c>
      <c r="AU19" s="2">
        <f t="shared" si="8"/>
        <v>1</v>
      </c>
      <c r="AV19" s="2">
        <f t="shared" si="8"/>
        <v>0</v>
      </c>
      <c r="AW19" s="2">
        <f t="shared" si="8"/>
        <v>15</v>
      </c>
      <c r="AX19" s="2">
        <f t="shared" si="8"/>
        <v>0</v>
      </c>
      <c r="AY19" s="2">
        <f t="shared" si="8"/>
        <v>0</v>
      </c>
      <c r="AZ19" s="2">
        <f t="shared" si="8"/>
        <v>-1</v>
      </c>
      <c r="BA19" s="2">
        <f t="shared" si="8"/>
        <v>0</v>
      </c>
      <c r="BB19" s="2">
        <f t="shared" si="8"/>
        <v>2</v>
      </c>
      <c r="BC19" s="2">
        <f t="shared" si="8"/>
        <v>2</v>
      </c>
      <c r="BD19" s="2">
        <f t="shared" si="8"/>
        <v>1</v>
      </c>
      <c r="BE19" s="2">
        <f t="shared" si="8"/>
        <v>0</v>
      </c>
      <c r="BF19" s="2">
        <f t="shared" si="8"/>
        <v>0</v>
      </c>
      <c r="BG19" s="2">
        <f t="shared" si="8"/>
        <v>0</v>
      </c>
      <c r="BH19" s="2">
        <f t="shared" si="8"/>
        <v>3</v>
      </c>
      <c r="BI19" s="2">
        <f t="shared" si="8"/>
        <v>0</v>
      </c>
    </row>
    <row r="20" spans="1:64" ht="21" customHeight="1" x14ac:dyDescent="0.35">
      <c r="O20" s="1" t="s">
        <v>194</v>
      </c>
      <c r="P20" s="2">
        <v>1</v>
      </c>
      <c r="Q20" s="2">
        <v>5</v>
      </c>
      <c r="R20" s="2">
        <v>1</v>
      </c>
      <c r="S20" s="2">
        <v>10</v>
      </c>
      <c r="T20" s="2">
        <v>6</v>
      </c>
      <c r="U20" s="2">
        <v>2</v>
      </c>
      <c r="V20" s="2">
        <v>0</v>
      </c>
      <c r="W20" s="2">
        <v>11</v>
      </c>
      <c r="X20" s="2">
        <v>9</v>
      </c>
      <c r="Y20" s="2">
        <v>5</v>
      </c>
      <c r="Z20" s="2">
        <v>40</v>
      </c>
      <c r="AA20" s="2">
        <v>2</v>
      </c>
      <c r="AB20" s="2">
        <v>13</v>
      </c>
      <c r="AC20" s="2">
        <v>0</v>
      </c>
      <c r="AD20" s="2">
        <v>6</v>
      </c>
      <c r="AE20" s="2">
        <v>3</v>
      </c>
      <c r="AF20" s="2">
        <v>11</v>
      </c>
      <c r="AG20" s="2">
        <v>2</v>
      </c>
      <c r="AH20" s="2">
        <v>1</v>
      </c>
      <c r="AI20" s="2">
        <v>1</v>
      </c>
      <c r="AJ20" s="2">
        <v>3</v>
      </c>
      <c r="AK20" s="2">
        <v>2</v>
      </c>
      <c r="AL20" s="2">
        <v>5</v>
      </c>
      <c r="AM20" s="2">
        <v>8</v>
      </c>
      <c r="AN20" s="2">
        <v>3</v>
      </c>
      <c r="AO20" s="2">
        <v>3</v>
      </c>
      <c r="AP20" s="2">
        <v>4</v>
      </c>
      <c r="AQ20" s="2">
        <v>5</v>
      </c>
      <c r="AR20" s="2">
        <v>2</v>
      </c>
      <c r="AS20" s="2">
        <v>1</v>
      </c>
      <c r="AT20" s="2">
        <v>5</v>
      </c>
      <c r="AU20" s="2">
        <v>5</v>
      </c>
      <c r="AV20" s="2">
        <v>3</v>
      </c>
      <c r="AW20" s="2">
        <v>53</v>
      </c>
      <c r="AX20" s="2">
        <v>2</v>
      </c>
      <c r="AY20" s="2">
        <v>0</v>
      </c>
      <c r="AZ20" s="2">
        <v>1</v>
      </c>
      <c r="BA20" s="2">
        <v>3</v>
      </c>
      <c r="BB20" s="2">
        <v>6</v>
      </c>
      <c r="BC20" s="2">
        <v>6</v>
      </c>
      <c r="BD20" s="2">
        <v>3</v>
      </c>
      <c r="BE20" s="2">
        <v>2</v>
      </c>
      <c r="BF20" s="2">
        <v>0</v>
      </c>
      <c r="BG20" s="2">
        <v>2</v>
      </c>
      <c r="BH20" s="2">
        <v>6</v>
      </c>
      <c r="BI20" s="2"/>
    </row>
    <row r="21" spans="1:64" ht="21" customHeight="1" x14ac:dyDescent="0.35">
      <c r="O21" s="1" t="s">
        <v>195</v>
      </c>
      <c r="P21" s="2" t="s">
        <v>196</v>
      </c>
      <c r="Q21" s="2" t="s">
        <v>196</v>
      </c>
      <c r="R21" s="2" t="s">
        <v>196</v>
      </c>
      <c r="S21" s="2" t="s">
        <v>196</v>
      </c>
      <c r="T21" s="2" t="s">
        <v>196</v>
      </c>
      <c r="U21" s="2" t="s">
        <v>196</v>
      </c>
      <c r="V21" s="2" t="s">
        <v>196</v>
      </c>
      <c r="W21" s="2" t="s">
        <v>196</v>
      </c>
      <c r="X21" s="2" t="s">
        <v>196</v>
      </c>
      <c r="Y21" s="2" t="s">
        <v>196</v>
      </c>
      <c r="Z21" s="2" t="s">
        <v>196</v>
      </c>
      <c r="AA21" s="2" t="s">
        <v>196</v>
      </c>
      <c r="AB21" s="2" t="s">
        <v>196</v>
      </c>
      <c r="AC21" s="2" t="s">
        <v>196</v>
      </c>
      <c r="AD21" s="2" t="s">
        <v>196</v>
      </c>
      <c r="AE21" s="2" t="s">
        <v>196</v>
      </c>
      <c r="AF21" s="2" t="s">
        <v>196</v>
      </c>
      <c r="AG21" s="2" t="s">
        <v>196</v>
      </c>
      <c r="AH21" s="2" t="s">
        <v>196</v>
      </c>
      <c r="AI21" s="2" t="s">
        <v>196</v>
      </c>
      <c r="AJ21" s="2" t="s">
        <v>196</v>
      </c>
      <c r="AK21" s="2" t="s">
        <v>196</v>
      </c>
      <c r="AL21" s="2" t="s">
        <v>196</v>
      </c>
      <c r="AM21" s="2" t="s">
        <v>196</v>
      </c>
      <c r="AN21" s="2" t="s">
        <v>196</v>
      </c>
      <c r="AO21" s="2" t="s">
        <v>196</v>
      </c>
      <c r="AP21" s="2" t="s">
        <v>196</v>
      </c>
      <c r="AQ21" s="2" t="s">
        <v>196</v>
      </c>
      <c r="AR21" s="2" t="s">
        <v>196</v>
      </c>
      <c r="AS21" s="2" t="s">
        <v>196</v>
      </c>
      <c r="AT21" s="2" t="s">
        <v>196</v>
      </c>
      <c r="AU21" s="2" t="s">
        <v>196</v>
      </c>
      <c r="AV21" s="2" t="s">
        <v>196</v>
      </c>
      <c r="AW21" s="2" t="s">
        <v>196</v>
      </c>
      <c r="AX21" s="2" t="s">
        <v>196</v>
      </c>
      <c r="AY21" s="2" t="s">
        <v>196</v>
      </c>
      <c r="AZ21" s="2" t="s">
        <v>196</v>
      </c>
      <c r="BA21" s="2" t="s">
        <v>196</v>
      </c>
      <c r="BB21" s="2" t="s">
        <v>196</v>
      </c>
      <c r="BC21" s="2" t="s">
        <v>196</v>
      </c>
      <c r="BD21" s="2" t="s">
        <v>196</v>
      </c>
      <c r="BE21" s="2" t="s">
        <v>196</v>
      </c>
      <c r="BF21" s="2" t="s">
        <v>196</v>
      </c>
      <c r="BG21" s="2" t="s">
        <v>196</v>
      </c>
      <c r="BH21" s="2" t="s">
        <v>197</v>
      </c>
      <c r="BI21" s="2"/>
    </row>
    <row r="22" spans="1:64" ht="58" x14ac:dyDescent="0.35">
      <c r="B22" s="12" t="s">
        <v>198</v>
      </c>
      <c r="C22" s="12" t="s">
        <v>199</v>
      </c>
      <c r="D22" s="12" t="s">
        <v>200</v>
      </c>
      <c r="E22" s="12" t="s">
        <v>201</v>
      </c>
      <c r="F22" s="12" t="s">
        <v>202</v>
      </c>
      <c r="G22" s="12" t="s">
        <v>203</v>
      </c>
      <c r="H22" s="12" t="s">
        <v>204</v>
      </c>
      <c r="I22" s="12" t="s">
        <v>205</v>
      </c>
      <c r="J22" s="12" t="s">
        <v>206</v>
      </c>
      <c r="K22" s="12" t="s">
        <v>207</v>
      </c>
      <c r="L22" s="12" t="s">
        <v>208</v>
      </c>
      <c r="M22" s="12" t="s">
        <v>209</v>
      </c>
      <c r="N22" s="12" t="s">
        <v>210</v>
      </c>
      <c r="O22" s="12" t="s">
        <v>211</v>
      </c>
    </row>
    <row r="23" spans="1:64" x14ac:dyDescent="0.35">
      <c r="A23" s="1" t="s">
        <v>212</v>
      </c>
      <c r="B23" s="1" t="s">
        <v>213</v>
      </c>
      <c r="C23" s="1" t="s">
        <v>214</v>
      </c>
      <c r="D23" s="1" t="s">
        <v>215</v>
      </c>
      <c r="E23" s="1" t="s">
        <v>216</v>
      </c>
      <c r="F23" s="1" t="s">
        <v>217</v>
      </c>
      <c r="G23" s="1" t="s">
        <v>218</v>
      </c>
      <c r="H23" s="1" t="s">
        <v>219</v>
      </c>
      <c r="I23" s="1" t="s">
        <v>220</v>
      </c>
      <c r="J23" s="1" t="s">
        <v>221</v>
      </c>
      <c r="K23" s="1" t="s">
        <v>222</v>
      </c>
      <c r="L23" s="1" t="s">
        <v>223</v>
      </c>
      <c r="M23" s="1" t="s">
        <v>224</v>
      </c>
      <c r="N23" s="1" t="s">
        <v>225</v>
      </c>
      <c r="O23" s="1" t="s">
        <v>226</v>
      </c>
      <c r="P23" s="13" t="s">
        <v>227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 t="s">
        <v>228</v>
      </c>
      <c r="BK23" s="1" t="s">
        <v>229</v>
      </c>
    </row>
    <row r="24" spans="1:64" x14ac:dyDescent="0.35">
      <c r="A24">
        <v>1</v>
      </c>
      <c r="B24" t="s">
        <v>230</v>
      </c>
      <c r="C24" t="s">
        <v>231</v>
      </c>
      <c r="D24" t="s">
        <v>232</v>
      </c>
      <c r="E24">
        <v>0.2242148662647781</v>
      </c>
      <c r="F24">
        <v>359.58781362007159</v>
      </c>
      <c r="G24" t="s">
        <v>233</v>
      </c>
      <c r="H24" t="s">
        <v>234</v>
      </c>
      <c r="I24">
        <v>1</v>
      </c>
      <c r="J24" t="s">
        <v>235</v>
      </c>
      <c r="K24">
        <v>1200</v>
      </c>
      <c r="L24">
        <v>88</v>
      </c>
      <c r="M24">
        <v>1200</v>
      </c>
      <c r="N24">
        <v>0</v>
      </c>
      <c r="O24" t="s">
        <v>236</v>
      </c>
      <c r="P24">
        <v>1</v>
      </c>
      <c r="Q24">
        <v>1</v>
      </c>
      <c r="R24">
        <v>1</v>
      </c>
      <c r="S24">
        <v>2</v>
      </c>
      <c r="T24">
        <v>1</v>
      </c>
      <c r="U24">
        <v>1</v>
      </c>
      <c r="V24">
        <v>0</v>
      </c>
      <c r="W24">
        <v>2</v>
      </c>
      <c r="X24">
        <v>2</v>
      </c>
      <c r="Y24">
        <v>1</v>
      </c>
      <c r="Z24">
        <v>7</v>
      </c>
      <c r="AA24">
        <v>1</v>
      </c>
      <c r="AB24">
        <v>3</v>
      </c>
      <c r="AC24">
        <v>0</v>
      </c>
      <c r="AD24">
        <v>1</v>
      </c>
      <c r="AE24">
        <v>1</v>
      </c>
      <c r="AF24">
        <v>2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9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1</v>
      </c>
      <c r="BH24">
        <v>1</v>
      </c>
      <c r="BJ24">
        <f t="shared" ref="BJ24:BJ54" si="9">ROUND(E24*K24/10, 0)</f>
        <v>27</v>
      </c>
      <c r="BK24">
        <f t="shared" ref="BK24:BK54" si="10">ROUND(F24*K24/1000000, 0)</f>
        <v>0</v>
      </c>
    </row>
    <row r="25" spans="1:64" x14ac:dyDescent="0.35">
      <c r="A25">
        <v>2</v>
      </c>
      <c r="B25" t="s">
        <v>237</v>
      </c>
      <c r="C25" t="s">
        <v>231</v>
      </c>
      <c r="D25" t="s">
        <v>232</v>
      </c>
      <c r="E25">
        <v>0.2242148662647781</v>
      </c>
      <c r="F25">
        <v>359.58781362007159</v>
      </c>
      <c r="G25" t="s">
        <v>233</v>
      </c>
      <c r="H25" t="s">
        <v>234</v>
      </c>
      <c r="I25">
        <v>1</v>
      </c>
      <c r="J25" t="s">
        <v>238</v>
      </c>
      <c r="K25">
        <v>1080</v>
      </c>
      <c r="L25">
        <v>91</v>
      </c>
      <c r="M25">
        <v>1080</v>
      </c>
      <c r="N25">
        <v>0</v>
      </c>
      <c r="O25" t="s">
        <v>236</v>
      </c>
      <c r="P25">
        <v>0</v>
      </c>
      <c r="Q25">
        <v>1</v>
      </c>
      <c r="R25">
        <v>0</v>
      </c>
      <c r="S25">
        <v>2</v>
      </c>
      <c r="T25">
        <v>1</v>
      </c>
      <c r="U25">
        <v>1</v>
      </c>
      <c r="V25">
        <v>0</v>
      </c>
      <c r="W25">
        <v>2</v>
      </c>
      <c r="X25">
        <v>2</v>
      </c>
      <c r="Y25">
        <v>1</v>
      </c>
      <c r="Z25">
        <v>7</v>
      </c>
      <c r="AA25">
        <v>1</v>
      </c>
      <c r="AB25">
        <v>2</v>
      </c>
      <c r="AC25">
        <v>0</v>
      </c>
      <c r="AD25">
        <v>1</v>
      </c>
      <c r="AE25">
        <v>1</v>
      </c>
      <c r="AF25">
        <v>2</v>
      </c>
      <c r="AG25">
        <v>1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2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1</v>
      </c>
      <c r="AW25">
        <v>9</v>
      </c>
      <c r="AX25">
        <v>1</v>
      </c>
      <c r="AY25">
        <v>0</v>
      </c>
      <c r="AZ25">
        <v>0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J25">
        <f t="shared" si="9"/>
        <v>24</v>
      </c>
      <c r="BK25">
        <f t="shared" si="10"/>
        <v>0</v>
      </c>
    </row>
    <row r="26" spans="1:64" x14ac:dyDescent="0.35">
      <c r="A26">
        <v>3</v>
      </c>
      <c r="B26" t="s">
        <v>239</v>
      </c>
      <c r="C26" t="s">
        <v>231</v>
      </c>
      <c r="D26" t="s">
        <v>232</v>
      </c>
      <c r="E26">
        <v>0.2242148662647781</v>
      </c>
      <c r="F26">
        <v>359.58781362007159</v>
      </c>
      <c r="G26" t="s">
        <v>233</v>
      </c>
      <c r="H26" t="s">
        <v>234</v>
      </c>
      <c r="I26">
        <v>1</v>
      </c>
      <c r="J26" t="s">
        <v>240</v>
      </c>
      <c r="K26">
        <v>895</v>
      </c>
      <c r="L26">
        <v>91</v>
      </c>
      <c r="M26">
        <v>895</v>
      </c>
      <c r="N26">
        <v>0</v>
      </c>
      <c r="O26" t="s">
        <v>236</v>
      </c>
      <c r="P26">
        <v>0</v>
      </c>
      <c r="Q26">
        <v>1</v>
      </c>
      <c r="R26">
        <v>0</v>
      </c>
      <c r="S26">
        <v>2</v>
      </c>
      <c r="T26">
        <v>1</v>
      </c>
      <c r="U26">
        <v>0</v>
      </c>
      <c r="V26">
        <v>0</v>
      </c>
      <c r="W26">
        <v>2</v>
      </c>
      <c r="X26">
        <v>2</v>
      </c>
      <c r="Y26">
        <v>1</v>
      </c>
      <c r="Z26">
        <v>7</v>
      </c>
      <c r="AA26">
        <v>0</v>
      </c>
      <c r="AB26">
        <v>2</v>
      </c>
      <c r="AC26">
        <v>0</v>
      </c>
      <c r="AD26">
        <v>1</v>
      </c>
      <c r="AE26">
        <v>1</v>
      </c>
      <c r="AF26">
        <v>2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1</v>
      </c>
      <c r="AV26">
        <v>1</v>
      </c>
      <c r="AW26">
        <v>9</v>
      </c>
      <c r="AX26">
        <v>0</v>
      </c>
      <c r="AY26">
        <v>0</v>
      </c>
      <c r="AZ26">
        <v>0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J26">
        <f t="shared" si="9"/>
        <v>20</v>
      </c>
      <c r="BK26">
        <f t="shared" si="10"/>
        <v>0</v>
      </c>
    </row>
    <row r="27" spans="1:64" x14ac:dyDescent="0.35">
      <c r="A27">
        <v>4</v>
      </c>
      <c r="B27" t="s">
        <v>241</v>
      </c>
      <c r="C27" t="s">
        <v>231</v>
      </c>
      <c r="D27" t="s">
        <v>232</v>
      </c>
      <c r="E27">
        <v>0.2242148662647781</v>
      </c>
      <c r="F27">
        <v>359.58781362007159</v>
      </c>
      <c r="G27" t="s">
        <v>233</v>
      </c>
      <c r="H27" t="s">
        <v>234</v>
      </c>
      <c r="I27">
        <v>1</v>
      </c>
      <c r="J27" t="s">
        <v>242</v>
      </c>
      <c r="K27">
        <v>730</v>
      </c>
      <c r="L27">
        <v>95</v>
      </c>
      <c r="M27">
        <v>730</v>
      </c>
      <c r="N27">
        <v>0</v>
      </c>
      <c r="O27" t="s">
        <v>236</v>
      </c>
      <c r="P27">
        <v>0</v>
      </c>
      <c r="Q27">
        <v>1</v>
      </c>
      <c r="R27">
        <v>0</v>
      </c>
      <c r="S27">
        <v>2</v>
      </c>
      <c r="T27">
        <v>1</v>
      </c>
      <c r="U27">
        <v>0</v>
      </c>
      <c r="V27">
        <v>0</v>
      </c>
      <c r="W27">
        <v>2</v>
      </c>
      <c r="X27">
        <v>1</v>
      </c>
      <c r="Y27">
        <v>1</v>
      </c>
      <c r="Z27">
        <v>7</v>
      </c>
      <c r="AA27">
        <v>0</v>
      </c>
      <c r="AB27">
        <v>2</v>
      </c>
      <c r="AC27">
        <v>0</v>
      </c>
      <c r="AD27">
        <v>1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9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1</v>
      </c>
      <c r="BJ27">
        <f t="shared" si="9"/>
        <v>16</v>
      </c>
      <c r="BK27">
        <f t="shared" si="10"/>
        <v>0</v>
      </c>
    </row>
    <row r="28" spans="1:64" x14ac:dyDescent="0.35">
      <c r="A28">
        <v>5</v>
      </c>
      <c r="B28" t="s">
        <v>243</v>
      </c>
      <c r="C28" t="s">
        <v>231</v>
      </c>
      <c r="D28" t="s">
        <v>232</v>
      </c>
      <c r="E28">
        <v>0.2242148662647781</v>
      </c>
      <c r="F28">
        <v>359.58781362007159</v>
      </c>
      <c r="G28" t="s">
        <v>233</v>
      </c>
      <c r="H28" t="s">
        <v>234</v>
      </c>
      <c r="I28">
        <v>1</v>
      </c>
      <c r="J28" t="s">
        <v>244</v>
      </c>
      <c r="K28">
        <v>680</v>
      </c>
      <c r="L28">
        <v>91</v>
      </c>
      <c r="M28">
        <v>680</v>
      </c>
      <c r="N28">
        <v>0</v>
      </c>
      <c r="O28" t="s">
        <v>236</v>
      </c>
      <c r="P28">
        <v>0</v>
      </c>
      <c r="Q28">
        <v>1</v>
      </c>
      <c r="R28">
        <v>0</v>
      </c>
      <c r="S28">
        <v>1</v>
      </c>
      <c r="T28">
        <v>1</v>
      </c>
      <c r="U28">
        <v>0</v>
      </c>
      <c r="V28">
        <v>0</v>
      </c>
      <c r="W28">
        <v>2</v>
      </c>
      <c r="X28">
        <v>1</v>
      </c>
      <c r="Y28">
        <v>1</v>
      </c>
      <c r="Z28">
        <v>6</v>
      </c>
      <c r="AA28">
        <v>0</v>
      </c>
      <c r="AB28">
        <v>2</v>
      </c>
      <c r="AC28">
        <v>0</v>
      </c>
      <c r="AD28">
        <v>1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1</v>
      </c>
      <c r="AV28">
        <v>0</v>
      </c>
      <c r="AW28">
        <v>9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J28">
        <f t="shared" si="9"/>
        <v>15</v>
      </c>
      <c r="BK28">
        <f t="shared" si="10"/>
        <v>0</v>
      </c>
    </row>
    <row r="29" spans="1:64" x14ac:dyDescent="0.35">
      <c r="A29">
        <v>6</v>
      </c>
      <c r="B29" t="s">
        <v>245</v>
      </c>
      <c r="C29" t="s">
        <v>231</v>
      </c>
      <c r="D29" t="s">
        <v>232</v>
      </c>
      <c r="E29">
        <v>0.2242148662647781</v>
      </c>
      <c r="F29">
        <v>359.58781362007159</v>
      </c>
      <c r="G29" t="s">
        <v>233</v>
      </c>
      <c r="H29" t="s">
        <v>234</v>
      </c>
      <c r="I29">
        <v>1</v>
      </c>
      <c r="J29" t="s">
        <v>246</v>
      </c>
      <c r="K29">
        <v>515</v>
      </c>
      <c r="L29">
        <v>93</v>
      </c>
      <c r="M29">
        <v>515</v>
      </c>
      <c r="N29">
        <v>0</v>
      </c>
      <c r="O29" t="s">
        <v>236</v>
      </c>
      <c r="P29">
        <v>0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  <c r="X29">
        <v>1</v>
      </c>
      <c r="Y29">
        <v>0</v>
      </c>
      <c r="Z29">
        <v>6</v>
      </c>
      <c r="AA29">
        <v>0</v>
      </c>
      <c r="AB29">
        <v>2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8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1</v>
      </c>
      <c r="BJ29">
        <f t="shared" si="9"/>
        <v>12</v>
      </c>
      <c r="BK29">
        <f t="shared" si="10"/>
        <v>0</v>
      </c>
    </row>
    <row r="30" spans="1:64" x14ac:dyDescent="0.35">
      <c r="K30">
        <v>0</v>
      </c>
      <c r="M30">
        <v>0</v>
      </c>
      <c r="BJ30">
        <f t="shared" si="9"/>
        <v>0</v>
      </c>
      <c r="BK30">
        <f t="shared" si="10"/>
        <v>0</v>
      </c>
    </row>
    <row r="31" spans="1:64" x14ac:dyDescent="0.35">
      <c r="K31">
        <v>0</v>
      </c>
      <c r="M31">
        <v>0</v>
      </c>
      <c r="BJ31">
        <f t="shared" si="9"/>
        <v>0</v>
      </c>
      <c r="BK31">
        <f t="shared" si="10"/>
        <v>0</v>
      </c>
    </row>
    <row r="32" spans="1:64" x14ac:dyDescent="0.35">
      <c r="K32">
        <v>0</v>
      </c>
      <c r="M32">
        <v>0</v>
      </c>
      <c r="BJ32">
        <f t="shared" si="9"/>
        <v>0</v>
      </c>
      <c r="BK32">
        <f t="shared" si="10"/>
        <v>0</v>
      </c>
    </row>
    <row r="33" spans="11:63" x14ac:dyDescent="0.35">
      <c r="K33">
        <v>0</v>
      </c>
      <c r="M33">
        <v>0</v>
      </c>
      <c r="BJ33">
        <f t="shared" si="9"/>
        <v>0</v>
      </c>
      <c r="BK33">
        <f t="shared" si="10"/>
        <v>0</v>
      </c>
    </row>
    <row r="34" spans="11:63" x14ac:dyDescent="0.35">
      <c r="K34">
        <v>0</v>
      </c>
      <c r="M34">
        <v>0</v>
      </c>
      <c r="BJ34">
        <f t="shared" si="9"/>
        <v>0</v>
      </c>
      <c r="BK34">
        <f t="shared" si="10"/>
        <v>0</v>
      </c>
    </row>
    <row r="35" spans="11:63" x14ac:dyDescent="0.35">
      <c r="K35">
        <v>0</v>
      </c>
      <c r="M35">
        <v>0</v>
      </c>
      <c r="BJ35">
        <f t="shared" si="9"/>
        <v>0</v>
      </c>
      <c r="BK35">
        <f t="shared" si="10"/>
        <v>0</v>
      </c>
    </row>
    <row r="36" spans="11:63" x14ac:dyDescent="0.35">
      <c r="K36">
        <v>0</v>
      </c>
      <c r="M36">
        <v>0</v>
      </c>
      <c r="BJ36">
        <f t="shared" si="9"/>
        <v>0</v>
      </c>
      <c r="BK36">
        <f t="shared" si="10"/>
        <v>0</v>
      </c>
    </row>
    <row r="37" spans="11:63" x14ac:dyDescent="0.35">
      <c r="K37">
        <v>0</v>
      </c>
      <c r="M37">
        <v>0</v>
      </c>
      <c r="BJ37">
        <f t="shared" si="9"/>
        <v>0</v>
      </c>
      <c r="BK37">
        <f t="shared" si="10"/>
        <v>0</v>
      </c>
    </row>
    <row r="38" spans="11:63" x14ac:dyDescent="0.35">
      <c r="K38">
        <v>0</v>
      </c>
      <c r="M38">
        <v>0</v>
      </c>
      <c r="BJ38">
        <f t="shared" si="9"/>
        <v>0</v>
      </c>
      <c r="BK38">
        <f t="shared" si="10"/>
        <v>0</v>
      </c>
    </row>
    <row r="39" spans="11:63" x14ac:dyDescent="0.35">
      <c r="K39">
        <v>0</v>
      </c>
      <c r="M39">
        <v>0</v>
      </c>
      <c r="BJ39">
        <f t="shared" si="9"/>
        <v>0</v>
      </c>
      <c r="BK39">
        <f t="shared" si="10"/>
        <v>0</v>
      </c>
    </row>
    <row r="40" spans="11:63" x14ac:dyDescent="0.35">
      <c r="K40">
        <v>0</v>
      </c>
      <c r="M40">
        <v>0</v>
      </c>
      <c r="BJ40">
        <f t="shared" si="9"/>
        <v>0</v>
      </c>
      <c r="BK40">
        <f t="shared" si="10"/>
        <v>0</v>
      </c>
    </row>
    <row r="41" spans="11:63" x14ac:dyDescent="0.35">
      <c r="K41">
        <v>0</v>
      </c>
      <c r="M41">
        <v>0</v>
      </c>
      <c r="BJ41">
        <f t="shared" si="9"/>
        <v>0</v>
      </c>
      <c r="BK41">
        <f t="shared" si="10"/>
        <v>0</v>
      </c>
    </row>
    <row r="42" spans="11:63" x14ac:dyDescent="0.35">
      <c r="K42">
        <v>0</v>
      </c>
      <c r="M42">
        <v>0</v>
      </c>
      <c r="BJ42">
        <f t="shared" si="9"/>
        <v>0</v>
      </c>
      <c r="BK42">
        <f t="shared" si="10"/>
        <v>0</v>
      </c>
    </row>
    <row r="43" spans="11:63" x14ac:dyDescent="0.35">
      <c r="K43">
        <v>0</v>
      </c>
      <c r="M43">
        <v>0</v>
      </c>
      <c r="BJ43">
        <f t="shared" si="9"/>
        <v>0</v>
      </c>
      <c r="BK43">
        <f t="shared" si="10"/>
        <v>0</v>
      </c>
    </row>
    <row r="44" spans="11:63" x14ac:dyDescent="0.35">
      <c r="K44">
        <v>0</v>
      </c>
      <c r="M44">
        <v>0</v>
      </c>
      <c r="BJ44">
        <f t="shared" si="9"/>
        <v>0</v>
      </c>
      <c r="BK44">
        <f t="shared" si="10"/>
        <v>0</v>
      </c>
    </row>
    <row r="45" spans="11:63" x14ac:dyDescent="0.35">
      <c r="K45">
        <v>0</v>
      </c>
      <c r="M45">
        <v>0</v>
      </c>
      <c r="BJ45">
        <f t="shared" si="9"/>
        <v>0</v>
      </c>
      <c r="BK45">
        <f t="shared" si="10"/>
        <v>0</v>
      </c>
    </row>
    <row r="46" spans="11:63" x14ac:dyDescent="0.35">
      <c r="K46">
        <v>0</v>
      </c>
      <c r="M46">
        <v>0</v>
      </c>
      <c r="BJ46">
        <f t="shared" si="9"/>
        <v>0</v>
      </c>
      <c r="BK46">
        <f t="shared" si="10"/>
        <v>0</v>
      </c>
    </row>
    <row r="47" spans="11:63" x14ac:dyDescent="0.35">
      <c r="K47">
        <v>0</v>
      </c>
      <c r="M47">
        <v>0</v>
      </c>
      <c r="BJ47">
        <f t="shared" si="9"/>
        <v>0</v>
      </c>
      <c r="BK47">
        <f t="shared" si="10"/>
        <v>0</v>
      </c>
    </row>
    <row r="48" spans="11:63" x14ac:dyDescent="0.35">
      <c r="K48">
        <v>0</v>
      </c>
      <c r="M48">
        <v>0</v>
      </c>
      <c r="BJ48">
        <f t="shared" si="9"/>
        <v>0</v>
      </c>
      <c r="BK48">
        <f t="shared" si="10"/>
        <v>0</v>
      </c>
    </row>
    <row r="49" spans="11:63" x14ac:dyDescent="0.35">
      <c r="K49">
        <v>0</v>
      </c>
      <c r="M49">
        <v>0</v>
      </c>
      <c r="BJ49">
        <f t="shared" si="9"/>
        <v>0</v>
      </c>
      <c r="BK49">
        <f t="shared" si="10"/>
        <v>0</v>
      </c>
    </row>
    <row r="50" spans="11:63" x14ac:dyDescent="0.35">
      <c r="K50">
        <v>0</v>
      </c>
      <c r="M50">
        <v>0</v>
      </c>
      <c r="BJ50">
        <f t="shared" si="9"/>
        <v>0</v>
      </c>
      <c r="BK50">
        <f t="shared" si="10"/>
        <v>0</v>
      </c>
    </row>
    <row r="51" spans="11:63" x14ac:dyDescent="0.35">
      <c r="K51">
        <v>0</v>
      </c>
      <c r="M51">
        <v>0</v>
      </c>
      <c r="BJ51">
        <f t="shared" si="9"/>
        <v>0</v>
      </c>
      <c r="BK51">
        <f t="shared" si="10"/>
        <v>0</v>
      </c>
    </row>
    <row r="52" spans="11:63" x14ac:dyDescent="0.35">
      <c r="K52">
        <v>0</v>
      </c>
      <c r="M52">
        <v>0</v>
      </c>
      <c r="BJ52">
        <f t="shared" si="9"/>
        <v>0</v>
      </c>
      <c r="BK52">
        <f t="shared" si="10"/>
        <v>0</v>
      </c>
    </row>
    <row r="53" spans="11:63" x14ac:dyDescent="0.35">
      <c r="K53">
        <v>0</v>
      </c>
      <c r="M53">
        <v>0</v>
      </c>
      <c r="BJ53">
        <f t="shared" si="9"/>
        <v>0</v>
      </c>
      <c r="BK53">
        <f t="shared" si="10"/>
        <v>0</v>
      </c>
    </row>
    <row r="54" spans="11:63" x14ac:dyDescent="0.35">
      <c r="K54">
        <v>0</v>
      </c>
      <c r="M54">
        <v>0</v>
      </c>
      <c r="BJ54">
        <f t="shared" si="9"/>
        <v>0</v>
      </c>
      <c r="BK54">
        <f t="shared" si="1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Sachin Saurav</cp:lastModifiedBy>
  <dcterms:created xsi:type="dcterms:W3CDTF">2025-05-22T05:17:26Z</dcterms:created>
  <dcterms:modified xsi:type="dcterms:W3CDTF">2025-05-22T05:18:41Z</dcterms:modified>
</cp:coreProperties>
</file>