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grovesdixon/gitreps/reciprocal_transplant_methylation/bisulfite_validation/sample_and_primer_information/"/>
    </mc:Choice>
  </mc:AlternateContent>
  <bookViews>
    <workbookView xWindow="20620" yWindow="4780" windowWidth="30580" windowHeight="23420" tabRatio="500" activeTab="3"/>
  </bookViews>
  <sheets>
    <sheet name="bisulfite_amplicon_samles" sheetId="1" r:id="rId1"/>
    <sheet name="primer_data" sheetId="2" r:id="rId2"/>
    <sheet name="primer_summary" sheetId="3" r:id="rId3"/>
    <sheet name="formatted for supplements" sheetId="4" r:id="rId4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58" i="2" l="1"/>
  <c r="L258" i="2"/>
  <c r="M234" i="2"/>
  <c r="L234" i="2"/>
  <c r="M212" i="2"/>
  <c r="L212" i="2"/>
  <c r="N192" i="2"/>
  <c r="M192" i="2"/>
  <c r="N167" i="2"/>
  <c r="M167" i="2"/>
  <c r="N143" i="2"/>
  <c r="M143" i="2"/>
  <c r="M120" i="2"/>
  <c r="L120" i="2"/>
  <c r="L99" i="2"/>
  <c r="K99" i="2"/>
  <c r="L78" i="2"/>
  <c r="K78" i="2"/>
  <c r="L59" i="2"/>
  <c r="K59" i="2"/>
  <c r="L41" i="2"/>
  <c r="K41" i="2"/>
  <c r="L23" i="2"/>
  <c r="K23" i="2"/>
  <c r="L8" i="2"/>
  <c r="M8" i="2"/>
  <c r="H18" i="3"/>
  <c r="H17" i="3"/>
  <c r="H16" i="3"/>
  <c r="H15" i="3"/>
  <c r="G15" i="3"/>
  <c r="H14" i="3"/>
  <c r="H13" i="3"/>
  <c r="G13" i="3"/>
  <c r="H12" i="3"/>
  <c r="H11" i="3"/>
  <c r="G11" i="3"/>
  <c r="H10" i="3"/>
  <c r="H9" i="3"/>
  <c r="G9" i="3"/>
  <c r="H8" i="3"/>
  <c r="H7" i="3"/>
  <c r="G7" i="3"/>
  <c r="H6" i="3"/>
  <c r="H5" i="3"/>
</calcChain>
</file>

<file path=xl/sharedStrings.xml><?xml version="1.0" encoding="utf-8"?>
<sst xmlns="http://schemas.openxmlformats.org/spreadsheetml/2006/main" count="1088" uniqueCount="530">
  <si>
    <t>Bisulfite converted samples</t>
  </si>
  <si>
    <t>Sample</t>
  </si>
  <si>
    <t>Concentration(ng/ul)</t>
  </si>
  <si>
    <t>extracted on</t>
  </si>
  <si>
    <t>extraction_page#</t>
  </si>
  <si>
    <t>bs_page#</t>
  </si>
  <si>
    <t>converted_name</t>
  </si>
  <si>
    <t>pg13</t>
  </si>
  <si>
    <t>pg14</t>
  </si>
  <si>
    <t>pg15</t>
  </si>
  <si>
    <t>pg16</t>
  </si>
  <si>
    <t>pg17</t>
  </si>
  <si>
    <t>pg18</t>
  </si>
  <si>
    <t>pg19</t>
  </si>
  <si>
    <t>pg20</t>
  </si>
  <si>
    <t>pg21</t>
  </si>
  <si>
    <t>pg22</t>
  </si>
  <si>
    <t>pg23</t>
  </si>
  <si>
    <t>pg24</t>
  </si>
  <si>
    <t>pg25</t>
  </si>
  <si>
    <t>OO1-1*</t>
  </si>
  <si>
    <t>bs19</t>
  </si>
  <si>
    <t>KK2-1*</t>
  </si>
  <si>
    <t>bs20</t>
  </si>
  <si>
    <t>KO6-3</t>
  </si>
  <si>
    <t>bs21</t>
  </si>
  <si>
    <t>KO10-3</t>
  </si>
  <si>
    <t>bs22</t>
  </si>
  <si>
    <t>OK10-2</t>
  </si>
  <si>
    <t>bs23</t>
  </si>
  <si>
    <t>OK7-2</t>
  </si>
  <si>
    <t>bs24</t>
  </si>
  <si>
    <t>KK1-2</t>
  </si>
  <si>
    <t>bs25</t>
  </si>
  <si>
    <t>KO1-2</t>
  </si>
  <si>
    <t>bs26</t>
  </si>
  <si>
    <t>OK1-2</t>
  </si>
  <si>
    <t>bs27</t>
  </si>
  <si>
    <t>KK3-2</t>
  </si>
  <si>
    <t>bs28</t>
  </si>
  <si>
    <t>KO3-2</t>
  </si>
  <si>
    <t>bs29</t>
  </si>
  <si>
    <t>OK3-2</t>
  </si>
  <si>
    <t>bs30</t>
  </si>
  <si>
    <t>KK14-2</t>
  </si>
  <si>
    <t>bs31</t>
  </si>
  <si>
    <t>KO14-2</t>
  </si>
  <si>
    <t>bs32</t>
  </si>
  <si>
    <t>OK14-2</t>
  </si>
  <si>
    <t>bs33</t>
  </si>
  <si>
    <t>OK14-3</t>
  </si>
  <si>
    <t>bs34</t>
  </si>
  <si>
    <t>OO14-2</t>
  </si>
  <si>
    <t>bs35</t>
  </si>
  <si>
    <t>KK8-2</t>
  </si>
  <si>
    <t>bs36</t>
  </si>
  <si>
    <t>OK8-2</t>
  </si>
  <si>
    <t>bs37</t>
  </si>
  <si>
    <t>OO8-2</t>
  </si>
  <si>
    <t>bs38</t>
  </si>
  <si>
    <t>KK6-2</t>
  </si>
  <si>
    <t>bs39</t>
  </si>
  <si>
    <t>KK7-2</t>
  </si>
  <si>
    <t>bs40</t>
  </si>
  <si>
    <t>KK9-2</t>
  </si>
  <si>
    <t>bs41</t>
  </si>
  <si>
    <t>KO2-2</t>
  </si>
  <si>
    <t>bs42</t>
  </si>
  <si>
    <t>KO2-3</t>
  </si>
  <si>
    <t>bs43</t>
  </si>
  <si>
    <t>KO6-2</t>
  </si>
  <si>
    <t>bs44</t>
  </si>
  <si>
    <t>KO7-2</t>
  </si>
  <si>
    <t>bs45</t>
  </si>
  <si>
    <t>KO7-3</t>
  </si>
  <si>
    <t>bs46</t>
  </si>
  <si>
    <t>OK15-3</t>
  </si>
  <si>
    <t>bs47</t>
  </si>
  <si>
    <t>OK2-2</t>
  </si>
  <si>
    <t>bs48</t>
  </si>
  <si>
    <t>OK6-2</t>
  </si>
  <si>
    <t>bs49</t>
  </si>
  <si>
    <t>OK9-2</t>
  </si>
  <si>
    <t>bs50</t>
  </si>
  <si>
    <t>OO10-2</t>
  </si>
  <si>
    <t>bs51</t>
  </si>
  <si>
    <t>OO15-2</t>
  </si>
  <si>
    <t>bs52</t>
  </si>
  <si>
    <t>OO2-3*</t>
  </si>
  <si>
    <t>bs53</t>
  </si>
  <si>
    <t>OO4-2</t>
  </si>
  <si>
    <t>bs54</t>
  </si>
  <si>
    <t>OO6-2</t>
  </si>
  <si>
    <t>bs55</t>
  </si>
  <si>
    <t>OO7-2</t>
  </si>
  <si>
    <t>bs56</t>
  </si>
  <si>
    <t>KO1-2rep1</t>
  </si>
  <si>
    <t>bs57</t>
  </si>
  <si>
    <t>OK1-2rep1</t>
  </si>
  <si>
    <t>bs58</t>
  </si>
  <si>
    <t>#This table lists the bisulfite samples names and the original samples they came from.</t>
  </si>
  <si>
    <t>#extraction_page# gives the page number in Groves's lab notebook 2 where the genomic DNA for the sample was extracted</t>
  </si>
  <si>
    <t>Page Number for amplification of each primerset 13-25</t>
  </si>
  <si>
    <t>#BS_page# gives the page number when the genomic DNA was exposed to bisfulfite</t>
  </si>
  <si>
    <t>#Page Number for amplification of each primerset 13-25: Each column here is for a primer set (13-25) and the page when that indicated samples was amplified</t>
  </si>
  <si>
    <t>status=ORDERED 1-19-17</t>
  </si>
  <si>
    <t>ID#=13</t>
  </si>
  <si>
    <t>locusName</t>
  </si>
  <si>
    <t>genbank_RNA</t>
  </si>
  <si>
    <t>genbank_protein</t>
  </si>
  <si>
    <t>geneName</t>
  </si>
  <si>
    <t>Importance</t>
  </si>
  <si>
    <t>notes</t>
  </si>
  <si>
    <t>*note reverse coordinates given as reverse complement</t>
  </si>
  <si>
    <t>LOC107327073</t>
  </si>
  <si>
    <t>XP_015747315.1</t>
  </si>
  <si>
    <t>PREDICTED: uncharacterized protein LOC107327073</t>
  </si>
  <si>
    <t>Top correlated Salmon gene with originO</t>
  </si>
  <si>
    <t>sig for deseq origin</t>
  </si>
  <si>
    <t>Standard Primer to test</t>
  </si>
  <si>
    <t>Primer </t>
  </si>
  <si>
    <t>   Length </t>
  </si>
  <si>
    <t>   Start point   </t>
  </si>
  <si>
    <t> End point   </t>
  </si>
  <si>
    <t>   Amplicon CpGs </t>
  </si>
  <si>
    <t>  Product size   </t>
  </si>
  <si>
    <t>Tm   </t>
  </si>
  <si>
    <t>               Sequence(5'-&gt;3')</t>
  </si>
  <si>
    <t>Sequence (5'-&gt;3')</t>
  </si>
  <si>
    <t>Template strand</t>
  </si>
  <si>
    <t>Length</t>
  </si>
  <si>
    <t>Start</t>
  </si>
  <si>
    <t>Stop</t>
  </si>
  <si>
    <t>Tm</t>
  </si>
  <si>
    <t>GC%</t>
  </si>
  <si>
    <t>Self complementarity</t>
  </si>
  <si>
    <t>Self 3' complementarity</t>
  </si>
  <si>
    <t>Forward </t>
  </si>
  <si>
    <t>  28     </t>
  </si>
  <si>
    <t>   100           </t>
  </si>
  <si>
    <t> 127         </t>
  </si>
  <si>
    <t>   4             </t>
  </si>
  <si>
    <t>  280           </t>
  </si>
  <si>
    <t> 55.5</t>
  </si>
  <si>
    <t>TTTTTGYGAGGTTGATTTTGTTATTATG</t>
  </si>
  <si>
    <t>Forward primer</t>
  </si>
  <si>
    <t>CTTTGCGAGGTTGATCTTGCC</t>
  </si>
  <si>
    <t>Plus</t>
  </si>
  <si>
    <t>Reverse </t>
  </si>
  <si>
    <t>  30     </t>
  </si>
  <si>
    <t>   56           </t>
  </si>
  <si>
    <t>  85           </t>
  </si>
  <si>
    <t>  4             </t>
  </si>
  <si>
    <t> 56.1</t>
  </si>
  <si>
    <t>TTTCCAAACATATTCCTTTCCATAACATTC</t>
  </si>
  <si>
    <t>Reverse primer</t>
  </si>
  <si>
    <t>AATCGTGCGACAAGTGCTTT</t>
  </si>
  <si>
    <t>Minus</t>
  </si>
  <si>
    <t>Product length</t>
  </si>
  <si>
    <t>The bisulfite converted sequence:</t>
  </si>
  <si>
    <t>TGTAAGATGAGGTAAGGAAGAGATTTTTTAATTATGGAATCGTTAAAGAATAATTGATAGTAAGAAAATTTGTTTAGTTTAGGAGTGGTATAAAGGAATTTTTTTGCGAGGTTGATTTTGTTATTATGTTTTTAAAATTTGAAGGATTTGGTTTTATTGTTTTTGAAGTTTTATTAGTAGGTTTATTAGTTTTTGTGGGGAGTAATTTAGGATTTGTAAGTGTAATAAGGGATTTATTTTTGGGAGTATGTAGTATAGTTGATTTAGATGATTTTATTAAATGGGTTGAAGTAATTGAGCGTGTTTGTGTTAGATACGGAGTGTGTTTTAAAGAAATTAAAATGTTAAGCGAATGTTATGGAAAGGAATATGTTTGGAAAATATAATGTAAAGTATTTGTCGTACGATTATCGGGAATGATTAGTGATGATTAAGG</t>
  </si>
  <si>
    <t>The reverse complimentary bisulfite converted sequence:</t>
  </si>
  <si>
    <t>CCTTAATCATCACTAATCATTCCCGATAATCGTACGACAAATACTTTACATTATATTTTCCAAACATATTCCTTTCCATAACATTCGCTTAACATTTTAATTTCTTTAAAACACACTCCGTATCTAACACAAACACGCTCAATTACTTCAACCCATTTAATAAAATCATCTAAATCAACTATACTACATACTCCCAAAAATAAATCCCTTATTACACTTACAAATCCTAAATTACTCCCCACAAAAACTAATAAACCTACTAATAAAACTTCAAAAACAATAAAACCAAATCCTTCAAATTTTAAAAACATAATAACAAAATCAACCTCGCAAAAAAATTCCTTTATACCACTCCTAAACTAAACAAATTTTCTTACTATCAATTATTCTTTAACGATTCCATAATTAAAAAATCTCTTCCTTACCTCATCTTACA</t>
  </si>
  <si>
    <t>Your input sequence:</t>
  </si>
  <si>
    <t>TGCAAGATGAGGTAAGGAAGAGACTTCTCAACCATGGAATCGCTAAAGAACAATTGACAGTAAGAAAATTTGTTCAGTCCAGGAGTGGCATAAAGGAACTTCTTTGCGAGGTTGATCTTGCCATCATGCCCTCAAAATCTGAAGGATTTGGTCTTATTGCTCTTGAAGCCTTATCAGCAGGTTTACCAGTTCTTGTGGGGAGTAATTCAGGATTTGCAAGTGCAATAAGGGACTTACCCTTGGGAGCATGCAGCATAGTTGATTCAGATGATCCCACTAAATGGGCTGAAGCAATTGAGCGTGTTTGTGTCAGACACGGAGTGTGCCTTAAAGAAATCAAAATGTTAAGCGAATGTTATGGAAAGGAATATGTTTGGAAAACACAATGCAAAGCACTTGTCGCACGATTATCGGGAATGATTAGTGATGATCAAGG</t>
  </si>
  <si>
    <t>ID#=14</t>
  </si>
  <si>
    <t>LOC107356898</t>
  </si>
  <si>
    <t>XP_015779015.1</t>
  </si>
  <si>
    <t>PREDICTED: D-inositol 3-phosphate glycosyltransferase-like</t>
  </si>
  <si>
    <t>Top named kme for salmon</t>
  </si>
  <si>
    <t>TGTGAAGCAGATCTCGCCAT</t>
  </si>
  <si>
    <t>TGCGTAGCTTTCACGAACCT</t>
  </si>
  <si>
    <t>Primer   </t>
  </si>
  <si>
    <t> Length   </t>
  </si>
  <si>
    <t> Start point </t>
  </si>
  <si>
    <t>   End point   </t>
  </si>
  <si>
    <t>  Product size </t>
  </si>
  <si>
    <t>  Tm   </t>
  </si>
  <si>
    <t>  34       </t>
  </si>
  <si>
    <t> 681         </t>
  </si>
  <si>
    <t>   714         </t>
  </si>
  <si>
    <t>   10             </t>
  </si>
  <si>
    <t> 314           </t>
  </si>
  <si>
    <t> 55.4</t>
  </si>
  <si>
    <t>TAGATTTYGTTATAATGTTATTAAGAAGTGAAGG</t>
  </si>
  <si>
    <t>  35       </t>
  </si>
  <si>
    <t> 5           </t>
  </si>
  <si>
    <t>   39           </t>
  </si>
  <si>
    <t>  10             </t>
  </si>
  <si>
    <t>AATAATATTAAACATTCTCTCTACAAATCTACCAC</t>
  </si>
  <si>
    <t>CGTATAATGTTTTTATTATTGAGGTAGAGGAGATATTTGGATATGATTTAATTGATTGGTTGGTTATTATTTTAAGAGATTATTAAATGGATTTTGTGATTGGTTATGGAATTTATTTTGGTCGATAGGTTTTTTTTATTAAACGAGTATATTAGGAATGTAAATGGATTTAGGTTGTTTATATTGATTTTGAAGAGTTTGGAATGTTTAAGAATTATGTAGATTTTATTGTTAAAGGGGAGAAAAAGTATTAAGTAGAGGTGGGTTTTTGTAAATTAGTTGATTAAGTTGTGGTTATTGGATTTAAATTAGAGGAAGTTTTTTTTTGTTATTTGAGATTTTGTGGGAAGGATTAAGATGTTTTGAATTTGATTTTAGGTATTTTTTTTGAGTTTGTTGATGTGATTTAAGTTTTTGAAGAAAGAGGAATATTTCGTGTTTTAATTTTTGGGCGTGGTGATAGTGAAGATTTTTATTTGAAGGGTTATGATATCGTTGTTTATGTAGTTGTTGAGTTTTGTAAGTATGAGTTATATTTTTTTAAATTTGTATTTGTTGGTGTATTAAAGGGAGAAGAGGAGAAAGTTAAAGGAATGTTGTTGAAGGAAGGTATTGTATTAAGTTAATTAATTGTACGTAGTTATAAGGAAAGAGAGTAGTTTGTTATATAGGTTTGTGAAGTAGATTTCGTTATAATGTTATTAAGAAGTGAAGGTTTTGGATTGGTTGTATTTGAAGTTTTGTTTGTTGGTTTGTTTGTGTTCGTTAGTGGTAATTTTGGTTTTGGCGATGTTTTGAAAGAGTTGTTATTTGGTTCGAGTTGCGTTGTGAATTTTGAAGACGTAAGTGAGTGGGTTAAAGTAATTCGTATAGTTTATGATAAGAAAAGGAAGTTACGGTTTAGGGAAGTTGTGAAGGTTCGTGAAAGTTACGTAGAGGAGTATTATTGGGAAGGAGAATGTGGTAGATTTGTAGAGAGAATGTTTAATATTATTTAAGG</t>
  </si>
  <si>
    <t>CCTTAAATAATATTAAACATTCTCTCTACAAATCTACCACATTCTCCTTCCCAATAATACTCCTCTACGTAACTTTCACGAACCTTCACAACTTCCCTAAACCGTAACTTCCTTTTCTTATCATAAACTATACGAATTACTTTAACCCACTCACTTACGTCTTCAAAATTCACAACGCAACTCGAACCAAATAACAACTCTTTCAAAACATCGCCAAAACCAAAATTACCACTAACGAACACAAACAAACCAACAAACAAAACTTCAAATACAACCAATCCAAAACCTTCACTTCTTAATAACATTATAACGAAATCTACTTCACAAACCTATATAACAAACTACTCTCTTTCCTTATAACTACGTACAATTAATTAACTTAATACAATACCTTCCTTCAACAACATTCCTTTAACTTTCTCCTCTTCTCCCTTTAATACACCAACAAATACAAATTTAAAAAAATATAACTCATACTTACAAAACTCAACAACTACATAAACAACGATATCATAACCCTTCAAATAAAAATCTTCACTATCACCACGCCCAAAAATTAAAACACGAAATATTCCTCTTTCTTCAAAAACTTAAATCACATCAACAAACTCAAAAAAAATACCTAAAATCAAATTCAAAACATCTTAATCCTTCCCACAAAATCTCAAATAACAAAAAAAAACTTCCTCTAATTTAAATCCAATAACCACAACTTAATCAACTAATTTACAAAAACCCACCTCTACTTAATACTTTTTCTCCCCTTTAACAATAAAATCTACATAATTCTTAAACATTCCAAACTCTTCAAAATCAATATAAACAACCTAAATCCATTTACATTCCTAATATACTCGTTTAATAAAAAAAACCTATCGACCAAAATAAATTCCATAACCAATCACAAAATCCATTTAATAATCTCTTAAAATAATAACCAACCAATCAATTAAATCATATCCAAATATCTCCTCTACCTCAATAATAAAAACATTATACG</t>
  </si>
  <si>
    <t>CGCACAATGTCTCCATCATTGAGGCAGAGGAGATACCTGGATATGATCCAATTGACTGGTTGGCCACTATTCCAAGAGATCATCAAATGGACTTTGTGATTGGCCATGGAATCCATCTTGGTCGACAGGTTCCTCTCATTAAACGAGTACACCAGGAATGCAAATGGATCCAGGTTGTTCATACTGACCCTGAAGAGCTTGGAATGTTCAAGAACTATGCAGATTCCATTGCCAAAGGGGAGAAAAAGCACCAAGCAGAGGTGGGTCTTTGTAAATTAGCTGATCAAGTTGTGGCCATTGGACCCAAACTAGAGGAAGCCTTCTCTTGCTACTTGAGATCTTGTGGGAAGGATCAAGATGTCTTGAATCTGACTCCAGGCATCTTCTCTGAGTTTGTTGATGTGATTCAAGCTTCTGAAGAAAGAGGAATATTTCGTGTTCTAATCTTTGGGCGTGGTGACAGTGAAGATTTTTATTTGAAGGGTTATGACATCGCTGCCCATGCAGTTGCTGAGCTCTGCAAGCATGAGCCACACCTCTTCAAACTTGTATTTGTTGGTGCACCAAAGGGAGAAGAGGAGAAAGTTAAAGGAATGTTGTTGAAGGAAGGCATTGCACCAAGTCAACTAATTGTACGCAGTTATAAGGAAAGAGAGCAGCTTGCTACACAGGTTTGTGAAGCAGATCTCGCCATAATGCCATCAAGAAGTGAAGGCTTTGGATTGGCTGCACTTGAAGCTTTGTCTGCTGGTCTGCCTGTGCTCGTCAGTGGTAACTCTGGTCTTGGCGATGCCTTGAAAGAGTTGCCATTTGGTTCGAGCTGCGTTGTGAATTCTGAAGACGCAAGTGAGTGGGCTAAAGCAATCCGTACAGTTCATGACAAGAAAAGGAAGCTACGGCTCAGGGAAGCTGTGAAGGTTCGTGAAAGCTACGCAGAGGAGTACCATTGGGAAGGAGAATGTGGCAGACTTGTAGAGAGAATGCTCAATATTATTCAAGG</t>
  </si>
  <si>
    <t>ID#=15</t>
  </si>
  <si>
    <t>LOC107358158</t>
  </si>
  <si>
    <t>XP_015780271.1</t>
  </si>
  <si>
    <t>PREDICTED: nucleotide-binding oligomerization domain-containing protein 1-like</t>
  </si>
  <si>
    <t>top named turquoise correlates with ZOOX</t>
  </si>
  <si>
    <t>Also a top origin gene in DESeq2</t>
  </si>
  <si>
    <t>AAGAGCTCAAGCAGCGACAT</t>
  </si>
  <si>
    <t>   End point </t>
  </si>
  <si>
    <t>     Amplicon CpGs </t>
  </si>
  <si>
    <t>AGTCACCCATCTCATTGGCG</t>
  </si>
  <si>
    <t>Forward   </t>
  </si>
  <si>
    <t>28       </t>
  </si>
  <si>
    <t> 428         </t>
  </si>
  <si>
    <t>   455       </t>
  </si>
  <si>
    <t>     14             </t>
  </si>
  <si>
    <t> 349           </t>
  </si>
  <si>
    <t> 58.3</t>
  </si>
  <si>
    <t>TGGTYGGATTGTTGAAGAGTTTAAGTAG</t>
  </si>
  <si>
    <t>Reverse   </t>
  </si>
  <si>
    <t>26       </t>
  </si>
  <si>
    <t> 223         </t>
  </si>
  <si>
    <t>   248       </t>
  </si>
  <si>
    <t> 58.6</t>
  </si>
  <si>
    <t>ACACCCAAATCACCCATCTCATTAAC</t>
  </si>
  <si>
    <t>TATTTATTAAATGATCGTAAAGATGGTTTTTTTTAAATATAATAGGGAAAATTTGTTTTTAGAGGAATTCGAAAAGTTAAAGAAAACGTATATGTATGAGTTATTTGAAAATTTTTTTGAATAATTTAAAAAAATTTTTAGTAGGTTTGGAAAAGTCGTTTTTGAAGGGATTGAAGAAGAAAGATTATTTTTTGAATTAAGCGAAGTTAGTGGGTTAGAGGAATGTGGATTGTTTTATAAATTATTAGACGTATAGTTAAAGCGATTATTGAATGATTCGTTAAAGTTTTAATTTTGTTTTATTTATTTTACGGTATAAGAATTTTTTGTCGTAAAATATTTGGTGGATATTAAGATAAATAAGGAAATTAAAGAATTTGTTTGTAAGTATATTAGTGATGGTATATGGGAAGTGGTGTTGTAGTTCGTGGTCGGATTGTTGAAGAGTTTAAGTAGCGATATTTTCGTTAAATTGTTGTCGAAGTTAATTGAGAAAATAATAAATTTAATGTTTTTAGGACGAAAAGAATTGATTTTTTGGTTAGCGATAGAAGATAAACGTTTAGTTGTGTAAGTATGTAAGTGTTTTTACGAGATTAACGATGAATAGTAGTTAGTATTAAAAAATATAATAGAGAAAATTAAATTTAACGCGGTTGAATTTGGATGGTGTTTATTCGTATCGATTGATGTTGTTGTTGTTTTTTATTTTTTAGATAATGTTGAAGAAGTTTTGTATATTGATTTGTTCGTTAATGAGATGGGTGATTTGGGTGTAAACGAAGTGAAAAAATTTTTTGTTAATAGTTAACGTAAGTTAAAATGGTTAAATTTTCGTGGTAATAATTTGATCGATAAGGTAGCGGGTGATTTCGTTGTAGTATTTAAGTATATTAATTGTAAATTATTATCGTTAGTTTTTCGTAGTAATAAATTTATCGATAACGTAGCGAAGGAATTCGTTGTAGTATTTAGATATAGTAATTGTAAATTAAAATCG</t>
  </si>
  <si>
    <t>CGATTTTAATTTACAATTACTATATCTAAATACTACAACGAATTCCTTCGCTACGTTATCGATAAATTTATTACTACGAAAAACTAACGATAATAATTTACAATTAATATACTTAAATACTACAACGAAATCACCCGCTACCTTATCGATCAAATTATTACCACGAAAATTTAACCATTTTAACTTACGTTAACTATTAACAAAAAATTTTTTCACTTCGTTTACACCCAAATCACCCATCTCATTAACGAACAAATCAATATACAAAACTTCTTCAACATTATCTAAAAAATAAAAAACAACAACAACATCAATCGATACGAATAAACACCATCCAAATTCAACCGCGTTAAATTTAATTTTCTCTATTATATTTTTTAATACTAACTACTATTCATCGTTAATCTCGTAAAAACACTTACATACTTACACAACTAAACGTTTATCTTCTATCGCTAACCAAAAAATCAATTCTTTTCGTCCTAAAAACATTAAATTTATTATTTTCTCAATTAACTTCGACAACAATTTAACGAAAATATCGCTACTTAAACTCTTCAACAATCCGACCACGAACTACAACACCACTTCCCATATACCATCACTAATATACTTACAAACAAATTCTTTAATTTCCTTATTTATCTTAATATCCACCAAATATTTTACGACAAAAAATTCTTATACCGTAAAATAAATAAAACAAAATTAAAACTTTAACGAATCATTCAATAATCGCTTTAACTATACGTCTAATAATTTATAAAACAATCCACATTCCTCTAACCCACTAACTTCGCTTAATTCAAAAAATAATCTTTCTTCTTCAATCCCTTCAAAAACGACTTTTCCAAACCTACTAAAAATTTTTTTAAATTATTCAAAAAAATTTTCAAATAACTCATACATATACGTTTTCTTTAACTTTTCGAATTCCTCTAAAAACAAATTTTCCCTATTATATTTAAAAAAAACCATCTTTACGATCATTTAATAAATA</t>
  </si>
  <si>
    <t>CATTTATCAAATGACCGTAAAGATGGTCTTCTTCAAACACAACAGGGAAAACTTGTCTCTAGAGGAACTCGAAAAGTTAAAGAAAACGCACATGTATGAGCCATTTGAAAACTTCCCTGAACAACTTAAAAAAATCTTCAGCAGGCTTGGAAAAGTCGCTTTTGAAGGGATTGAAGAAGAAAGACTACTCTTTGAATCAAGCGAAGTCAGTGGGTTAGAGGAATGTGGACTGCTTCACAAACTACCAGACGTACAGTCAAAGCGATCATTGAATGACCCGCCAAAGTCCCAATTCTGTTTTACTCACCTCACGGTACAAGAATTCTTTGCCGCAAAATATCTGGTGGACACCAAGACAAATAAGGAAATTAAAGAATTTGTTTGCAAGCATATCAGTGATGGCACATGGGAAGTGGTGCTGCAGTTCGTGGCCGGATTGCTGAAGAGCTCAAGCAGCGACATTTTCGTCAAACTGCTGCCGAAGTCAACTGAGAAAATAATAAACTTAATGTCCTCAGGACGAAAAGAACTGACCTCTTGGCCAGCGACAGAAGACAAACGTCTAGCTGTGCAAGTATGTAAGTGTCTTTACGAGATTAACGATGAACAGCAGCCAGTATTAAAAAACATAATAGAGAAAATTAAATTCAACGCGGTTGAATTTGGATGGTGTTCACTCGCACCGATTGATGTTGCTGCTGTCTTCCATTTCTTAGACAATGCTGAAGAAGTTTTGTATATTGATTTGTCCGCCAATGAGATGGGTGACTTGGGTGCAAACGAAGTGAAAAAATTTCTTGTTAACAGTCAACGCAAGCTAAAATGGTTAAACCTCCGTGGTAACAACTTGACCGACAAGGCAGCGGGTGACTTCGCTGCAGTACTTAAGCACATTAATTGTAAACTACCATCGTTAGCCCTCCGTAGTAACAAATTCACCGACAACGCAGCGAAGGAATTCGCTGCAGCACTTAGACACAGTAATTGTAAACTAAAATCG</t>
  </si>
  <si>
    <t>ID#=16</t>
  </si>
  <si>
    <t>LOC107356899</t>
  </si>
  <si>
    <t>XP_015779016.1</t>
  </si>
  <si>
    <t>Up in Orpheus deseq only data</t>
  </si>
  <si>
    <t>TGTTCAGTGCAGAAGTGGCA</t>
  </si>
  <si>
    <t>TCGCTCAACAAGTGCTTTGC</t>
  </si>
  <si>
    <t>  32       </t>
  </si>
  <si>
    <t>   158         </t>
  </si>
  <si>
    <t>   3             </t>
  </si>
  <si>
    <t>  264           </t>
  </si>
  <si>
    <t>GTTTTTAAAATTTGAAGGATTTGGTTTTGTTG</t>
  </si>
  <si>
    <t>  37       </t>
  </si>
  <si>
    <t> 45           </t>
  </si>
  <si>
    <t>  81           </t>
  </si>
  <si>
    <t>  3             </t>
  </si>
  <si>
    <t> 55.1</t>
  </si>
  <si>
    <t>TTACATTATATTTTCCAAACATATTTCATACCATAAC</t>
  </si>
  <si>
    <t>TGTAAGATGAGGTTAGGAAGAGATTTTTTAATTATGGAATTATTGAGAAATAATTGATAGTAAGAAAATTTGTTTAGTGTAGAAGTGGTATAAAGTAGTTTTTTTGTGAGGTTGATTTTGTTATAATGTTTTTAAAATTTGAAGGATTTGGTTTTGTTGTTTTTGAAGTTTTATTAGTAGGTTTGTTAGTTTTTGTGGGGAGTAATTTAGGATTTGTAAGTGTAATAATGAATTTATTTTTGGGAGAATATAGTATAGTTGATTTAGACGATTTTGTAAAATGGGTTGAGGTAATTGAGGATGTTTGTGGTAAATACGAAAAGCGTTTTGATGGAATTAAAATATTAAGAGAATGTTATGGTATGAAATATGTTTGGAAAATATAATGTAAAGTATTTGTTGAGCGATTATCGGGAATGATTAGTGATGATTAAGG</t>
  </si>
  <si>
    <t>CCTTAATCATCACTAATCATTCCCGATAATCGCTCAACAAATACTTTACATTATATTTTCCAAACATATTTCATACCATAACATTCTCTTAATATTTTAATTCCATCAAAACGCTTTTCGTATTTACCACAAACATCCTCAATTACCTCAACCCATTTTACAAAATCGTCTAAATCAACTATACTATATTCTCCCAAAAATAAATTCATTATTACACTTACAAATCCTAAATTACTCCCCACAAAAACTAACAAACCTACTAATAAAACTTCAAAAACAACAAAACCAAATCCTTCAAATTTTAAAAACATTATAACAAAATCAACCTCACAAAAAAACTACTTTATACCACTTCTACACTAAACAAATTTTCTTACTATCAATTATTTCTCAATAATTCCATAATTAAAAAATCTCTTCCTAACCTCATCTTACA</t>
  </si>
  <si>
    <t>TGCAAGATGAGGTTAGGAAGAGACTTCTCAACCATGGAATCACTGAGAAACAATTGATAGTAAGAAAATTTGTTCAGTGCAGAAGTGGCATAAAGCAGCTTCTTTGTGAGGTTGATCTTGCCATAATGCCCTCAAAATCTGAAGGATTTGGTCTTGTTGCCCTTGAAGCCTTATCAGCAGGTTTGCCAGTCCTTGTGGGGAGCAATTCAGGATTTGCAAGTGCAATAATGAATTTACTCTTGGGAGAATACAGCATAGTTGATTCAGACGATCCTGCAAAATGGGCTGAGGCAATTGAGGATGTTTGTGGCAAACACGAAAAGCGCCTTGATGGAATCAAAATATTAAGAGAATGTTATGGCATGAAATATGTTTGGAAAACACAATGCAAAGCACTTGTTGAGCGATTATCGGGAATGATTAGTGATGATCAAGG</t>
  </si>
  <si>
    <t>ID#=17</t>
  </si>
  <si>
    <t>LOC107358871</t>
  </si>
  <si>
    <t>XP_015780928.1</t>
  </si>
  <si>
    <t>PREDICTED: sushi, von Willebrand factor type A, EGF and pentraxin domain-containing protein 1-like isoform X1</t>
  </si>
  <si>
    <t>Up in origin K</t>
  </si>
  <si>
    <t>only deseq data__2 primer sets for this one</t>
  </si>
  <si>
    <t>CAGTAAGCTGGACATCGGGT</t>
  </si>
  <si>
    <t>  36       </t>
  </si>
  <si>
    <t> 184         </t>
  </si>
  <si>
    <t>   219         </t>
  </si>
  <si>
    <t>   12             </t>
  </si>
  <si>
    <t> 327           </t>
  </si>
  <si>
    <t> 57.1</t>
  </si>
  <si>
    <t>GATATYGGGTTTTTAATAATAATTGTATGTTGGTTG</t>
  </si>
  <si>
    <t>TCCTTGCATTTGTTCTTGGGTC</t>
  </si>
  <si>
    <t>  31       </t>
  </si>
  <si>
    <t> 80           </t>
  </si>
  <si>
    <t>  110         </t>
  </si>
  <si>
    <t> 57.9</t>
  </si>
  <si>
    <t>TTTTCCTTTAAAATTATTTCCACCCAACTCC</t>
  </si>
  <si>
    <t>  28       </t>
  </si>
  <si>
    <t> 348         </t>
  </si>
  <si>
    <t>   375         </t>
  </si>
  <si>
    <t>   7             </t>
  </si>
  <si>
    <t>  163           </t>
  </si>
  <si>
    <t> 57.5</t>
  </si>
  <si>
    <t>AGAAAAAGGTTGGATATTTGTTGGAGTG</t>
  </si>
  <si>
    <t>*NOTE SAME AS ABOVE</t>
  </si>
  <si>
    <t>GATATTTTTATATTTTTTTGTATGGTTTTTTTTTAATTATACGTATGAAATTAAGGAGATCGAGAATCGTATAATTTTCGGGGTTAAGGAGTACGAGGTTTATTTATTTTTAGGTTTTGACGGGTTATAAGATGGTTTATATTTTTTTCGTGGTAATTTTATTATTTTTTTCGTTAGTAAGTTGGATATCGGGTTTTTAATAATAATTGTATGTTGGTTGTATATTTACGATAAGAACGTTAAAACGGAACGTTTTTTTTAGTATAAGGGTATTTATTTTTTAGTAAATTATAAAGAATTTAAATTGAGTTTATTTTTAAATGATTAGTTTTTGATAGGAATTTTAGTAGAAAAAGGTTGGATATTTGTTGGAGTGTTTTATAATAGGACGATCGTTGAAGTAAAGTTGTGGATCGATGGAAATGTGGTGAATTCGATTACGTTTATAGTTTATTTCGATTTTAATGGTCGTTAATTATTGGAGTTGGGTGGAAATAATTTTAAAGGAAAAATAATATAATTGATGTTATTTAATTTAATTTTGATTTAAGAATAAATGTAAGGAATAAAAAGAATGATGAAGTTGTTAGG</t>
  </si>
  <si>
    <t>CCTAACAACTTCATCATTCTTTTTATTCCTTACATTTATTCTTAAATCAAAATTAAATTAAATAACATCAATTATATTATTTTTCCTTTAAAATTATTTCCACCCAACTCCAATAATTAACGACCATTAAAATCGAAATAAACTATAAACGTAATCGAATTCACCACATTTCCATCGATCCACAACTTTACTTCAACGATCGTCCTATTATAAAACACTCCAACAAATATCCAACCTTTTTCTACTAAAATTCCTATCAAAAACTAATCATTTAAAAATAAACTCAATTTAAATTCTTTATAATTTACTAAAAAATAAATACCCTTATACTAAAAAAAACGTTCCGTTTTAACGTTCTTATCGTAAATATACAACCAACATACAATTATTATTAAAAACCCGATATCCAACTTACTAACGAAAAAAATAATAAAATTACCACGAAAAAAATATAAACCATCTTATAACCCGTCAAAACCTAAAAATAAATAAACCTCGTACTCCTTAACCCCGAAAATTATACGATTCTCGATCTCCTTAATTTCATACGTATAATTAAAAAAAAACCATACAAAAAAATATAAAAATATC</t>
  </si>
  <si>
    <t>GATATTTCCACATCCCTCTGCATGGTTTCCTCTCAACTACACGTATGAAACTAAGGAGATCGAGAACCGCACAACCTCCGGGGTCAAGGAGCACGAGGTTTACTTATCCCTAGGTCCTGACGGGTCACAAGATGGCTCATATTTTTTCCGTGGCAACTCCATTACTTTTTCCGCCAGTAAGCTGGACATCGGGTTTCCAATAACAATTGTATGCTGGTTGTACACTTACGACAAGAACGCTAAAACGGAACGCTTCCTTCAGTACAAGGGTATTCATCTCTCAGCAAACCATAAAGAACTTAAACTGAGCTCATCTTCAAATGACCAGCTCCTGACAGGAACCTTAGCAGAAAAAGGTTGGACATTTGTTGGAGTGTCTTACAATAGGACGACCGCTGAAGTAAAGTTGTGGATCGATGGAAATGTGGTGAACTCGACCACGCTTATAGCCCATTTCGATTCCAATGGCCGTCAATTACTGGAGCTGGGTGGAAATAACTTCAAAGGAAAAATAACACAATTGATGTTATTCAATTTAACCTTGACCCAAGAACAAATGCAAGGAATAAAAAGAATGATGAAGTTGCCAGG</t>
  </si>
  <si>
    <t>ID#=18</t>
  </si>
  <si>
    <t>LOC107334334</t>
  </si>
  <si>
    <t>XP_015754752.1</t>
  </si>
  <si>
    <t>PREDICTED:protein disulfite-isomerase A4-like</t>
  </si>
  <si>
    <t>top differentially methylated by transplant</t>
  </si>
  <si>
    <t>AGGGTTTTGGTAAGGTTCCGT</t>
  </si>
  <si>
    <t> Start point   </t>
  </si>
  <si>
    <t>ACCCTACAACAGAAAGTCCCG</t>
  </si>
  <si>
    <t>  27       </t>
  </si>
  <si>
    <t> 2             </t>
  </si>
  <si>
    <t> 28         </t>
  </si>
  <si>
    <t>    8             </t>
  </si>
  <si>
    <t>  176           </t>
  </si>
  <si>
    <t>ATAAGGATATGTAGGGTTTTGGTAAGG</t>
  </si>
  <si>
    <t> 13           </t>
  </si>
  <si>
    <t>  46         </t>
  </si>
  <si>
    <t>AATTCATAATAACTACCCTACAACAAAAAATCCC</t>
  </si>
  <si>
    <t>TAATAAGGATATGTAGGGTTTTGGTAAGGTTTCGTGTTAATTTTCGAGTACGTTTAGTCGTTTTGGTATTAGGGTTTTGTTGGATTTTTTAGATAAGTCGGTTTGTTTTTATACGGAGAGGATTGGTTTTGGTAAACGTTTTTCGGGATTTTTTGTTGTAGGGTAGTTATTATGAATTTTTTTATGTAATT</t>
  </si>
  <si>
    <t>AATTACATAAAAAAATTCATAATAACTACCCTACAACAAAAAATCCCGAAAAACGTTTACCAAAACCAATCCTCTCCGTATAAAAACAAACCGACTTATCTAAAAAATCCAACAAAACCCTAATACCAAAACGACTAAACGTACTCGAAAATTAACACGAAACCTTACCAAAACCCTACATATCCTTATTA</t>
  </si>
  <si>
    <t>TAACAAGGATATGTAGGGTTTTGGTAAGGTTCCGTGCCAATTTTCGAGTACGTCCAGCCGTTTTGGTACCAGGGCCCTGCTGGATTCTTTAGATAAGCCGGTCTGTTCTTACACGGAGAGGACTGGTCTTGGTAAACGTTCTCCGGGACTTTCTGTTGTAGGGTAGCCATCATGAACCTTTCTATGTAACC</t>
  </si>
  <si>
    <t>status=ORDERED</t>
  </si>
  <si>
    <t>ID#=19</t>
  </si>
  <si>
    <t>LOC107350794</t>
  </si>
  <si>
    <t>XP_015772517.1</t>
  </si>
  <si>
    <t>fatty acid synthase-like</t>
  </si>
  <si>
    <t>0.95 kme for turquoise</t>
  </si>
  <si>
    <t> End point     </t>
  </si>
  <si>
    <t> Amplicon CpGs </t>
  </si>
  <si>
    <t>  33       </t>
  </si>
  <si>
    <t> 686           </t>
  </si>
  <si>
    <t> 718           </t>
  </si>
  <si>
    <t> 7             </t>
  </si>
  <si>
    <t>  293           </t>
  </si>
  <si>
    <t> 57.0</t>
  </si>
  <si>
    <t>GAYGTGTTTTGTATTTAGTTATTGGATATTTGG</t>
  </si>
  <si>
    <t>  38       </t>
  </si>
  <si>
    <t> 11             </t>
  </si>
  <si>
    <t>48           </t>
  </si>
  <si>
    <t>  7             </t>
  </si>
  <si>
    <t> 58.9</t>
  </si>
  <si>
    <t>ATCTTCCRCAATTAAAAAAACATACTTAAAATCTTCAC</t>
  </si>
  <si>
    <t>TGTAGTTGTCGTTAATAAGTTTGTGAAAATGTTGAAAGAAGAAGATATTTTTGTAAAGGAGGTTAATATTTTAGGGATTGTTTTTTATTTTATTTATATGGTTGTTATAGTATTAATATTGAAAGAGGTATTAGTTAAATGTATTATTTTTAAGAAGAGATTAAGTCGGTGGATTAGTACGTTTATTTTCGAAGAGAAATGGGATATTAAATTGGTAAAGTATTCGTTTGTAGATTATTATGTTTATAATTTGGTAAGTTCGGTTTTATTTTTGGAAGTTTTTGGAAAGGTATTTGATGATGTTGTCGTGGTAGAGATTGTTTTTTATTTTTTTTTGTAAGTTATTTTTAAGCGATTTTTTAGTTTATAGATTATTAATATTTTTTTAATGAAGCGAAATTATTTAAATAATTTAGAATTTTTTTTGTTTGGGGTTGGTAAGTTGTATTTAAGTGGTTTTAATTTTGATTTTATATTTATTTTTATGGAAAGAGTATTTTTTTTTGTTGATGTTATAATTTTTTTTATTGTTTTATATATGGAATGGGATTATTTTTAAGAATGGGATGTATTTTTATGTGTTGATTTTTAGTTTAGTAGTAATGATGGAAGTGTTATATTTTGTAATTTTGAAATTGATTTGTTATTTTTAGATAATAAGTATTTTGAAGGGTATTGTATCGACGGACGTGTTTTGTATTTAGTTATTGGATATTTGGTTTTAGCGTGGAGAATTTTGGTAAAATTTATGGGTTTTTTTTTAGAATATATATTAGTTATTTTTGAAGACGTTATTATTTATCGAGTTATTATTTTATTTAAGATAGGTATTGTGATATTGAAAGTTTATTTAATGTTCGTTTTAAATATATTTGAGGTGTTAGAAGGAGATAGTTTGGTGGTTATAGGAAAGATATTTTTTTTAGAATTTTTAGCGTTTAGTGAAGATTTTAAGTATGTTTTTTTAATTGCGGAAGATGTTTTTTTATT</t>
  </si>
  <si>
    <t>AATAAAAAAACATCTTCCGCAATTAAAAAAACATACTTAAAATCTTCACTAAACGCTAAAAATTCTAAAAAAAATATCTTTCCTATAACCACCAAACTATCTCCTTCTAACACCTCAAATATATTTAAAACGAACATTAAATAAACTTTCAATATCACAATACCTATCTTAAATAAAATAATAACTCGATAAATAATAACGTCTTCAAAAATAACTAATATATATTCTAAAAAAAAACCCATAAATTTTACCAAAATTCTCCACGCTAAAACCAAATATCCAATAACTAAATACAAAACACGTCCGTCGATACAATACCCTTCAAAATACTTATTATCTAAAAATAACAAATCAATTTCAAAATTACAAAATATAACACTTCCATCATTACTACTAAACTAAAAATCAACACATAAAAATACATCCCATTCTTAAAAATAATCCCATTCCATATATAAAACAATAAAAAAAATTATAACATCAACAAAAAAAAATACTCTTTCCATAAAAATAAATATAAAATCAAAATTAAAACCACTTAAATACAACTTACCAACCCCAAACAAAAAAAATTCTAAATTATTTAAATAATTTCGCTTCATTAAAAAAATATTAATAATCTATAAACTAAAAAATCGCTTAAAAATAACTTACAAAAAAAAATAAAAAACAATCTCTACCACGACAACATCATCAAATACCTTTCCAAAAACTTCCAAAAATAAAACCGAACTTACCAAATTATAAACATAATAATCTACAAACGAATACTTTACCAATTTAATATCCCATTTCTCTTCGAAAATAAACGTACTAATCCACCGACTTAATCTCTTCTTAAAAATAATACATTTAACTAATACCTCTTTCAATATTAATACTATAACAACCATATAAATAAAATAAAAAACAATCCCTAAAATATTAACCTCCTTTACAAAAATATCTTCTTCTTTCAACATTTTCACAAACTTATTAACGACAACTACA</t>
  </si>
  <si>
    <t>TGCAGCTGCCGTTAACAAGTTTGTGAAAATGTTGAAAGAAGAAGATATCTTTGCAAAGGAGGTCAACACTTCAGGGATTGCTTTCCATTCCACTTATATGGCTGTCATAGCACCAACATTGAAAGAGGCATTAGTTAAATGCATTATTCCTAAGAAGAGATCAAGTCGGTGGATCAGCACGTCCATTCCCGAAGAGAAATGGGACACTAAATTGGCAAAGTACTCGTCTGCAGATTATCATGTTCACAACTTGGTAAGCCCGGTTCTATTCCTGGAAGCTCTTGGAAAGGTACCTGATGATGCTGTCGTGGTAGAGATTGCCCCTCATTCTCTTCTGCAAGCCATTCTTAAGCGATCTCTTAGCCCACAGACCATCAACATCCCTCTAATGAAGCGAAATCATCCAAACAATCTAGAATTTTTTTTGTCTGGGGTTGGCAAGTTGTACTCAAGTGGCTTCAACTTTGATCCTACACCTATCTCCATGGAAAGAGCATCCTTCCCTGTTGATGTTACAACCCCTTCCATTGCTCCACACATGGAATGGGATCATTCCCAAGAATGGGATGTACCCTCATGTGCTGATTTCCAGTTTAGCAGCAATGATGGAAGTGCTACATCTTGCAACTTTGAAATTGATTTGTCATCTTCAGATAATAAGTACCTTGAAGGGCATTGTATCGACGGACGTGTTCTGTATCCAGCTACTGGATATCTGGTTTTAGCGTGGAGAACCCTGGCAAAATCTATGGGTCTTCTTCTAGAACACACACCAGTTACCTTTGAAGACGTCACCATCCATCGAGCTACCATCCTACCCAAGACAGGTACTGTGACATTGAAAGTCCACTTAATGCCCGCTTCAAACATATTTGAGGTGTCAGAAGGAGACAGCTTGGTGGTCACAGGAAAGATATTCTTTCCAGAATTTTCAGCGCTTAGTGAAGACTCCAAGCATGCTCCTTCAACTGCGGAAGATGTCTTCTTATC</t>
  </si>
  <si>
    <t>ID#=20</t>
  </si>
  <si>
    <t>LOC107339795</t>
  </si>
  <si>
    <t>XP_015760594.1</t>
  </si>
  <si>
    <t>prolow-density lipoprotein receptor-related protein 1-like</t>
  </si>
  <si>
    <t>   Length   </t>
  </si>
  <si>
    <t> Amplicon CpGs   </t>
  </si>
  <si>
    <t>Product size </t>
  </si>
  <si>
    <t> 672           </t>
  </si>
  <si>
    <t> 708           </t>
  </si>
  <si>
    <t> 7               </t>
  </si>
  <si>
    <t>207           </t>
  </si>
  <si>
    <t>TGAATATAGTTAAGGTAAATGGATGAGTTATATATGG</t>
  </si>
  <si>
    <t>  78           </t>
  </si>
  <si>
    <t>  7               </t>
  </si>
  <si>
    <t>CAAAAATAAACRAATCAAACAAAACAATCATTAC</t>
  </si>
  <si>
    <t>TTTTTATTGGATGTAAAATTATGGTTTTTGGACGTGAAATATTATCGCGAAATAAAATTTTTTTGAAAGATTTATTGAGTTTAGTAATTGTTATTTTATGTTCGTTTGTATCGGTTTAGTATAAGTTTCGTTTAAGTTAATTTATCGTAATATTATTAGTATTTGGTATTGGTTTTATTAATATTTTAAGTTTTTTGTTTATTATATTGAATTTGTTGATGTTGTTTCGTAGAATATTAGAAAAGTAAATTATTTGTTTTTTTGTATTATAGTTTAGGTTTATAGTATTTTTAAGTTTAAGTATAGGTATAATTATGTTTTTAGATGTATTAGTTTTAATCGGTATATTTGTAATTTTAATGTTTTTTGTATAAATTAAGAAAGTATTTTGTTGAATGTAGGATTTATTATTAGTAGATAATTTGTAGCGTATTATATAATTGTATACGTAGTCGTTTGGCGATATAGGAGAAAGGAGATATAGTTGTTTATAGTTATAATTATTGTTGTGGTTATAAGGGTTGTGGATATAAGGTTGACGAGAATTGTGATATATTTTGAGATTTATTGGTTGTTTAAGATGATTAAATAAGATTTTATTTTTATTTTTAGTAAATTTGTTTATTTTTATAATAGTATGTCGTATTTAATTAGAGAAATATAAATAATTTTTGAATATAGTTAAGGTAAATGGATGAGTTATATATGGATAATTTAAAATTCGTTTTTTTTTTTCGTTATTATACGTTATATTTTTTATGTAATTAAAATGGGAATTAGTTTAATATATTCGACGTGTTGGGTAGTTTAGAGTAAGAGTATTGGGTTAGTAAACGTTGGTATGTGTAATGATTGTTTTGTTTGATTCGTTTATTTTTGTTTTTTTTATTTTATGTATTTTTTAATTTGTTTAGAATAGGTAAT</t>
  </si>
  <si>
    <t>ATTACCTATTCTAAACAAATTAAAAAATACATAAAATAAAAAAAACAAAAATAAACGAATCAAACAAAACAATCATTACACATACCAACGTTTACTAACCCAATACTCTTACTCTAAACTACCCAACACGTCGAATATATTAAACTAATTCCCATTTTAATTACATAAAAAATATAACGTATAATAACGAAAAAAAAAAACGAATTTTAAATTATCCATATATAACTCATCCATTTACCTTAACTATATTCAAAAATTATTTATATTTCTCTAATTAAATACGACATACTATTATAAAAATAAACAAATTTACTAAAAATAAAAATAAAATCTTATTTAATCATCTTAAACAACCAATAAATCTCAAAATATATCACAATTCTCGTCAACCTTATATCCACAACCCTTATAACCACAACAATAATTATAACTATAAACAACTATATCTCCTTTCTCCTATATCGCCAAACGACTACGTATACAATTATATAATACGCTACAAATTATCTACTAATAATAAATCCTACATTCAACAAAATACTTTCTTAATTTATACAAAAAACATTAAAATTACAAATATACCGATTAAAACTAATACATCTAAAAACATAATTATACCTATACTTAAACTTAAAAATACTATAAACCTAAACTATAATACAAAAAAACAAATAATTTACTTTTCTAATATTCTACGAAACAACATCAACAAATTCAATATAATAAACAAAAAACTTAAAATATTAATAAAACCAATACCAAATACTAATAATATTACGATAAATTAACTTAAACGAAACTTATACTAAACCGATACAAACGAACATAAAATAACAATTACTAAACTCAATAAATCTTTCAAAAAAATTTTATTTCGCGATAATATTTCACGTCCAAAAACCATAATTTTACATCCAATAAAAA</t>
  </si>
  <si>
    <t>CTTCCACTGGATGTAAAACTATGGCCCTTGGACGTGAAACACCATCGCGAAACAAAACTTTCTTGAAAGATCCATTGAGCTTAGCAACTGCCACTTCATGTTCGCCTGCATCGGTCCAGTACAAGTTCCGCCCAAGCCAATCCACCGCAATACCATCAGCATTTGGCACTGGCTTCACCAACACTTCAAGCTTTCTGTCCATTATACTGAACCTGCTGATGTTGTTTCGCAGAATATCAGAAAAGTAAATCATTTGCTCCCTTGCATCATAGTCCAGGCCCATAGCATTTCCAAGCCCAAGTATAGGCATAATCATGTCCCTAGATGCATTAGTCTCAATCGGCATACCTGCAATTTCAATGCCTTTTGCATAAATTAAGAAAGTATCCTGCTGAATGCAGGATTTATTATCAGCAGATAATTTGTAGCGTATCATACAACTGCATACGCAGCCGTTTGGCGACACAGGAGAAAGGAGACATAGTTGCTCACAGCCACAATTACTGCTGTGGTTACAAGGGTTGTGGATATAAGGTTGACGAGAACTGTGATACACCTTGAGATCCATTGGTTGTCCAAGATGACCAAATAAGATTCCACTTTCATTCCCAGTAAACTTGTTCACCTTCACAACAGCATGTCGCATCCAATCAGAGAAATACAAATAATTTCTGAACACAGTTAAGGCAAATGGATGAGCCACATATGGATAACCCAAAATCCGTCTTCTTTCCCCGCCATTATACGTCATACTTCCTATGTAATCAAAATGGGAATCAGCCCAATATATCCGACGTGTTGGGTAGTCCAGAGTAAGAGCATTGGGCCAGTAAACGTTGGTATGTGCAATGACTGTCCTGTTTGACCCGTCCATTCCTGCTCTCTCTATCTTATGTATTCCCCAATCTGTCCAGAACAGGTAAC</t>
  </si>
  <si>
    <t>ID#=21</t>
  </si>
  <si>
    <t>LOC107336909</t>
  </si>
  <si>
    <t>XP_015757475.1</t>
  </si>
  <si>
    <t>multiple epidermal growth factor-like domains protein 6</t>
  </si>
  <si>
    <t>NOTE HAD MULTIP</t>
  </si>
  <si>
    <t>   Amplicon CpGs   </t>
  </si>
  <si>
    <t>  29       </t>
  </si>
  <si>
    <t> 149         </t>
  </si>
  <si>
    <t>   177         </t>
  </si>
  <si>
    <t>   8               </t>
  </si>
  <si>
    <t>192           </t>
  </si>
  <si>
    <t> 58.7</t>
  </si>
  <si>
    <t>AGAGATGYGGAATAGATATTTTTGGTTGG</t>
  </si>
  <si>
    <t>  50           </t>
  </si>
  <si>
    <t>  8               </t>
  </si>
  <si>
    <t> 55.0</t>
  </si>
  <si>
    <t>AATAACRAACATTACATCTTATTTCTCTAAAATAATAC</t>
  </si>
  <si>
    <t>ATGTTAAAGTTATAAAATATTGAGTAGTGTTTATAGAAAAGTGATATACGGTTTTTCGTTTCGTTTTTGTGATATTATTTTTAAGTTTGGATGGTTTCGTTTTTAAGGAGACGCGGGAATAAAAATGTTTATTTGGTGTGTTTTAATTTAGAGATGCGGAATAGATATTTTTGGTTGGTTAAATGGTATTTATTTAGGGGAAGACGAGGGTATTGTGGCGCGATAGGTGTATTTTTATTGGAGTTTAAATTGTTATTTTTGGTTCGTCGATATTTAAGTGAAGAATTGTAGTGGGTATTACGTGTATTATTTTAGAGAAATAAGATGTAATGTTCGTTATTGTGGTATCGATTG</t>
  </si>
  <si>
    <t>CAATCGATACCACAATAACGAACATTACATCTTATTTCTCTAAAATAATACACGTAATACCCACTACAATTCTTCACTTAAATATCGACGAACCAAAAATAACAATTTAAACTCCAATAAAAATACACCTATCGCGCCACAATACCCTCGTCTTCCCCTAAATAAATACCATTTAACCAACCAAAAATATCTATTCCGCATCTCTAAATTAAAACACACCAAATAAACATTTTTATTCCCGCGTCTCCTTAAAAACGAAACCATCCAAACTTAAAAATAATATCACAAAAACGAAACGAAAAACCGTATATCACTTTTCTATAAACACTACTCAATATTTTATAACTTTAACAT</t>
  </si>
  <si>
    <t>ATGCCAAAGCTACAAAACATTGAGCAGTGCCTACAGAAAAGTGACACACGGCTTTTCGCCTCGCCTTTGTGACATCACCCTTAAGCCTGGATGGTTTCGTTTCCAAGGAGACGCGGGAACAAAAATGCCCACTTGGTGTGTTCCAACTCAGAGATGCGGAACAGACATTCCTGGCTGGTTAAATGGCACTCATCCAGGGGAAGACGAGGGTATTGTGGCGCGACAGGTGCATTTCCACTGGAGTTCAAATTGTCACTTTTGGTCCGTCGATATTCAAGTGAAGAACTGCAGTGGGTACTACGTGTATTACCTCAGAGAAACAAGATGTAATGCTCGTTACTGTGGCACCGATTG</t>
  </si>
  <si>
    <t>ID#=22</t>
  </si>
  <si>
    <t>LOC107352877</t>
  </si>
  <si>
    <t>XP_015774683.1</t>
  </si>
  <si>
    <t>PREDICTED: beta-1,3-galactosyltransferase 1-like</t>
  </si>
  <si>
    <t>strong transplant effect; up in keppel</t>
  </si>
  <si>
    <t> 358         </t>
  </si>
  <si>
    <t>   388       </t>
  </si>
  <si>
    <t>     12             </t>
  </si>
  <si>
    <t> 276           </t>
  </si>
  <si>
    <t>TGGTGTYGTGAATTTGTTTAAATAATTTATG</t>
  </si>
  <si>
    <t> 366         </t>
  </si>
  <si>
    <t>   394       </t>
  </si>
  <si>
    <t> 55.7</t>
  </si>
  <si>
    <t>CATTCCATCRACACAACTAAATAAAAAAC</t>
  </si>
  <si>
    <t>TTTTAATTATGTTGTTGTAAAGTTTAATGATATAGTTTTTTTTAGTTGGATGTTGTATAAGGGTGTTGGTTTTAAAGTTATATTTGTTTTTATATATTCGGAAATCGGAATTGTGTATAATTTTAATATTAGTTCGATTGGTAAGTATATCGATATATGCGTCGTTAATTTTTAGTGGTTTTAAAAAGTCGAAATAGTTTATAAATTTTTTTATTACGTCGCGTGATAATATATATTTATCGTCGTTATAATATGGTTTATAAAAGGTGTCGTTGTATTTTTGAGGCGAGATTTCGTATTTTTTTTTTTTTAAGATAATATTATTTATTATTATATTTTTAGTGTATAATTTTTTTTTTGGTGTCGTGAATTTGTTTAAATAATTTATGACGTTAAAGGTATTGATAAAAATATTATCGTTTGATTTTAGTAAATAATGAAATGAGTAATATTTTATAGATTATTCGAAATTTATCGTAATTTTATAATTTATATTTTAAAAATGTTCGTGATAATTTGTATGTATTATGTCGTCGTAAATGTCGGATTTTTTTTTAGTCGTTTTTATTTTTTGTTCGTTGTTGTTTTTTTTTAAAAGAAATATAGTTTTTTATTTAGTTGTGTCGATGGAATGTTGAGCGTTTTACGTTTTGCGAATTAATTGTCGACGGTCGAAATTTTTAATATTAGTAGAGATAAGAATGAGAAGATATAATGAGGTTGGATAAATTATAGTGTTAAGTAATTTAGTTTGATGAATGTGTTGTTTGATAATAGGTTTTTTAGTTGCGTTGTTCGATAATAATAGGGTTGTAAATTGTTTTTTTGTTTTTTTATTTAGAGAATTAGTTGGGTTTAAGTTTATATTGTTTATGTTTACGTTTATGTCGTTTTAAATACGTTATATACGGATAGATAATAAAAACGTAATATAGATTAATAATAGAGGAAAAGATTTTTTGTAGAAGCGAAGAGTTAGTTTTTTTATCGTTATGATAGT</t>
  </si>
  <si>
    <t>ACTATCATAACGATAAAAAAACTAACTCTTCGCTTCTACAAAAAATCTTTTCCTCTATTATTAATCTATATTACGTTTTTATTATCTATCCGTATATAACGTATTTAAAACGACATAAACGTAAACATAAACAATATAAACTTAAACCCAACTAATTCTCTAAATAAAAAAACAAAAAAACAATTTACAACCCTATTATTATCGAACAACGCAACTAAAAAACCTATTATCAAACAACACATTCATCAAACTAAATTACTTAACACTATAATTTATCCAACCTCATTATATCTTCTCATTCTTATCTCTACTAATATTAAAAATTTCGACCGTCGACAATTAATTCGCAAAACGTAAAACGCTCAACATTCCATCGACACAACTAAATAAAAAACTATATTTCTTTTAAAAAAAAACAACAACGAACAAAAAATAAAAACGACTAAAAAAAAATCCGACATTTACGACGACATAATACATACAAATTATCACGAACATTTTTAAAATATAAATTATAAAATTACGATAAATTTCGAATAATCTATAAAATATTACTCATTTCATTATTTACTAAAATCAAACGATAATATTTTTATCAATACCTTTAACGTCATAAATTATTTAAACAAATTCACGACACCAAAAAAAAAATTATACACTAAAAATATAATAATAAATAATATTATCTTAAAAAAAAAAAAATACGAAATCTCGCCTCAAAAATACAACGACACCTTTTATAAACCATATTATAACGACGATAAATATATATTATCACGCGACGTAATAAAAAAATTTATAAACTATTTCGACTTTTTAAAACCACTAAAAATTAACGACGCATATATCGATATACTTACCAATCGAACTAATATTAAAATTATACACAATTCCGATTTCCGAATATATAAAAACAAATATAACTTTAAAACCAACACCCTTATACAACATCCAACTAAAAAAAACTATATCATTAAACTTTACAACAACATAATTAAAA</t>
  </si>
  <si>
    <t>TTTCAATCATGTTGTTGTAAAGCTTAATGACACAGTCTCCCCTAGCTGGATGCTGCACAAGGGTGTTGGCCTTAAAGTCACATCTGTCTTCATACATTCGGAAATCGGAATTGTGTATAACTTTAATACCAGCTCGATTGGCAAGTACACCGATATATGCGTCGTCAATTTTTAGTGGTCTCAAAAAGTCGAAATAGCCCATAAACTTTTCCACCACGTCGCGTGACAATATATATCCACCGCCGCTACAATATGGCTTATAAAAGGTGCCGTTGTATTCCTGAGGCGAGACTCCGTATCTTCCCCTTCTCAAGACAACACTACCCACCATTATATTTCCAGTGTATAACTTTTTTCTTGGTGTCGTGAACTTGCTTAAATAATCCATGACGCCAAAGGTATTGACAAAAACATCATCGTCTGACTTCAGCAAATAATGAAATGAGCAATACTTCACAGACCATTCGAAACCCATCGCAACTTTATAACTCATATTCCAAAAATGCTCGTGATAATCTGCATGCACCATGTCGCCGTAAATGTCGGATTCCTTTTTAGCCGTTTTCATTTCTTGTTCGTTGCTGTTTTTCCCCAAAAGAAACACAGTTTTCCATTCAGTTGTGTCGATGGAATGTTGAGCGCCCCACGTCTTGCGAATTAATTGCCGACGGTCGAAATTCCCAACATTAGTAGAGACAAGAATGAGAAGATATAATGAGGTTGGACAAATTACAGTGCTAAGTAATTTAGTTTGATGAATGTGCTGTTTGACAATAGGTCTTTCAGTTGCGTTGCTCGATAATAATAGGGCTGTAAACTGTCTTCTTGTTTCTCCACCTAGAGAACTAGTTGGGTTCAAGTTCATACTGTTCATGTTTACGTTTATGTCGTTCCAAACACGCCATATACGGACAGACAACAAAAACGCAATACAGATCAACAACAGAGGAAAAGATTTCCTGCAGAAGCGAAGAGTCAGTCTTTTTACCGTCATGACAGC</t>
  </si>
  <si>
    <t>ID#=23</t>
  </si>
  <si>
    <t>LOC107351808</t>
  </si>
  <si>
    <t>XP_015773598.1</t>
  </si>
  <si>
    <t>pancreatic lipase-related protein 2-like</t>
  </si>
  <si>
    <t> 29           </t>
  </si>
  <si>
    <t>  63           </t>
  </si>
  <si>
    <t>  6             </t>
  </si>
  <si>
    <t>  165           </t>
  </si>
  <si>
    <t> 59.6</t>
  </si>
  <si>
    <t>GTYGAGATATGTTAAAATTTGAGGATGTGAGTTTG</t>
  </si>
  <si>
    <t> 128           </t>
  </si>
  <si>
    <t> 161           </t>
  </si>
  <si>
    <t> 6             </t>
  </si>
  <si>
    <t> 62.5</t>
  </si>
  <si>
    <t>ATCCACCATTCRCCAACTTACTAATAAATCTCCC</t>
  </si>
  <si>
    <t>TGTTTATTTATGGTATATAATTATTGTTCGTCGAGATATGTTAAAATTTGAGGATGTGAGTTTGTTTAGATTATTGTTATCGAGTTTTTGGGTTGAATTGGCGTTTTTGTTTTTTTTGGTGAATAGATAAAATTTCGTTTTAATTATTTTCGGATTTTGAGGGAGATTTATTAGTAAGTTGGCGAATGGTGGATAATGATCGAAATAGTTATATTTTTTATAGTAGATTTGAGGTAGTTTTATATAATTAAAGATGAAAGTAATAGTATTAAAATAAATTTGAGATTCGCGAGATAATTTGTTAAAGATAAGTTTGGGTATG</t>
  </si>
  <si>
    <t>CATACCCAAACTTATCTTTAACAAATTATCTCGCGAATCTCAAATTTATTTTAATACTATTACTTTCATCTTTAATTATATAAAACTACCTCAAATCTACTATAAAAAATATAACTATTTCGATCATTATCCACCATTCGCCAACTTACTAATAAATCTCCCTCAAAATCCGAAAATAATTAAAACGAAATTTTATCTATTCACCAAAAAAAACAAAAACGCCAATTCAACCCAAAAACTCGATAACAATAATCTAAACAAACTCACATCCTCAAATTTTAACATATCTCGACGAACAATAATTATATACCATAAATAAACA</t>
  </si>
  <si>
    <t>TGTCCATCCATGGCACACAATTATTGTCCGCCGAGATATGTTAAAATTTGAGGATGTGAGTTTGTTTAGATCACTGTCATCGAGTTCTTGGGCTGAACTGGCGTCCTTGTTTTCTCTGGTGAACAGATAAAATTTCGCCCCAACTATCTCCGGACTTTGAGGGAGATTCACCAGTAAGTTGGCGAATGGTGGATAATGATCGAAACAGCCATATCTTCCATAGCAGACTTGAGGTAGCCCTATATAATTAAAGATGAAAGCAATAGCATCAAAATAAATTTGAGACTCGCGAGACAACTTGTCAAAGACAAGTTTGGGCATG</t>
  </si>
  <si>
    <t>ID#=24</t>
  </si>
  <si>
    <t>LOC107327285</t>
  </si>
  <si>
    <t>XP_015747516.1</t>
  </si>
  <si>
    <t>sodium-coupled monocarboxylate transporter 2</t>
  </si>
  <si>
    <t>strong transplant; up in keppel</t>
  </si>
  <si>
    <t> 230         </t>
  </si>
  <si>
    <t>   263         </t>
  </si>
  <si>
    <t>  100           </t>
  </si>
  <si>
    <t> 59.0</t>
  </si>
  <si>
    <t>ATTATGTTAGYGTTTTTGTTATTTTGGATTGTGG</t>
  </si>
  <si>
    <t> 0           </t>
  </si>
  <si>
    <t>   26           </t>
  </si>
  <si>
    <t> 55.3</t>
  </si>
  <si>
    <t>CCTCATTCACAAAAACAACCTTTAATC</t>
  </si>
  <si>
    <t>TGAAATTCGTCGAGGATTTTATAGTTTTTACGTTATTTTTTTTAATTTCGATTTTCGTTGGTTTATTTTTTGCGTTTCGCGGAGGAAAATAGAGAATAATAAACGAGTTTTTTTTGGTAGATAAGAAATTTTAAAGTTGGTTCGTTGCGATTTCGTTTGTTGTAAGTTATTTTTTATTATTTGTTTTAATGGGAATTATAGTTGAAGTTTTTTTATATGGATTATAGTATATTATGTTAGCGTTTTTGTTATTTTGGATTGTGGTCGGGGTAGTATATATTATTTTTATTTTAATGTTTTATCGATTAAAGGTTGTTTTTGTGAATGAGG</t>
  </si>
  <si>
    <t>CCTCATTCACAAAAACAACCTTTAATCGATAAAACATTAAAATAAAAATAATATATACTACCCCGACCACAATCCAAAATAACAAAAACGCTAACATAATATACTATAATCCATATAAAAAAACTTCAACTATAATTCCCATTAAAACAAATAATAAAAAATAACTTACAACAAACGAAATCGCAACGAACCAACTTTAAAATTTCTTATCTACCAAAAAAAACTCGTTTATTATTCTCTATTTTCCTCCGCGAAACGCAAAAAATAAACCAACGAAAATCGAAATTAAAAAAAATAACGTAAAAACTATAAAATCCTCGACGAATTTCA</t>
  </si>
  <si>
    <t>TGAAATTCGCCGAGGACTTCATAGTTTTTACGCTATTTCTTCTAATTCCGATCTTCGTTGGCTTATTCTTTGCGCTTCGCGGAGGAAAACAGAGAACAACAAACGAGTTTCTTCTGGCAGACAAGAAACTCCAAAGTTGGCTCGTTGCGATTTCGCTTGTTGCAAGTTATTTTTCATCACTTGCTTTAATGGGAACCACAGCTGAAGTTTTTTCATATGGACTACAGTACATTATGCTAGCGCTTCTGTCACTCTGGACTGTGGCCGGGGCAGTACATACTATCTTTATTCCAATGTTTCATCGACTAAAGGTTGTTTCTGTGAATGAGG</t>
  </si>
  <si>
    <t>ID#=25</t>
  </si>
  <si>
    <t>LOC107347512</t>
  </si>
  <si>
    <t>XP_015768952.1</t>
  </si>
  <si>
    <t>PREDICTED: ankyrin-3-like isoform X3</t>
  </si>
  <si>
    <t>Significant for origin both Tagseq and MBDseq</t>
  </si>
  <si>
    <t>TCAATCAAAAGCGTTCCACACT</t>
  </si>
  <si>
    <t>   Amplicon</t>
  </si>
  <si>
    <t>CpGs </t>
  </si>
  <si>
    <t>CCTGAACAATCCATAAGAACCTTCC</t>
  </si>
  <si>
    <t>  30       </t>
  </si>
  <si>
    <t> 115         </t>
  </si>
  <si>
    <t>   144         </t>
  </si>
  <si>
    <t>   4       </t>
  </si>
  <si>
    <t>     </t>
  </si>
  <si>
    <t>  296           </t>
  </si>
  <si>
    <t>ATYGATAGATTAAAAGAAGTTGGAGTATTG</t>
  </si>
  <si>
    <t>   32         </t>
  </si>
  <si>
    <t>    4       </t>
  </si>
  <si>
    <t> 58.0</t>
  </si>
  <si>
    <t>CCTAAACAATCCATAAAAACCTTCCTACAATTC</t>
  </si>
  <si>
    <t>GAATTTTATTAAGTTTTTTATTTTTGTACGAGATTTAAACGAAGATTAATTAAAAGCGTTTTATATTATTTTATTTGTGTAAGTTAAAATTTATGTAGAAGTTTATTATTATTTTATCGATAGATTAAAAGAAGTTGGAGTATTGAATAAATTTATTATAGAAAATTATAGGTTGTTGTTTAAGTATGTTGTTGTTGGTTTTTTGGTTATCGTTTTAAATTGTTAAAGGATAGAAAGTTTTGAGTATTTGTGGAATGATTTTTTTTTTGGTTATTTTGATAAAGTAGTAGAGCGGTATTTTGTAATCGATGAGATGAAGAGGAGATTTAATTTGGAGATAATTAATTTAAAGATAATTATAGAAGAAGAAAATTATTTGAATTGTAGGAAGGTTTTTATGGATTGTTTAGG</t>
  </si>
  <si>
    <t>CCTAAACAATCCATAAAAACCTTCCTACAATTCAAATAATTTTCTTCTTCTATAATTATCTTTAAATTAATTATCTCCAAATTAAATCTCCTCTTCATCTCATCGATTACAAAATACCGCTCTACTACTTTATCAAAATAACCAAAAAAAAAATCATTCCACAAATACTCAAAACTTTCTATCCTTTAACAATTTAAAACGATAACCAAAAAACCAACAACAACATACTTAAACAACAACCTATAATTTTCTATAATAAATTTATTCAATACTCCAACTTCTTTTAATCTATCGATAAAATAATAATAAACTTCTACATAAATTTTAACTTACACAAATAAAATAATATAAAACGCTTTTAATTAATCTTCGTTTAAATCTCGTACAAAAATAAAAAACTTAATAAAATTC</t>
  </si>
  <si>
    <t>GAATCTTATCAAGCTTCTTATCTCTGCACGAGATCTAAACGAAGATCAATCAAAAGCGTTCCACACTATTTTATCTGTGCAAGTTAAAACTTATGTAGAAGTTCATCATCATTCCACCGATAGACTAAAAGAAGTTGGAGCATTGAATAAATTCATTACAGAAAACTACAGGTTGTTGTTCAAGTATGCTGTTGTTGGCTCTCTGGTCATCGTTTTAAATTGCCAAAGGATAGAAAGTCTTGAGCATCTGTGGAATGACTTTCTCTCTGGTCACCTTGATAAAGTAGCAGAGCGGTACCTTGTAACCGATGAGATGAAGAGGAGACTCAACCTGGAGACAATCAACTTAAAGACAACCATAGAAGAAGAAAACTACTTGAACTGTAGGAAGGTTCTTATGGATTGTTCAGG</t>
  </si>
  <si>
    <t>Primer Name</t>
  </si>
  <si>
    <t>Sequence</t>
  </si>
  <si>
    <t>conc</t>
  </si>
  <si>
    <t>desalting</t>
  </si>
  <si>
    <t>importance2</t>
  </si>
  <si>
    <t>id#</t>
  </si>
  <si>
    <t>expected_amplicon_length (including tails)</t>
  </si>
  <si>
    <t>LOC107327073_bsfTag_For</t>
  </si>
  <si>
    <r>
      <rPr>
        <b/>
        <sz val="12"/>
        <color theme="1"/>
        <rFont val="Calibri"/>
        <family val="2"/>
        <scheme val="minor"/>
      </rPr>
      <t>CTACACGACGCTCTTCCGATCT</t>
    </r>
    <r>
      <rPr>
        <sz val="12"/>
        <color theme="1"/>
        <rFont val="Calibri"/>
        <family val="2"/>
        <scheme val="minor"/>
      </rPr>
      <t>TTTTTGYGAGGTTGATTTTGTTATTATG</t>
    </r>
  </si>
  <si>
    <t>25nm</t>
  </si>
  <si>
    <t>STD</t>
  </si>
  <si>
    <t>LOC107327073_bsfTag_Rev</t>
  </si>
  <si>
    <r>
      <rPr>
        <b/>
        <sz val="12"/>
        <color theme="1"/>
        <rFont val="Calibri"/>
        <family val="2"/>
        <scheme val="minor"/>
      </rPr>
      <t>ACGTGTGCTCTTCCGAT</t>
    </r>
    <r>
      <rPr>
        <sz val="12"/>
        <color theme="1"/>
        <rFont val="Calibri"/>
        <family val="2"/>
        <scheme val="minor"/>
      </rPr>
      <t>TTTCCAAACATATTCCTTTCCATAACATTC</t>
    </r>
  </si>
  <si>
    <t>LOC107356898_bsfTag_For</t>
  </si>
  <si>
    <t>LOC107356898_bsfTag_Rev</t>
  </si>
  <si>
    <t>LOC107358158_bsfTag_For</t>
  </si>
  <si>
    <t>forward 5' tail:</t>
  </si>
  <si>
    <t>LOC107358158_bsfTag_Rev</t>
  </si>
  <si>
    <t>Also a top origin gene in DESeq3</t>
  </si>
  <si>
    <t>5'-CTACACGACGCTCTTCCGATCT-3'</t>
  </si>
  <si>
    <t>LOC107356899_bsfTag_For</t>
  </si>
  <si>
    <t>Reverse 5' tail:</t>
  </si>
  <si>
    <t>LOC107356899_bsfTag_Rev</t>
  </si>
  <si>
    <t>5’-ACGTGTGCTCTTCCGAT-3'</t>
  </si>
  <si>
    <t>LOC107358871_bsfTag_For</t>
  </si>
  <si>
    <t>LOC107358871_bsfTag_Rev</t>
  </si>
  <si>
    <t>LOC107334334_bsfTag_For</t>
  </si>
  <si>
    <t>LOC107334334_bsfTag_Rev</t>
  </si>
  <si>
    <r>
      <rPr>
        <b/>
        <sz val="12"/>
        <color theme="1"/>
        <rFont val="Calibri"/>
        <family val="2"/>
        <scheme val="minor"/>
      </rPr>
      <t>CTACACGACGCTCTTCCGATCT</t>
    </r>
    <r>
      <rPr>
        <sz val="12"/>
        <color theme="1"/>
        <rFont val="Calibri"/>
        <family val="2"/>
        <scheme val="minor"/>
      </rPr>
      <t>ATYGATAGATTAAAAGAAGTTGGAGTATTG</t>
    </r>
  </si>
  <si>
    <r>
      <rPr>
        <b/>
        <sz val="12"/>
        <color theme="1"/>
        <rFont val="Calibri"/>
        <family val="2"/>
        <scheme val="minor"/>
      </rPr>
      <t>ACGTGTGCTCTTCCGAT</t>
    </r>
    <r>
      <rPr>
        <sz val="12"/>
        <color theme="1"/>
        <rFont val="Calibri"/>
        <family val="2"/>
        <scheme val="minor"/>
      </rPr>
      <t>CCTAAACAATCCATAAAAACCTTCCTACAATTC</t>
    </r>
  </si>
  <si>
    <r>
      <rPr>
        <b/>
        <sz val="12"/>
        <color theme="1"/>
        <rFont val="Calibri"/>
        <family val="2"/>
        <scheme val="minor"/>
      </rPr>
      <t>CTACACGACGCTCTTCCGATCT</t>
    </r>
    <r>
      <rPr>
        <sz val="12"/>
        <color theme="1"/>
        <rFont val="Calibri"/>
        <family val="2"/>
        <scheme val="minor"/>
      </rPr>
      <t>GAYGTGTTTTGTATTTAGTTATTGGATATTTGG</t>
    </r>
  </si>
  <si>
    <r>
      <rPr>
        <b/>
        <sz val="12"/>
        <color theme="1"/>
        <rFont val="Calibri"/>
        <family val="2"/>
        <scheme val="minor"/>
      </rPr>
      <t>ACGTGTGCTCTTCCGAT</t>
    </r>
    <r>
      <rPr>
        <sz val="12"/>
        <color theme="1"/>
        <rFont val="Calibri"/>
        <family val="2"/>
        <scheme val="minor"/>
      </rPr>
      <t>ATCTTCCRCAATTAAAAAAACATACTTAAAATCTTCAC</t>
    </r>
  </si>
  <si>
    <r>
      <rPr>
        <b/>
        <sz val="12"/>
        <color theme="1"/>
        <rFont val="Calibri"/>
        <family val="2"/>
        <scheme val="minor"/>
      </rPr>
      <t>CTACACGACGCTCTTCCGATCT</t>
    </r>
    <r>
      <rPr>
        <sz val="12"/>
        <color theme="1"/>
        <rFont val="Calibri"/>
        <family val="2"/>
        <scheme val="minor"/>
      </rPr>
      <t>TGAATATAGTTAAGGTAAATGGATGAGTTATATATGG</t>
    </r>
  </si>
  <si>
    <r>
      <rPr>
        <b/>
        <sz val="12"/>
        <color theme="1"/>
        <rFont val="Calibri"/>
        <family val="2"/>
        <scheme val="minor"/>
      </rPr>
      <t>ACGTGTGCTCTTCCGAT</t>
    </r>
    <r>
      <rPr>
        <sz val="12"/>
        <color theme="1"/>
        <rFont val="Calibri"/>
        <family val="2"/>
        <scheme val="minor"/>
      </rPr>
      <t>CAAAAATAAACRAATCAAACAAAACAATCATTAC</t>
    </r>
  </si>
  <si>
    <r>
      <rPr>
        <b/>
        <sz val="12"/>
        <color theme="1"/>
        <rFont val="Calibri"/>
        <family val="2"/>
        <scheme val="minor"/>
      </rPr>
      <t>CTACACGACGCTCTTCCGATCT</t>
    </r>
    <r>
      <rPr>
        <sz val="12"/>
        <color theme="1"/>
        <rFont val="Calibri"/>
        <family val="2"/>
        <scheme val="minor"/>
      </rPr>
      <t>AGAGATGYGGAATAGATATTTTTGGTTGG</t>
    </r>
  </si>
  <si>
    <r>
      <rPr>
        <b/>
        <sz val="12"/>
        <color theme="1"/>
        <rFont val="Calibri"/>
        <family val="2"/>
        <scheme val="minor"/>
      </rPr>
      <t>ACGTGTGCTCTTCCGAT</t>
    </r>
    <r>
      <rPr>
        <sz val="12"/>
        <color theme="1"/>
        <rFont val="Calibri"/>
        <family val="2"/>
        <scheme val="minor"/>
      </rPr>
      <t>AATAACRAACATTACATCTTATTTCTCTAAAATAATAC</t>
    </r>
  </si>
  <si>
    <r>
      <rPr>
        <b/>
        <sz val="12"/>
        <color theme="1"/>
        <rFont val="Calibri"/>
        <family val="2"/>
        <scheme val="minor"/>
      </rPr>
      <t>CTACACGACGCTCTTCCGATCT</t>
    </r>
    <r>
      <rPr>
        <sz val="12"/>
        <color theme="1"/>
        <rFont val="Calibri"/>
        <family val="2"/>
        <scheme val="minor"/>
      </rPr>
      <t>TGGTGTYGTGAATTTGTTTAAATAATTTATG</t>
    </r>
  </si>
  <si>
    <r>
      <rPr>
        <b/>
        <sz val="12"/>
        <color theme="1"/>
        <rFont val="Calibri"/>
        <family val="2"/>
        <scheme val="minor"/>
      </rPr>
      <t>ACGTGTGCTCTTCCGAT</t>
    </r>
    <r>
      <rPr>
        <sz val="12"/>
        <color theme="1"/>
        <rFont val="Calibri"/>
        <family val="2"/>
        <scheme val="minor"/>
      </rPr>
      <t>CATTCCATCRACACAACTAAATAAAAAAC</t>
    </r>
  </si>
  <si>
    <r>
      <rPr>
        <b/>
        <sz val="12"/>
        <color theme="1"/>
        <rFont val="Calibri"/>
        <family val="2"/>
        <scheme val="minor"/>
      </rPr>
      <t>CTACACGACGCTCTTCCGATCT</t>
    </r>
    <r>
      <rPr>
        <sz val="12"/>
        <color theme="1"/>
        <rFont val="Calibri"/>
        <family val="2"/>
        <scheme val="minor"/>
      </rPr>
      <t>GTYGAGATATGTTAAAATTTGAGGATGTGAGTTTG</t>
    </r>
  </si>
  <si>
    <r>
      <rPr>
        <b/>
        <sz val="12"/>
        <color theme="1"/>
        <rFont val="Calibri"/>
        <family val="2"/>
        <scheme val="minor"/>
      </rPr>
      <t>ACGTGTGCTCTTCCGAT</t>
    </r>
    <r>
      <rPr>
        <sz val="12"/>
        <color theme="1"/>
        <rFont val="Calibri"/>
        <family val="2"/>
        <scheme val="minor"/>
      </rPr>
      <t>ATCCACCATTCRCCAACTTACTAATAAATCTCCC</t>
    </r>
  </si>
  <si>
    <r>
      <rPr>
        <b/>
        <sz val="12"/>
        <color theme="1"/>
        <rFont val="Calibri"/>
        <family val="2"/>
        <scheme val="minor"/>
      </rPr>
      <t>CTACACGACGCTCTTCCGATCT</t>
    </r>
    <r>
      <rPr>
        <sz val="12"/>
        <color theme="1"/>
        <rFont val="Calibri"/>
        <family val="2"/>
        <scheme val="minor"/>
      </rPr>
      <t>ATTATGTTAGYGTTTTTGTTATTTTGGATTGTGG</t>
    </r>
  </si>
  <si>
    <r>
      <rPr>
        <b/>
        <sz val="12"/>
        <color theme="1"/>
        <rFont val="Calibri"/>
        <family val="2"/>
        <scheme val="minor"/>
      </rPr>
      <t>ACGTGTGCTCTTCCGAT</t>
    </r>
    <r>
      <rPr>
        <sz val="12"/>
        <color theme="1"/>
        <rFont val="Calibri"/>
        <family val="2"/>
        <scheme val="minor"/>
      </rPr>
      <t>CCTCATTCACAAAAACAACCTTTAATC</t>
    </r>
  </si>
  <si>
    <t>*See pages 32 and 38 in lab notebook 2</t>
  </si>
  <si>
    <t>turquoise module</t>
  </si>
  <si>
    <t>*ID# for each primer set indicates the locus number used in labortory notebook and for adjacent spreadsheet</t>
  </si>
  <si>
    <t>transplant effect; up in keppel</t>
  </si>
  <si>
    <t>transplant; up in keppel</t>
  </si>
  <si>
    <t>Forward 3'</t>
  </si>
  <si>
    <t>Rev 3'</t>
  </si>
  <si>
    <t>seqLength</t>
  </si>
  <si>
    <r>
      <rPr>
        <b/>
        <sz val="12"/>
        <color theme="1"/>
        <rFont val="Calibri"/>
        <family val="2"/>
        <scheme val="minor"/>
      </rPr>
      <t>ACGTGTGCTCTTCCGAT</t>
    </r>
    <r>
      <rPr>
        <sz val="12"/>
        <color theme="1"/>
        <rFont val="Calibri"/>
        <family val="2"/>
        <scheme val="minor"/>
      </rPr>
      <t>AATTCATAATAACTACCCTACAACAAAAAATCCC</t>
    </r>
  </si>
  <si>
    <r>
      <rPr>
        <b/>
        <sz val="12"/>
        <color theme="1"/>
        <rFont val="Calibri"/>
        <family val="2"/>
        <scheme val="minor"/>
      </rPr>
      <t>CTACACGACGCTCTTCCGATCT</t>
    </r>
    <r>
      <rPr>
        <sz val="12"/>
        <color theme="1"/>
        <rFont val="Calibri"/>
        <family val="2"/>
        <scheme val="minor"/>
      </rPr>
      <t>ATAAGGATATGTAGGGTTTTGGTAAGG</t>
    </r>
  </si>
  <si>
    <r>
      <rPr>
        <b/>
        <sz val="12"/>
        <color theme="1"/>
        <rFont val="Calibri"/>
        <family val="2"/>
        <scheme val="minor"/>
      </rPr>
      <t>ACGTGTGCTCTTCCGAT</t>
    </r>
    <r>
      <rPr>
        <sz val="12"/>
        <color theme="1"/>
        <rFont val="Calibri"/>
        <family val="2"/>
        <scheme val="minor"/>
      </rPr>
      <t>TTTTCCTTTAAAATTATTTCCACCCAACTCC</t>
    </r>
  </si>
  <si>
    <r>
      <rPr>
        <b/>
        <sz val="12"/>
        <color theme="1"/>
        <rFont val="Calibri"/>
        <family val="2"/>
        <scheme val="minor"/>
      </rPr>
      <t>CTACACGACGCTCTTCCGATCT</t>
    </r>
    <r>
      <rPr>
        <sz val="12"/>
        <color theme="1"/>
        <rFont val="Calibri"/>
        <family val="2"/>
        <scheme val="minor"/>
      </rPr>
      <t>GATATYGGGTTTTTAATAATAATTGTATGTTGGTTG</t>
    </r>
  </si>
  <si>
    <r>
      <rPr>
        <b/>
        <sz val="12"/>
        <color theme="1"/>
        <rFont val="Calibri"/>
        <family val="2"/>
        <scheme val="minor"/>
      </rPr>
      <t>ACGTGTGCTCTTCCGAT</t>
    </r>
    <r>
      <rPr>
        <sz val="12"/>
        <color theme="1"/>
        <rFont val="Calibri"/>
        <family val="2"/>
        <scheme val="minor"/>
      </rPr>
      <t>TTACATTATATTTTCCAAACATATTTCATACCATAAC</t>
    </r>
  </si>
  <si>
    <r>
      <rPr>
        <b/>
        <sz val="12"/>
        <color theme="1"/>
        <rFont val="Calibri"/>
        <family val="2"/>
        <scheme val="minor"/>
      </rPr>
      <t>CTACACGACGCTCTTCCGATCT</t>
    </r>
    <r>
      <rPr>
        <sz val="12"/>
        <color theme="1"/>
        <rFont val="Calibri"/>
        <family val="2"/>
        <scheme val="minor"/>
      </rPr>
      <t>GTTTTTAAAATTTGAAGGATTTGGTTTTGTTG</t>
    </r>
  </si>
  <si>
    <r>
      <rPr>
        <b/>
        <sz val="12"/>
        <color theme="1"/>
        <rFont val="Calibri"/>
        <family val="2"/>
        <scheme val="minor"/>
      </rPr>
      <t>ACGTGTGCTCTTCCGAT</t>
    </r>
    <r>
      <rPr>
        <sz val="12"/>
        <color theme="1"/>
        <rFont val="Calibri"/>
        <family val="2"/>
        <scheme val="minor"/>
      </rPr>
      <t>ACACCCAAATCACCCATCTCATTAAC</t>
    </r>
  </si>
  <si>
    <r>
      <rPr>
        <b/>
        <sz val="12"/>
        <color theme="1"/>
        <rFont val="Calibri"/>
        <family val="2"/>
        <scheme val="minor"/>
      </rPr>
      <t>CTACACGACGCTCTTCCGATCT</t>
    </r>
    <r>
      <rPr>
        <sz val="12"/>
        <color theme="1"/>
        <rFont val="Calibri"/>
        <family val="2"/>
        <scheme val="minor"/>
      </rPr>
      <t>TGGTYGGATTGTTGAAGAGTTTAAGTAG</t>
    </r>
  </si>
  <si>
    <r>
      <rPr>
        <b/>
        <sz val="12"/>
        <color theme="1"/>
        <rFont val="Calibri"/>
        <family val="2"/>
        <scheme val="minor"/>
      </rPr>
      <t>ACGTGTGCTCTTCCGAT</t>
    </r>
    <r>
      <rPr>
        <sz val="12"/>
        <color theme="1"/>
        <rFont val="Calibri"/>
        <family val="2"/>
        <scheme val="minor"/>
      </rPr>
      <t>AATAATATTAAACATTCTCTCTACAAATCTACCAC</t>
    </r>
  </si>
  <si>
    <r>
      <rPr>
        <b/>
        <sz val="12"/>
        <color theme="1"/>
        <rFont val="Calibri"/>
        <family val="2"/>
        <scheme val="minor"/>
      </rPr>
      <t>CTACACGACGCTCTTCCGATCT</t>
    </r>
    <r>
      <rPr>
        <sz val="12"/>
        <color theme="1"/>
        <rFont val="Calibri"/>
        <family val="2"/>
        <scheme val="minor"/>
      </rPr>
      <t>TAGATTTYGTTATAATGTTATTAAGAAGTGAAGG</t>
    </r>
  </si>
  <si>
    <t>LOC107347512_bsTag_For</t>
  </si>
  <si>
    <t>LOC107347512_bsTag_Rev</t>
  </si>
  <si>
    <t>LOC107350794_bsTag_Rev</t>
  </si>
  <si>
    <t>LOC107339795_bsTag_Rev</t>
  </si>
  <si>
    <t>LOC107336909_bsTag_Rev</t>
  </si>
  <si>
    <t>LOC107352877_bsTag_Rev</t>
  </si>
  <si>
    <t>LOC107351808_bsTag_Rev</t>
  </si>
  <si>
    <t>LOC107327285_bsTag_Rev</t>
  </si>
  <si>
    <t>LOC107350794_bsTag_For</t>
  </si>
  <si>
    <t>LOC107339795_bsTag_For</t>
  </si>
  <si>
    <t>LOC107336909_bsTag_For</t>
  </si>
  <si>
    <t>LOC107352877_bsTag_For</t>
  </si>
  <si>
    <t>LOC107351808_bsTag_For</t>
  </si>
  <si>
    <t>LOC107327285_bsTag_For</t>
  </si>
  <si>
    <t>Primer</t>
  </si>
  <si>
    <t>Sequence (5'-3')</t>
  </si>
  <si>
    <r>
      <rPr>
        <b/>
        <sz val="12"/>
        <color theme="1"/>
        <rFont val="Courier"/>
      </rPr>
      <t>CTACACGACGCTCTTCCGATCT</t>
    </r>
    <r>
      <rPr>
        <sz val="12"/>
        <color theme="1"/>
        <rFont val="Courier"/>
      </rPr>
      <t>TTTTTGYGAGGTTGATTTTGTTATTATG</t>
    </r>
  </si>
  <si>
    <r>
      <rPr>
        <b/>
        <sz val="12"/>
        <color theme="1"/>
        <rFont val="Courier"/>
      </rPr>
      <t>ACGTGTGCTCTTCCGAT</t>
    </r>
    <r>
      <rPr>
        <sz val="12"/>
        <color theme="1"/>
        <rFont val="Courier"/>
      </rPr>
      <t>TTTCCAAACATATTCCTTTCCATAACATTC</t>
    </r>
  </si>
  <si>
    <r>
      <rPr>
        <b/>
        <sz val="12"/>
        <color theme="1"/>
        <rFont val="Courier"/>
      </rPr>
      <t>CTACACGACGCTCTTCCGATCT</t>
    </r>
    <r>
      <rPr>
        <sz val="12"/>
        <color theme="1"/>
        <rFont val="Courier"/>
      </rPr>
      <t>TAGATTTYGTTATAATGTTATTAAGAAGTGAAGG</t>
    </r>
  </si>
  <si>
    <r>
      <rPr>
        <b/>
        <sz val="12"/>
        <color theme="1"/>
        <rFont val="Courier"/>
      </rPr>
      <t>ACGTGTGCTCTTCCGAT</t>
    </r>
    <r>
      <rPr>
        <sz val="12"/>
        <color theme="1"/>
        <rFont val="Courier"/>
      </rPr>
      <t>AATAATATTAAACATTCTCTCTACAAATCTACCAC</t>
    </r>
  </si>
  <si>
    <r>
      <rPr>
        <b/>
        <sz val="12"/>
        <color theme="1"/>
        <rFont val="Courier"/>
      </rPr>
      <t>CTACACGACGCTCTTCCGATCT</t>
    </r>
    <r>
      <rPr>
        <sz val="12"/>
        <color theme="1"/>
        <rFont val="Courier"/>
      </rPr>
      <t>TGGTYGGATTGTTGAAGAGTTTAAGTAG</t>
    </r>
  </si>
  <si>
    <r>
      <rPr>
        <b/>
        <sz val="12"/>
        <color theme="1"/>
        <rFont val="Courier"/>
      </rPr>
      <t>ACGTGTGCTCTTCCGAT</t>
    </r>
    <r>
      <rPr>
        <sz val="12"/>
        <color theme="1"/>
        <rFont val="Courier"/>
      </rPr>
      <t>ACACCCAAATCACCCATCTCATTAAC</t>
    </r>
  </si>
  <si>
    <r>
      <rPr>
        <b/>
        <sz val="12"/>
        <color theme="1"/>
        <rFont val="Courier"/>
      </rPr>
      <t>CTACACGACGCTCTTCCGATCT</t>
    </r>
    <r>
      <rPr>
        <sz val="12"/>
        <color theme="1"/>
        <rFont val="Courier"/>
      </rPr>
      <t>GTTTTTAAAATTTGAAGGATTTGGTTTTGTTG</t>
    </r>
  </si>
  <si>
    <r>
      <rPr>
        <b/>
        <sz val="12"/>
        <color theme="1"/>
        <rFont val="Courier"/>
      </rPr>
      <t>ACGTGTGCTCTTCCGAT</t>
    </r>
    <r>
      <rPr>
        <sz val="12"/>
        <color theme="1"/>
        <rFont val="Courier"/>
      </rPr>
      <t>TTACATTATATTTTCCAAACATATTTCATACCATAAC</t>
    </r>
  </si>
  <si>
    <r>
      <rPr>
        <b/>
        <sz val="12"/>
        <color theme="1"/>
        <rFont val="Courier"/>
      </rPr>
      <t>CTACACGACGCTCTTCCGATCT</t>
    </r>
    <r>
      <rPr>
        <sz val="12"/>
        <color theme="1"/>
        <rFont val="Courier"/>
      </rPr>
      <t>GATATYGGGTTTTTAATAATAATTGTATGTTGGTTG</t>
    </r>
  </si>
  <si>
    <r>
      <rPr>
        <b/>
        <sz val="12"/>
        <color theme="1"/>
        <rFont val="Courier"/>
      </rPr>
      <t>ACGTGTGCTCTTCCGAT</t>
    </r>
    <r>
      <rPr>
        <sz val="12"/>
        <color theme="1"/>
        <rFont val="Courier"/>
      </rPr>
      <t>TTTTCCTTTAAAATTATTTCCACCCAACTCC</t>
    </r>
  </si>
  <si>
    <r>
      <rPr>
        <b/>
        <sz val="12"/>
        <color theme="1"/>
        <rFont val="Courier"/>
      </rPr>
      <t>CTACACGACGCTCTTCCGATCT</t>
    </r>
    <r>
      <rPr>
        <sz val="12"/>
        <color theme="1"/>
        <rFont val="Courier"/>
      </rPr>
      <t>ATAAGGATATGTAGGGTTTTGGTAAGG</t>
    </r>
  </si>
  <si>
    <r>
      <rPr>
        <b/>
        <sz val="12"/>
        <color theme="1"/>
        <rFont val="Courier"/>
      </rPr>
      <t>ACGTGTGCTCTTCCGAT</t>
    </r>
    <r>
      <rPr>
        <sz val="12"/>
        <color theme="1"/>
        <rFont val="Courier"/>
      </rPr>
      <t>AATTCATAATAACTACCCTACAACAAAAAATCCC</t>
    </r>
  </si>
  <si>
    <r>
      <rPr>
        <b/>
        <sz val="12"/>
        <color theme="1"/>
        <rFont val="Courier"/>
      </rPr>
      <t>CTACACGACGCTCTTCCGATCT</t>
    </r>
    <r>
      <rPr>
        <sz val="12"/>
        <color theme="1"/>
        <rFont val="Courier"/>
      </rPr>
      <t>ATYGATAGATTAAAAGAAGTTGGAGTATTG</t>
    </r>
  </si>
  <si>
    <r>
      <rPr>
        <b/>
        <sz val="12"/>
        <color theme="1"/>
        <rFont val="Courier"/>
      </rPr>
      <t>ACGTGTGCTCTTCCGAT</t>
    </r>
    <r>
      <rPr>
        <sz val="12"/>
        <color theme="1"/>
        <rFont val="Courier"/>
      </rPr>
      <t>CCTAAACAATCCATAAAAACCTTCCTACAATTC</t>
    </r>
  </si>
  <si>
    <r>
      <rPr>
        <b/>
        <sz val="12"/>
        <color theme="1"/>
        <rFont val="Courier"/>
      </rPr>
      <t>CTACACGACGCTCTTCCGATCT</t>
    </r>
    <r>
      <rPr>
        <sz val="12"/>
        <color theme="1"/>
        <rFont val="Courier"/>
      </rPr>
      <t>GAYGTGTTTTGTATTTAGTTATTGGATATTTGG</t>
    </r>
  </si>
  <si>
    <r>
      <rPr>
        <b/>
        <sz val="12"/>
        <color theme="1"/>
        <rFont val="Courier"/>
      </rPr>
      <t>ACGTGTGCTCTTCCGAT</t>
    </r>
    <r>
      <rPr>
        <sz val="12"/>
        <color theme="1"/>
        <rFont val="Courier"/>
      </rPr>
      <t>ATCTTCCRCAATTAAAAAAACATACTTAAAATCTTCAC</t>
    </r>
  </si>
  <si>
    <r>
      <rPr>
        <b/>
        <sz val="12"/>
        <color theme="1"/>
        <rFont val="Courier"/>
      </rPr>
      <t>CTACACGACGCTCTTCCGATCT</t>
    </r>
    <r>
      <rPr>
        <sz val="12"/>
        <color theme="1"/>
        <rFont val="Courier"/>
      </rPr>
      <t>TGAATATAGTTAAGGTAAATGGATGAGTTATATATGG</t>
    </r>
  </si>
  <si>
    <r>
      <rPr>
        <b/>
        <sz val="12"/>
        <color theme="1"/>
        <rFont val="Courier"/>
      </rPr>
      <t>ACGTGTGCTCTTCCGAT</t>
    </r>
    <r>
      <rPr>
        <sz val="12"/>
        <color theme="1"/>
        <rFont val="Courier"/>
      </rPr>
      <t>CAAAAATAAACRAATCAAACAAAACAATCATTAC</t>
    </r>
  </si>
  <si>
    <r>
      <rPr>
        <b/>
        <sz val="12"/>
        <color theme="1"/>
        <rFont val="Courier"/>
      </rPr>
      <t>CTACACGACGCTCTTCCGATCT</t>
    </r>
    <r>
      <rPr>
        <sz val="12"/>
        <color theme="1"/>
        <rFont val="Courier"/>
      </rPr>
      <t>AGAGATGYGGAATAGATATTTTTGGTTGG</t>
    </r>
  </si>
  <si>
    <r>
      <rPr>
        <b/>
        <sz val="12"/>
        <color theme="1"/>
        <rFont val="Courier"/>
      </rPr>
      <t>ACGTGTGCTCTTCCGAT</t>
    </r>
    <r>
      <rPr>
        <sz val="12"/>
        <color theme="1"/>
        <rFont val="Courier"/>
      </rPr>
      <t>AATAACRAACATTACATCTTATTTCTCTAAAATAATAC</t>
    </r>
  </si>
  <si>
    <r>
      <rPr>
        <b/>
        <sz val="12"/>
        <color theme="1"/>
        <rFont val="Courier"/>
      </rPr>
      <t>CTACACGACGCTCTTCCGATCT</t>
    </r>
    <r>
      <rPr>
        <sz val="12"/>
        <color theme="1"/>
        <rFont val="Courier"/>
      </rPr>
      <t>TGGTGTYGTGAATTTGTTTAAATAATTTATG</t>
    </r>
  </si>
  <si>
    <r>
      <rPr>
        <b/>
        <sz val="12"/>
        <color theme="1"/>
        <rFont val="Courier"/>
      </rPr>
      <t>ACGTGTGCTCTTCCGAT</t>
    </r>
    <r>
      <rPr>
        <sz val="12"/>
        <color theme="1"/>
        <rFont val="Courier"/>
      </rPr>
      <t>CATTCCATCRACACAACTAAATAAAAAAC</t>
    </r>
  </si>
  <si>
    <r>
      <rPr>
        <b/>
        <sz val="12"/>
        <color theme="1"/>
        <rFont val="Courier"/>
      </rPr>
      <t>CTACACGACGCTCTTCCGATCT</t>
    </r>
    <r>
      <rPr>
        <sz val="12"/>
        <color theme="1"/>
        <rFont val="Courier"/>
      </rPr>
      <t>GTYGAGATATGTTAAAATTTGAGGATGTGAGTTTG</t>
    </r>
  </si>
  <si>
    <r>
      <rPr>
        <b/>
        <sz val="12"/>
        <color theme="1"/>
        <rFont val="Courier"/>
      </rPr>
      <t>ACGTGTGCTCTTCCGAT</t>
    </r>
    <r>
      <rPr>
        <sz val="12"/>
        <color theme="1"/>
        <rFont val="Courier"/>
      </rPr>
      <t>ATCCACCATTCRCCAACTTACTAATAAATCTCCC</t>
    </r>
  </si>
  <si>
    <r>
      <rPr>
        <b/>
        <sz val="12"/>
        <color theme="1"/>
        <rFont val="Courier"/>
      </rPr>
      <t>CTACACGACGCTCTTCCGATCT</t>
    </r>
    <r>
      <rPr>
        <sz val="12"/>
        <color theme="1"/>
        <rFont val="Courier"/>
      </rPr>
      <t>ATTATGTTAGYGTTTTTGTTATTTTGGATTGTGG</t>
    </r>
  </si>
  <si>
    <r>
      <rPr>
        <b/>
        <sz val="12"/>
        <color theme="1"/>
        <rFont val="Courier"/>
      </rPr>
      <t>ACGTGTGCTCTTCCGAT</t>
    </r>
    <r>
      <rPr>
        <sz val="12"/>
        <color theme="1"/>
        <rFont val="Courier"/>
      </rPr>
      <t>CCTCATTCACAAAAACAACCTTTAATC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</si>
</sst>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3"/>
      <color rgb="FF222222"/>
      <name val="Arial"/>
    </font>
    <font>
      <b/>
      <sz val="13"/>
      <color rgb="FF222222"/>
      <name val="Arial"/>
    </font>
    <font>
      <sz val="13"/>
      <color rgb="FF500050"/>
      <name val="Arial"/>
    </font>
    <font>
      <b/>
      <sz val="12"/>
      <color rgb="FF000000"/>
      <name val="Courier"/>
    </font>
    <font>
      <b/>
      <sz val="12"/>
      <color rgb="FF000000"/>
      <name val="Courier New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Courier"/>
    </font>
    <font>
      <b/>
      <sz val="12"/>
      <color theme="1"/>
      <name val="Courier"/>
    </font>
  </fonts>
  <fills count="10">
    <fill>
      <patternFill patternType="none"/>
    </fill>
    <fill>
      <patternFill patternType="gray125"/>
    </fill>
    <fill>
      <patternFill patternType="solid">
        <fgColor rgb="FFF4B084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rgb="FFC00000"/>
        <bgColor rgb="FF000000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theme="1"/>
      </right>
      <top style="thin">
        <color rgb="FF000000"/>
      </top>
      <bottom/>
      <diagonal/>
    </border>
    <border>
      <left/>
      <right style="thin">
        <color theme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5">
    <xf numFmtId="0" fontId="0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39">
    <xf numFmtId="0" fontId="0" fillId="0" borderId="0" xfId="0"/>
    <xf numFmtId="0" fontId="2" fillId="0" borderId="2" xfId="0" applyFont="1" applyBorder="1"/>
    <xf numFmtId="0" fontId="2" fillId="0" borderId="0" xfId="0" applyFont="1"/>
    <xf numFmtId="0" fontId="2" fillId="0" borderId="3" xfId="0" applyFont="1" applyBorder="1" applyAlignment="1">
      <alignment horizontal="center"/>
    </xf>
    <xf numFmtId="0" fontId="2" fillId="0" borderId="4" xfId="0" applyFont="1" applyBorder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2" fillId="0" borderId="5" xfId="0" applyFont="1" applyBorder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/>
    <xf numFmtId="0" fontId="2" fillId="2" borderId="0" xfId="0" applyFont="1" applyFill="1"/>
    <xf numFmtId="0" fontId="2" fillId="3" borderId="0" xfId="0" applyFont="1" applyFill="1"/>
    <xf numFmtId="0" fontId="4" fillId="0" borderId="0" xfId="0" applyFont="1"/>
    <xf numFmtId="0" fontId="5" fillId="0" borderId="0" xfId="0" applyFont="1"/>
    <xf numFmtId="0" fontId="4" fillId="0" borderId="7" xfId="0" applyFont="1" applyBorder="1"/>
    <xf numFmtId="0" fontId="6" fillId="0" borderId="0" xfId="0" applyFont="1"/>
    <xf numFmtId="0" fontId="2" fillId="0" borderId="7" xfId="0" applyFont="1" applyBorder="1"/>
    <xf numFmtId="0" fontId="2" fillId="4" borderId="0" xfId="0" applyFont="1" applyFill="1"/>
    <xf numFmtId="0" fontId="2" fillId="5" borderId="0" xfId="0" applyFont="1" applyFill="1"/>
    <xf numFmtId="0" fontId="1" fillId="0" borderId="0" xfId="0" applyFont="1"/>
    <xf numFmtId="0" fontId="0" fillId="0" borderId="0" xfId="0" applyFill="1" applyBorder="1"/>
    <xf numFmtId="0" fontId="0" fillId="6" borderId="0" xfId="0" applyFill="1" applyBorder="1"/>
    <xf numFmtId="0" fontId="0" fillId="7" borderId="0" xfId="0" applyFill="1"/>
    <xf numFmtId="0" fontId="0" fillId="0" borderId="0" xfId="0" applyBorder="1"/>
    <xf numFmtId="0" fontId="0" fillId="0" borderId="0" xfId="0" applyFill="1"/>
    <xf numFmtId="0" fontId="0" fillId="6" borderId="0" xfId="0" applyFill="1"/>
    <xf numFmtId="0" fontId="0" fillId="8" borderId="0" xfId="0" applyFill="1"/>
    <xf numFmtId="0" fontId="7" fillId="0" borderId="0" xfId="0" applyFont="1"/>
    <xf numFmtId="0" fontId="8" fillId="0" borderId="0" xfId="0" applyFont="1" applyAlignment="1">
      <alignment horizontal="left" vertical="center" readingOrder="1"/>
    </xf>
    <xf numFmtId="0" fontId="0" fillId="8" borderId="0" xfId="0" applyFill="1" applyBorder="1"/>
    <xf numFmtId="0" fontId="0" fillId="9" borderId="0" xfId="0" applyFill="1"/>
    <xf numFmtId="0" fontId="0" fillId="7" borderId="0" xfId="0" applyFill="1" applyBorder="1"/>
    <xf numFmtId="2" fontId="2" fillId="0" borderId="0" xfId="0" applyNumberFormat="1" applyFont="1"/>
    <xf numFmtId="0" fontId="2" fillId="0" borderId="1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11" fillId="0" borderId="0" xfId="0" applyFont="1"/>
    <xf numFmtId="0" fontId="11" fillId="0" borderId="0" xfId="0" applyFont="1" applyBorder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8"/>
  <sheetViews>
    <sheetView workbookViewId="0">
      <selection activeCell="A5" sqref="A5"/>
    </sheetView>
  </sheetViews>
  <sheetFormatPr baseColWidth="10" defaultRowHeight="16" x14ac:dyDescent="0.2"/>
  <cols>
    <col min="1" max="1" width="9.83203125" bestFit="1" customWidth="1"/>
    <col min="2" max="2" width="18.1640625" bestFit="1" customWidth="1"/>
    <col min="3" max="3" width="11.33203125" bestFit="1" customWidth="1"/>
    <col min="4" max="4" width="15.33203125" bestFit="1" customWidth="1"/>
    <col min="5" max="5" width="8.83203125" bestFit="1" customWidth="1"/>
    <col min="6" max="6" width="15" bestFit="1" customWidth="1"/>
    <col min="7" max="19" width="5.1640625" bestFit="1" customWidth="1"/>
  </cols>
  <sheetData>
    <row r="1" spans="1:19" x14ac:dyDescent="0.2">
      <c r="A1" t="s">
        <v>100</v>
      </c>
    </row>
    <row r="2" spans="1:19" x14ac:dyDescent="0.2">
      <c r="A2" t="s">
        <v>101</v>
      </c>
    </row>
    <row r="3" spans="1:19" x14ac:dyDescent="0.2">
      <c r="A3" t="s">
        <v>103</v>
      </c>
    </row>
    <row r="4" spans="1:19" x14ac:dyDescent="0.2">
      <c r="A4" t="s">
        <v>104</v>
      </c>
    </row>
    <row r="7" spans="1:19" x14ac:dyDescent="0.2">
      <c r="A7" s="34" t="s">
        <v>0</v>
      </c>
      <c r="B7" s="34"/>
      <c r="C7" s="34"/>
      <c r="D7" s="34"/>
      <c r="E7" s="34"/>
      <c r="F7" s="34"/>
      <c r="G7" s="35" t="s">
        <v>102</v>
      </c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</row>
    <row r="8" spans="1:19" x14ac:dyDescent="0.2">
      <c r="A8" s="1" t="s">
        <v>1</v>
      </c>
      <c r="B8" s="2" t="s">
        <v>2</v>
      </c>
      <c r="C8" s="2" t="s">
        <v>3</v>
      </c>
      <c r="D8" s="3" t="s">
        <v>4</v>
      </c>
      <c r="E8" s="2" t="s">
        <v>5</v>
      </c>
      <c r="F8" s="4" t="s">
        <v>6</v>
      </c>
      <c r="G8" t="s">
        <v>7</v>
      </c>
      <c r="H8" t="s">
        <v>8</v>
      </c>
      <c r="I8" t="s">
        <v>9</v>
      </c>
      <c r="J8" t="s">
        <v>10</v>
      </c>
      <c r="K8" t="s">
        <v>11</v>
      </c>
      <c r="L8" t="s">
        <v>12</v>
      </c>
      <c r="M8" t="s">
        <v>13</v>
      </c>
      <c r="N8" t="s">
        <v>14</v>
      </c>
      <c r="O8" t="s">
        <v>15</v>
      </c>
      <c r="P8" t="s">
        <v>16</v>
      </c>
      <c r="Q8" t="s">
        <v>17</v>
      </c>
      <c r="R8" t="s">
        <v>18</v>
      </c>
      <c r="S8" t="s">
        <v>19</v>
      </c>
    </row>
    <row r="9" spans="1:19" x14ac:dyDescent="0.2">
      <c r="A9" s="2" t="s">
        <v>20</v>
      </c>
      <c r="B9" s="2">
        <v>293</v>
      </c>
      <c r="C9" s="5">
        <v>42746</v>
      </c>
      <c r="D9" s="6">
        <v>24</v>
      </c>
      <c r="E9" s="2">
        <v>43</v>
      </c>
      <c r="F9" s="7" t="s">
        <v>21</v>
      </c>
      <c r="G9" s="8">
        <v>45</v>
      </c>
      <c r="H9" s="8">
        <v>48</v>
      </c>
      <c r="I9" s="8">
        <v>48</v>
      </c>
      <c r="J9" s="8">
        <v>48</v>
      </c>
      <c r="K9" s="8">
        <v>48</v>
      </c>
      <c r="L9" s="8">
        <v>48</v>
      </c>
      <c r="M9" s="8">
        <v>48</v>
      </c>
      <c r="N9" s="8">
        <v>48</v>
      </c>
      <c r="O9" s="8">
        <v>48</v>
      </c>
      <c r="P9" s="8">
        <v>48</v>
      </c>
      <c r="Q9" s="8">
        <v>48</v>
      </c>
      <c r="R9" s="8">
        <v>48</v>
      </c>
      <c r="S9" s="8">
        <v>48</v>
      </c>
    </row>
    <row r="10" spans="1:19" x14ac:dyDescent="0.2">
      <c r="A10" s="2" t="s">
        <v>22</v>
      </c>
      <c r="B10" s="2">
        <v>351</v>
      </c>
      <c r="C10" s="5">
        <v>42746</v>
      </c>
      <c r="D10" s="6">
        <v>24</v>
      </c>
      <c r="E10" s="2"/>
      <c r="F10" s="7" t="s">
        <v>23</v>
      </c>
      <c r="G10" s="8">
        <v>45</v>
      </c>
      <c r="H10" s="8">
        <v>48</v>
      </c>
      <c r="I10" s="9">
        <v>55</v>
      </c>
      <c r="J10" s="8">
        <v>48</v>
      </c>
      <c r="K10" s="8">
        <v>52</v>
      </c>
      <c r="L10" s="8">
        <v>52</v>
      </c>
      <c r="M10" s="9">
        <v>0</v>
      </c>
      <c r="N10" s="9">
        <v>55</v>
      </c>
      <c r="O10" s="8">
        <v>48</v>
      </c>
      <c r="P10" s="8">
        <v>48</v>
      </c>
      <c r="Q10" s="8">
        <v>48</v>
      </c>
      <c r="R10" s="8">
        <v>48</v>
      </c>
      <c r="S10" s="8">
        <v>48</v>
      </c>
    </row>
    <row r="11" spans="1:19" x14ac:dyDescent="0.2">
      <c r="A11" s="2" t="s">
        <v>24</v>
      </c>
      <c r="B11" s="2">
        <v>202</v>
      </c>
      <c r="C11" s="5">
        <v>42759</v>
      </c>
      <c r="D11" s="6">
        <v>33</v>
      </c>
      <c r="E11" s="2">
        <v>43</v>
      </c>
      <c r="F11" s="7" t="s">
        <v>25</v>
      </c>
      <c r="G11" s="8">
        <v>45</v>
      </c>
      <c r="H11" s="8">
        <v>48</v>
      </c>
      <c r="I11" s="8">
        <v>48</v>
      </c>
      <c r="J11" s="8">
        <v>48</v>
      </c>
      <c r="K11" s="8">
        <v>52</v>
      </c>
      <c r="L11" s="8">
        <v>52</v>
      </c>
      <c r="M11" s="8">
        <v>48</v>
      </c>
      <c r="N11" s="9">
        <v>55</v>
      </c>
      <c r="O11" s="8">
        <v>48</v>
      </c>
      <c r="P11" s="8">
        <v>48</v>
      </c>
      <c r="Q11" s="8">
        <v>48</v>
      </c>
      <c r="R11" s="8">
        <v>48</v>
      </c>
      <c r="S11" s="8">
        <v>48</v>
      </c>
    </row>
    <row r="12" spans="1:19" x14ac:dyDescent="0.2">
      <c r="A12" s="2" t="s">
        <v>26</v>
      </c>
      <c r="B12" s="2">
        <v>235</v>
      </c>
      <c r="C12" s="5">
        <v>42761</v>
      </c>
      <c r="D12" s="6">
        <v>35</v>
      </c>
      <c r="E12" s="2">
        <v>43</v>
      </c>
      <c r="F12" s="7" t="s">
        <v>27</v>
      </c>
      <c r="G12" s="8">
        <v>45</v>
      </c>
      <c r="H12" s="8">
        <v>48</v>
      </c>
      <c r="I12" s="8">
        <v>48</v>
      </c>
      <c r="J12" s="8">
        <v>48</v>
      </c>
      <c r="K12" s="8">
        <v>52</v>
      </c>
      <c r="L12" s="8">
        <v>48</v>
      </c>
      <c r="M12" s="8">
        <v>48</v>
      </c>
      <c r="N12" s="9">
        <v>55</v>
      </c>
      <c r="O12" s="8">
        <v>48</v>
      </c>
      <c r="P12" s="8">
        <v>48</v>
      </c>
      <c r="Q12" s="8">
        <v>48</v>
      </c>
      <c r="R12" s="8">
        <v>48</v>
      </c>
      <c r="S12" s="8">
        <v>48</v>
      </c>
    </row>
    <row r="13" spans="1:19" x14ac:dyDescent="0.2">
      <c r="A13" s="2" t="s">
        <v>28</v>
      </c>
      <c r="B13" s="2">
        <v>500</v>
      </c>
      <c r="C13" s="5">
        <v>42761</v>
      </c>
      <c r="D13" s="6">
        <v>35</v>
      </c>
      <c r="E13" s="2">
        <v>43</v>
      </c>
      <c r="F13" s="7" t="s">
        <v>29</v>
      </c>
      <c r="G13" s="8">
        <v>45</v>
      </c>
      <c r="H13" s="8">
        <v>48</v>
      </c>
      <c r="I13" s="9">
        <v>55</v>
      </c>
      <c r="J13" s="8">
        <v>48</v>
      </c>
      <c r="K13" s="8">
        <v>48</v>
      </c>
      <c r="L13" s="8">
        <v>48</v>
      </c>
      <c r="M13" s="8">
        <v>48</v>
      </c>
      <c r="N13" s="8">
        <v>48</v>
      </c>
      <c r="O13" s="8">
        <v>48</v>
      </c>
      <c r="P13" s="8">
        <v>48</v>
      </c>
      <c r="Q13" s="8">
        <v>48</v>
      </c>
      <c r="R13" s="8">
        <v>48</v>
      </c>
      <c r="S13" s="8">
        <v>48</v>
      </c>
    </row>
    <row r="14" spans="1:19" x14ac:dyDescent="0.2">
      <c r="A14" s="2" t="s">
        <v>30</v>
      </c>
      <c r="B14" s="2">
        <v>545</v>
      </c>
      <c r="C14" s="5">
        <v>42759</v>
      </c>
      <c r="D14" s="6">
        <v>33</v>
      </c>
      <c r="E14" s="2">
        <v>43</v>
      </c>
      <c r="F14" s="7" t="s">
        <v>31</v>
      </c>
      <c r="G14" s="8">
        <v>45</v>
      </c>
      <c r="H14" s="9">
        <v>55</v>
      </c>
      <c r="I14" s="8">
        <v>48</v>
      </c>
      <c r="J14" s="8">
        <v>48</v>
      </c>
      <c r="K14" s="8">
        <v>48</v>
      </c>
      <c r="L14" s="8">
        <v>48</v>
      </c>
      <c r="M14" s="8">
        <v>48</v>
      </c>
      <c r="N14" s="8">
        <v>48</v>
      </c>
      <c r="O14" s="8">
        <v>48</v>
      </c>
      <c r="P14" s="8">
        <v>48</v>
      </c>
      <c r="Q14" s="8">
        <v>48</v>
      </c>
      <c r="R14" s="8">
        <v>48</v>
      </c>
      <c r="S14" s="8">
        <v>48</v>
      </c>
    </row>
    <row r="15" spans="1:19" x14ac:dyDescent="0.2">
      <c r="A15" s="2" t="s">
        <v>32</v>
      </c>
      <c r="B15" s="2">
        <v>61</v>
      </c>
      <c r="C15" s="5">
        <v>42746</v>
      </c>
      <c r="D15" s="6">
        <v>24</v>
      </c>
      <c r="E15" s="2">
        <v>44</v>
      </c>
      <c r="F15" s="7" t="s">
        <v>33</v>
      </c>
      <c r="G15" s="8">
        <v>45</v>
      </c>
      <c r="H15" s="8">
        <v>48</v>
      </c>
      <c r="I15" s="8">
        <v>48</v>
      </c>
      <c r="J15" s="8">
        <v>48</v>
      </c>
      <c r="K15" s="8">
        <v>48</v>
      </c>
      <c r="L15" s="8">
        <v>48</v>
      </c>
      <c r="M15" s="8">
        <v>48</v>
      </c>
      <c r="N15" s="8">
        <v>48</v>
      </c>
      <c r="O15" s="8">
        <v>48</v>
      </c>
      <c r="P15" s="8">
        <v>48</v>
      </c>
      <c r="Q15" s="8">
        <v>48</v>
      </c>
      <c r="R15" s="8">
        <v>48</v>
      </c>
      <c r="S15" s="8">
        <v>48</v>
      </c>
    </row>
    <row r="16" spans="1:19" x14ac:dyDescent="0.2">
      <c r="A16" s="2" t="s">
        <v>34</v>
      </c>
      <c r="B16" s="2">
        <v>114</v>
      </c>
      <c r="C16" s="5">
        <v>42746</v>
      </c>
      <c r="D16" s="6">
        <v>24</v>
      </c>
      <c r="E16" s="2">
        <v>44</v>
      </c>
      <c r="F16" s="7" t="s">
        <v>35</v>
      </c>
      <c r="G16" s="8">
        <v>45</v>
      </c>
      <c r="H16" s="8">
        <v>48</v>
      </c>
      <c r="I16" s="8">
        <v>48</v>
      </c>
      <c r="J16" s="8">
        <v>48</v>
      </c>
      <c r="K16" s="8">
        <v>48</v>
      </c>
      <c r="L16" s="8">
        <v>52</v>
      </c>
      <c r="M16" s="8">
        <v>48</v>
      </c>
      <c r="N16" s="8">
        <v>48</v>
      </c>
      <c r="O16" s="8">
        <v>48</v>
      </c>
      <c r="P16" s="8">
        <v>48</v>
      </c>
      <c r="Q16" s="8">
        <v>48</v>
      </c>
      <c r="R16" s="8">
        <v>48</v>
      </c>
      <c r="S16" s="8">
        <v>48</v>
      </c>
    </row>
    <row r="17" spans="1:19" x14ac:dyDescent="0.2">
      <c r="A17" s="2" t="s">
        <v>36</v>
      </c>
      <c r="B17" s="2">
        <v>179</v>
      </c>
      <c r="C17" s="5">
        <v>42746</v>
      </c>
      <c r="D17" s="6">
        <v>24</v>
      </c>
      <c r="E17" s="2">
        <v>44</v>
      </c>
      <c r="F17" s="7" t="s">
        <v>37</v>
      </c>
      <c r="G17" s="8">
        <v>45</v>
      </c>
      <c r="H17" s="8">
        <v>51</v>
      </c>
      <c r="I17" s="8">
        <v>52</v>
      </c>
      <c r="J17" s="8">
        <v>51</v>
      </c>
      <c r="K17" s="8">
        <v>52</v>
      </c>
      <c r="L17" s="8">
        <v>52</v>
      </c>
      <c r="M17" s="9">
        <v>55</v>
      </c>
      <c r="N17" s="8">
        <v>51</v>
      </c>
      <c r="O17" s="8">
        <v>51</v>
      </c>
      <c r="P17" s="8">
        <v>51</v>
      </c>
      <c r="Q17" s="8">
        <v>51</v>
      </c>
      <c r="R17" s="8">
        <v>51</v>
      </c>
      <c r="S17" s="8">
        <v>51</v>
      </c>
    </row>
    <row r="18" spans="1:19" x14ac:dyDescent="0.2">
      <c r="A18" s="2" t="s">
        <v>38</v>
      </c>
      <c r="B18" s="2">
        <v>43</v>
      </c>
      <c r="C18" s="5">
        <v>42746</v>
      </c>
      <c r="D18" s="6">
        <v>24</v>
      </c>
      <c r="E18" s="2">
        <v>44</v>
      </c>
      <c r="F18" s="7" t="s">
        <v>39</v>
      </c>
      <c r="G18" s="8">
        <v>45</v>
      </c>
      <c r="H18" s="8">
        <v>51</v>
      </c>
      <c r="I18" s="8">
        <v>52</v>
      </c>
      <c r="J18" s="8">
        <v>51</v>
      </c>
      <c r="K18" s="8">
        <v>52</v>
      </c>
      <c r="L18" s="8">
        <v>52</v>
      </c>
      <c r="M18" s="9">
        <v>55</v>
      </c>
      <c r="N18" s="8">
        <v>51</v>
      </c>
      <c r="O18" s="8">
        <v>51</v>
      </c>
      <c r="P18" s="8">
        <v>51</v>
      </c>
      <c r="Q18" s="8">
        <v>51</v>
      </c>
      <c r="R18" s="8">
        <v>51</v>
      </c>
      <c r="S18" s="8">
        <v>51</v>
      </c>
    </row>
    <row r="19" spans="1:19" x14ac:dyDescent="0.2">
      <c r="A19" s="2" t="s">
        <v>40</v>
      </c>
      <c r="B19" s="2">
        <v>30</v>
      </c>
      <c r="C19" s="5">
        <v>42746</v>
      </c>
      <c r="D19" s="6">
        <v>24</v>
      </c>
      <c r="E19" s="2">
        <v>44</v>
      </c>
      <c r="F19" s="7" t="s">
        <v>41</v>
      </c>
      <c r="G19" s="8">
        <v>45</v>
      </c>
      <c r="H19" s="8">
        <v>51</v>
      </c>
      <c r="I19" s="8">
        <v>52</v>
      </c>
      <c r="J19" s="8">
        <v>51</v>
      </c>
      <c r="K19" s="9">
        <v>55</v>
      </c>
      <c r="L19" s="8">
        <v>52</v>
      </c>
      <c r="M19" s="9">
        <v>55</v>
      </c>
      <c r="N19" s="8">
        <v>51</v>
      </c>
      <c r="O19" s="8">
        <v>51</v>
      </c>
      <c r="P19" s="8">
        <v>51</v>
      </c>
      <c r="Q19" s="9">
        <v>55</v>
      </c>
      <c r="R19" s="8">
        <v>51</v>
      </c>
      <c r="S19" s="8">
        <v>51</v>
      </c>
    </row>
    <row r="20" spans="1:19" x14ac:dyDescent="0.2">
      <c r="A20" s="2" t="s">
        <v>42</v>
      </c>
      <c r="B20" s="2">
        <v>73</v>
      </c>
      <c r="C20" s="5">
        <v>42746</v>
      </c>
      <c r="D20" s="6">
        <v>24</v>
      </c>
      <c r="E20" s="2">
        <v>44</v>
      </c>
      <c r="F20" s="7" t="s">
        <v>43</v>
      </c>
      <c r="G20" s="8">
        <v>45</v>
      </c>
      <c r="H20" s="8">
        <v>51</v>
      </c>
      <c r="I20" s="8">
        <v>52</v>
      </c>
      <c r="J20" s="8">
        <v>51</v>
      </c>
      <c r="K20" s="8">
        <v>52</v>
      </c>
      <c r="L20" s="8">
        <v>52</v>
      </c>
      <c r="M20" s="9">
        <v>55</v>
      </c>
      <c r="N20" s="8">
        <v>51</v>
      </c>
      <c r="O20" s="8">
        <v>51</v>
      </c>
      <c r="P20" s="8">
        <v>51</v>
      </c>
      <c r="Q20" s="9">
        <v>55</v>
      </c>
      <c r="R20" s="8">
        <v>51</v>
      </c>
      <c r="S20" s="8">
        <v>51</v>
      </c>
    </row>
    <row r="21" spans="1:19" x14ac:dyDescent="0.2">
      <c r="A21" s="2" t="s">
        <v>44</v>
      </c>
      <c r="B21" s="2">
        <v>54</v>
      </c>
      <c r="C21" s="5">
        <v>42761</v>
      </c>
      <c r="D21" s="6">
        <v>35</v>
      </c>
      <c r="E21" s="2">
        <v>44</v>
      </c>
      <c r="F21" s="7" t="s">
        <v>45</v>
      </c>
      <c r="G21" s="8">
        <v>45</v>
      </c>
      <c r="H21" s="8">
        <v>51</v>
      </c>
      <c r="I21" s="8">
        <v>52</v>
      </c>
      <c r="J21" s="8">
        <v>51</v>
      </c>
      <c r="K21" s="8">
        <v>52</v>
      </c>
      <c r="L21" s="8">
        <v>52</v>
      </c>
      <c r="M21" s="9">
        <v>55</v>
      </c>
      <c r="N21" s="8">
        <v>51</v>
      </c>
      <c r="O21" s="8">
        <v>51</v>
      </c>
      <c r="P21" s="8">
        <v>51</v>
      </c>
      <c r="Q21" s="9">
        <v>55</v>
      </c>
      <c r="R21" s="8">
        <v>51</v>
      </c>
      <c r="S21" s="8">
        <v>51</v>
      </c>
    </row>
    <row r="22" spans="1:19" x14ac:dyDescent="0.2">
      <c r="A22" s="2" t="s">
        <v>46</v>
      </c>
      <c r="B22" s="2">
        <v>89</v>
      </c>
      <c r="C22" s="5">
        <v>42761</v>
      </c>
      <c r="D22" s="6">
        <v>35</v>
      </c>
      <c r="E22" s="2">
        <v>44</v>
      </c>
      <c r="F22" s="7" t="s">
        <v>47</v>
      </c>
      <c r="G22" s="8">
        <v>45</v>
      </c>
      <c r="H22" s="8">
        <v>51</v>
      </c>
      <c r="I22" s="8">
        <v>52</v>
      </c>
      <c r="J22" s="8">
        <v>51</v>
      </c>
      <c r="K22" s="8">
        <v>52</v>
      </c>
      <c r="L22" s="8">
        <v>52</v>
      </c>
      <c r="M22" s="9">
        <v>55</v>
      </c>
      <c r="N22" s="8">
        <v>51</v>
      </c>
      <c r="O22" s="8">
        <v>51</v>
      </c>
      <c r="P22" s="8">
        <v>51</v>
      </c>
      <c r="Q22" s="9">
        <v>55</v>
      </c>
      <c r="R22" s="8">
        <v>51</v>
      </c>
      <c r="S22" s="8">
        <v>51</v>
      </c>
    </row>
    <row r="23" spans="1:19" x14ac:dyDescent="0.2">
      <c r="A23" s="2" t="s">
        <v>48</v>
      </c>
      <c r="B23" s="2">
        <v>225</v>
      </c>
      <c r="C23" s="5">
        <v>42761</v>
      </c>
      <c r="D23" s="6">
        <v>35</v>
      </c>
      <c r="E23" s="2">
        <v>44</v>
      </c>
      <c r="F23" s="7" t="s">
        <v>49</v>
      </c>
      <c r="G23" s="8">
        <v>45</v>
      </c>
      <c r="H23" s="8">
        <v>51</v>
      </c>
      <c r="I23" s="8">
        <v>52</v>
      </c>
      <c r="J23" s="8">
        <v>51</v>
      </c>
      <c r="K23" s="8">
        <v>52</v>
      </c>
      <c r="L23" s="8">
        <v>52</v>
      </c>
      <c r="M23" s="9">
        <v>55</v>
      </c>
      <c r="N23" s="8">
        <v>51</v>
      </c>
      <c r="O23" s="8">
        <v>51</v>
      </c>
      <c r="P23" s="8">
        <v>51</v>
      </c>
      <c r="Q23" s="9">
        <v>55</v>
      </c>
      <c r="R23" s="8">
        <v>51</v>
      </c>
      <c r="S23" s="8">
        <v>51</v>
      </c>
    </row>
    <row r="24" spans="1:19" x14ac:dyDescent="0.2">
      <c r="A24" s="2" t="s">
        <v>50</v>
      </c>
      <c r="B24" s="2">
        <v>460</v>
      </c>
      <c r="C24" s="5">
        <v>42761</v>
      </c>
      <c r="D24" s="6">
        <v>35</v>
      </c>
      <c r="E24" s="2">
        <v>44</v>
      </c>
      <c r="F24" s="7" t="s">
        <v>51</v>
      </c>
      <c r="G24" s="8">
        <v>45</v>
      </c>
      <c r="H24" s="8">
        <v>51</v>
      </c>
      <c r="I24" s="8">
        <v>52</v>
      </c>
      <c r="J24" s="8">
        <v>51</v>
      </c>
      <c r="K24" s="8">
        <v>52</v>
      </c>
      <c r="L24" s="8">
        <v>52</v>
      </c>
      <c r="M24" s="9">
        <v>55</v>
      </c>
      <c r="N24" s="8">
        <v>51</v>
      </c>
      <c r="O24" s="8">
        <v>51</v>
      </c>
      <c r="P24" s="8">
        <v>51</v>
      </c>
      <c r="Q24" s="9">
        <v>55</v>
      </c>
      <c r="R24" s="8">
        <v>51</v>
      </c>
      <c r="S24" s="8">
        <v>51</v>
      </c>
    </row>
    <row r="25" spans="1:19" x14ac:dyDescent="0.2">
      <c r="A25" s="2" t="s">
        <v>52</v>
      </c>
      <c r="B25" s="2">
        <v>141</v>
      </c>
      <c r="C25" s="5">
        <v>42761</v>
      </c>
      <c r="D25" s="6">
        <v>35</v>
      </c>
      <c r="E25" s="2">
        <v>44</v>
      </c>
      <c r="F25" s="7" t="s">
        <v>53</v>
      </c>
      <c r="G25" s="8">
        <v>45</v>
      </c>
      <c r="H25" s="8">
        <v>54</v>
      </c>
      <c r="I25" s="8">
        <v>54</v>
      </c>
      <c r="J25" s="8">
        <v>54</v>
      </c>
      <c r="K25" s="8">
        <v>54</v>
      </c>
      <c r="L25" s="8">
        <v>54</v>
      </c>
      <c r="M25" s="8">
        <v>54</v>
      </c>
      <c r="N25" s="8">
        <v>54</v>
      </c>
      <c r="O25" s="8">
        <v>54</v>
      </c>
      <c r="P25" s="8">
        <v>54</v>
      </c>
      <c r="Q25" s="8">
        <v>54</v>
      </c>
      <c r="R25" s="8">
        <v>54</v>
      </c>
      <c r="S25" s="8">
        <v>54</v>
      </c>
    </row>
    <row r="26" spans="1:19" x14ac:dyDescent="0.2">
      <c r="A26" s="2" t="s">
        <v>54</v>
      </c>
      <c r="B26" s="2">
        <v>137</v>
      </c>
      <c r="C26" s="5">
        <v>42761</v>
      </c>
      <c r="D26" s="6">
        <v>35</v>
      </c>
      <c r="E26" s="2">
        <v>44</v>
      </c>
      <c r="F26" s="7" t="s">
        <v>55</v>
      </c>
      <c r="G26" s="8">
        <v>45</v>
      </c>
      <c r="H26" s="8">
        <v>54</v>
      </c>
      <c r="I26" s="8">
        <v>54</v>
      </c>
      <c r="J26" s="8">
        <v>54</v>
      </c>
      <c r="K26" s="8">
        <v>54</v>
      </c>
      <c r="L26" s="9">
        <v>55</v>
      </c>
      <c r="M26" s="9">
        <v>0</v>
      </c>
      <c r="N26" s="8">
        <v>54</v>
      </c>
      <c r="O26" s="8">
        <v>54</v>
      </c>
      <c r="P26" s="8">
        <v>54</v>
      </c>
      <c r="Q26" s="8">
        <v>54</v>
      </c>
      <c r="R26" s="8">
        <v>54</v>
      </c>
      <c r="S26" s="8">
        <v>54</v>
      </c>
    </row>
    <row r="27" spans="1:19" x14ac:dyDescent="0.2">
      <c r="A27" s="2" t="s">
        <v>56</v>
      </c>
      <c r="B27" s="2">
        <v>427</v>
      </c>
      <c r="C27" s="5">
        <v>42761</v>
      </c>
      <c r="D27" s="6">
        <v>35</v>
      </c>
      <c r="E27" s="2">
        <v>44</v>
      </c>
      <c r="F27" s="7" t="s">
        <v>57</v>
      </c>
      <c r="G27" s="8">
        <v>45</v>
      </c>
      <c r="H27" s="8">
        <v>54</v>
      </c>
      <c r="I27" s="8">
        <v>54</v>
      </c>
      <c r="J27" s="8">
        <v>54</v>
      </c>
      <c r="K27" s="8">
        <v>54</v>
      </c>
      <c r="L27" s="8">
        <v>54</v>
      </c>
      <c r="M27" s="9">
        <v>0</v>
      </c>
      <c r="N27" s="8">
        <v>54</v>
      </c>
      <c r="O27" s="8">
        <v>54</v>
      </c>
      <c r="P27" s="8">
        <v>54</v>
      </c>
      <c r="Q27" s="8">
        <v>54</v>
      </c>
      <c r="R27" s="8">
        <v>54</v>
      </c>
      <c r="S27" s="8">
        <v>54</v>
      </c>
    </row>
    <row r="28" spans="1:19" x14ac:dyDescent="0.2">
      <c r="A28" s="2" t="s">
        <v>58</v>
      </c>
      <c r="B28" s="2">
        <v>100</v>
      </c>
      <c r="C28" s="5">
        <v>42761</v>
      </c>
      <c r="D28" s="6">
        <v>35</v>
      </c>
      <c r="E28" s="2">
        <v>44</v>
      </c>
      <c r="F28" s="7" t="s">
        <v>59</v>
      </c>
      <c r="G28" s="8">
        <v>0</v>
      </c>
      <c r="H28" s="8">
        <v>54</v>
      </c>
      <c r="I28" s="8">
        <v>54</v>
      </c>
      <c r="J28" s="8">
        <v>54</v>
      </c>
      <c r="K28" s="8">
        <v>54</v>
      </c>
      <c r="L28" s="8">
        <v>54</v>
      </c>
      <c r="M28" s="9">
        <v>0</v>
      </c>
      <c r="N28" s="8">
        <v>54</v>
      </c>
      <c r="O28" s="8">
        <v>54</v>
      </c>
      <c r="P28" s="8">
        <v>54</v>
      </c>
      <c r="Q28" s="8">
        <v>54</v>
      </c>
      <c r="R28" s="8">
        <v>54</v>
      </c>
      <c r="S28" s="8">
        <v>54</v>
      </c>
    </row>
    <row r="29" spans="1:19" x14ac:dyDescent="0.2">
      <c r="A29" s="2" t="s">
        <v>60</v>
      </c>
      <c r="B29" s="2">
        <v>63</v>
      </c>
      <c r="C29" s="5">
        <v>42759</v>
      </c>
      <c r="D29" s="6">
        <v>33</v>
      </c>
      <c r="E29" s="2">
        <v>46</v>
      </c>
      <c r="F29" s="7" t="s">
        <v>61</v>
      </c>
      <c r="G29" s="8">
        <v>47</v>
      </c>
      <c r="H29" s="8">
        <v>54</v>
      </c>
      <c r="I29" s="8">
        <v>54</v>
      </c>
      <c r="J29" s="8">
        <v>54</v>
      </c>
      <c r="K29" s="8">
        <v>54</v>
      </c>
      <c r="L29" s="8">
        <v>54</v>
      </c>
      <c r="M29" s="8">
        <v>54</v>
      </c>
      <c r="N29" s="8">
        <v>54</v>
      </c>
      <c r="O29" s="8">
        <v>54</v>
      </c>
      <c r="P29" s="8">
        <v>54</v>
      </c>
      <c r="Q29" s="8">
        <v>54</v>
      </c>
      <c r="R29" s="8">
        <v>54</v>
      </c>
      <c r="S29" s="8">
        <v>54</v>
      </c>
    </row>
    <row r="30" spans="1:19" x14ac:dyDescent="0.2">
      <c r="A30" s="2" t="s">
        <v>62</v>
      </c>
      <c r="B30" s="2">
        <v>91</v>
      </c>
      <c r="C30" s="5">
        <v>42759</v>
      </c>
      <c r="D30" s="6">
        <v>33</v>
      </c>
      <c r="E30" s="2">
        <v>46</v>
      </c>
      <c r="F30" s="7" t="s">
        <v>63</v>
      </c>
      <c r="G30" s="8">
        <v>47</v>
      </c>
      <c r="H30" s="8">
        <v>54</v>
      </c>
      <c r="I30" s="8">
        <v>54</v>
      </c>
      <c r="J30" s="8">
        <v>54</v>
      </c>
      <c r="K30" s="8">
        <v>54</v>
      </c>
      <c r="L30" s="8">
        <v>54</v>
      </c>
      <c r="M30" s="8">
        <v>54</v>
      </c>
      <c r="N30" s="8">
        <v>54</v>
      </c>
      <c r="O30" s="8">
        <v>54</v>
      </c>
      <c r="P30" s="8">
        <v>54</v>
      </c>
      <c r="Q30" s="8">
        <v>54</v>
      </c>
      <c r="R30" s="8">
        <v>54</v>
      </c>
      <c r="S30" s="8">
        <v>54</v>
      </c>
    </row>
    <row r="31" spans="1:19" x14ac:dyDescent="0.2">
      <c r="A31" s="2" t="s">
        <v>64</v>
      </c>
      <c r="B31" s="2">
        <v>31</v>
      </c>
      <c r="C31" s="5">
        <v>42763</v>
      </c>
      <c r="D31" s="6">
        <v>35</v>
      </c>
      <c r="E31" s="2">
        <v>46</v>
      </c>
      <c r="F31" s="7" t="s">
        <v>65</v>
      </c>
      <c r="G31" s="8">
        <v>47</v>
      </c>
      <c r="H31" s="8">
        <v>54</v>
      </c>
      <c r="I31" s="8">
        <v>54</v>
      </c>
      <c r="J31" s="8">
        <v>54</v>
      </c>
      <c r="K31" s="8">
        <v>54</v>
      </c>
      <c r="L31" s="8">
        <v>54</v>
      </c>
      <c r="M31" s="8">
        <v>54</v>
      </c>
      <c r="N31" s="8">
        <v>54</v>
      </c>
      <c r="O31" s="8">
        <v>54</v>
      </c>
      <c r="P31" s="8">
        <v>54</v>
      </c>
      <c r="Q31" s="8">
        <v>54</v>
      </c>
      <c r="R31" s="8">
        <v>54</v>
      </c>
      <c r="S31" s="8">
        <v>54</v>
      </c>
    </row>
    <row r="32" spans="1:19" x14ac:dyDescent="0.2">
      <c r="A32" s="2" t="s">
        <v>66</v>
      </c>
      <c r="B32" s="2">
        <v>173</v>
      </c>
      <c r="C32" s="5">
        <v>42746</v>
      </c>
      <c r="D32" s="6">
        <v>24</v>
      </c>
      <c r="E32" s="2">
        <v>46</v>
      </c>
      <c r="F32" s="7" t="s">
        <v>67</v>
      </c>
      <c r="G32" s="8">
        <v>47</v>
      </c>
      <c r="H32" s="8">
        <v>54</v>
      </c>
      <c r="I32" s="8">
        <v>54</v>
      </c>
      <c r="J32" s="8">
        <v>54</v>
      </c>
      <c r="K32" s="8">
        <v>54</v>
      </c>
      <c r="L32" s="8">
        <v>54</v>
      </c>
      <c r="M32" s="9">
        <v>0</v>
      </c>
      <c r="N32" s="8">
        <v>54</v>
      </c>
      <c r="O32" s="8">
        <v>54</v>
      </c>
      <c r="P32" s="8">
        <v>54</v>
      </c>
      <c r="Q32" s="8">
        <v>54</v>
      </c>
      <c r="R32" s="8">
        <v>54</v>
      </c>
      <c r="S32" s="8">
        <v>54</v>
      </c>
    </row>
    <row r="33" spans="1:19" x14ac:dyDescent="0.2">
      <c r="A33" s="2" t="s">
        <v>68</v>
      </c>
      <c r="B33" s="2">
        <v>43</v>
      </c>
      <c r="C33" s="5">
        <v>42763</v>
      </c>
      <c r="D33" s="6">
        <v>35</v>
      </c>
      <c r="E33" s="2">
        <v>46</v>
      </c>
      <c r="F33" s="7" t="s">
        <v>69</v>
      </c>
      <c r="G33" s="8">
        <v>47</v>
      </c>
      <c r="H33" s="8">
        <v>54</v>
      </c>
      <c r="I33" s="8">
        <v>54</v>
      </c>
      <c r="J33" s="8">
        <v>54</v>
      </c>
      <c r="K33" s="8">
        <v>54</v>
      </c>
      <c r="L33" s="8">
        <v>54</v>
      </c>
      <c r="M33" s="8">
        <v>54</v>
      </c>
      <c r="N33" s="8">
        <v>54</v>
      </c>
      <c r="O33" s="8">
        <v>54</v>
      </c>
      <c r="P33" s="8">
        <v>54</v>
      </c>
      <c r="Q33" s="8">
        <v>54</v>
      </c>
      <c r="R33" s="8">
        <v>54</v>
      </c>
      <c r="S33" s="8">
        <v>54</v>
      </c>
    </row>
    <row r="34" spans="1:19" x14ac:dyDescent="0.2">
      <c r="A34" s="2" t="s">
        <v>70</v>
      </c>
      <c r="B34" s="2">
        <v>23</v>
      </c>
      <c r="C34" s="5">
        <v>42759</v>
      </c>
      <c r="D34" s="6">
        <v>33</v>
      </c>
      <c r="E34" s="2">
        <v>46</v>
      </c>
      <c r="F34" s="7" t="s">
        <v>71</v>
      </c>
      <c r="G34" s="8">
        <v>47</v>
      </c>
      <c r="H34" s="8">
        <v>54</v>
      </c>
      <c r="I34" s="8">
        <v>54</v>
      </c>
      <c r="J34" s="8">
        <v>54</v>
      </c>
      <c r="K34" s="9">
        <v>0</v>
      </c>
      <c r="L34" s="8">
        <v>54</v>
      </c>
      <c r="M34" s="8">
        <v>54</v>
      </c>
      <c r="N34" s="8">
        <v>54</v>
      </c>
      <c r="O34" s="8">
        <v>54</v>
      </c>
      <c r="P34" s="8">
        <v>54</v>
      </c>
      <c r="Q34" s="8">
        <v>54</v>
      </c>
      <c r="R34" s="8">
        <v>54</v>
      </c>
      <c r="S34" s="8">
        <v>54</v>
      </c>
    </row>
    <row r="35" spans="1:19" x14ac:dyDescent="0.2">
      <c r="A35" s="2" t="s">
        <v>72</v>
      </c>
      <c r="B35" s="2">
        <v>74</v>
      </c>
      <c r="C35" s="5">
        <v>42759</v>
      </c>
      <c r="D35" s="6">
        <v>33</v>
      </c>
      <c r="E35" s="2">
        <v>46</v>
      </c>
      <c r="F35" s="7" t="s">
        <v>73</v>
      </c>
      <c r="G35" s="8">
        <v>47</v>
      </c>
      <c r="H35" s="8">
        <v>54</v>
      </c>
      <c r="I35" s="8">
        <v>54</v>
      </c>
      <c r="J35" s="8">
        <v>54</v>
      </c>
      <c r="K35" s="8">
        <v>54</v>
      </c>
      <c r="L35" s="8">
        <v>54</v>
      </c>
      <c r="M35" s="8">
        <v>54</v>
      </c>
      <c r="N35" s="8">
        <v>54</v>
      </c>
      <c r="O35" s="8">
        <v>54</v>
      </c>
      <c r="P35" s="8">
        <v>54</v>
      </c>
      <c r="Q35" s="8">
        <v>54</v>
      </c>
      <c r="R35" s="8">
        <v>54</v>
      </c>
      <c r="S35" s="8">
        <v>54</v>
      </c>
    </row>
    <row r="36" spans="1:19" x14ac:dyDescent="0.2">
      <c r="A36" s="2" t="s">
        <v>74</v>
      </c>
      <c r="B36" s="2">
        <v>29</v>
      </c>
      <c r="C36" s="5">
        <v>42763</v>
      </c>
      <c r="D36" s="6">
        <v>35</v>
      </c>
      <c r="E36" s="2">
        <v>46</v>
      </c>
      <c r="F36" s="7" t="s">
        <v>75</v>
      </c>
      <c r="G36" s="8">
        <v>47</v>
      </c>
      <c r="H36" s="8">
        <v>54</v>
      </c>
      <c r="I36" s="8">
        <v>54</v>
      </c>
      <c r="J36" s="8">
        <v>54</v>
      </c>
      <c r="K36" s="8">
        <v>54</v>
      </c>
      <c r="L36" s="8">
        <v>54</v>
      </c>
      <c r="M36" s="8">
        <v>54</v>
      </c>
      <c r="N36" s="8">
        <v>54</v>
      </c>
      <c r="O36" s="8">
        <v>54</v>
      </c>
      <c r="P36" s="8">
        <v>54</v>
      </c>
      <c r="Q36" s="8">
        <v>54</v>
      </c>
      <c r="R36" s="8">
        <v>54</v>
      </c>
      <c r="S36" s="8">
        <v>54</v>
      </c>
    </row>
    <row r="37" spans="1:19" x14ac:dyDescent="0.2">
      <c r="A37" s="2" t="s">
        <v>76</v>
      </c>
      <c r="B37" s="2">
        <v>482</v>
      </c>
      <c r="C37" s="5">
        <v>42763</v>
      </c>
      <c r="D37" s="6">
        <v>35</v>
      </c>
      <c r="E37" s="2">
        <v>46</v>
      </c>
      <c r="F37" s="7" t="s">
        <v>77</v>
      </c>
      <c r="G37" s="8">
        <v>47</v>
      </c>
      <c r="H37" s="8">
        <v>54</v>
      </c>
      <c r="I37" s="8">
        <v>54</v>
      </c>
      <c r="J37" s="8">
        <v>54</v>
      </c>
      <c r="K37" s="8">
        <v>54</v>
      </c>
      <c r="L37" s="8">
        <v>54</v>
      </c>
      <c r="M37" s="9">
        <v>0</v>
      </c>
      <c r="N37" s="8">
        <v>54</v>
      </c>
      <c r="O37" s="8">
        <v>54</v>
      </c>
      <c r="P37" s="8">
        <v>54</v>
      </c>
      <c r="Q37" s="8">
        <v>54</v>
      </c>
      <c r="R37" s="8">
        <v>54</v>
      </c>
      <c r="S37" s="8">
        <v>54</v>
      </c>
    </row>
    <row r="38" spans="1:19" x14ac:dyDescent="0.2">
      <c r="A38" s="2" t="s">
        <v>78</v>
      </c>
      <c r="B38" s="2">
        <v>19</v>
      </c>
      <c r="C38" s="5">
        <v>42746</v>
      </c>
      <c r="D38" s="6">
        <v>24</v>
      </c>
      <c r="E38" s="2">
        <v>46</v>
      </c>
      <c r="F38" s="7" t="s">
        <v>79</v>
      </c>
      <c r="G38" s="8">
        <v>47</v>
      </c>
      <c r="H38" s="8">
        <v>54</v>
      </c>
      <c r="I38" s="8">
        <v>54</v>
      </c>
      <c r="J38" s="8">
        <v>54</v>
      </c>
      <c r="K38" s="8">
        <v>54</v>
      </c>
      <c r="L38" s="8">
        <v>54</v>
      </c>
      <c r="M38" s="8">
        <v>54</v>
      </c>
      <c r="N38" s="8">
        <v>54</v>
      </c>
      <c r="O38" s="8">
        <v>54</v>
      </c>
      <c r="P38" s="8">
        <v>54</v>
      </c>
      <c r="Q38" s="8">
        <v>54</v>
      </c>
      <c r="R38" s="8">
        <v>54</v>
      </c>
      <c r="S38" s="8">
        <v>54</v>
      </c>
    </row>
    <row r="39" spans="1:19" x14ac:dyDescent="0.2">
      <c r="A39" s="2" t="s">
        <v>80</v>
      </c>
      <c r="B39" s="2">
        <v>57</v>
      </c>
      <c r="C39" s="5">
        <v>42759</v>
      </c>
      <c r="D39" s="6">
        <v>33</v>
      </c>
      <c r="E39" s="2">
        <v>46</v>
      </c>
      <c r="F39" s="7" t="s">
        <v>81</v>
      </c>
      <c r="G39" s="8">
        <v>47</v>
      </c>
      <c r="H39" s="8">
        <v>54</v>
      </c>
      <c r="I39" s="8">
        <v>54</v>
      </c>
      <c r="J39" s="8">
        <v>54</v>
      </c>
      <c r="K39" s="8">
        <v>54</v>
      </c>
      <c r="L39" s="8">
        <v>54</v>
      </c>
      <c r="M39" s="8">
        <v>54</v>
      </c>
      <c r="N39" s="8">
        <v>54</v>
      </c>
      <c r="O39" s="8">
        <v>54</v>
      </c>
      <c r="P39" s="8">
        <v>54</v>
      </c>
      <c r="Q39" s="8">
        <v>54</v>
      </c>
      <c r="R39" s="8">
        <v>54</v>
      </c>
      <c r="S39" s="8">
        <v>54</v>
      </c>
    </row>
    <row r="40" spans="1:19" x14ac:dyDescent="0.2">
      <c r="A40" s="2" t="s">
        <v>82</v>
      </c>
      <c r="B40" s="2">
        <v>172</v>
      </c>
      <c r="C40" s="5">
        <v>42761</v>
      </c>
      <c r="D40" s="6">
        <v>35</v>
      </c>
      <c r="E40" s="2">
        <v>46</v>
      </c>
      <c r="F40" s="7" t="s">
        <v>83</v>
      </c>
      <c r="G40" s="8">
        <v>47</v>
      </c>
      <c r="H40" s="8">
        <v>54</v>
      </c>
      <c r="I40" s="8">
        <v>54</v>
      </c>
      <c r="J40" s="8">
        <v>54</v>
      </c>
      <c r="K40" s="8">
        <v>54</v>
      </c>
      <c r="L40" s="8">
        <v>54</v>
      </c>
      <c r="M40" s="8">
        <v>54</v>
      </c>
      <c r="N40" s="8">
        <v>54</v>
      </c>
      <c r="O40" s="8">
        <v>54</v>
      </c>
      <c r="P40" s="8">
        <v>54</v>
      </c>
      <c r="Q40" s="8">
        <v>54</v>
      </c>
      <c r="R40" s="8">
        <v>54</v>
      </c>
      <c r="S40" s="8">
        <v>54</v>
      </c>
    </row>
    <row r="41" spans="1:19" x14ac:dyDescent="0.2">
      <c r="A41" s="2" t="s">
        <v>84</v>
      </c>
      <c r="B41" s="2">
        <v>55</v>
      </c>
      <c r="C41" s="5">
        <v>42761</v>
      </c>
      <c r="D41" s="6">
        <v>35</v>
      </c>
      <c r="E41" s="2">
        <v>46</v>
      </c>
      <c r="F41" s="7" t="s">
        <v>85</v>
      </c>
      <c r="G41" s="8">
        <v>47</v>
      </c>
      <c r="H41" s="8">
        <v>54</v>
      </c>
      <c r="I41" s="8">
        <v>54</v>
      </c>
      <c r="J41" s="8">
        <v>54</v>
      </c>
      <c r="K41" s="8">
        <v>54</v>
      </c>
      <c r="L41" s="8">
        <v>54</v>
      </c>
      <c r="M41" s="8">
        <v>54</v>
      </c>
      <c r="N41" s="8">
        <v>54</v>
      </c>
      <c r="O41" s="8">
        <v>54</v>
      </c>
      <c r="P41" s="8">
        <v>54</v>
      </c>
      <c r="Q41" s="8">
        <v>54</v>
      </c>
      <c r="R41" s="8">
        <v>54</v>
      </c>
      <c r="S41" s="8">
        <v>54</v>
      </c>
    </row>
    <row r="42" spans="1:19" x14ac:dyDescent="0.2">
      <c r="A42" s="2" t="s">
        <v>86</v>
      </c>
      <c r="B42" s="2">
        <v>34</v>
      </c>
      <c r="C42" s="5">
        <v>42761</v>
      </c>
      <c r="D42" s="6">
        <v>35</v>
      </c>
      <c r="E42" s="2">
        <v>46</v>
      </c>
      <c r="F42" s="7" t="s">
        <v>87</v>
      </c>
      <c r="G42" s="8">
        <v>47</v>
      </c>
      <c r="H42" s="8">
        <v>54</v>
      </c>
      <c r="I42" s="8">
        <v>54</v>
      </c>
      <c r="J42" s="8">
        <v>54</v>
      </c>
      <c r="K42" s="8">
        <v>54</v>
      </c>
      <c r="L42" s="8">
        <v>54</v>
      </c>
      <c r="M42" s="8">
        <v>54</v>
      </c>
      <c r="N42" s="8">
        <v>54</v>
      </c>
      <c r="O42" s="8">
        <v>54</v>
      </c>
      <c r="P42" s="8">
        <v>54</v>
      </c>
      <c r="Q42" s="8">
        <v>54</v>
      </c>
      <c r="R42" s="8">
        <v>54</v>
      </c>
      <c r="S42" s="8">
        <v>54</v>
      </c>
    </row>
    <row r="43" spans="1:19" x14ac:dyDescent="0.2">
      <c r="A43" s="2" t="s">
        <v>88</v>
      </c>
      <c r="B43" s="2">
        <v>191</v>
      </c>
      <c r="C43" s="5">
        <v>42746</v>
      </c>
      <c r="D43" s="6">
        <v>24</v>
      </c>
      <c r="E43" s="2">
        <v>46</v>
      </c>
      <c r="F43" s="7" t="s">
        <v>89</v>
      </c>
      <c r="G43" s="8">
        <v>47</v>
      </c>
      <c r="H43" s="8">
        <v>54</v>
      </c>
      <c r="I43" s="8">
        <v>54</v>
      </c>
      <c r="J43" s="8">
        <v>54</v>
      </c>
      <c r="K43" s="8">
        <v>54</v>
      </c>
      <c r="L43" s="8">
        <v>54</v>
      </c>
      <c r="M43" s="8">
        <v>54</v>
      </c>
      <c r="N43" s="8">
        <v>54</v>
      </c>
      <c r="O43" s="8">
        <v>54</v>
      </c>
      <c r="P43" s="8">
        <v>54</v>
      </c>
      <c r="Q43" s="8">
        <v>54</v>
      </c>
      <c r="R43" s="8">
        <v>54</v>
      </c>
      <c r="S43" s="8">
        <v>54</v>
      </c>
    </row>
    <row r="44" spans="1:19" x14ac:dyDescent="0.2">
      <c r="A44" s="2" t="s">
        <v>90</v>
      </c>
      <c r="B44" s="2">
        <v>31</v>
      </c>
      <c r="C44" s="5">
        <v>42759</v>
      </c>
      <c r="D44" s="6">
        <v>33</v>
      </c>
      <c r="E44" s="2">
        <v>46</v>
      </c>
      <c r="F44" s="7" t="s">
        <v>91</v>
      </c>
      <c r="G44" s="8">
        <v>47</v>
      </c>
      <c r="H44" s="8">
        <v>54</v>
      </c>
      <c r="I44" s="8">
        <v>54</v>
      </c>
      <c r="J44" s="8">
        <v>54</v>
      </c>
      <c r="K44" s="8">
        <v>54</v>
      </c>
      <c r="L44" s="8">
        <v>54</v>
      </c>
      <c r="M44" s="8">
        <v>54</v>
      </c>
      <c r="N44" s="8">
        <v>54</v>
      </c>
      <c r="O44" s="8">
        <v>54</v>
      </c>
      <c r="P44" s="8">
        <v>54</v>
      </c>
      <c r="Q44" s="8">
        <v>54</v>
      </c>
      <c r="R44" s="8">
        <v>54</v>
      </c>
      <c r="S44" s="8">
        <v>54</v>
      </c>
    </row>
    <row r="45" spans="1:19" x14ac:dyDescent="0.2">
      <c r="A45" s="2" t="s">
        <v>92</v>
      </c>
      <c r="B45" s="2">
        <v>19</v>
      </c>
      <c r="C45" s="5">
        <v>42759</v>
      </c>
      <c r="D45" s="6">
        <v>33</v>
      </c>
      <c r="E45" s="2">
        <v>46</v>
      </c>
      <c r="F45" s="7" t="s">
        <v>93</v>
      </c>
      <c r="G45" s="8">
        <v>47</v>
      </c>
      <c r="H45" s="8">
        <v>54</v>
      </c>
      <c r="I45" s="8">
        <v>54</v>
      </c>
      <c r="J45" s="8">
        <v>54</v>
      </c>
      <c r="K45" s="8">
        <v>54</v>
      </c>
      <c r="L45" s="8">
        <v>54</v>
      </c>
      <c r="M45" s="8">
        <v>54</v>
      </c>
      <c r="N45" s="8">
        <v>54</v>
      </c>
      <c r="O45" s="8">
        <v>54</v>
      </c>
      <c r="P45" s="8">
        <v>54</v>
      </c>
      <c r="Q45" s="8">
        <v>54</v>
      </c>
      <c r="R45" s="8">
        <v>54</v>
      </c>
      <c r="S45" s="8">
        <v>54</v>
      </c>
    </row>
    <row r="46" spans="1:19" x14ac:dyDescent="0.2">
      <c r="A46" s="2" t="s">
        <v>94</v>
      </c>
      <c r="B46" s="2">
        <v>54</v>
      </c>
      <c r="C46" s="5">
        <v>42759</v>
      </c>
      <c r="D46" s="6">
        <v>33</v>
      </c>
      <c r="E46" s="2">
        <v>46</v>
      </c>
      <c r="F46" s="7" t="s">
        <v>95</v>
      </c>
      <c r="G46" s="8">
        <v>47</v>
      </c>
      <c r="H46" s="8">
        <v>54</v>
      </c>
      <c r="I46" s="8">
        <v>54</v>
      </c>
      <c r="J46" s="8">
        <v>54</v>
      </c>
      <c r="K46" s="8">
        <v>54</v>
      </c>
      <c r="L46" s="8">
        <v>54</v>
      </c>
      <c r="M46" s="8">
        <v>54</v>
      </c>
      <c r="N46" s="8">
        <v>54</v>
      </c>
      <c r="O46" s="8">
        <v>54</v>
      </c>
      <c r="P46" s="8">
        <v>54</v>
      </c>
      <c r="Q46" s="8">
        <v>54</v>
      </c>
      <c r="R46" s="8">
        <v>54</v>
      </c>
      <c r="S46" s="8">
        <v>54</v>
      </c>
    </row>
    <row r="47" spans="1:19" x14ac:dyDescent="0.2">
      <c r="A47" s="2" t="s">
        <v>96</v>
      </c>
      <c r="B47" s="2"/>
      <c r="C47" s="5"/>
      <c r="D47" s="6"/>
      <c r="E47" s="2">
        <v>46</v>
      </c>
      <c r="F47" s="7" t="s">
        <v>97</v>
      </c>
      <c r="G47" s="8">
        <v>0</v>
      </c>
      <c r="H47" s="8">
        <v>54</v>
      </c>
      <c r="I47" s="8">
        <v>54</v>
      </c>
      <c r="J47" s="8">
        <v>54</v>
      </c>
      <c r="K47" s="8">
        <v>54</v>
      </c>
      <c r="L47" s="8">
        <v>54</v>
      </c>
      <c r="M47" s="8">
        <v>54</v>
      </c>
      <c r="N47" s="8">
        <v>54</v>
      </c>
      <c r="O47" s="8">
        <v>54</v>
      </c>
      <c r="P47" s="8">
        <v>54</v>
      </c>
      <c r="Q47" s="8">
        <v>54</v>
      </c>
      <c r="R47" s="8">
        <v>54</v>
      </c>
      <c r="S47" s="8">
        <v>54</v>
      </c>
    </row>
    <row r="48" spans="1:19" x14ac:dyDescent="0.2">
      <c r="A48" s="2" t="s">
        <v>98</v>
      </c>
      <c r="B48" s="2"/>
      <c r="C48" s="5"/>
      <c r="D48" s="6"/>
      <c r="E48" s="2">
        <v>46</v>
      </c>
      <c r="F48" s="7" t="s">
        <v>99</v>
      </c>
      <c r="G48" s="8">
        <v>0</v>
      </c>
      <c r="H48" s="8">
        <v>54</v>
      </c>
      <c r="I48" s="8">
        <v>54</v>
      </c>
      <c r="J48" s="8">
        <v>54</v>
      </c>
      <c r="K48" s="8">
        <v>54</v>
      </c>
      <c r="L48" s="8">
        <v>54</v>
      </c>
      <c r="M48" s="8">
        <v>54</v>
      </c>
      <c r="N48" s="9">
        <v>0</v>
      </c>
      <c r="O48" s="8">
        <v>54</v>
      </c>
      <c r="P48" s="8">
        <v>54</v>
      </c>
      <c r="Q48" s="8">
        <v>54</v>
      </c>
      <c r="R48" s="8">
        <v>54</v>
      </c>
      <c r="S48" s="8">
        <v>54</v>
      </c>
    </row>
  </sheetData>
  <mergeCells count="2">
    <mergeCell ref="A7:F7"/>
    <mergeCell ref="G7:S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92"/>
  <sheetViews>
    <sheetView topLeftCell="A226" workbookViewId="0">
      <selection activeCell="K252" sqref="K252"/>
    </sheetView>
  </sheetViews>
  <sheetFormatPr baseColWidth="10" defaultRowHeight="16" x14ac:dyDescent="0.2"/>
  <cols>
    <col min="5" max="5" width="14.6640625" customWidth="1"/>
    <col min="8" max="8" width="42.5" bestFit="1" customWidth="1"/>
    <col min="11" max="11" width="20" customWidth="1"/>
  </cols>
  <sheetData>
    <row r="1" spans="1:24" x14ac:dyDescent="0.2">
      <c r="A1" t="s">
        <v>472</v>
      </c>
    </row>
    <row r="4" spans="1:24" x14ac:dyDescent="0.2">
      <c r="A4" s="5">
        <v>42745</v>
      </c>
      <c r="B4" s="2" t="s">
        <v>105</v>
      </c>
      <c r="C4" s="2"/>
      <c r="D4" s="2" t="s">
        <v>106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1:24" x14ac:dyDescent="0.2">
      <c r="A5" s="10" t="s">
        <v>107</v>
      </c>
      <c r="B5" s="10" t="s">
        <v>108</v>
      </c>
      <c r="C5" s="10" t="s">
        <v>109</v>
      </c>
      <c r="D5" s="10" t="s">
        <v>110</v>
      </c>
      <c r="E5" s="10" t="s">
        <v>111</v>
      </c>
      <c r="F5" s="10" t="s">
        <v>112</v>
      </c>
      <c r="G5" s="2"/>
      <c r="H5" s="2"/>
      <c r="I5" s="10" t="s">
        <v>113</v>
      </c>
      <c r="J5" s="10"/>
      <c r="K5" s="10"/>
      <c r="L5" s="10"/>
      <c r="M5" s="10"/>
      <c r="N5" s="10"/>
      <c r="O5" s="2"/>
      <c r="P5" s="2"/>
      <c r="Q5" s="2"/>
      <c r="R5" s="2"/>
      <c r="S5" s="2"/>
      <c r="T5" s="2"/>
      <c r="U5" s="2"/>
      <c r="V5" s="2"/>
      <c r="W5" s="2"/>
      <c r="X5" s="2"/>
    </row>
    <row r="6" spans="1:24" x14ac:dyDescent="0.2">
      <c r="A6" s="11" t="s">
        <v>114</v>
      </c>
      <c r="B6" s="11"/>
      <c r="C6" s="11" t="s">
        <v>115</v>
      </c>
      <c r="D6" s="11" t="s">
        <v>116</v>
      </c>
      <c r="E6" s="11" t="s">
        <v>117</v>
      </c>
      <c r="F6" s="12" t="s">
        <v>118</v>
      </c>
      <c r="G6" s="2"/>
      <c r="H6" s="2"/>
      <c r="I6" s="2"/>
      <c r="J6" s="2"/>
      <c r="K6" s="2"/>
      <c r="L6" s="2"/>
      <c r="M6" s="2"/>
      <c r="N6" s="2"/>
      <c r="O6" s="2" t="s">
        <v>119</v>
      </c>
      <c r="P6" s="2"/>
      <c r="Q6" s="2"/>
      <c r="R6" s="2"/>
      <c r="S6" s="2"/>
      <c r="T6" s="2"/>
      <c r="U6" s="2"/>
      <c r="V6" s="2"/>
      <c r="W6" s="2"/>
      <c r="X6" s="2"/>
    </row>
    <row r="7" spans="1:24" ht="17" x14ac:dyDescent="0.2">
      <c r="A7" s="13" t="s">
        <v>120</v>
      </c>
      <c r="B7" s="2" t="s">
        <v>121</v>
      </c>
      <c r="C7" s="2" t="s">
        <v>122</v>
      </c>
      <c r="D7" s="2" t="s">
        <v>123</v>
      </c>
      <c r="E7" s="2" t="s">
        <v>124</v>
      </c>
      <c r="F7" s="2" t="s">
        <v>125</v>
      </c>
      <c r="G7" s="2" t="s">
        <v>126</v>
      </c>
      <c r="H7" s="2" t="s">
        <v>127</v>
      </c>
      <c r="I7" s="2"/>
      <c r="J7" s="2"/>
      <c r="K7" s="10" t="s">
        <v>475</v>
      </c>
      <c r="L7" s="10" t="s">
        <v>476</v>
      </c>
      <c r="M7" s="10" t="s">
        <v>477</v>
      </c>
      <c r="N7" s="2"/>
      <c r="O7" s="2"/>
      <c r="P7" s="14" t="s">
        <v>128</v>
      </c>
      <c r="Q7" s="14" t="s">
        <v>129</v>
      </c>
      <c r="R7" s="14" t="s">
        <v>130</v>
      </c>
      <c r="S7" s="14" t="s">
        <v>131</v>
      </c>
      <c r="T7" s="14" t="s">
        <v>132</v>
      </c>
      <c r="U7" s="14" t="s">
        <v>133</v>
      </c>
      <c r="V7" s="14" t="s">
        <v>134</v>
      </c>
      <c r="W7" s="14" t="s">
        <v>135</v>
      </c>
      <c r="X7" s="14" t="s">
        <v>136</v>
      </c>
    </row>
    <row r="8" spans="1:24" ht="17" x14ac:dyDescent="0.2">
      <c r="A8" s="13" t="s">
        <v>137</v>
      </c>
      <c r="B8" s="33" t="s">
        <v>138</v>
      </c>
      <c r="C8" s="33" t="s">
        <v>139</v>
      </c>
      <c r="D8" s="33" t="s">
        <v>140</v>
      </c>
      <c r="E8" s="33" t="s">
        <v>141</v>
      </c>
      <c r="F8" s="33" t="s">
        <v>142</v>
      </c>
      <c r="G8" s="2" t="s">
        <v>143</v>
      </c>
      <c r="H8" s="2" t="s">
        <v>144</v>
      </c>
      <c r="I8" s="2"/>
      <c r="J8" s="2"/>
      <c r="K8" s="2">
        <v>127</v>
      </c>
      <c r="L8" s="2">
        <f>127+280-28-30</f>
        <v>349</v>
      </c>
      <c r="M8" s="2">
        <f>L8-K8</f>
        <v>222</v>
      </c>
      <c r="N8" s="2"/>
      <c r="O8" s="14" t="s">
        <v>145</v>
      </c>
      <c r="P8" s="13" t="s">
        <v>146</v>
      </c>
      <c r="Q8" s="13" t="s">
        <v>147</v>
      </c>
      <c r="R8" s="13">
        <v>21</v>
      </c>
      <c r="S8" s="13">
        <v>102</v>
      </c>
      <c r="T8" s="13">
        <v>122</v>
      </c>
      <c r="U8" s="13">
        <v>60.14</v>
      </c>
      <c r="V8" s="13">
        <v>52.38</v>
      </c>
      <c r="W8" s="13">
        <v>4</v>
      </c>
      <c r="X8" s="13">
        <v>2</v>
      </c>
    </row>
    <row r="9" spans="1:24" ht="17" x14ac:dyDescent="0.2">
      <c r="A9" s="13" t="s">
        <v>148</v>
      </c>
      <c r="B9" s="33" t="s">
        <v>149</v>
      </c>
      <c r="C9" s="33" t="s">
        <v>150</v>
      </c>
      <c r="D9" s="33" t="s">
        <v>151</v>
      </c>
      <c r="E9" s="33" t="s">
        <v>152</v>
      </c>
      <c r="F9" s="33" t="s">
        <v>142</v>
      </c>
      <c r="G9" s="2" t="s">
        <v>153</v>
      </c>
      <c r="H9" s="2" t="s">
        <v>154</v>
      </c>
      <c r="I9" s="2"/>
      <c r="J9" s="2"/>
      <c r="K9" s="33"/>
      <c r="L9" s="2"/>
      <c r="M9" s="2"/>
      <c r="N9" s="2"/>
      <c r="O9" s="14" t="s">
        <v>155</v>
      </c>
      <c r="P9" s="13" t="s">
        <v>156</v>
      </c>
      <c r="Q9" s="13" t="s">
        <v>157</v>
      </c>
      <c r="R9" s="13">
        <v>20</v>
      </c>
      <c r="S9" s="13">
        <v>409</v>
      </c>
      <c r="T9" s="13">
        <v>390</v>
      </c>
      <c r="U9" s="13">
        <v>59.06</v>
      </c>
      <c r="V9" s="13">
        <v>45</v>
      </c>
      <c r="W9" s="13">
        <v>4</v>
      </c>
      <c r="X9" s="13">
        <v>2</v>
      </c>
    </row>
    <row r="10" spans="1:24" ht="17" x14ac:dyDescent="0.2">
      <c r="A10" s="13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14" t="s">
        <v>158</v>
      </c>
      <c r="P10" s="13">
        <v>308</v>
      </c>
      <c r="Q10" s="2"/>
      <c r="R10" s="2"/>
      <c r="S10" s="2"/>
      <c r="T10" s="2"/>
      <c r="U10" s="2"/>
      <c r="V10" s="2"/>
      <c r="W10" s="2"/>
      <c r="X10" s="2"/>
    </row>
    <row r="11" spans="1:24" ht="17" x14ac:dyDescent="0.2">
      <c r="A11" s="13" t="s">
        <v>159</v>
      </c>
      <c r="B11" s="13"/>
      <c r="C11" s="13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</row>
    <row r="12" spans="1:24" ht="17" x14ac:dyDescent="0.2">
      <c r="A12" s="13" t="s">
        <v>160</v>
      </c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</row>
    <row r="13" spans="1:24" x14ac:dyDescent="0.2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</row>
    <row r="14" spans="1:24" ht="17" x14ac:dyDescent="0.2">
      <c r="A14" s="13" t="s">
        <v>161</v>
      </c>
      <c r="B14" s="13"/>
      <c r="C14" s="13"/>
      <c r="D14" s="13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</row>
    <row r="15" spans="1:24" ht="17" x14ac:dyDescent="0.2">
      <c r="A15" s="13" t="s">
        <v>162</v>
      </c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</row>
    <row r="16" spans="1:24" x14ac:dyDescent="0.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</row>
    <row r="17" spans="1:24" ht="17" x14ac:dyDescent="0.2">
      <c r="A17" s="13" t="s">
        <v>163</v>
      </c>
      <c r="B17" s="13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</row>
    <row r="18" spans="1:24" ht="17" x14ac:dyDescent="0.2">
      <c r="A18" s="15" t="s">
        <v>164</v>
      </c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</row>
    <row r="19" spans="1:24" x14ac:dyDescent="0.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</row>
    <row r="20" spans="1:24" x14ac:dyDescent="0.2">
      <c r="A20" s="5">
        <v>42745</v>
      </c>
      <c r="B20" s="2" t="s">
        <v>105</v>
      </c>
      <c r="C20" s="2"/>
      <c r="D20" s="2" t="s">
        <v>165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</row>
    <row r="21" spans="1:24" ht="17" x14ac:dyDescent="0.2">
      <c r="A21" s="10" t="s">
        <v>107</v>
      </c>
      <c r="B21" s="10" t="s">
        <v>108</v>
      </c>
      <c r="C21" s="10" t="s">
        <v>109</v>
      </c>
      <c r="D21" s="10" t="s">
        <v>110</v>
      </c>
      <c r="E21" s="10" t="s">
        <v>111</v>
      </c>
      <c r="F21" s="10" t="s">
        <v>112</v>
      </c>
      <c r="G21" s="2"/>
      <c r="H21" s="2"/>
      <c r="I21" s="2"/>
      <c r="J21" s="2"/>
      <c r="K21" s="2"/>
      <c r="L21" s="2"/>
      <c r="M21" s="2"/>
      <c r="N21" s="14"/>
      <c r="O21" s="14" t="s">
        <v>128</v>
      </c>
      <c r="P21" s="14" t="s">
        <v>129</v>
      </c>
      <c r="Q21" s="14" t="s">
        <v>130</v>
      </c>
      <c r="R21" s="14" t="s">
        <v>131</v>
      </c>
      <c r="S21" s="14" t="s">
        <v>132</v>
      </c>
      <c r="T21" s="14" t="s">
        <v>133</v>
      </c>
      <c r="U21" s="14" t="s">
        <v>134</v>
      </c>
      <c r="V21" s="14" t="s">
        <v>135</v>
      </c>
      <c r="W21" s="14" t="s">
        <v>136</v>
      </c>
      <c r="X21" s="14"/>
    </row>
    <row r="22" spans="1:24" ht="17" x14ac:dyDescent="0.2">
      <c r="A22" s="11" t="s">
        <v>166</v>
      </c>
      <c r="B22" s="11"/>
      <c r="C22" s="11" t="s">
        <v>167</v>
      </c>
      <c r="D22" s="11" t="s">
        <v>168</v>
      </c>
      <c r="E22" s="11" t="s">
        <v>169</v>
      </c>
      <c r="F22" s="12" t="s">
        <v>118</v>
      </c>
      <c r="G22" s="2"/>
      <c r="H22" s="2"/>
      <c r="I22" s="2"/>
      <c r="J22" s="10" t="s">
        <v>475</v>
      </c>
      <c r="K22" s="10" t="s">
        <v>476</v>
      </c>
      <c r="L22" s="10" t="s">
        <v>477</v>
      </c>
      <c r="M22" s="2"/>
      <c r="N22" s="14" t="s">
        <v>145</v>
      </c>
      <c r="O22" s="13" t="s">
        <v>170</v>
      </c>
      <c r="P22" s="13" t="s">
        <v>147</v>
      </c>
      <c r="Q22" s="13">
        <v>20</v>
      </c>
      <c r="R22" s="13">
        <v>675</v>
      </c>
      <c r="S22" s="13">
        <v>694</v>
      </c>
      <c r="T22" s="13">
        <v>59.46</v>
      </c>
      <c r="U22" s="13">
        <v>50</v>
      </c>
      <c r="V22" s="13">
        <v>6</v>
      </c>
      <c r="W22" s="13">
        <v>2</v>
      </c>
      <c r="X22" s="2"/>
    </row>
    <row r="23" spans="1:24" ht="17" x14ac:dyDescent="0.2">
      <c r="A23" s="2"/>
      <c r="B23" s="2"/>
      <c r="C23" s="2"/>
      <c r="D23" s="2"/>
      <c r="E23" s="2"/>
      <c r="F23" s="2"/>
      <c r="G23" s="2"/>
      <c r="H23" s="2"/>
      <c r="I23" s="2"/>
      <c r="J23" s="2">
        <v>714</v>
      </c>
      <c r="K23" s="2">
        <f>714+314-34-35</f>
        <v>959</v>
      </c>
      <c r="L23" s="2">
        <f>K23-J23</f>
        <v>245</v>
      </c>
      <c r="M23" s="2"/>
      <c r="N23" s="14" t="s">
        <v>155</v>
      </c>
      <c r="O23" s="13" t="s">
        <v>171</v>
      </c>
      <c r="P23" s="13" t="s">
        <v>157</v>
      </c>
      <c r="Q23" s="13">
        <v>20</v>
      </c>
      <c r="R23" s="13">
        <v>935</v>
      </c>
      <c r="S23" s="13">
        <v>916</v>
      </c>
      <c r="T23" s="13">
        <v>59.97</v>
      </c>
      <c r="U23" s="13">
        <v>50</v>
      </c>
      <c r="V23" s="13">
        <v>4</v>
      </c>
      <c r="W23" s="13">
        <v>2</v>
      </c>
      <c r="X23" s="2"/>
    </row>
    <row r="24" spans="1:24" ht="17" x14ac:dyDescent="0.2">
      <c r="A24" s="16" t="s">
        <v>172</v>
      </c>
      <c r="B24" s="2" t="s">
        <v>173</v>
      </c>
      <c r="C24" s="2" t="s">
        <v>174</v>
      </c>
      <c r="D24" s="2" t="s">
        <v>175</v>
      </c>
      <c r="E24" s="2" t="s">
        <v>124</v>
      </c>
      <c r="F24" s="2" t="s">
        <v>176</v>
      </c>
      <c r="G24" s="2" t="s">
        <v>177</v>
      </c>
      <c r="H24" s="2" t="s">
        <v>127</v>
      </c>
      <c r="I24" s="2"/>
      <c r="J24" s="2"/>
      <c r="K24" s="2"/>
      <c r="L24" s="2"/>
      <c r="M24" s="2"/>
      <c r="N24" s="14" t="s">
        <v>158</v>
      </c>
      <c r="O24" s="13">
        <v>261</v>
      </c>
      <c r="P24" s="2"/>
      <c r="Q24" s="2"/>
      <c r="R24" s="2"/>
      <c r="S24" s="2"/>
      <c r="T24" s="2"/>
      <c r="U24" s="2"/>
      <c r="V24" s="2"/>
      <c r="W24" s="2"/>
      <c r="X24" s="2"/>
    </row>
    <row r="25" spans="1:24" ht="17" x14ac:dyDescent="0.2">
      <c r="A25" s="13" t="s">
        <v>137</v>
      </c>
      <c r="B25" s="2" t="s">
        <v>178</v>
      </c>
      <c r="C25" s="2" t="s">
        <v>179</v>
      </c>
      <c r="D25" s="2" t="s">
        <v>180</v>
      </c>
      <c r="E25" s="2" t="s">
        <v>181</v>
      </c>
      <c r="F25" s="2" t="s">
        <v>182</v>
      </c>
      <c r="G25" s="2" t="s">
        <v>183</v>
      </c>
      <c r="H25" s="2" t="s">
        <v>184</v>
      </c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</row>
    <row r="26" spans="1:24" ht="17" x14ac:dyDescent="0.2">
      <c r="A26" s="13" t="s">
        <v>148</v>
      </c>
      <c r="B26" s="2" t="s">
        <v>185</v>
      </c>
      <c r="C26" s="2" t="s">
        <v>186</v>
      </c>
      <c r="D26" s="2" t="s">
        <v>187</v>
      </c>
      <c r="E26" s="2" t="s">
        <v>188</v>
      </c>
      <c r="F26" s="2" t="s">
        <v>182</v>
      </c>
      <c r="G26" s="2" t="s">
        <v>183</v>
      </c>
      <c r="H26" s="2" t="s">
        <v>189</v>
      </c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</row>
    <row r="27" spans="1:24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</row>
    <row r="28" spans="1:24" ht="17" x14ac:dyDescent="0.2">
      <c r="A28" s="13" t="s">
        <v>159</v>
      </c>
      <c r="B28" s="13"/>
      <c r="C28" s="13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</row>
    <row r="29" spans="1:24" ht="17" x14ac:dyDescent="0.2">
      <c r="A29" s="13" t="s">
        <v>190</v>
      </c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</row>
    <row r="30" spans="1:24" x14ac:dyDescent="0.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</row>
    <row r="31" spans="1:24" ht="17" x14ac:dyDescent="0.2">
      <c r="A31" s="16" t="s">
        <v>161</v>
      </c>
      <c r="B31" s="16"/>
      <c r="C31" s="16"/>
      <c r="D31" s="16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</row>
    <row r="32" spans="1:24" ht="17" x14ac:dyDescent="0.2">
      <c r="A32" s="13" t="s">
        <v>191</v>
      </c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</row>
    <row r="33" spans="1:24" x14ac:dyDescent="0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</row>
    <row r="34" spans="1:24" ht="17" x14ac:dyDescent="0.2">
      <c r="A34" s="13" t="s">
        <v>163</v>
      </c>
      <c r="B34" s="13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</row>
    <row r="35" spans="1:24" ht="17" x14ac:dyDescent="0.2">
      <c r="A35" s="13" t="s">
        <v>192</v>
      </c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</row>
    <row r="36" spans="1:24" x14ac:dyDescent="0.2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</row>
    <row r="37" spans="1:24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</row>
    <row r="38" spans="1:24" x14ac:dyDescent="0.2">
      <c r="A38" s="5">
        <v>42745</v>
      </c>
      <c r="B38" s="2" t="s">
        <v>105</v>
      </c>
      <c r="C38" s="2"/>
      <c r="D38" s="2" t="s">
        <v>193</v>
      </c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</row>
    <row r="39" spans="1:24" x14ac:dyDescent="0.2">
      <c r="A39" s="10" t="s">
        <v>107</v>
      </c>
      <c r="B39" s="10" t="s">
        <v>108</v>
      </c>
      <c r="C39" s="10" t="s">
        <v>109</v>
      </c>
      <c r="D39" s="10" t="s">
        <v>110</v>
      </c>
      <c r="E39" s="10" t="s">
        <v>111</v>
      </c>
      <c r="F39" s="10" t="s">
        <v>112</v>
      </c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</row>
    <row r="40" spans="1:24" ht="17" x14ac:dyDescent="0.2">
      <c r="A40" s="18" t="s">
        <v>194</v>
      </c>
      <c r="B40" s="18"/>
      <c r="C40" s="18" t="s">
        <v>195</v>
      </c>
      <c r="D40" s="18" t="s">
        <v>196</v>
      </c>
      <c r="E40" s="18" t="s">
        <v>197</v>
      </c>
      <c r="F40" s="12" t="s">
        <v>198</v>
      </c>
      <c r="G40" s="2"/>
      <c r="H40" s="2"/>
      <c r="J40" s="10" t="s">
        <v>475</v>
      </c>
      <c r="K40" s="10" t="s">
        <v>476</v>
      </c>
      <c r="L40" s="10" t="s">
        <v>477</v>
      </c>
      <c r="M40" s="14"/>
      <c r="N40" s="14" t="s">
        <v>128</v>
      </c>
      <c r="O40" s="14" t="s">
        <v>129</v>
      </c>
      <c r="P40" s="14" t="s">
        <v>130</v>
      </c>
      <c r="Q40" s="14" t="s">
        <v>131</v>
      </c>
      <c r="R40" s="14" t="s">
        <v>132</v>
      </c>
      <c r="S40" s="14" t="s">
        <v>133</v>
      </c>
      <c r="T40" s="14" t="s">
        <v>134</v>
      </c>
      <c r="U40" s="14" t="s">
        <v>135</v>
      </c>
      <c r="V40" s="14" t="s">
        <v>136</v>
      </c>
      <c r="W40" s="14"/>
      <c r="X40" s="14"/>
    </row>
    <row r="41" spans="1:24" ht="17" x14ac:dyDescent="0.2">
      <c r="A41" s="2"/>
      <c r="B41" s="2"/>
      <c r="C41" s="2"/>
      <c r="D41" s="2"/>
      <c r="E41" s="2"/>
      <c r="F41" s="2"/>
      <c r="G41" s="2"/>
      <c r="H41" s="2"/>
      <c r="I41" s="2"/>
      <c r="J41" s="2">
        <v>455</v>
      </c>
      <c r="K41" s="2">
        <f>455+349-28-26</f>
        <v>750</v>
      </c>
      <c r="L41" s="2">
        <f>K41-J41</f>
        <v>295</v>
      </c>
      <c r="M41" s="14" t="s">
        <v>145</v>
      </c>
      <c r="N41" s="13" t="s">
        <v>199</v>
      </c>
      <c r="O41" s="13" t="s">
        <v>147</v>
      </c>
      <c r="P41" s="13">
        <v>20</v>
      </c>
      <c r="Q41" s="13">
        <v>443</v>
      </c>
      <c r="R41" s="13">
        <v>462</v>
      </c>
      <c r="S41" s="13">
        <v>60.04</v>
      </c>
      <c r="T41" s="13">
        <v>50</v>
      </c>
      <c r="U41" s="13">
        <v>6</v>
      </c>
      <c r="V41" s="13">
        <v>2</v>
      </c>
      <c r="W41" s="2"/>
      <c r="X41" s="2"/>
    </row>
    <row r="42" spans="1:24" ht="17" x14ac:dyDescent="0.2">
      <c r="A42" s="16" t="s">
        <v>172</v>
      </c>
      <c r="B42" s="2" t="s">
        <v>173</v>
      </c>
      <c r="C42" s="2" t="s">
        <v>174</v>
      </c>
      <c r="D42" s="2" t="s">
        <v>200</v>
      </c>
      <c r="E42" s="2" t="s">
        <v>201</v>
      </c>
      <c r="F42" s="2" t="s">
        <v>125</v>
      </c>
      <c r="G42" s="2" t="s">
        <v>126</v>
      </c>
      <c r="H42" s="2" t="s">
        <v>127</v>
      </c>
      <c r="I42" s="2"/>
      <c r="J42" s="2"/>
      <c r="K42" s="2"/>
      <c r="L42" s="2"/>
      <c r="M42" s="14" t="s">
        <v>155</v>
      </c>
      <c r="N42" s="13" t="s">
        <v>202</v>
      </c>
      <c r="O42" s="13" t="s">
        <v>157</v>
      </c>
      <c r="P42" s="13">
        <v>20</v>
      </c>
      <c r="Q42" s="13">
        <v>770</v>
      </c>
      <c r="R42" s="13">
        <v>751</v>
      </c>
      <c r="S42" s="13">
        <v>60.11</v>
      </c>
      <c r="T42" s="13">
        <v>55</v>
      </c>
      <c r="U42" s="13">
        <v>3</v>
      </c>
      <c r="V42" s="13">
        <v>3</v>
      </c>
      <c r="W42" s="2"/>
      <c r="X42" s="2"/>
    </row>
    <row r="43" spans="1:24" ht="17" x14ac:dyDescent="0.2">
      <c r="A43" s="13" t="s">
        <v>203</v>
      </c>
      <c r="B43" s="2" t="s">
        <v>204</v>
      </c>
      <c r="C43" s="2" t="s">
        <v>205</v>
      </c>
      <c r="D43" s="2" t="s">
        <v>206</v>
      </c>
      <c r="E43" s="2" t="s">
        <v>207</v>
      </c>
      <c r="F43" s="2" t="s">
        <v>208</v>
      </c>
      <c r="G43" s="2" t="s">
        <v>209</v>
      </c>
      <c r="H43" s="2" t="s">
        <v>210</v>
      </c>
      <c r="I43" s="2"/>
      <c r="J43" s="2"/>
      <c r="K43" s="2"/>
      <c r="L43" s="2"/>
      <c r="M43" s="14" t="s">
        <v>158</v>
      </c>
      <c r="N43" s="13">
        <v>328</v>
      </c>
      <c r="O43" s="2"/>
      <c r="P43" s="2"/>
      <c r="Q43" s="2"/>
      <c r="R43" s="2"/>
      <c r="S43" s="2"/>
      <c r="T43" s="2"/>
      <c r="U43" s="2"/>
      <c r="V43" s="2"/>
      <c r="W43" s="2"/>
      <c r="X43" s="2"/>
    </row>
    <row r="44" spans="1:24" ht="17" x14ac:dyDescent="0.2">
      <c r="A44" s="13" t="s">
        <v>211</v>
      </c>
      <c r="B44" s="2" t="s">
        <v>212</v>
      </c>
      <c r="C44" s="2" t="s">
        <v>213</v>
      </c>
      <c r="D44" s="2" t="s">
        <v>214</v>
      </c>
      <c r="E44" s="2" t="s">
        <v>207</v>
      </c>
      <c r="F44" s="2" t="s">
        <v>208</v>
      </c>
      <c r="G44" s="2" t="s">
        <v>215</v>
      </c>
      <c r="H44" s="2" t="s">
        <v>216</v>
      </c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</row>
    <row r="45" spans="1:24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</row>
    <row r="46" spans="1:24" ht="17" x14ac:dyDescent="0.2">
      <c r="A46" s="13" t="s">
        <v>159</v>
      </c>
      <c r="B46" s="13"/>
      <c r="C46" s="13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</row>
    <row r="47" spans="1:24" ht="17" x14ac:dyDescent="0.2">
      <c r="A47" s="13" t="s">
        <v>217</v>
      </c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</row>
    <row r="48" spans="1:24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</row>
    <row r="49" spans="1:24" ht="17" x14ac:dyDescent="0.2">
      <c r="A49" s="16" t="s">
        <v>161</v>
      </c>
      <c r="B49" s="16"/>
      <c r="C49" s="16"/>
      <c r="D49" s="16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</row>
    <row r="50" spans="1:24" ht="17" x14ac:dyDescent="0.2">
      <c r="A50" s="13" t="s">
        <v>218</v>
      </c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</row>
    <row r="51" spans="1:24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</row>
    <row r="52" spans="1:24" ht="17" x14ac:dyDescent="0.2">
      <c r="A52" s="13" t="s">
        <v>163</v>
      </c>
      <c r="B52" s="13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</row>
    <row r="53" spans="1:24" ht="17" x14ac:dyDescent="0.2">
      <c r="A53" s="13" t="s">
        <v>219</v>
      </c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</row>
    <row r="54" spans="1:24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</row>
    <row r="55" spans="1:24" x14ac:dyDescent="0.2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</row>
    <row r="56" spans="1:24" x14ac:dyDescent="0.2">
      <c r="A56" s="5">
        <v>42745</v>
      </c>
      <c r="B56" s="2" t="s">
        <v>105</v>
      </c>
      <c r="C56" s="2"/>
      <c r="D56" s="2" t="s">
        <v>220</v>
      </c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</row>
    <row r="57" spans="1:24" x14ac:dyDescent="0.2">
      <c r="A57" s="10" t="s">
        <v>107</v>
      </c>
      <c r="B57" s="10" t="s">
        <v>108</v>
      </c>
      <c r="C57" s="10" t="s">
        <v>109</v>
      </c>
      <c r="D57" s="10" t="s">
        <v>110</v>
      </c>
      <c r="E57" s="10" t="s">
        <v>111</v>
      </c>
      <c r="F57" s="10" t="s">
        <v>112</v>
      </c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</row>
    <row r="58" spans="1:24" ht="17" x14ac:dyDescent="0.2">
      <c r="A58" s="2" t="s">
        <v>221</v>
      </c>
      <c r="B58" s="2"/>
      <c r="C58" s="2" t="s">
        <v>222</v>
      </c>
      <c r="D58" s="2" t="s">
        <v>168</v>
      </c>
      <c r="E58" s="2" t="s">
        <v>223</v>
      </c>
      <c r="F58" s="2"/>
      <c r="G58" s="2"/>
      <c r="H58" s="2"/>
      <c r="I58" s="2"/>
      <c r="J58" s="10" t="s">
        <v>475</v>
      </c>
      <c r="K58" s="10" t="s">
        <v>476</v>
      </c>
      <c r="L58" s="10" t="s">
        <v>477</v>
      </c>
      <c r="M58" s="14" t="s">
        <v>128</v>
      </c>
      <c r="N58" s="14" t="s">
        <v>129</v>
      </c>
      <c r="O58" s="14" t="s">
        <v>130</v>
      </c>
      <c r="P58" s="14" t="s">
        <v>131</v>
      </c>
      <c r="Q58" s="14" t="s">
        <v>132</v>
      </c>
      <c r="R58" s="14" t="s">
        <v>133</v>
      </c>
      <c r="S58" s="14" t="s">
        <v>134</v>
      </c>
      <c r="T58" s="14" t="s">
        <v>135</v>
      </c>
      <c r="U58" s="14" t="s">
        <v>136</v>
      </c>
      <c r="V58" s="14"/>
      <c r="W58" s="14"/>
      <c r="X58" s="2"/>
    </row>
    <row r="59" spans="1:24" ht="17" x14ac:dyDescent="0.2">
      <c r="A59" s="2"/>
      <c r="B59" s="2"/>
      <c r="C59" s="2"/>
      <c r="D59" s="2"/>
      <c r="E59" s="2"/>
      <c r="F59" s="2"/>
      <c r="G59" s="2"/>
      <c r="H59" s="2"/>
      <c r="I59" s="2"/>
      <c r="J59" s="2">
        <v>158</v>
      </c>
      <c r="K59" s="2">
        <f>158+264-32-37</f>
        <v>353</v>
      </c>
      <c r="L59" s="2">
        <f>K59-J59</f>
        <v>195</v>
      </c>
      <c r="M59" s="14" t="s">
        <v>145</v>
      </c>
      <c r="N59" s="13" t="s">
        <v>224</v>
      </c>
      <c r="O59" s="13" t="s">
        <v>147</v>
      </c>
      <c r="P59" s="13">
        <v>20</v>
      </c>
      <c r="Q59" s="13">
        <v>71</v>
      </c>
      <c r="R59" s="13">
        <v>90</v>
      </c>
      <c r="S59" s="13">
        <v>60.11</v>
      </c>
      <c r="T59" s="13">
        <v>50</v>
      </c>
      <c r="U59" s="13">
        <v>4</v>
      </c>
      <c r="V59" s="13">
        <v>3</v>
      </c>
      <c r="W59" s="2"/>
      <c r="X59" s="2"/>
    </row>
    <row r="60" spans="1:24" ht="17" x14ac:dyDescent="0.2">
      <c r="A60" s="13" t="s">
        <v>172</v>
      </c>
      <c r="B60" s="2" t="s">
        <v>173</v>
      </c>
      <c r="C60" s="2" t="s">
        <v>174</v>
      </c>
      <c r="D60" s="2" t="s">
        <v>175</v>
      </c>
      <c r="E60" s="2" t="s">
        <v>124</v>
      </c>
      <c r="F60" s="2" t="s">
        <v>176</v>
      </c>
      <c r="G60" s="2" t="s">
        <v>177</v>
      </c>
      <c r="H60" s="2" t="s">
        <v>127</v>
      </c>
      <c r="I60" s="2"/>
      <c r="J60" s="2"/>
      <c r="K60" s="2"/>
      <c r="L60" s="2"/>
      <c r="M60" s="14" t="s">
        <v>155</v>
      </c>
      <c r="N60" s="13" t="s">
        <v>225</v>
      </c>
      <c r="O60" s="13" t="s">
        <v>157</v>
      </c>
      <c r="P60" s="13">
        <v>20</v>
      </c>
      <c r="Q60" s="13">
        <v>407</v>
      </c>
      <c r="R60" s="13">
        <v>388</v>
      </c>
      <c r="S60" s="13">
        <v>59.97</v>
      </c>
      <c r="T60" s="13">
        <v>50</v>
      </c>
      <c r="U60" s="13">
        <v>4</v>
      </c>
      <c r="V60" s="13">
        <v>2</v>
      </c>
      <c r="W60" s="2"/>
      <c r="X60" s="2"/>
    </row>
    <row r="61" spans="1:24" ht="17" x14ac:dyDescent="0.2">
      <c r="A61" s="13" t="s">
        <v>137</v>
      </c>
      <c r="B61" s="2" t="s">
        <v>226</v>
      </c>
      <c r="C61" s="2" t="s">
        <v>140</v>
      </c>
      <c r="D61" s="2" t="s">
        <v>227</v>
      </c>
      <c r="E61" s="2" t="s">
        <v>228</v>
      </c>
      <c r="F61" s="2" t="s">
        <v>229</v>
      </c>
      <c r="G61" s="2" t="s">
        <v>153</v>
      </c>
      <c r="H61" s="2" t="s">
        <v>230</v>
      </c>
      <c r="I61" s="2"/>
      <c r="J61" s="2"/>
      <c r="K61" s="2"/>
      <c r="L61" s="2"/>
      <c r="M61" s="14" t="s">
        <v>158</v>
      </c>
      <c r="N61" s="13">
        <v>337</v>
      </c>
      <c r="O61" s="2"/>
      <c r="P61" s="2"/>
      <c r="Q61" s="2"/>
      <c r="R61" s="2"/>
      <c r="S61" s="2"/>
      <c r="T61" s="2"/>
      <c r="U61" s="2"/>
      <c r="V61" s="2"/>
      <c r="W61" s="2"/>
      <c r="X61" s="2"/>
    </row>
    <row r="62" spans="1:24" ht="17" x14ac:dyDescent="0.2">
      <c r="A62" s="13" t="s">
        <v>148</v>
      </c>
      <c r="B62" s="2" t="s">
        <v>231</v>
      </c>
      <c r="C62" s="2" t="s">
        <v>232</v>
      </c>
      <c r="D62" s="2" t="s">
        <v>233</v>
      </c>
      <c r="E62" s="2" t="s">
        <v>234</v>
      </c>
      <c r="F62" s="2" t="s">
        <v>229</v>
      </c>
      <c r="G62" s="2" t="s">
        <v>235</v>
      </c>
      <c r="H62" s="2" t="s">
        <v>236</v>
      </c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</row>
    <row r="63" spans="1:24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</row>
    <row r="64" spans="1:24" ht="17" x14ac:dyDescent="0.2">
      <c r="A64" s="13" t="s">
        <v>159</v>
      </c>
      <c r="B64" s="13"/>
      <c r="C64" s="13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</row>
    <row r="65" spans="1:24" ht="17" x14ac:dyDescent="0.2">
      <c r="A65" s="13" t="s">
        <v>237</v>
      </c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</row>
    <row r="66" spans="1:24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</row>
    <row r="67" spans="1:24" ht="17" x14ac:dyDescent="0.2">
      <c r="A67" s="13" t="s">
        <v>161</v>
      </c>
      <c r="B67" s="13"/>
      <c r="C67" s="13"/>
      <c r="D67" s="13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</row>
    <row r="68" spans="1:24" ht="17" x14ac:dyDescent="0.2">
      <c r="A68" s="13" t="s">
        <v>238</v>
      </c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</row>
    <row r="69" spans="1:24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</row>
    <row r="70" spans="1:24" ht="17" x14ac:dyDescent="0.2">
      <c r="A70" s="13" t="s">
        <v>163</v>
      </c>
      <c r="B70" s="13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</row>
    <row r="71" spans="1:24" ht="17" x14ac:dyDescent="0.2">
      <c r="A71" s="13" t="s">
        <v>239</v>
      </c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</row>
    <row r="72" spans="1:24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</row>
    <row r="73" spans="1:24" x14ac:dyDescent="0.2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</row>
    <row r="74" spans="1:24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</row>
    <row r="75" spans="1:24" x14ac:dyDescent="0.2">
      <c r="A75" s="5">
        <v>42745</v>
      </c>
      <c r="B75" s="2" t="s">
        <v>105</v>
      </c>
      <c r="C75" s="2"/>
      <c r="D75" s="2" t="s">
        <v>240</v>
      </c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</row>
    <row r="76" spans="1:24" x14ac:dyDescent="0.2">
      <c r="A76" s="10" t="s">
        <v>107</v>
      </c>
      <c r="B76" s="10" t="s">
        <v>108</v>
      </c>
      <c r="C76" s="10" t="s">
        <v>109</v>
      </c>
      <c r="D76" s="10" t="s">
        <v>110</v>
      </c>
      <c r="E76" s="10" t="s">
        <v>111</v>
      </c>
      <c r="F76" s="10" t="s">
        <v>112</v>
      </c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</row>
    <row r="77" spans="1:24" x14ac:dyDescent="0.2">
      <c r="A77" s="2" t="s">
        <v>241</v>
      </c>
      <c r="B77" s="2"/>
      <c r="C77" s="2" t="s">
        <v>242</v>
      </c>
      <c r="D77" s="2" t="s">
        <v>243</v>
      </c>
      <c r="E77" s="2" t="s">
        <v>244</v>
      </c>
      <c r="F77" s="10" t="s">
        <v>245</v>
      </c>
      <c r="G77" s="10"/>
      <c r="H77" s="10"/>
      <c r="I77" s="10"/>
      <c r="J77" s="10" t="s">
        <v>475</v>
      </c>
      <c r="K77" s="10" t="s">
        <v>476</v>
      </c>
      <c r="L77" s="10" t="s">
        <v>477</v>
      </c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</row>
    <row r="78" spans="1:24" ht="17" x14ac:dyDescent="0.2">
      <c r="A78" s="2"/>
      <c r="B78" s="2"/>
      <c r="C78" s="2"/>
      <c r="D78" s="2"/>
      <c r="E78" s="2"/>
      <c r="F78" s="2"/>
      <c r="G78" s="2"/>
      <c r="H78" s="2"/>
      <c r="I78" s="2"/>
      <c r="J78" s="2">
        <v>219</v>
      </c>
      <c r="K78" s="2">
        <f>219+327-36-31</f>
        <v>479</v>
      </c>
      <c r="L78" s="2">
        <f>K78-J78</f>
        <v>260</v>
      </c>
      <c r="M78" s="2"/>
      <c r="N78" s="14" t="s">
        <v>128</v>
      </c>
      <c r="O78" s="14" t="s">
        <v>129</v>
      </c>
      <c r="P78" s="14" t="s">
        <v>130</v>
      </c>
      <c r="Q78" s="14" t="s">
        <v>131</v>
      </c>
      <c r="R78" s="14" t="s">
        <v>132</v>
      </c>
      <c r="S78" s="14" t="s">
        <v>133</v>
      </c>
      <c r="T78" s="14" t="s">
        <v>134</v>
      </c>
      <c r="U78" s="14" t="s">
        <v>135</v>
      </c>
      <c r="V78" s="14" t="s">
        <v>136</v>
      </c>
      <c r="W78" s="14"/>
      <c r="X78" s="14"/>
    </row>
    <row r="79" spans="1:24" ht="17" x14ac:dyDescent="0.2">
      <c r="A79" s="16" t="s">
        <v>172</v>
      </c>
      <c r="B79" s="2" t="s">
        <v>173</v>
      </c>
      <c r="C79" s="2" t="s">
        <v>174</v>
      </c>
      <c r="D79" s="2" t="s">
        <v>175</v>
      </c>
      <c r="E79" s="2" t="s">
        <v>124</v>
      </c>
      <c r="F79" s="2" t="s">
        <v>176</v>
      </c>
      <c r="G79" s="2" t="s">
        <v>177</v>
      </c>
      <c r="H79" s="2" t="s">
        <v>127</v>
      </c>
      <c r="I79" s="2"/>
      <c r="J79" s="2"/>
      <c r="K79" s="2"/>
      <c r="L79" s="2"/>
      <c r="M79" s="2"/>
      <c r="N79" s="14" t="s">
        <v>145</v>
      </c>
      <c r="O79" s="13" t="s">
        <v>246</v>
      </c>
      <c r="P79" s="13" t="s">
        <v>147</v>
      </c>
      <c r="Q79" s="13">
        <v>20</v>
      </c>
      <c r="R79" s="13">
        <v>175</v>
      </c>
      <c r="S79" s="13">
        <v>194</v>
      </c>
      <c r="T79" s="13">
        <v>59.46</v>
      </c>
      <c r="U79" s="13">
        <v>55</v>
      </c>
      <c r="V79" s="13">
        <v>4</v>
      </c>
      <c r="W79" s="13">
        <v>1</v>
      </c>
      <c r="X79" s="2"/>
    </row>
    <row r="80" spans="1:24" ht="17" x14ac:dyDescent="0.2">
      <c r="A80" s="13" t="s">
        <v>137</v>
      </c>
      <c r="B80" s="2" t="s">
        <v>247</v>
      </c>
      <c r="C80" s="2" t="s">
        <v>248</v>
      </c>
      <c r="D80" s="2" t="s">
        <v>249</v>
      </c>
      <c r="E80" s="2" t="s">
        <v>250</v>
      </c>
      <c r="F80" s="2" t="s">
        <v>251</v>
      </c>
      <c r="G80" s="2" t="s">
        <v>252</v>
      </c>
      <c r="H80" s="2" t="s">
        <v>253</v>
      </c>
      <c r="I80" s="2"/>
      <c r="J80" s="2"/>
      <c r="K80" s="2"/>
      <c r="L80" s="2"/>
      <c r="M80" s="2"/>
      <c r="N80" s="14" t="s">
        <v>155</v>
      </c>
      <c r="O80" s="13" t="s">
        <v>254</v>
      </c>
      <c r="P80" s="13" t="s">
        <v>157</v>
      </c>
      <c r="Q80" s="13">
        <v>22</v>
      </c>
      <c r="R80" s="13">
        <v>565</v>
      </c>
      <c r="S80" s="13">
        <v>544</v>
      </c>
      <c r="T80" s="13">
        <v>59.37</v>
      </c>
      <c r="U80" s="13">
        <v>45.45</v>
      </c>
      <c r="V80" s="13">
        <v>4</v>
      </c>
      <c r="W80" s="13">
        <v>1</v>
      </c>
      <c r="X80" s="2"/>
    </row>
    <row r="81" spans="1:24" ht="17" x14ac:dyDescent="0.2">
      <c r="A81" s="13" t="s">
        <v>148</v>
      </c>
      <c r="B81" s="2" t="s">
        <v>255</v>
      </c>
      <c r="C81" s="2" t="s">
        <v>256</v>
      </c>
      <c r="D81" s="2" t="s">
        <v>257</v>
      </c>
      <c r="E81" s="2" t="s">
        <v>250</v>
      </c>
      <c r="F81" s="2" t="s">
        <v>251</v>
      </c>
      <c r="G81" s="2" t="s">
        <v>258</v>
      </c>
      <c r="H81" s="2" t="s">
        <v>259</v>
      </c>
      <c r="I81" s="2"/>
      <c r="J81" s="2"/>
      <c r="K81" s="2"/>
      <c r="L81" s="2"/>
      <c r="M81" s="2"/>
      <c r="N81" s="14" t="s">
        <v>158</v>
      </c>
      <c r="O81" s="13">
        <v>391</v>
      </c>
      <c r="P81" s="2"/>
      <c r="Q81" s="2"/>
      <c r="R81" s="2"/>
      <c r="S81" s="2"/>
      <c r="T81" s="2"/>
      <c r="U81" s="2"/>
      <c r="V81" s="2"/>
      <c r="W81" s="2"/>
      <c r="X81" s="2"/>
    </row>
    <row r="82" spans="1:24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</row>
    <row r="83" spans="1:24" ht="17" x14ac:dyDescent="0.2">
      <c r="A83" s="13" t="s">
        <v>137</v>
      </c>
      <c r="B83" s="2" t="s">
        <v>260</v>
      </c>
      <c r="C83" s="2" t="s">
        <v>261</v>
      </c>
      <c r="D83" s="2" t="s">
        <v>262</v>
      </c>
      <c r="E83" s="2" t="s">
        <v>263</v>
      </c>
      <c r="F83" s="2" t="s">
        <v>264</v>
      </c>
      <c r="G83" s="2" t="s">
        <v>265</v>
      </c>
      <c r="H83" s="2" t="s">
        <v>266</v>
      </c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</row>
    <row r="84" spans="1:24" ht="17" x14ac:dyDescent="0.2">
      <c r="A84" s="13" t="s">
        <v>148</v>
      </c>
      <c r="B84" s="2" t="s">
        <v>255</v>
      </c>
      <c r="C84" s="2" t="s">
        <v>256</v>
      </c>
      <c r="D84" s="2" t="s">
        <v>257</v>
      </c>
      <c r="E84" s="19" t="s">
        <v>263</v>
      </c>
      <c r="F84" s="19" t="s">
        <v>264</v>
      </c>
      <c r="G84" s="19" t="s">
        <v>258</v>
      </c>
      <c r="H84" s="19" t="s">
        <v>259</v>
      </c>
      <c r="I84" s="2"/>
      <c r="J84" s="2"/>
      <c r="K84" s="2" t="s">
        <v>267</v>
      </c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</row>
    <row r="85" spans="1:24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</row>
    <row r="86" spans="1:24" ht="17" x14ac:dyDescent="0.2">
      <c r="A86" s="13" t="s">
        <v>159</v>
      </c>
      <c r="B86" s="13"/>
      <c r="C86" s="13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</row>
    <row r="87" spans="1:24" ht="17" x14ac:dyDescent="0.2">
      <c r="A87" s="13" t="s">
        <v>268</v>
      </c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</row>
    <row r="88" spans="1:24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</row>
    <row r="89" spans="1:24" ht="17" x14ac:dyDescent="0.2">
      <c r="A89" s="16" t="s">
        <v>161</v>
      </c>
      <c r="B89" s="16"/>
      <c r="C89" s="16"/>
      <c r="D89" s="16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</row>
    <row r="90" spans="1:24" ht="17" x14ac:dyDescent="0.2">
      <c r="A90" s="13" t="s">
        <v>269</v>
      </c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</row>
    <row r="91" spans="1:24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</row>
    <row r="92" spans="1:24" ht="17" x14ac:dyDescent="0.2">
      <c r="A92" s="13" t="s">
        <v>163</v>
      </c>
      <c r="B92" s="13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</row>
    <row r="93" spans="1:24" ht="17" x14ac:dyDescent="0.2">
      <c r="A93" s="13" t="s">
        <v>270</v>
      </c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</row>
    <row r="94" spans="1:24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</row>
    <row r="95" spans="1:24" x14ac:dyDescent="0.2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</row>
    <row r="96" spans="1:24" x14ac:dyDescent="0.2">
      <c r="A96" s="5">
        <v>42745</v>
      </c>
      <c r="B96" s="2" t="s">
        <v>105</v>
      </c>
      <c r="C96" s="2"/>
      <c r="D96" s="2" t="s">
        <v>271</v>
      </c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</row>
    <row r="97" spans="1:24" ht="17" x14ac:dyDescent="0.2">
      <c r="A97" s="10" t="s">
        <v>107</v>
      </c>
      <c r="B97" s="10" t="s">
        <v>108</v>
      </c>
      <c r="C97" s="10" t="s">
        <v>109</v>
      </c>
      <c r="D97" s="10" t="s">
        <v>110</v>
      </c>
      <c r="E97" s="10" t="s">
        <v>111</v>
      </c>
      <c r="F97" s="10" t="s">
        <v>112</v>
      </c>
      <c r="G97" s="2"/>
      <c r="H97" s="2"/>
      <c r="I97" s="2"/>
      <c r="J97" s="2"/>
      <c r="K97" s="2"/>
      <c r="L97" s="2"/>
      <c r="M97" s="14" t="s">
        <v>128</v>
      </c>
      <c r="N97" s="14" t="s">
        <v>129</v>
      </c>
      <c r="O97" s="14" t="s">
        <v>130</v>
      </c>
      <c r="P97" s="14" t="s">
        <v>131</v>
      </c>
      <c r="Q97" s="14" t="s">
        <v>132</v>
      </c>
      <c r="R97" s="14" t="s">
        <v>133</v>
      </c>
      <c r="S97" s="14" t="s">
        <v>134</v>
      </c>
      <c r="T97" s="14" t="s">
        <v>135</v>
      </c>
      <c r="U97" s="14" t="s">
        <v>136</v>
      </c>
      <c r="V97" s="14"/>
      <c r="W97" s="14"/>
      <c r="X97" s="2"/>
    </row>
    <row r="98" spans="1:24" ht="17" x14ac:dyDescent="0.2">
      <c r="A98" s="2" t="s">
        <v>272</v>
      </c>
      <c r="B98" s="2"/>
      <c r="C98" s="2" t="s">
        <v>273</v>
      </c>
      <c r="D98" s="2" t="s">
        <v>274</v>
      </c>
      <c r="E98" s="2" t="s">
        <v>275</v>
      </c>
      <c r="F98" s="2"/>
      <c r="G98" s="2"/>
      <c r="H98" s="2"/>
      <c r="I98" s="2"/>
      <c r="J98" s="10" t="s">
        <v>475</v>
      </c>
      <c r="K98" s="10" t="s">
        <v>476</v>
      </c>
      <c r="L98" s="10" t="s">
        <v>477</v>
      </c>
      <c r="M98" s="14" t="s">
        <v>145</v>
      </c>
      <c r="N98" s="13" t="s">
        <v>276</v>
      </c>
      <c r="O98" s="13" t="s">
        <v>147</v>
      </c>
      <c r="P98" s="13">
        <v>21</v>
      </c>
      <c r="Q98" s="13">
        <v>15</v>
      </c>
      <c r="R98" s="13">
        <v>35</v>
      </c>
      <c r="S98" s="13">
        <v>59.5</v>
      </c>
      <c r="T98" s="13">
        <v>47.62</v>
      </c>
      <c r="U98" s="13">
        <v>2</v>
      </c>
      <c r="V98" s="13">
        <v>2</v>
      </c>
      <c r="W98" s="2"/>
      <c r="X98" s="2"/>
    </row>
    <row r="99" spans="1:24" ht="17" x14ac:dyDescent="0.2">
      <c r="A99" s="16" t="s">
        <v>172</v>
      </c>
      <c r="B99" s="2" t="s">
        <v>173</v>
      </c>
      <c r="C99" s="2" t="s">
        <v>277</v>
      </c>
      <c r="D99" s="2" t="s">
        <v>123</v>
      </c>
      <c r="E99" s="2" t="s">
        <v>124</v>
      </c>
      <c r="F99" s="2" t="s">
        <v>125</v>
      </c>
      <c r="G99" s="2" t="s">
        <v>126</v>
      </c>
      <c r="H99" s="2" t="s">
        <v>127</v>
      </c>
      <c r="I99" s="2"/>
      <c r="J99" s="2">
        <v>28</v>
      </c>
      <c r="K99" s="2">
        <f>28+176-27-34</f>
        <v>143</v>
      </c>
      <c r="L99" s="2">
        <f>K99-J99</f>
        <v>115</v>
      </c>
      <c r="M99" s="14" t="s">
        <v>155</v>
      </c>
      <c r="N99" s="13" t="s">
        <v>278</v>
      </c>
      <c r="O99" s="13" t="s">
        <v>157</v>
      </c>
      <c r="P99" s="13">
        <v>21</v>
      </c>
      <c r="Q99" s="13">
        <v>164</v>
      </c>
      <c r="R99" s="13">
        <v>144</v>
      </c>
      <c r="S99" s="13">
        <v>59.65</v>
      </c>
      <c r="T99" s="13">
        <v>52.38</v>
      </c>
      <c r="U99" s="13">
        <v>2</v>
      </c>
      <c r="V99" s="13">
        <v>2</v>
      </c>
      <c r="W99" s="2"/>
      <c r="X99" s="2"/>
    </row>
    <row r="100" spans="1:24" ht="17" x14ac:dyDescent="0.2">
      <c r="A100" s="13" t="s">
        <v>137</v>
      </c>
      <c r="B100" s="2" t="s">
        <v>279</v>
      </c>
      <c r="C100" s="2" t="s">
        <v>280</v>
      </c>
      <c r="D100" s="2" t="s">
        <v>281</v>
      </c>
      <c r="E100" s="2" t="s">
        <v>282</v>
      </c>
      <c r="F100" s="2" t="s">
        <v>283</v>
      </c>
      <c r="G100" s="2" t="s">
        <v>143</v>
      </c>
      <c r="H100" s="2" t="s">
        <v>284</v>
      </c>
      <c r="I100" s="2"/>
      <c r="J100" s="2"/>
      <c r="K100" s="2"/>
      <c r="L100" s="2"/>
      <c r="M100" s="14" t="s">
        <v>158</v>
      </c>
      <c r="N100" s="13">
        <v>150</v>
      </c>
      <c r="O100" s="2"/>
      <c r="P100" s="2"/>
      <c r="Q100" s="2"/>
      <c r="R100" s="2"/>
      <c r="S100" s="2"/>
      <c r="T100" s="2"/>
      <c r="U100" s="2"/>
      <c r="V100" s="2"/>
      <c r="W100" s="2"/>
      <c r="X100" s="2"/>
    </row>
    <row r="101" spans="1:24" ht="17" x14ac:dyDescent="0.2">
      <c r="A101" s="13" t="s">
        <v>148</v>
      </c>
      <c r="B101" s="2" t="s">
        <v>178</v>
      </c>
      <c r="C101" s="2" t="s">
        <v>285</v>
      </c>
      <c r="D101" s="2" t="s">
        <v>286</v>
      </c>
      <c r="E101" s="2" t="s">
        <v>282</v>
      </c>
      <c r="F101" s="2" t="s">
        <v>283</v>
      </c>
      <c r="G101" s="2" t="s">
        <v>265</v>
      </c>
      <c r="H101" s="2" t="s">
        <v>287</v>
      </c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</row>
    <row r="102" spans="1:24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</row>
    <row r="103" spans="1:24" ht="17" x14ac:dyDescent="0.2">
      <c r="A103" s="13" t="s">
        <v>159</v>
      </c>
      <c r="B103" s="13"/>
      <c r="C103" s="13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</row>
    <row r="104" spans="1:24" ht="17" x14ac:dyDescent="0.2">
      <c r="A104" s="13" t="s">
        <v>288</v>
      </c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</row>
    <row r="105" spans="1:24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</row>
    <row r="106" spans="1:24" ht="17" x14ac:dyDescent="0.2">
      <c r="A106" s="16" t="s">
        <v>161</v>
      </c>
      <c r="B106" s="16"/>
      <c r="C106" s="16"/>
      <c r="D106" s="16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</row>
    <row r="107" spans="1:24" ht="17" x14ac:dyDescent="0.2">
      <c r="A107" s="13" t="s">
        <v>289</v>
      </c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</row>
    <row r="108" spans="1:24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</row>
    <row r="109" spans="1:24" ht="17" x14ac:dyDescent="0.2">
      <c r="A109" s="13" t="s">
        <v>163</v>
      </c>
      <c r="B109" s="13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</row>
    <row r="110" spans="1:24" ht="17" x14ac:dyDescent="0.2">
      <c r="A110" s="13" t="s">
        <v>290</v>
      </c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</row>
    <row r="111" spans="1:24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</row>
    <row r="112" spans="1:24" x14ac:dyDescent="0.2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</row>
    <row r="113" spans="1:24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</row>
    <row r="114" spans="1:24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</row>
    <row r="115" spans="1:24" x14ac:dyDescent="0.2">
      <c r="A115" s="5">
        <v>42761</v>
      </c>
      <c r="B115" s="2" t="s">
        <v>291</v>
      </c>
      <c r="C115" s="2"/>
      <c r="D115" s="2" t="s">
        <v>292</v>
      </c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</row>
    <row r="116" spans="1:24" x14ac:dyDescent="0.2">
      <c r="A116" s="10" t="s">
        <v>107</v>
      </c>
      <c r="B116" s="10" t="s">
        <v>108</v>
      </c>
      <c r="C116" s="10" t="s">
        <v>109</v>
      </c>
      <c r="D116" s="10" t="s">
        <v>110</v>
      </c>
      <c r="E116" s="10" t="s">
        <v>111</v>
      </c>
      <c r="F116" s="10" t="s">
        <v>112</v>
      </c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</row>
    <row r="117" spans="1:24" x14ac:dyDescent="0.2">
      <c r="A117" s="2" t="s">
        <v>406</v>
      </c>
      <c r="B117" s="2"/>
      <c r="C117" s="2" t="s">
        <v>407</v>
      </c>
      <c r="D117" s="2" t="s">
        <v>408</v>
      </c>
      <c r="E117" s="2" t="s">
        <v>409</v>
      </c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</row>
    <row r="118" spans="1:24" ht="17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14"/>
      <c r="O118" s="14" t="s">
        <v>128</v>
      </c>
      <c r="P118" s="14" t="s">
        <v>129</v>
      </c>
      <c r="Q118" s="14" t="s">
        <v>130</v>
      </c>
      <c r="R118" s="14" t="s">
        <v>131</v>
      </c>
      <c r="S118" s="14" t="s">
        <v>132</v>
      </c>
      <c r="T118" s="14" t="s">
        <v>133</v>
      </c>
      <c r="U118" s="14" t="s">
        <v>134</v>
      </c>
      <c r="V118" s="14" t="s">
        <v>135</v>
      </c>
      <c r="W118" s="14" t="s">
        <v>136</v>
      </c>
      <c r="X118" s="14"/>
    </row>
    <row r="119" spans="1:24" ht="17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10" t="s">
        <v>475</v>
      </c>
      <c r="L119" s="10" t="s">
        <v>476</v>
      </c>
      <c r="M119" s="10" t="s">
        <v>477</v>
      </c>
      <c r="N119" s="14" t="s">
        <v>145</v>
      </c>
      <c r="O119" s="13" t="s">
        <v>410</v>
      </c>
      <c r="P119" s="13" t="s">
        <v>147</v>
      </c>
      <c r="Q119" s="13">
        <v>22</v>
      </c>
      <c r="R119" s="13">
        <v>46</v>
      </c>
      <c r="S119" s="13">
        <v>67</v>
      </c>
      <c r="T119" s="13">
        <v>59.05</v>
      </c>
      <c r="U119" s="13">
        <v>40.909999999999997</v>
      </c>
      <c r="V119" s="13">
        <v>4</v>
      </c>
      <c r="W119" s="13">
        <v>3</v>
      </c>
      <c r="X119" s="2"/>
    </row>
    <row r="120" spans="1:24" ht="17" x14ac:dyDescent="0.2">
      <c r="A120" s="16" t="s">
        <v>172</v>
      </c>
      <c r="B120" s="2" t="s">
        <v>173</v>
      </c>
      <c r="C120" s="10" t="s">
        <v>174</v>
      </c>
      <c r="D120" s="2" t="s">
        <v>175</v>
      </c>
      <c r="E120" s="2" t="s">
        <v>411</v>
      </c>
      <c r="F120" s="2" t="s">
        <v>412</v>
      </c>
      <c r="G120" s="2" t="s">
        <v>125</v>
      </c>
      <c r="H120" s="2" t="s">
        <v>126</v>
      </c>
      <c r="I120" s="2" t="s">
        <v>127</v>
      </c>
      <c r="J120" s="2"/>
      <c r="K120" s="2">
        <v>144</v>
      </c>
      <c r="L120" s="2">
        <f>144+296-30-33</f>
        <v>377</v>
      </c>
      <c r="M120" s="2">
        <f>L120-K120</f>
        <v>233</v>
      </c>
      <c r="N120" s="14" t="s">
        <v>155</v>
      </c>
      <c r="O120" s="13" t="s">
        <v>413</v>
      </c>
      <c r="P120" s="13" t="s">
        <v>157</v>
      </c>
      <c r="Q120" s="13">
        <v>25</v>
      </c>
      <c r="R120" s="13">
        <v>411</v>
      </c>
      <c r="S120" s="13">
        <v>387</v>
      </c>
      <c r="T120" s="13">
        <v>59.64</v>
      </c>
      <c r="U120" s="13">
        <v>44</v>
      </c>
      <c r="V120" s="13">
        <v>4</v>
      </c>
      <c r="W120" s="13">
        <v>2</v>
      </c>
      <c r="X120" s="2"/>
    </row>
    <row r="121" spans="1:24" ht="17" x14ac:dyDescent="0.2">
      <c r="A121" s="13" t="s">
        <v>137</v>
      </c>
      <c r="B121" s="2" t="s">
        <v>414</v>
      </c>
      <c r="C121" s="2" t="s">
        <v>415</v>
      </c>
      <c r="D121" s="2" t="s">
        <v>416</v>
      </c>
      <c r="E121" s="2" t="s">
        <v>417</v>
      </c>
      <c r="F121" s="2" t="s">
        <v>418</v>
      </c>
      <c r="G121" s="2" t="s">
        <v>419</v>
      </c>
      <c r="H121" s="2" t="s">
        <v>348</v>
      </c>
      <c r="I121" s="2" t="s">
        <v>420</v>
      </c>
      <c r="J121" s="2"/>
      <c r="K121" s="2"/>
      <c r="L121" s="2"/>
      <c r="M121" s="2"/>
      <c r="N121" s="14" t="s">
        <v>158</v>
      </c>
      <c r="O121" s="13">
        <v>366</v>
      </c>
      <c r="P121" s="2"/>
      <c r="Q121" s="2"/>
      <c r="R121" s="2"/>
      <c r="S121" s="2"/>
      <c r="T121" s="2"/>
      <c r="U121" s="2"/>
      <c r="V121" s="2"/>
      <c r="W121" s="2"/>
      <c r="X121" s="2"/>
    </row>
    <row r="122" spans="1:24" ht="17" x14ac:dyDescent="0.2">
      <c r="A122" s="13" t="s">
        <v>148</v>
      </c>
      <c r="B122" s="2" t="s">
        <v>299</v>
      </c>
      <c r="C122" s="2" t="s">
        <v>398</v>
      </c>
      <c r="D122" s="2" t="s">
        <v>421</v>
      </c>
      <c r="E122" s="2" t="s">
        <v>422</v>
      </c>
      <c r="F122" s="2" t="s">
        <v>418</v>
      </c>
      <c r="G122" s="2" t="s">
        <v>419</v>
      </c>
      <c r="H122" s="2" t="s">
        <v>423</v>
      </c>
      <c r="I122" s="2" t="s">
        <v>424</v>
      </c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</row>
    <row r="123" spans="1:24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</row>
    <row r="124" spans="1:24" ht="17" x14ac:dyDescent="0.2">
      <c r="A124" s="13" t="s">
        <v>159</v>
      </c>
      <c r="B124" s="13"/>
      <c r="C124" s="13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</row>
    <row r="125" spans="1:24" ht="17" x14ac:dyDescent="0.2">
      <c r="A125" s="13" t="s">
        <v>425</v>
      </c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</row>
    <row r="126" spans="1:24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</row>
    <row r="127" spans="1:24" ht="17" x14ac:dyDescent="0.2">
      <c r="A127" s="16" t="s">
        <v>161</v>
      </c>
      <c r="B127" s="16"/>
      <c r="C127" s="16"/>
      <c r="D127" s="16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</row>
    <row r="128" spans="1:24" ht="17" x14ac:dyDescent="0.2">
      <c r="A128" s="13" t="s">
        <v>426</v>
      </c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</row>
    <row r="129" spans="1:24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</row>
    <row r="130" spans="1:24" ht="17" x14ac:dyDescent="0.2">
      <c r="A130" s="13" t="s">
        <v>163</v>
      </c>
      <c r="B130" s="13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</row>
    <row r="131" spans="1:24" ht="17" x14ac:dyDescent="0.2">
      <c r="A131" s="13" t="s">
        <v>427</v>
      </c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</row>
    <row r="135" spans="1:24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</row>
    <row r="136" spans="1:24" x14ac:dyDescent="0.2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</row>
    <row r="137" spans="1:24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</row>
    <row r="138" spans="1:24" x14ac:dyDescent="0.2">
      <c r="A138" s="5">
        <v>42761</v>
      </c>
      <c r="B138" s="2" t="s">
        <v>291</v>
      </c>
      <c r="C138" s="2"/>
      <c r="D138" s="2" t="s">
        <v>315</v>
      </c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</row>
    <row r="139" spans="1:24" x14ac:dyDescent="0.2">
      <c r="A139" s="10" t="s">
        <v>107</v>
      </c>
      <c r="B139" s="10" t="s">
        <v>108</v>
      </c>
      <c r="C139" s="10" t="s">
        <v>109</v>
      </c>
      <c r="D139" s="10" t="s">
        <v>110</v>
      </c>
      <c r="E139" s="10" t="s">
        <v>111</v>
      </c>
      <c r="F139" s="10" t="s">
        <v>112</v>
      </c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</row>
    <row r="140" spans="1:24" x14ac:dyDescent="0.2">
      <c r="A140" s="18" t="s">
        <v>293</v>
      </c>
      <c r="B140" s="18"/>
      <c r="C140" s="18" t="s">
        <v>294</v>
      </c>
      <c r="D140" s="18" t="s">
        <v>295</v>
      </c>
      <c r="E140" s="18" t="s">
        <v>296</v>
      </c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</row>
    <row r="141" spans="1:24" ht="17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2"/>
    </row>
    <row r="142" spans="1:24" ht="17" x14ac:dyDescent="0.2">
      <c r="A142" s="13" t="s">
        <v>172</v>
      </c>
      <c r="B142" s="2" t="s">
        <v>173</v>
      </c>
      <c r="C142" s="2" t="s">
        <v>277</v>
      </c>
      <c r="D142" s="2" t="s">
        <v>297</v>
      </c>
      <c r="E142" s="2" t="s">
        <v>298</v>
      </c>
      <c r="F142" s="2" t="s">
        <v>176</v>
      </c>
      <c r="G142" s="2" t="s">
        <v>177</v>
      </c>
      <c r="H142" s="2" t="s">
        <v>127</v>
      </c>
      <c r="I142" s="2"/>
      <c r="J142" s="2"/>
      <c r="K142" s="2"/>
      <c r="L142" s="10" t="s">
        <v>475</v>
      </c>
      <c r="M142" s="10" t="s">
        <v>476</v>
      </c>
      <c r="N142" s="10" t="s">
        <v>477</v>
      </c>
      <c r="O142" s="13"/>
      <c r="P142" s="13"/>
      <c r="Q142" s="13"/>
      <c r="R142" s="13"/>
      <c r="S142" s="13"/>
      <c r="T142" s="13"/>
      <c r="U142" s="13"/>
      <c r="V142" s="13"/>
      <c r="W142" s="13"/>
      <c r="X142" s="2"/>
    </row>
    <row r="143" spans="1:24" ht="17" x14ac:dyDescent="0.2">
      <c r="A143" s="13" t="s">
        <v>137</v>
      </c>
      <c r="B143" s="2" t="s">
        <v>299</v>
      </c>
      <c r="C143" s="2" t="s">
        <v>300</v>
      </c>
      <c r="D143" s="2" t="s">
        <v>301</v>
      </c>
      <c r="E143" s="2" t="s">
        <v>302</v>
      </c>
      <c r="F143" s="2" t="s">
        <v>303</v>
      </c>
      <c r="G143" s="2" t="s">
        <v>304</v>
      </c>
      <c r="H143" s="2" t="s">
        <v>305</v>
      </c>
      <c r="I143" s="2"/>
      <c r="J143" s="2"/>
      <c r="K143" s="2"/>
      <c r="L143" s="2">
        <v>718</v>
      </c>
      <c r="M143" s="2">
        <f>718+293-33-38</f>
        <v>940</v>
      </c>
      <c r="N143" s="13">
        <f>M143-L143</f>
        <v>222</v>
      </c>
      <c r="O143" s="13"/>
      <c r="P143" s="13"/>
      <c r="Q143" s="13"/>
      <c r="R143" s="13"/>
      <c r="S143" s="13"/>
      <c r="T143" s="13"/>
      <c r="U143" s="13"/>
      <c r="V143" s="13"/>
      <c r="W143" s="13"/>
      <c r="X143" s="2"/>
    </row>
    <row r="144" spans="1:24" ht="17" x14ac:dyDescent="0.2">
      <c r="A144" s="13" t="s">
        <v>148</v>
      </c>
      <c r="B144" s="2" t="s">
        <v>306</v>
      </c>
      <c r="C144" s="2" t="s">
        <v>307</v>
      </c>
      <c r="D144" s="2" t="s">
        <v>308</v>
      </c>
      <c r="E144" s="2" t="s">
        <v>309</v>
      </c>
      <c r="F144" s="2" t="s">
        <v>303</v>
      </c>
      <c r="G144" s="2" t="s">
        <v>310</v>
      </c>
      <c r="H144" s="2" t="s">
        <v>311</v>
      </c>
      <c r="I144" s="2"/>
      <c r="J144" s="2"/>
      <c r="K144" s="2"/>
      <c r="L144" s="2"/>
      <c r="M144" s="2"/>
      <c r="N144" s="14"/>
      <c r="O144" s="13"/>
      <c r="P144" s="2"/>
      <c r="Q144" s="2"/>
      <c r="R144" s="2"/>
      <c r="S144" s="2"/>
      <c r="T144" s="2"/>
      <c r="U144" s="2"/>
      <c r="V144" s="2"/>
      <c r="W144" s="2"/>
      <c r="X144" s="2"/>
    </row>
    <row r="145" spans="1:24" ht="17" x14ac:dyDescent="0.2">
      <c r="A145" s="13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</row>
    <row r="146" spans="1:24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</row>
    <row r="147" spans="1:24" ht="17" x14ac:dyDescent="0.2">
      <c r="A147" s="13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</row>
    <row r="148" spans="1:24" ht="17" x14ac:dyDescent="0.2">
      <c r="A148" s="13" t="s">
        <v>159</v>
      </c>
      <c r="B148" s="13"/>
      <c r="C148" s="13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</row>
    <row r="149" spans="1:24" ht="17" x14ac:dyDescent="0.2">
      <c r="A149" s="13" t="s">
        <v>312</v>
      </c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</row>
    <row r="150" spans="1:24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</row>
    <row r="151" spans="1:24" ht="17" x14ac:dyDescent="0.2">
      <c r="A151" s="13" t="s">
        <v>161</v>
      </c>
      <c r="B151" s="13"/>
      <c r="C151" s="13"/>
      <c r="D151" s="13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</row>
    <row r="152" spans="1:24" ht="17" x14ac:dyDescent="0.2">
      <c r="A152" s="13" t="s">
        <v>313</v>
      </c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</row>
    <row r="153" spans="1:24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</row>
    <row r="154" spans="1:24" ht="17" x14ac:dyDescent="0.2">
      <c r="A154" s="13" t="s">
        <v>163</v>
      </c>
      <c r="B154" s="13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</row>
    <row r="155" spans="1:24" ht="17" x14ac:dyDescent="0.2">
      <c r="A155" s="13" t="s">
        <v>314</v>
      </c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</row>
    <row r="156" spans="1:24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</row>
    <row r="157" spans="1:24" x14ac:dyDescent="0.2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</row>
    <row r="158" spans="1:24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</row>
    <row r="159" spans="1:24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</row>
    <row r="160" spans="1:24" x14ac:dyDescent="0.2">
      <c r="A160" s="5">
        <v>42761</v>
      </c>
      <c r="B160" s="2" t="s">
        <v>291</v>
      </c>
      <c r="C160" s="2"/>
      <c r="D160" s="2" t="s">
        <v>333</v>
      </c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</row>
    <row r="161" spans="1:24" x14ac:dyDescent="0.2">
      <c r="A161" s="10" t="s">
        <v>107</v>
      </c>
      <c r="B161" s="10" t="s">
        <v>108</v>
      </c>
      <c r="C161" s="10" t="s">
        <v>109</v>
      </c>
      <c r="D161" s="10" t="s">
        <v>110</v>
      </c>
      <c r="E161" s="10" t="s">
        <v>111</v>
      </c>
      <c r="F161" s="10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</row>
    <row r="162" spans="1:24" ht="17" x14ac:dyDescent="0.2">
      <c r="A162" s="18" t="s">
        <v>316</v>
      </c>
      <c r="B162" s="18"/>
      <c r="C162" s="18" t="s">
        <v>317</v>
      </c>
      <c r="D162" s="18" t="s">
        <v>318</v>
      </c>
      <c r="E162" s="18" t="s">
        <v>296</v>
      </c>
      <c r="F162" s="2"/>
      <c r="G162" s="2"/>
      <c r="H162" s="2"/>
      <c r="I162" s="2"/>
      <c r="J162" s="2"/>
      <c r="K162" s="2"/>
      <c r="L162" s="2"/>
      <c r="M162" s="14"/>
      <c r="N162" s="14"/>
      <c r="O162" s="14"/>
      <c r="P162" s="14"/>
      <c r="Q162" s="14"/>
      <c r="R162" s="14"/>
      <c r="S162" s="14"/>
      <c r="T162" s="14"/>
      <c r="U162" s="14"/>
      <c r="V162" s="2"/>
      <c r="W162" s="2"/>
      <c r="X162" s="2"/>
    </row>
    <row r="163" spans="1:24" ht="17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O163" s="13"/>
      <c r="P163" s="13"/>
      <c r="Q163" s="13"/>
      <c r="R163" s="13"/>
      <c r="S163" s="13"/>
      <c r="T163" s="13"/>
      <c r="U163" s="13"/>
      <c r="V163" s="13"/>
      <c r="W163" s="2"/>
      <c r="X163" s="2"/>
    </row>
    <row r="164" spans="1:24" ht="17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14"/>
      <c r="N164" s="13"/>
      <c r="O164" s="13"/>
      <c r="P164" s="13"/>
      <c r="Q164" s="13"/>
      <c r="R164" s="13"/>
      <c r="S164" s="13"/>
      <c r="T164" s="13"/>
      <c r="U164" s="13"/>
      <c r="V164" s="13"/>
      <c r="W164" s="2"/>
      <c r="X164" s="2"/>
    </row>
    <row r="165" spans="1:24" ht="17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14"/>
      <c r="N165" s="13"/>
      <c r="O165" s="2"/>
      <c r="P165" s="2"/>
      <c r="Q165" s="2"/>
      <c r="R165" s="2"/>
      <c r="S165" s="2"/>
      <c r="T165" s="2"/>
      <c r="U165" s="2"/>
      <c r="V165" s="2"/>
      <c r="W165" s="2"/>
      <c r="X165" s="2"/>
    </row>
    <row r="166" spans="1:24" ht="17" x14ac:dyDescent="0.2">
      <c r="A166" s="16" t="s">
        <v>120</v>
      </c>
      <c r="B166" s="2" t="s">
        <v>319</v>
      </c>
      <c r="C166" s="2" t="s">
        <v>277</v>
      </c>
      <c r="D166" s="2" t="s">
        <v>297</v>
      </c>
      <c r="E166" s="2" t="s">
        <v>320</v>
      </c>
      <c r="F166" s="2" t="s">
        <v>321</v>
      </c>
      <c r="G166" s="2" t="s">
        <v>177</v>
      </c>
      <c r="H166" s="2" t="s">
        <v>127</v>
      </c>
      <c r="I166" s="2"/>
      <c r="J166" s="2"/>
      <c r="K166" s="2"/>
      <c r="L166" s="10" t="s">
        <v>475</v>
      </c>
      <c r="M166" s="10" t="s">
        <v>476</v>
      </c>
      <c r="N166" s="10" t="s">
        <v>477</v>
      </c>
      <c r="O166" s="2"/>
      <c r="P166" s="2"/>
      <c r="Q166" s="2"/>
      <c r="R166" s="2"/>
      <c r="S166" s="2"/>
      <c r="T166" s="2"/>
      <c r="U166" s="2"/>
      <c r="V166" s="2"/>
      <c r="W166" s="2"/>
      <c r="X166" s="2"/>
    </row>
    <row r="167" spans="1:24" ht="17" x14ac:dyDescent="0.2">
      <c r="A167" s="13" t="s">
        <v>137</v>
      </c>
      <c r="B167" s="2" t="s">
        <v>231</v>
      </c>
      <c r="C167" s="2" t="s">
        <v>322</v>
      </c>
      <c r="D167" s="2" t="s">
        <v>323</v>
      </c>
      <c r="E167" s="2" t="s">
        <v>324</v>
      </c>
      <c r="F167" s="2" t="s">
        <v>325</v>
      </c>
      <c r="G167" s="2" t="s">
        <v>153</v>
      </c>
      <c r="H167" s="2" t="s">
        <v>326</v>
      </c>
      <c r="I167" s="2"/>
      <c r="J167" s="2"/>
      <c r="K167" s="2"/>
      <c r="L167" s="2">
        <v>708</v>
      </c>
      <c r="M167" s="2">
        <f>708+207-37-34</f>
        <v>844</v>
      </c>
      <c r="N167" s="2">
        <f>M167-L167</f>
        <v>136</v>
      </c>
      <c r="O167" s="2"/>
      <c r="P167" s="2"/>
      <c r="Q167" s="2"/>
      <c r="R167" s="2"/>
      <c r="S167" s="2"/>
      <c r="T167" s="2"/>
      <c r="U167" s="2"/>
      <c r="V167" s="2"/>
      <c r="W167" s="2"/>
      <c r="X167" s="2"/>
    </row>
    <row r="168" spans="1:24" ht="17" x14ac:dyDescent="0.2">
      <c r="A168" s="13" t="s">
        <v>148</v>
      </c>
      <c r="B168" s="2" t="s">
        <v>178</v>
      </c>
      <c r="C168" s="2" t="s">
        <v>232</v>
      </c>
      <c r="D168" s="2" t="s">
        <v>327</v>
      </c>
      <c r="E168" s="2" t="s">
        <v>328</v>
      </c>
      <c r="F168" s="2" t="s">
        <v>325</v>
      </c>
      <c r="G168" s="2" t="s">
        <v>153</v>
      </c>
      <c r="H168" s="2" t="s">
        <v>329</v>
      </c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</row>
    <row r="169" spans="1:24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</row>
    <row r="170" spans="1:24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</row>
    <row r="171" spans="1:24" ht="17" x14ac:dyDescent="0.2">
      <c r="A171" s="13" t="s">
        <v>159</v>
      </c>
      <c r="B171" s="13"/>
      <c r="C171" s="13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</row>
    <row r="172" spans="1:24" ht="17" x14ac:dyDescent="0.2">
      <c r="A172" s="13" t="s">
        <v>330</v>
      </c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</row>
    <row r="173" spans="1:24" x14ac:dyDescent="0.2">
      <c r="A173" s="2"/>
      <c r="B173" s="10"/>
      <c r="C173" s="10"/>
      <c r="D173" s="10"/>
      <c r="E173" s="10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</row>
    <row r="174" spans="1:24" ht="17" x14ac:dyDescent="0.2">
      <c r="A174" s="16" t="s">
        <v>161</v>
      </c>
      <c r="B174" s="16"/>
      <c r="C174" s="16"/>
      <c r="D174" s="16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</row>
    <row r="175" spans="1:24" ht="17" x14ac:dyDescent="0.2">
      <c r="A175" s="13" t="s">
        <v>331</v>
      </c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</row>
    <row r="176" spans="1:24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</row>
    <row r="177" spans="1:24" ht="17" x14ac:dyDescent="0.2">
      <c r="A177" s="13" t="s">
        <v>163</v>
      </c>
      <c r="B177" s="13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</row>
    <row r="178" spans="1:24" ht="17" x14ac:dyDescent="0.2">
      <c r="A178" s="13" t="s">
        <v>332</v>
      </c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</row>
    <row r="179" spans="1:24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</row>
    <row r="180" spans="1:24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</row>
    <row r="181" spans="1:24" x14ac:dyDescent="0.2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</row>
    <row r="182" spans="1:24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</row>
    <row r="183" spans="1:24" x14ac:dyDescent="0.2">
      <c r="A183" s="5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</row>
    <row r="184" spans="1:24" x14ac:dyDescent="0.2">
      <c r="A184" s="5">
        <v>42761</v>
      </c>
      <c r="B184" s="2" t="s">
        <v>291</v>
      </c>
      <c r="C184" s="2"/>
      <c r="D184" s="2" t="s">
        <v>353</v>
      </c>
      <c r="E184" s="10"/>
      <c r="F184" s="10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</row>
    <row r="185" spans="1:24" ht="17" x14ac:dyDescent="0.2">
      <c r="A185" s="10" t="s">
        <v>107</v>
      </c>
      <c r="B185" s="10" t="s">
        <v>108</v>
      </c>
      <c r="C185" s="10" t="s">
        <v>109</v>
      </c>
      <c r="D185" s="10" t="s">
        <v>110</v>
      </c>
      <c r="E185" s="10" t="s">
        <v>111</v>
      </c>
      <c r="F185" s="10"/>
      <c r="G185" s="2"/>
      <c r="H185" s="2"/>
      <c r="I185" s="2"/>
      <c r="J185" s="2"/>
      <c r="K185" s="2"/>
      <c r="L185" s="14"/>
      <c r="M185" s="14"/>
      <c r="N185" s="14"/>
      <c r="O185" s="14"/>
      <c r="P185" s="14"/>
      <c r="Q185" s="14"/>
      <c r="R185" s="14"/>
      <c r="S185" s="14"/>
      <c r="T185" s="14"/>
      <c r="U185" s="2"/>
      <c r="V185" s="2"/>
      <c r="W185" s="2"/>
      <c r="X185" s="2"/>
    </row>
    <row r="186" spans="1:24" ht="17" x14ac:dyDescent="0.2">
      <c r="A186" s="18" t="s">
        <v>334</v>
      </c>
      <c r="B186" s="18"/>
      <c r="C186" s="18" t="s">
        <v>335</v>
      </c>
      <c r="D186" s="18" t="s">
        <v>336</v>
      </c>
      <c r="E186" s="18" t="s">
        <v>296</v>
      </c>
      <c r="F186" s="2"/>
      <c r="G186" s="18" t="s">
        <v>337</v>
      </c>
      <c r="H186" s="2"/>
      <c r="I186" s="2"/>
      <c r="J186" s="2"/>
      <c r="K186" s="2"/>
      <c r="L186" s="14"/>
      <c r="M186" s="13"/>
      <c r="N186" s="13"/>
      <c r="O186" s="13"/>
      <c r="P186" s="13"/>
      <c r="Q186" s="13"/>
      <c r="R186" s="13"/>
      <c r="S186" s="13"/>
      <c r="T186" s="13"/>
      <c r="U186" s="13"/>
      <c r="V186" s="2"/>
      <c r="W186" s="2"/>
      <c r="X186" s="2"/>
    </row>
    <row r="187" spans="1:24" ht="17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14"/>
      <c r="M187" s="13"/>
      <c r="N187" s="13"/>
      <c r="O187" s="13"/>
      <c r="P187" s="13"/>
      <c r="Q187" s="13"/>
      <c r="R187" s="13"/>
      <c r="S187" s="13"/>
      <c r="T187" s="13"/>
      <c r="U187" s="13"/>
      <c r="V187" s="2"/>
      <c r="W187" s="2"/>
      <c r="X187" s="2"/>
    </row>
    <row r="188" spans="1:24" ht="17" x14ac:dyDescent="0.2">
      <c r="A188" s="16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14"/>
      <c r="M188" s="13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</row>
    <row r="189" spans="1:24" ht="17" x14ac:dyDescent="0.2">
      <c r="A189" s="13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</row>
    <row r="190" spans="1:24" ht="17" x14ac:dyDescent="0.2">
      <c r="A190" s="13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</row>
    <row r="191" spans="1:24" ht="17" x14ac:dyDescent="0.2">
      <c r="A191" s="16" t="s">
        <v>120</v>
      </c>
      <c r="B191" s="2" t="s">
        <v>319</v>
      </c>
      <c r="C191" s="2" t="s">
        <v>174</v>
      </c>
      <c r="D191" s="2" t="s">
        <v>175</v>
      </c>
      <c r="E191" s="2" t="s">
        <v>338</v>
      </c>
      <c r="F191" s="2" t="s">
        <v>321</v>
      </c>
      <c r="G191" s="2" t="s">
        <v>177</v>
      </c>
      <c r="H191" s="2" t="s">
        <v>127</v>
      </c>
      <c r="I191" s="2"/>
      <c r="J191" s="2"/>
      <c r="K191" s="2"/>
      <c r="L191" s="10" t="s">
        <v>475</v>
      </c>
      <c r="M191" s="10" t="s">
        <v>476</v>
      </c>
      <c r="N191" s="10" t="s">
        <v>477</v>
      </c>
      <c r="O191" s="2"/>
      <c r="P191" s="2"/>
      <c r="Q191" s="2"/>
      <c r="R191" s="2"/>
      <c r="S191" s="2"/>
      <c r="T191" s="2"/>
      <c r="U191" s="2"/>
      <c r="V191" s="2"/>
      <c r="W191" s="2"/>
      <c r="X191" s="2"/>
    </row>
    <row r="192" spans="1:24" ht="17" x14ac:dyDescent="0.2">
      <c r="A192" s="13" t="s">
        <v>137</v>
      </c>
      <c r="B192" s="2" t="s">
        <v>339</v>
      </c>
      <c r="C192" s="2" t="s">
        <v>340</v>
      </c>
      <c r="D192" s="2" t="s">
        <v>341</v>
      </c>
      <c r="E192" s="2" t="s">
        <v>342</v>
      </c>
      <c r="F192" s="2" t="s">
        <v>343</v>
      </c>
      <c r="G192" s="2" t="s">
        <v>344</v>
      </c>
      <c r="H192" s="2" t="s">
        <v>345</v>
      </c>
      <c r="I192" s="2"/>
      <c r="J192" s="2"/>
      <c r="K192" s="2"/>
      <c r="L192" s="2">
        <v>177</v>
      </c>
      <c r="M192" s="2">
        <f>177+192-29-38</f>
        <v>302</v>
      </c>
      <c r="N192" s="2">
        <f>M192-L192</f>
        <v>125</v>
      </c>
      <c r="O192" s="2"/>
      <c r="P192" s="2"/>
      <c r="Q192" s="2"/>
      <c r="R192" s="2"/>
      <c r="S192" s="2"/>
      <c r="T192" s="2"/>
      <c r="U192" s="2"/>
      <c r="V192" s="2"/>
      <c r="W192" s="2"/>
      <c r="X192" s="2"/>
    </row>
    <row r="193" spans="1:24" ht="17" x14ac:dyDescent="0.2">
      <c r="A193" s="13" t="s">
        <v>148</v>
      </c>
      <c r="B193" s="2" t="s">
        <v>306</v>
      </c>
      <c r="C193" s="2" t="s">
        <v>285</v>
      </c>
      <c r="D193" s="2" t="s">
        <v>346</v>
      </c>
      <c r="E193" s="2" t="s">
        <v>347</v>
      </c>
      <c r="F193" s="2" t="s">
        <v>343</v>
      </c>
      <c r="G193" s="2" t="s">
        <v>348</v>
      </c>
      <c r="H193" s="2" t="s">
        <v>349</v>
      </c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</row>
    <row r="194" spans="1:24" ht="17" x14ac:dyDescent="0.2">
      <c r="A194" s="13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</row>
    <row r="195" spans="1:24" ht="17" x14ac:dyDescent="0.2">
      <c r="A195" s="13" t="s">
        <v>159</v>
      </c>
      <c r="B195" s="13"/>
      <c r="C195" s="13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</row>
    <row r="196" spans="1:24" ht="17" x14ac:dyDescent="0.2">
      <c r="A196" s="13" t="s">
        <v>350</v>
      </c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</row>
    <row r="197" spans="1:24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</row>
    <row r="198" spans="1:24" ht="17" x14ac:dyDescent="0.2">
      <c r="A198" s="16" t="s">
        <v>161</v>
      </c>
      <c r="B198" s="16"/>
      <c r="C198" s="16"/>
      <c r="D198" s="16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</row>
    <row r="199" spans="1:24" ht="17" x14ac:dyDescent="0.2">
      <c r="A199" s="13" t="s">
        <v>351</v>
      </c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</row>
    <row r="200" spans="1:24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</row>
    <row r="201" spans="1:24" ht="17" x14ac:dyDescent="0.2">
      <c r="A201" s="13" t="s">
        <v>163</v>
      </c>
      <c r="B201" s="13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</row>
    <row r="202" spans="1:24" ht="17" x14ac:dyDescent="0.2">
      <c r="A202" s="13" t="s">
        <v>352</v>
      </c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</row>
    <row r="203" spans="1:24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</row>
    <row r="204" spans="1:24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</row>
    <row r="205" spans="1:24" x14ac:dyDescent="0.2">
      <c r="A205" s="5">
        <v>42761</v>
      </c>
      <c r="B205" s="2" t="s">
        <v>291</v>
      </c>
      <c r="C205" s="2"/>
      <c r="D205" s="2" t="s">
        <v>370</v>
      </c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</row>
    <row r="206" spans="1:24" x14ac:dyDescent="0.2">
      <c r="A206" s="10" t="s">
        <v>107</v>
      </c>
      <c r="B206" s="10" t="s">
        <v>108</v>
      </c>
      <c r="C206" s="10" t="s">
        <v>109</v>
      </c>
      <c r="D206" s="10" t="s">
        <v>110</v>
      </c>
      <c r="E206" s="10" t="s">
        <v>111</v>
      </c>
      <c r="F206" s="10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</row>
    <row r="207" spans="1:24" x14ac:dyDescent="0.2">
      <c r="A207" s="12" t="s">
        <v>354</v>
      </c>
      <c r="B207" s="12"/>
      <c r="C207" s="12" t="s">
        <v>355</v>
      </c>
      <c r="D207" s="12" t="s">
        <v>356</v>
      </c>
      <c r="E207" s="12" t="s">
        <v>357</v>
      </c>
      <c r="F207" s="1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</row>
    <row r="208" spans="1:24" ht="17" x14ac:dyDescent="0.2">
      <c r="A208" s="10"/>
      <c r="B208" s="10"/>
      <c r="C208" s="10"/>
      <c r="D208" s="10"/>
      <c r="E208" s="10"/>
      <c r="F208" s="10"/>
      <c r="G208" s="2"/>
      <c r="H208" s="2"/>
      <c r="I208" s="2"/>
      <c r="J208" s="2"/>
      <c r="K208" s="2"/>
      <c r="L208" s="2"/>
      <c r="M208" s="14"/>
      <c r="N208" s="14"/>
      <c r="O208" s="14"/>
      <c r="P208" s="14"/>
      <c r="Q208" s="14"/>
      <c r="R208" s="14"/>
      <c r="S208" s="14"/>
      <c r="T208" s="14"/>
      <c r="U208" s="14"/>
      <c r="V208" s="2"/>
      <c r="W208" s="2"/>
      <c r="X208" s="2"/>
    </row>
    <row r="209" spans="1:24" ht="17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14"/>
      <c r="N209" s="13"/>
      <c r="O209" s="13"/>
      <c r="P209" s="13"/>
      <c r="Q209" s="13"/>
      <c r="R209" s="13"/>
      <c r="S209" s="13"/>
      <c r="T209" s="13"/>
      <c r="U209" s="13"/>
      <c r="V209" s="13"/>
      <c r="W209" s="2"/>
      <c r="X209" s="2"/>
    </row>
    <row r="210" spans="1:24" ht="17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14"/>
      <c r="N210" s="13"/>
      <c r="O210" s="13"/>
      <c r="P210" s="13"/>
      <c r="Q210" s="13"/>
      <c r="R210" s="13"/>
      <c r="S210" s="13"/>
      <c r="T210" s="13"/>
      <c r="U210" s="13"/>
      <c r="V210" s="13"/>
      <c r="W210" s="2"/>
      <c r="X210" s="2"/>
    </row>
    <row r="211" spans="1:24" ht="17" x14ac:dyDescent="0.2">
      <c r="A211" s="16" t="s">
        <v>172</v>
      </c>
      <c r="B211" s="2" t="s">
        <v>173</v>
      </c>
      <c r="C211" s="2" t="s">
        <v>174</v>
      </c>
      <c r="D211" s="2" t="s">
        <v>200</v>
      </c>
      <c r="E211" s="2" t="s">
        <v>201</v>
      </c>
      <c r="F211" s="2" t="s">
        <v>176</v>
      </c>
      <c r="G211" s="2" t="s">
        <v>177</v>
      </c>
      <c r="H211" s="2" t="s">
        <v>127</v>
      </c>
      <c r="I211" s="2"/>
      <c r="J211" s="2"/>
      <c r="K211" s="10" t="s">
        <v>475</v>
      </c>
      <c r="L211" s="10" t="s">
        <v>476</v>
      </c>
      <c r="M211" s="10" t="s">
        <v>477</v>
      </c>
      <c r="N211" s="13"/>
      <c r="O211" s="2"/>
      <c r="P211" s="2"/>
      <c r="Q211" s="2"/>
      <c r="R211" s="2"/>
      <c r="S211" s="2"/>
      <c r="T211" s="2"/>
      <c r="U211" s="2"/>
      <c r="V211" s="2"/>
      <c r="W211" s="2"/>
      <c r="X211" s="2"/>
    </row>
    <row r="212" spans="1:24" ht="17" x14ac:dyDescent="0.2">
      <c r="A212" s="13" t="s">
        <v>137</v>
      </c>
      <c r="B212" s="2" t="s">
        <v>255</v>
      </c>
      <c r="C212" s="2" t="s">
        <v>358</v>
      </c>
      <c r="D212" s="2" t="s">
        <v>359</v>
      </c>
      <c r="E212" s="2" t="s">
        <v>360</v>
      </c>
      <c r="F212" s="2" t="s">
        <v>361</v>
      </c>
      <c r="G212" s="2" t="s">
        <v>143</v>
      </c>
      <c r="H212" s="2" t="s">
        <v>362</v>
      </c>
      <c r="I212" s="2"/>
      <c r="J212" s="2"/>
      <c r="K212" s="2">
        <v>388</v>
      </c>
      <c r="L212" s="2">
        <f>388+276-31-29</f>
        <v>604</v>
      </c>
      <c r="M212" s="2">
        <f>L212-K212</f>
        <v>216</v>
      </c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</row>
    <row r="213" spans="1:24" ht="17" x14ac:dyDescent="0.2">
      <c r="A213" s="13" t="s">
        <v>148</v>
      </c>
      <c r="B213" s="2" t="s">
        <v>339</v>
      </c>
      <c r="C213" s="2" t="s">
        <v>363</v>
      </c>
      <c r="D213" s="2" t="s">
        <v>364</v>
      </c>
      <c r="E213" s="2" t="s">
        <v>360</v>
      </c>
      <c r="F213" s="2" t="s">
        <v>361</v>
      </c>
      <c r="G213" s="2" t="s">
        <v>365</v>
      </c>
      <c r="H213" s="2" t="s">
        <v>366</v>
      </c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</row>
    <row r="214" spans="1:24" ht="17" x14ac:dyDescent="0.2">
      <c r="A214" s="13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</row>
    <row r="215" spans="1:24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</row>
    <row r="216" spans="1:24" ht="17" x14ac:dyDescent="0.2">
      <c r="A216" s="13" t="s">
        <v>159</v>
      </c>
      <c r="B216" s="13"/>
      <c r="C216" s="13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</row>
    <row r="217" spans="1:24" ht="17" x14ac:dyDescent="0.2">
      <c r="A217" s="13" t="s">
        <v>367</v>
      </c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</row>
    <row r="218" spans="1:24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</row>
    <row r="219" spans="1:24" ht="17" x14ac:dyDescent="0.2">
      <c r="A219" s="16" t="s">
        <v>161</v>
      </c>
      <c r="B219" s="16"/>
      <c r="C219" s="16"/>
      <c r="D219" s="16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</row>
    <row r="220" spans="1:24" ht="17" x14ac:dyDescent="0.2">
      <c r="A220" s="13" t="s">
        <v>368</v>
      </c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</row>
    <row r="221" spans="1:24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</row>
    <row r="222" spans="1:24" ht="17" x14ac:dyDescent="0.2">
      <c r="A222" s="13" t="s">
        <v>163</v>
      </c>
      <c r="B222" s="13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</row>
    <row r="223" spans="1:24" ht="17" x14ac:dyDescent="0.2">
      <c r="A223" s="13" t="s">
        <v>369</v>
      </c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</row>
    <row r="224" spans="1:24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</row>
    <row r="225" spans="1:24" x14ac:dyDescent="0.2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</row>
    <row r="226" spans="1:24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</row>
    <row r="227" spans="1:24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</row>
    <row r="228" spans="1:24" x14ac:dyDescent="0.2">
      <c r="A228" s="5">
        <v>42761</v>
      </c>
      <c r="B228" s="2" t="s">
        <v>291</v>
      </c>
      <c r="C228" s="2"/>
      <c r="D228" s="2" t="s">
        <v>388</v>
      </c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</row>
    <row r="229" spans="1:24" x14ac:dyDescent="0.2">
      <c r="A229" s="10" t="s">
        <v>107</v>
      </c>
      <c r="B229" s="10" t="s">
        <v>108</v>
      </c>
      <c r="C229" s="10" t="s">
        <v>109</v>
      </c>
      <c r="D229" s="10" t="s">
        <v>110</v>
      </c>
      <c r="E229" s="10" t="s">
        <v>111</v>
      </c>
      <c r="F229" s="10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</row>
    <row r="230" spans="1:24" x14ac:dyDescent="0.2">
      <c r="A230" s="12" t="s">
        <v>371</v>
      </c>
      <c r="B230" s="12"/>
      <c r="C230" s="12" t="s">
        <v>372</v>
      </c>
      <c r="D230" s="12" t="s">
        <v>373</v>
      </c>
      <c r="E230" s="1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</row>
    <row r="231" spans="1:24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</row>
    <row r="232" spans="1:24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</row>
    <row r="233" spans="1:24" ht="17" x14ac:dyDescent="0.2">
      <c r="A233" s="16" t="s">
        <v>172</v>
      </c>
      <c r="B233" s="2" t="s">
        <v>173</v>
      </c>
      <c r="C233" s="2" t="s">
        <v>277</v>
      </c>
      <c r="D233" s="2" t="s">
        <v>297</v>
      </c>
      <c r="E233" s="2" t="s">
        <v>298</v>
      </c>
      <c r="F233" s="2" t="s">
        <v>176</v>
      </c>
      <c r="G233" s="2" t="s">
        <v>177</v>
      </c>
      <c r="H233" s="2" t="s">
        <v>127</v>
      </c>
      <c r="I233" s="2"/>
      <c r="J233" s="2"/>
      <c r="K233" s="10" t="s">
        <v>475</v>
      </c>
      <c r="L233" s="10" t="s">
        <v>476</v>
      </c>
      <c r="M233" s="10" t="s">
        <v>477</v>
      </c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</row>
    <row r="234" spans="1:24" ht="17" x14ac:dyDescent="0.2">
      <c r="A234" s="13" t="s">
        <v>137</v>
      </c>
      <c r="B234" s="2" t="s">
        <v>185</v>
      </c>
      <c r="C234" s="2" t="s">
        <v>374</v>
      </c>
      <c r="D234" s="2" t="s">
        <v>375</v>
      </c>
      <c r="E234" s="2" t="s">
        <v>376</v>
      </c>
      <c r="F234" s="2" t="s">
        <v>377</v>
      </c>
      <c r="G234" s="2" t="s">
        <v>378</v>
      </c>
      <c r="H234" s="2" t="s">
        <v>379</v>
      </c>
      <c r="I234" s="2"/>
      <c r="J234" s="2"/>
      <c r="K234" s="2">
        <v>63</v>
      </c>
      <c r="L234" s="2">
        <f>63+165-35-34</f>
        <v>159</v>
      </c>
      <c r="M234" s="2">
        <f>L234-K234</f>
        <v>96</v>
      </c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</row>
    <row r="235" spans="1:24" ht="17" x14ac:dyDescent="0.2">
      <c r="A235" s="13" t="s">
        <v>148</v>
      </c>
      <c r="B235" s="2" t="s">
        <v>178</v>
      </c>
      <c r="C235" s="2" t="s">
        <v>380</v>
      </c>
      <c r="D235" s="2" t="s">
        <v>381</v>
      </c>
      <c r="E235" s="2" t="s">
        <v>382</v>
      </c>
      <c r="F235" s="2" t="s">
        <v>377</v>
      </c>
      <c r="G235" s="2" t="s">
        <v>383</v>
      </c>
      <c r="H235" s="2" t="s">
        <v>384</v>
      </c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</row>
    <row r="236" spans="1:24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</row>
    <row r="237" spans="1:24" ht="17" x14ac:dyDescent="0.2">
      <c r="A237" s="13" t="s">
        <v>159</v>
      </c>
      <c r="B237" s="13"/>
      <c r="C237" s="13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</row>
    <row r="238" spans="1:24" ht="17" x14ac:dyDescent="0.2">
      <c r="A238" s="13" t="s">
        <v>385</v>
      </c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</row>
    <row r="239" spans="1:24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</row>
    <row r="240" spans="1:24" ht="17" x14ac:dyDescent="0.2">
      <c r="A240" s="16" t="s">
        <v>161</v>
      </c>
      <c r="B240" s="16"/>
      <c r="C240" s="16"/>
      <c r="D240" s="16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</row>
    <row r="241" spans="1:24" ht="17" x14ac:dyDescent="0.2">
      <c r="A241" s="13" t="s">
        <v>386</v>
      </c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</row>
    <row r="242" spans="1:24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</row>
    <row r="243" spans="1:24" ht="17" x14ac:dyDescent="0.2">
      <c r="A243" s="13" t="s">
        <v>163</v>
      </c>
      <c r="B243" s="13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</row>
    <row r="244" spans="1:24" ht="17" x14ac:dyDescent="0.2">
      <c r="A244" s="13" t="s">
        <v>387</v>
      </c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</row>
    <row r="245" spans="1:24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</row>
    <row r="246" spans="1:24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</row>
    <row r="247" spans="1:24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</row>
    <row r="248" spans="1:24" x14ac:dyDescent="0.2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</row>
    <row r="249" spans="1:24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</row>
    <row r="250" spans="1:24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</row>
    <row r="251" spans="1:24" x14ac:dyDescent="0.2">
      <c r="A251" s="5">
        <v>42761</v>
      </c>
      <c r="B251" s="2" t="s">
        <v>291</v>
      </c>
      <c r="C251" s="2"/>
      <c r="D251" s="2" t="s">
        <v>405</v>
      </c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</row>
    <row r="252" spans="1:24" x14ac:dyDescent="0.2">
      <c r="A252" s="10" t="s">
        <v>107</v>
      </c>
      <c r="B252" s="10" t="s">
        <v>108</v>
      </c>
      <c r="C252" s="10" t="s">
        <v>109</v>
      </c>
      <c r="D252" s="10" t="s">
        <v>110</v>
      </c>
      <c r="E252" s="10" t="s">
        <v>111</v>
      </c>
      <c r="F252" s="10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</row>
    <row r="253" spans="1:24" x14ac:dyDescent="0.2">
      <c r="A253" s="12" t="s">
        <v>389</v>
      </c>
      <c r="B253" s="12"/>
      <c r="C253" s="12" t="s">
        <v>390</v>
      </c>
      <c r="D253" s="12" t="s">
        <v>391</v>
      </c>
      <c r="E253" s="12" t="s">
        <v>392</v>
      </c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</row>
    <row r="254" spans="1:24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</row>
    <row r="255" spans="1:24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</row>
    <row r="256" spans="1:24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</row>
    <row r="257" spans="1:24" ht="17" x14ac:dyDescent="0.2">
      <c r="A257" s="16" t="s">
        <v>172</v>
      </c>
      <c r="B257" s="2" t="s">
        <v>173</v>
      </c>
      <c r="C257" s="2" t="s">
        <v>174</v>
      </c>
      <c r="D257" s="2" t="s">
        <v>175</v>
      </c>
      <c r="E257" s="2" t="s">
        <v>124</v>
      </c>
      <c r="F257" s="2" t="s">
        <v>125</v>
      </c>
      <c r="G257" s="2" t="s">
        <v>126</v>
      </c>
      <c r="H257" s="2" t="s">
        <v>127</v>
      </c>
      <c r="I257" s="2"/>
      <c r="J257" s="2"/>
      <c r="K257" s="10" t="s">
        <v>475</v>
      </c>
      <c r="L257" s="10" t="s">
        <v>476</v>
      </c>
      <c r="M257" s="10" t="s">
        <v>477</v>
      </c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</row>
    <row r="258" spans="1:24" ht="17" x14ac:dyDescent="0.2">
      <c r="A258" s="13" t="s">
        <v>137</v>
      </c>
      <c r="B258" s="2" t="s">
        <v>178</v>
      </c>
      <c r="C258" s="2" t="s">
        <v>393</v>
      </c>
      <c r="D258" s="2" t="s">
        <v>394</v>
      </c>
      <c r="E258" s="2" t="s">
        <v>228</v>
      </c>
      <c r="F258" s="2" t="s">
        <v>395</v>
      </c>
      <c r="G258" s="2" t="s">
        <v>396</v>
      </c>
      <c r="H258" s="2" t="s">
        <v>397</v>
      </c>
      <c r="I258" s="2"/>
      <c r="J258" s="2"/>
      <c r="K258" s="2">
        <v>263</v>
      </c>
      <c r="L258" s="2">
        <f>263+100-34-27</f>
        <v>302</v>
      </c>
      <c r="M258" s="2">
        <f>L258-K258</f>
        <v>39</v>
      </c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</row>
    <row r="259" spans="1:24" ht="17" x14ac:dyDescent="0.2">
      <c r="A259" s="13" t="s">
        <v>148</v>
      </c>
      <c r="B259" s="2" t="s">
        <v>279</v>
      </c>
      <c r="C259" s="2" t="s">
        <v>398</v>
      </c>
      <c r="D259" s="2" t="s">
        <v>399</v>
      </c>
      <c r="E259" s="2" t="s">
        <v>234</v>
      </c>
      <c r="F259" s="2" t="s">
        <v>395</v>
      </c>
      <c r="G259" s="2" t="s">
        <v>400</v>
      </c>
      <c r="H259" s="2" t="s">
        <v>401</v>
      </c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</row>
    <row r="260" spans="1:24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</row>
    <row r="261" spans="1:24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</row>
    <row r="262" spans="1:24" ht="17" x14ac:dyDescent="0.2">
      <c r="A262" s="13" t="s">
        <v>159</v>
      </c>
      <c r="B262" s="13"/>
      <c r="C262" s="13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</row>
    <row r="263" spans="1:24" ht="17" x14ac:dyDescent="0.2">
      <c r="A263" s="13" t="s">
        <v>402</v>
      </c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</row>
    <row r="264" spans="1:24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</row>
    <row r="265" spans="1:24" ht="17" x14ac:dyDescent="0.2">
      <c r="A265" s="16" t="s">
        <v>161</v>
      </c>
      <c r="B265" s="16"/>
      <c r="C265" s="16"/>
      <c r="D265" s="16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</row>
    <row r="266" spans="1:24" ht="17" x14ac:dyDescent="0.2">
      <c r="A266" s="13" t="s">
        <v>403</v>
      </c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</row>
    <row r="267" spans="1:24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</row>
    <row r="268" spans="1:24" ht="17" x14ac:dyDescent="0.2">
      <c r="A268" s="13" t="s">
        <v>163</v>
      </c>
      <c r="B268" s="13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</row>
    <row r="269" spans="1:24" ht="17" x14ac:dyDescent="0.2">
      <c r="A269" s="13" t="s">
        <v>404</v>
      </c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</row>
    <row r="270" spans="1:24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</row>
    <row r="271" spans="1:24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</row>
    <row r="272" spans="1:24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</row>
    <row r="273" spans="1:24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</row>
    <row r="274" spans="1:24" x14ac:dyDescent="0.2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</row>
    <row r="275" spans="1:24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</row>
    <row r="276" spans="1:24" x14ac:dyDescent="0.2">
      <c r="A276" s="5">
        <v>42761</v>
      </c>
      <c r="B276" s="2" t="s">
        <v>291</v>
      </c>
      <c r="C276" s="2"/>
      <c r="D276" s="2" t="s">
        <v>292</v>
      </c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</row>
    <row r="277" spans="1:24" x14ac:dyDescent="0.2">
      <c r="A277" s="10" t="s">
        <v>107</v>
      </c>
      <c r="B277" s="10" t="s">
        <v>108</v>
      </c>
      <c r="C277" s="10" t="s">
        <v>109</v>
      </c>
      <c r="D277" s="10" t="s">
        <v>110</v>
      </c>
      <c r="E277" s="10" t="s">
        <v>111</v>
      </c>
      <c r="F277" s="10" t="s">
        <v>112</v>
      </c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</row>
    <row r="278" spans="1:24" x14ac:dyDescent="0.2">
      <c r="A278" s="2" t="s">
        <v>406</v>
      </c>
      <c r="B278" s="2"/>
      <c r="C278" s="2" t="s">
        <v>407</v>
      </c>
      <c r="D278" s="2" t="s">
        <v>408</v>
      </c>
      <c r="E278" s="2" t="s">
        <v>409</v>
      </c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</row>
    <row r="279" spans="1:24" ht="17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14"/>
      <c r="O279" s="14" t="s">
        <v>128</v>
      </c>
      <c r="P279" s="14" t="s">
        <v>129</v>
      </c>
      <c r="Q279" s="14" t="s">
        <v>130</v>
      </c>
      <c r="R279" s="14" t="s">
        <v>131</v>
      </c>
      <c r="S279" s="14" t="s">
        <v>132</v>
      </c>
      <c r="T279" s="14" t="s">
        <v>133</v>
      </c>
      <c r="U279" s="14" t="s">
        <v>134</v>
      </c>
      <c r="V279" s="14" t="s">
        <v>135</v>
      </c>
      <c r="W279" s="14" t="s">
        <v>136</v>
      </c>
      <c r="X279" s="14"/>
    </row>
    <row r="280" spans="1:24" ht="17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14" t="s">
        <v>145</v>
      </c>
      <c r="O280" s="13" t="s">
        <v>410</v>
      </c>
      <c r="P280" s="13" t="s">
        <v>147</v>
      </c>
      <c r="Q280" s="13">
        <v>22</v>
      </c>
      <c r="R280" s="13">
        <v>46</v>
      </c>
      <c r="S280" s="13">
        <v>67</v>
      </c>
      <c r="T280" s="13">
        <v>59.05</v>
      </c>
      <c r="U280" s="13">
        <v>40.909999999999997</v>
      </c>
      <c r="V280" s="13">
        <v>4</v>
      </c>
      <c r="W280" s="13">
        <v>3</v>
      </c>
      <c r="X280" s="2"/>
    </row>
    <row r="281" spans="1:24" ht="17" x14ac:dyDescent="0.2">
      <c r="A281" s="16" t="s">
        <v>172</v>
      </c>
      <c r="B281" s="2" t="s">
        <v>173</v>
      </c>
      <c r="C281" s="10" t="s">
        <v>174</v>
      </c>
      <c r="D281" s="2" t="s">
        <v>175</v>
      </c>
      <c r="E281" s="2" t="s">
        <v>411</v>
      </c>
      <c r="F281" s="2" t="s">
        <v>412</v>
      </c>
      <c r="G281" s="2" t="s">
        <v>125</v>
      </c>
      <c r="H281" s="2" t="s">
        <v>126</v>
      </c>
      <c r="I281" s="2" t="s">
        <v>127</v>
      </c>
      <c r="J281" s="2"/>
      <c r="K281" s="2"/>
      <c r="L281" s="2"/>
      <c r="M281" s="2"/>
      <c r="N281" s="14" t="s">
        <v>155</v>
      </c>
      <c r="O281" s="13" t="s">
        <v>413</v>
      </c>
      <c r="P281" s="13" t="s">
        <v>157</v>
      </c>
      <c r="Q281" s="13">
        <v>25</v>
      </c>
      <c r="R281" s="13">
        <v>411</v>
      </c>
      <c r="S281" s="13">
        <v>387</v>
      </c>
      <c r="T281" s="13">
        <v>59.64</v>
      </c>
      <c r="U281" s="13">
        <v>44</v>
      </c>
      <c r="V281" s="13">
        <v>4</v>
      </c>
      <c r="W281" s="13">
        <v>2</v>
      </c>
      <c r="X281" s="2"/>
    </row>
    <row r="282" spans="1:24" ht="17" x14ac:dyDescent="0.2">
      <c r="A282" s="13" t="s">
        <v>137</v>
      </c>
      <c r="B282" s="2" t="s">
        <v>414</v>
      </c>
      <c r="C282" s="2" t="s">
        <v>415</v>
      </c>
      <c r="D282" s="2" t="s">
        <v>416</v>
      </c>
      <c r="E282" s="2" t="s">
        <v>417</v>
      </c>
      <c r="F282" s="2" t="s">
        <v>418</v>
      </c>
      <c r="G282" s="2" t="s">
        <v>419</v>
      </c>
      <c r="H282" s="2" t="s">
        <v>348</v>
      </c>
      <c r="I282" s="2" t="s">
        <v>420</v>
      </c>
      <c r="J282" s="2"/>
      <c r="K282" s="2"/>
      <c r="L282" s="2"/>
      <c r="M282" s="2"/>
      <c r="N282" s="14" t="s">
        <v>158</v>
      </c>
      <c r="O282" s="13">
        <v>366</v>
      </c>
      <c r="P282" s="2"/>
      <c r="Q282" s="2"/>
      <c r="R282" s="2"/>
      <c r="S282" s="2"/>
      <c r="T282" s="2"/>
      <c r="U282" s="2"/>
      <c r="V282" s="2"/>
      <c r="W282" s="2"/>
      <c r="X282" s="2"/>
    </row>
    <row r="283" spans="1:24" ht="17" x14ac:dyDescent="0.2">
      <c r="A283" s="13" t="s">
        <v>148</v>
      </c>
      <c r="B283" s="2" t="s">
        <v>299</v>
      </c>
      <c r="C283" s="2" t="s">
        <v>398</v>
      </c>
      <c r="D283" s="2" t="s">
        <v>421</v>
      </c>
      <c r="E283" s="2" t="s">
        <v>422</v>
      </c>
      <c r="F283" s="2" t="s">
        <v>418</v>
      </c>
      <c r="G283" s="2" t="s">
        <v>419</v>
      </c>
      <c r="H283" s="2" t="s">
        <v>423</v>
      </c>
      <c r="I283" s="2" t="s">
        <v>424</v>
      </c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</row>
    <row r="284" spans="1:24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</row>
    <row r="285" spans="1:24" ht="17" x14ac:dyDescent="0.2">
      <c r="A285" s="13" t="s">
        <v>159</v>
      </c>
      <c r="B285" s="13"/>
      <c r="C285" s="13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</row>
    <row r="286" spans="1:24" ht="17" x14ac:dyDescent="0.2">
      <c r="A286" s="13" t="s">
        <v>425</v>
      </c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</row>
    <row r="287" spans="1:24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</row>
    <row r="288" spans="1:24" ht="17" x14ac:dyDescent="0.2">
      <c r="A288" s="16" t="s">
        <v>161</v>
      </c>
      <c r="B288" s="16"/>
      <c r="C288" s="16"/>
      <c r="D288" s="16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</row>
    <row r="289" spans="1:24" ht="17" x14ac:dyDescent="0.2">
      <c r="A289" s="13" t="s">
        <v>426</v>
      </c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</row>
    <row r="290" spans="1:24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</row>
    <row r="291" spans="1:24" ht="17" x14ac:dyDescent="0.2">
      <c r="A291" s="13" t="s">
        <v>163</v>
      </c>
      <c r="B291" s="13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</row>
    <row r="292" spans="1:24" ht="17" x14ac:dyDescent="0.2">
      <c r="A292" s="13" t="s">
        <v>427</v>
      </c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workbookViewId="0">
      <selection activeCell="J9" sqref="J9:J12"/>
    </sheetView>
  </sheetViews>
  <sheetFormatPr baseColWidth="10" defaultRowHeight="16" x14ac:dyDescent="0.2"/>
  <cols>
    <col min="1" max="1" width="23.6640625" bestFit="1" customWidth="1"/>
    <col min="2" max="2" width="66.83203125" bestFit="1" customWidth="1"/>
    <col min="5" max="5" width="36" bestFit="1" customWidth="1"/>
    <col min="6" max="6" width="27.33203125" bestFit="1" customWidth="1"/>
  </cols>
  <sheetData>
    <row r="1" spans="1:10" x14ac:dyDescent="0.2">
      <c r="A1" t="s">
        <v>470</v>
      </c>
    </row>
    <row r="4" spans="1:10" x14ac:dyDescent="0.2">
      <c r="A4" s="20" t="s">
        <v>428</v>
      </c>
      <c r="B4" s="20" t="s">
        <v>429</v>
      </c>
      <c r="C4" s="20" t="s">
        <v>430</v>
      </c>
      <c r="D4" s="20" t="s">
        <v>431</v>
      </c>
      <c r="E4" s="20" t="s">
        <v>111</v>
      </c>
      <c r="F4" s="20" t="s">
        <v>432</v>
      </c>
      <c r="G4" s="20" t="s">
        <v>433</v>
      </c>
      <c r="H4" s="20" t="s">
        <v>434</v>
      </c>
    </row>
    <row r="5" spans="1:10" x14ac:dyDescent="0.2">
      <c r="A5" s="21" t="s">
        <v>435</v>
      </c>
      <c r="B5" t="s">
        <v>436</v>
      </c>
      <c r="C5" t="s">
        <v>437</v>
      </c>
      <c r="D5" t="s">
        <v>438</v>
      </c>
      <c r="E5" s="22" t="s">
        <v>117</v>
      </c>
      <c r="F5" s="31" t="s">
        <v>118</v>
      </c>
      <c r="G5">
        <v>13</v>
      </c>
      <c r="H5">
        <f>280+39</f>
        <v>319</v>
      </c>
    </row>
    <row r="6" spans="1:10" x14ac:dyDescent="0.2">
      <c r="A6" s="21" t="s">
        <v>439</v>
      </c>
      <c r="B6" s="24" t="s">
        <v>440</v>
      </c>
      <c r="C6" t="s">
        <v>437</v>
      </c>
      <c r="D6" t="s">
        <v>438</v>
      </c>
      <c r="E6" s="22" t="s">
        <v>117</v>
      </c>
      <c r="F6" s="31" t="s">
        <v>118</v>
      </c>
      <c r="G6">
        <v>13</v>
      </c>
      <c r="H6">
        <f>280+39</f>
        <v>319</v>
      </c>
    </row>
    <row r="7" spans="1:10" x14ac:dyDescent="0.2">
      <c r="A7" s="25" t="s">
        <v>441</v>
      </c>
      <c r="B7" t="s">
        <v>487</v>
      </c>
      <c r="C7" t="s">
        <v>437</v>
      </c>
      <c r="D7" t="s">
        <v>438</v>
      </c>
      <c r="E7" s="26" t="s">
        <v>169</v>
      </c>
      <c r="F7" s="31" t="s">
        <v>118</v>
      </c>
      <c r="G7">
        <f>G6+1</f>
        <v>14</v>
      </c>
      <c r="H7">
        <f>314+39</f>
        <v>353</v>
      </c>
    </row>
    <row r="8" spans="1:10" x14ac:dyDescent="0.2">
      <c r="A8" s="25" t="s">
        <v>442</v>
      </c>
      <c r="B8" t="s">
        <v>486</v>
      </c>
      <c r="C8" t="s">
        <v>437</v>
      </c>
      <c r="D8" t="s">
        <v>438</v>
      </c>
      <c r="E8" s="26" t="s">
        <v>169</v>
      </c>
      <c r="F8" s="31" t="s">
        <v>118</v>
      </c>
      <c r="G8">
        <v>14</v>
      </c>
      <c r="H8">
        <f>314+39</f>
        <v>353</v>
      </c>
    </row>
    <row r="9" spans="1:10" x14ac:dyDescent="0.2">
      <c r="A9" s="25" t="s">
        <v>443</v>
      </c>
      <c r="B9" t="s">
        <v>485</v>
      </c>
      <c r="C9" t="s">
        <v>437</v>
      </c>
      <c r="D9" t="s">
        <v>438</v>
      </c>
      <c r="E9" s="27" t="s">
        <v>197</v>
      </c>
      <c r="F9" s="31" t="s">
        <v>198</v>
      </c>
      <c r="G9">
        <f t="shared" ref="G9:G15" si="0">G8+1</f>
        <v>15</v>
      </c>
      <c r="H9">
        <f>349+39</f>
        <v>388</v>
      </c>
      <c r="J9" t="s">
        <v>444</v>
      </c>
    </row>
    <row r="10" spans="1:10" x14ac:dyDescent="0.2">
      <c r="A10" s="25" t="s">
        <v>445</v>
      </c>
      <c r="B10" t="s">
        <v>484</v>
      </c>
      <c r="C10" t="s">
        <v>437</v>
      </c>
      <c r="D10" t="s">
        <v>438</v>
      </c>
      <c r="E10" s="27" t="s">
        <v>197</v>
      </c>
      <c r="F10" s="31" t="s">
        <v>446</v>
      </c>
      <c r="G10">
        <v>15</v>
      </c>
      <c r="H10">
        <f>349+39</f>
        <v>388</v>
      </c>
      <c r="J10" s="28" t="s">
        <v>447</v>
      </c>
    </row>
    <row r="11" spans="1:10" x14ac:dyDescent="0.2">
      <c r="A11" t="s">
        <v>448</v>
      </c>
      <c r="B11" t="s">
        <v>483</v>
      </c>
      <c r="C11" t="s">
        <v>437</v>
      </c>
      <c r="D11" t="s">
        <v>438</v>
      </c>
      <c r="E11" s="31" t="s">
        <v>223</v>
      </c>
      <c r="G11">
        <f t="shared" si="0"/>
        <v>16</v>
      </c>
      <c r="H11">
        <f>264+39</f>
        <v>303</v>
      </c>
      <c r="J11" t="s">
        <v>449</v>
      </c>
    </row>
    <row r="12" spans="1:10" ht="17" x14ac:dyDescent="0.2">
      <c r="A12" t="s">
        <v>450</v>
      </c>
      <c r="B12" t="s">
        <v>482</v>
      </c>
      <c r="C12" t="s">
        <v>437</v>
      </c>
      <c r="D12" t="s">
        <v>438</v>
      </c>
      <c r="E12" s="31" t="s">
        <v>223</v>
      </c>
      <c r="G12">
        <v>16</v>
      </c>
      <c r="H12">
        <f>264+39</f>
        <v>303</v>
      </c>
      <c r="J12" s="29" t="s">
        <v>451</v>
      </c>
    </row>
    <row r="13" spans="1:10" x14ac:dyDescent="0.2">
      <c r="A13" t="s">
        <v>452</v>
      </c>
      <c r="B13" t="s">
        <v>481</v>
      </c>
      <c r="C13" t="s">
        <v>437</v>
      </c>
      <c r="D13" t="s">
        <v>438</v>
      </c>
      <c r="E13" s="31" t="s">
        <v>244</v>
      </c>
      <c r="G13">
        <f t="shared" si="0"/>
        <v>17</v>
      </c>
      <c r="H13">
        <f>327+39</f>
        <v>366</v>
      </c>
    </row>
    <row r="14" spans="1:10" x14ac:dyDescent="0.2">
      <c r="A14" t="s">
        <v>453</v>
      </c>
      <c r="B14" t="s">
        <v>480</v>
      </c>
      <c r="C14" t="s">
        <v>437</v>
      </c>
      <c r="D14" t="s">
        <v>438</v>
      </c>
      <c r="E14" s="31" t="s">
        <v>244</v>
      </c>
      <c r="G14">
        <v>17</v>
      </c>
      <c r="H14">
        <f>327+39</f>
        <v>366</v>
      </c>
    </row>
    <row r="15" spans="1:10" x14ac:dyDescent="0.2">
      <c r="A15" t="s">
        <v>454</v>
      </c>
      <c r="B15" t="s">
        <v>479</v>
      </c>
      <c r="C15" t="s">
        <v>437</v>
      </c>
      <c r="D15" t="s">
        <v>438</v>
      </c>
      <c r="E15" s="23" t="s">
        <v>473</v>
      </c>
      <c r="G15">
        <f t="shared" si="0"/>
        <v>18</v>
      </c>
      <c r="H15">
        <f>176+39</f>
        <v>215</v>
      </c>
    </row>
    <row r="16" spans="1:10" x14ac:dyDescent="0.2">
      <c r="A16" t="s">
        <v>455</v>
      </c>
      <c r="B16" t="s">
        <v>478</v>
      </c>
      <c r="C16" t="s">
        <v>437</v>
      </c>
      <c r="D16" t="s">
        <v>438</v>
      </c>
      <c r="E16" s="23" t="s">
        <v>473</v>
      </c>
      <c r="G16">
        <v>18</v>
      </c>
      <c r="H16">
        <f>176+39</f>
        <v>215</v>
      </c>
    </row>
    <row r="17" spans="1:8" x14ac:dyDescent="0.2">
      <c r="A17" t="s">
        <v>488</v>
      </c>
      <c r="B17" t="s">
        <v>456</v>
      </c>
      <c r="C17" t="s">
        <v>437</v>
      </c>
      <c r="D17" t="s">
        <v>438</v>
      </c>
      <c r="E17" s="31" t="s">
        <v>409</v>
      </c>
      <c r="G17">
        <v>19</v>
      </c>
      <c r="H17">
        <f>296+39</f>
        <v>335</v>
      </c>
    </row>
    <row r="18" spans="1:8" x14ac:dyDescent="0.2">
      <c r="A18" t="s">
        <v>489</v>
      </c>
      <c r="B18" t="s">
        <v>457</v>
      </c>
      <c r="C18" t="s">
        <v>437</v>
      </c>
      <c r="D18" t="s">
        <v>438</v>
      </c>
      <c r="E18" s="31" t="s">
        <v>409</v>
      </c>
      <c r="G18">
        <v>19</v>
      </c>
      <c r="H18">
        <f>296+39</f>
        <v>335</v>
      </c>
    </row>
    <row r="19" spans="1:8" x14ac:dyDescent="0.2">
      <c r="A19" s="30" t="s">
        <v>496</v>
      </c>
      <c r="B19" t="s">
        <v>458</v>
      </c>
      <c r="C19" t="s">
        <v>437</v>
      </c>
      <c r="D19" t="s">
        <v>438</v>
      </c>
      <c r="E19" s="21" t="s">
        <v>471</v>
      </c>
      <c r="G19">
        <v>20</v>
      </c>
      <c r="H19">
        <v>332</v>
      </c>
    </row>
    <row r="20" spans="1:8" x14ac:dyDescent="0.2">
      <c r="A20" s="30" t="s">
        <v>490</v>
      </c>
      <c r="B20" t="s">
        <v>459</v>
      </c>
      <c r="C20" t="s">
        <v>437</v>
      </c>
      <c r="D20" t="s">
        <v>438</v>
      </c>
      <c r="E20" s="21" t="s">
        <v>471</v>
      </c>
      <c r="G20">
        <v>20</v>
      </c>
      <c r="H20">
        <v>332</v>
      </c>
    </row>
    <row r="21" spans="1:8" x14ac:dyDescent="0.2">
      <c r="A21" s="27" t="s">
        <v>497</v>
      </c>
      <c r="B21" t="s">
        <v>460</v>
      </c>
      <c r="C21" t="s">
        <v>437</v>
      </c>
      <c r="D21" t="s">
        <v>438</v>
      </c>
      <c r="E21" s="21" t="s">
        <v>471</v>
      </c>
      <c r="G21">
        <v>21</v>
      </c>
      <c r="H21">
        <v>246</v>
      </c>
    </row>
    <row r="22" spans="1:8" x14ac:dyDescent="0.2">
      <c r="A22" s="27" t="s">
        <v>491</v>
      </c>
      <c r="B22" t="s">
        <v>461</v>
      </c>
      <c r="C22" t="s">
        <v>437</v>
      </c>
      <c r="D22" t="s">
        <v>438</v>
      </c>
      <c r="E22" s="21" t="s">
        <v>471</v>
      </c>
      <c r="G22">
        <v>21</v>
      </c>
      <c r="H22">
        <v>246</v>
      </c>
    </row>
    <row r="23" spans="1:8" x14ac:dyDescent="0.2">
      <c r="A23" s="27" t="s">
        <v>498</v>
      </c>
      <c r="B23" t="s">
        <v>462</v>
      </c>
      <c r="C23" t="s">
        <v>437</v>
      </c>
      <c r="D23" t="s">
        <v>438</v>
      </c>
      <c r="E23" s="21" t="s">
        <v>471</v>
      </c>
      <c r="G23">
        <v>22</v>
      </c>
      <c r="H23">
        <v>231</v>
      </c>
    </row>
    <row r="24" spans="1:8" x14ac:dyDescent="0.2">
      <c r="A24" s="27" t="s">
        <v>492</v>
      </c>
      <c r="B24" t="s">
        <v>463</v>
      </c>
      <c r="C24" t="s">
        <v>437</v>
      </c>
      <c r="D24" t="s">
        <v>438</v>
      </c>
      <c r="E24" s="21" t="s">
        <v>471</v>
      </c>
      <c r="G24">
        <v>22</v>
      </c>
      <c r="H24">
        <v>231</v>
      </c>
    </row>
    <row r="25" spans="1:8" x14ac:dyDescent="0.2">
      <c r="A25" s="23" t="s">
        <v>499</v>
      </c>
      <c r="B25" t="s">
        <v>464</v>
      </c>
      <c r="C25" t="s">
        <v>437</v>
      </c>
      <c r="D25" t="s">
        <v>438</v>
      </c>
      <c r="E25" s="23" t="s">
        <v>473</v>
      </c>
      <c r="G25">
        <v>23</v>
      </c>
      <c r="H25">
        <v>315</v>
      </c>
    </row>
    <row r="26" spans="1:8" x14ac:dyDescent="0.2">
      <c r="A26" s="23" t="s">
        <v>493</v>
      </c>
      <c r="B26" t="s">
        <v>465</v>
      </c>
      <c r="C26" t="s">
        <v>437</v>
      </c>
      <c r="D26" t="s">
        <v>438</v>
      </c>
      <c r="E26" s="23" t="s">
        <v>473</v>
      </c>
      <c r="G26">
        <v>23</v>
      </c>
      <c r="H26">
        <v>315</v>
      </c>
    </row>
    <row r="27" spans="1:8" x14ac:dyDescent="0.2">
      <c r="A27" s="23" t="s">
        <v>500</v>
      </c>
      <c r="B27" t="s">
        <v>466</v>
      </c>
      <c r="C27" t="s">
        <v>437</v>
      </c>
      <c r="D27" t="s">
        <v>438</v>
      </c>
      <c r="E27" s="32" t="s">
        <v>473</v>
      </c>
      <c r="G27">
        <v>24</v>
      </c>
      <c r="H27">
        <v>204</v>
      </c>
    </row>
    <row r="28" spans="1:8" x14ac:dyDescent="0.2">
      <c r="A28" s="23" t="s">
        <v>494</v>
      </c>
      <c r="B28" t="s">
        <v>467</v>
      </c>
      <c r="C28" t="s">
        <v>437</v>
      </c>
      <c r="D28" t="s">
        <v>438</v>
      </c>
      <c r="E28" s="32" t="s">
        <v>473</v>
      </c>
      <c r="G28">
        <v>24</v>
      </c>
      <c r="H28">
        <v>204</v>
      </c>
    </row>
    <row r="29" spans="1:8" x14ac:dyDescent="0.2">
      <c r="A29" s="23" t="s">
        <v>501</v>
      </c>
      <c r="B29" t="s">
        <v>468</v>
      </c>
      <c r="C29" t="s">
        <v>437</v>
      </c>
      <c r="D29" t="s">
        <v>438</v>
      </c>
      <c r="E29" s="23" t="s">
        <v>474</v>
      </c>
      <c r="G29">
        <v>25</v>
      </c>
      <c r="H29">
        <v>139</v>
      </c>
    </row>
    <row r="30" spans="1:8" x14ac:dyDescent="0.2">
      <c r="A30" s="23" t="s">
        <v>495</v>
      </c>
      <c r="B30" t="s">
        <v>469</v>
      </c>
      <c r="C30" t="s">
        <v>437</v>
      </c>
      <c r="D30" t="s">
        <v>438</v>
      </c>
      <c r="E30" s="23" t="s">
        <v>474</v>
      </c>
      <c r="G30">
        <v>25</v>
      </c>
      <c r="H30">
        <v>139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31"/>
  <sheetViews>
    <sheetView tabSelected="1" workbookViewId="0">
      <selection activeCell="B1" sqref="B1:C27"/>
    </sheetView>
  </sheetViews>
  <sheetFormatPr baseColWidth="10" defaultRowHeight="16" x14ac:dyDescent="0.2"/>
  <cols>
    <col min="2" max="2" width="23.6640625" bestFit="1" customWidth="1"/>
    <col min="3" max="3" width="71.83203125" bestFit="1" customWidth="1"/>
  </cols>
  <sheetData>
    <row r="1" spans="2:3" x14ac:dyDescent="0.2">
      <c r="B1" t="s">
        <v>502</v>
      </c>
      <c r="C1" t="s">
        <v>503</v>
      </c>
    </row>
    <row r="2" spans="2:3" x14ac:dyDescent="0.2">
      <c r="B2" s="21" t="s">
        <v>435</v>
      </c>
      <c r="C2" s="37" t="s">
        <v>504</v>
      </c>
    </row>
    <row r="3" spans="2:3" x14ac:dyDescent="0.2">
      <c r="B3" s="21" t="s">
        <v>439</v>
      </c>
      <c r="C3" s="38" t="s">
        <v>505</v>
      </c>
    </row>
    <row r="4" spans="2:3" x14ac:dyDescent="0.2">
      <c r="B4" s="25" t="s">
        <v>441</v>
      </c>
      <c r="C4" s="37" t="s">
        <v>506</v>
      </c>
    </row>
    <row r="5" spans="2:3" x14ac:dyDescent="0.2">
      <c r="B5" s="25" t="s">
        <v>442</v>
      </c>
      <c r="C5" s="37" t="s">
        <v>507</v>
      </c>
    </row>
    <row r="6" spans="2:3" x14ac:dyDescent="0.2">
      <c r="B6" s="25" t="s">
        <v>443</v>
      </c>
      <c r="C6" s="37" t="s">
        <v>508</v>
      </c>
    </row>
    <row r="7" spans="2:3" x14ac:dyDescent="0.2">
      <c r="B7" s="25" t="s">
        <v>445</v>
      </c>
      <c r="C7" s="37" t="s">
        <v>509</v>
      </c>
    </row>
    <row r="8" spans="2:3" x14ac:dyDescent="0.2">
      <c r="B8" t="s">
        <v>448</v>
      </c>
      <c r="C8" s="37" t="s">
        <v>510</v>
      </c>
    </row>
    <row r="9" spans="2:3" x14ac:dyDescent="0.2">
      <c r="B9" t="s">
        <v>450</v>
      </c>
      <c r="C9" s="37" t="s">
        <v>511</v>
      </c>
    </row>
    <row r="10" spans="2:3" x14ac:dyDescent="0.2">
      <c r="B10" t="s">
        <v>452</v>
      </c>
      <c r="C10" s="37" t="s">
        <v>512</v>
      </c>
    </row>
    <row r="11" spans="2:3" x14ac:dyDescent="0.2">
      <c r="B11" t="s">
        <v>453</v>
      </c>
      <c r="C11" s="37" t="s">
        <v>513</v>
      </c>
    </row>
    <row r="12" spans="2:3" x14ac:dyDescent="0.2">
      <c r="B12" t="s">
        <v>454</v>
      </c>
      <c r="C12" s="37" t="s">
        <v>514</v>
      </c>
    </row>
    <row r="13" spans="2:3" x14ac:dyDescent="0.2">
      <c r="B13" t="s">
        <v>455</v>
      </c>
      <c r="C13" s="37" t="s">
        <v>515</v>
      </c>
    </row>
    <row r="14" spans="2:3" x14ac:dyDescent="0.2">
      <c r="B14" t="s">
        <v>488</v>
      </c>
      <c r="C14" s="37" t="s">
        <v>516</v>
      </c>
    </row>
    <row r="15" spans="2:3" x14ac:dyDescent="0.2">
      <c r="B15" t="s">
        <v>489</v>
      </c>
      <c r="C15" s="37" t="s">
        <v>517</v>
      </c>
    </row>
    <row r="16" spans="2:3" x14ac:dyDescent="0.2">
      <c r="B16" t="s">
        <v>496</v>
      </c>
      <c r="C16" s="37" t="s">
        <v>518</v>
      </c>
    </row>
    <row r="17" spans="2:3" x14ac:dyDescent="0.2">
      <c r="B17" t="s">
        <v>490</v>
      </c>
      <c r="C17" s="37" t="s">
        <v>519</v>
      </c>
    </row>
    <row r="18" spans="2:3" x14ac:dyDescent="0.2">
      <c r="B18" t="s">
        <v>497</v>
      </c>
      <c r="C18" s="37" t="s">
        <v>520</v>
      </c>
    </row>
    <row r="19" spans="2:3" x14ac:dyDescent="0.2">
      <c r="B19" t="s">
        <v>491</v>
      </c>
      <c r="C19" s="37" t="s">
        <v>521</v>
      </c>
    </row>
    <row r="20" spans="2:3" x14ac:dyDescent="0.2">
      <c r="B20" t="s">
        <v>498</v>
      </c>
      <c r="C20" s="37" t="s">
        <v>522</v>
      </c>
    </row>
    <row r="21" spans="2:3" x14ac:dyDescent="0.2">
      <c r="B21" t="s">
        <v>492</v>
      </c>
      <c r="C21" s="37" t="s">
        <v>523</v>
      </c>
    </row>
    <row r="22" spans="2:3" x14ac:dyDescent="0.2">
      <c r="B22" t="s">
        <v>499</v>
      </c>
      <c r="C22" s="37" t="s">
        <v>524</v>
      </c>
    </row>
    <row r="23" spans="2:3" x14ac:dyDescent="0.2">
      <c r="B23" t="s">
        <v>493</v>
      </c>
      <c r="C23" s="37" t="s">
        <v>525</v>
      </c>
    </row>
    <row r="24" spans="2:3" x14ac:dyDescent="0.2">
      <c r="B24" t="s">
        <v>500</v>
      </c>
      <c r="C24" s="37" t="s">
        <v>526</v>
      </c>
    </row>
    <row r="25" spans="2:3" x14ac:dyDescent="0.2">
      <c r="B25" t="s">
        <v>494</v>
      </c>
      <c r="C25" s="37" t="s">
        <v>527</v>
      </c>
    </row>
    <row r="26" spans="2:3" x14ac:dyDescent="0.2">
      <c r="B26" t="s">
        <v>501</v>
      </c>
      <c r="C26" s="37" t="s">
        <v>528</v>
      </c>
    </row>
    <row r="27" spans="2:3" x14ac:dyDescent="0.2">
      <c r="B27" t="s">
        <v>495</v>
      </c>
      <c r="C27" s="37" t="s">
        <v>529</v>
      </c>
    </row>
    <row r="28" spans="2:3" x14ac:dyDescent="0.2">
      <c r="C28" s="28"/>
    </row>
    <row r="31" spans="2:3" ht="17" x14ac:dyDescent="0.2">
      <c r="B31" s="2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bisulfite_amplicon_samles</vt:lpstr>
      <vt:lpstr>primer_data</vt:lpstr>
      <vt:lpstr>primer_summary</vt:lpstr>
      <vt:lpstr>formatted for supplements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2017-03-14T19:51:35Z</dcterms:created>
  <dcterms:modified xsi:type="dcterms:W3CDTF">2017-05-24T18:38:27Z</dcterms:modified>
</cp:coreProperties>
</file>