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4Lnqj0OdJoVO+muqZxD8Lz4eBQrsw81bcLB/LT2J1Wc="/>
    </ext>
  </extLst>
</workbook>
</file>

<file path=xl/sharedStrings.xml><?xml version="1.0" encoding="utf-8"?>
<sst xmlns="http://schemas.openxmlformats.org/spreadsheetml/2006/main" count="355" uniqueCount="153">
  <si>
    <t>팀명</t>
  </si>
  <si>
    <t>Dopamine</t>
  </si>
  <si>
    <t>오늘 날짜</t>
  </si>
  <si>
    <t>프로젝트명</t>
  </si>
  <si>
    <t>사내 업무지원 챗봇 : 나비(NAVI)</t>
  </si>
  <si>
    <t>목표 작업기간</t>
  </si>
  <si>
    <t>작성자</t>
  </si>
  <si>
    <t>최성장, 고범석, 지형우, 김동욱, 안수민</t>
  </si>
  <si>
    <t>작성일</t>
  </si>
  <si>
    <t>2025.07.24</t>
  </si>
  <si>
    <t>✅</t>
  </si>
  <si>
    <t>완료</t>
  </si>
  <si>
    <t>v</t>
  </si>
  <si>
    <t>진행완료</t>
  </si>
  <si>
    <t>시작일</t>
  </si>
  <si>
    <t>2025.07.23</t>
  </si>
  <si>
    <t>최종 수정일</t>
  </si>
  <si>
    <t>2025.08 .06</t>
  </si>
  <si>
    <t>🔃</t>
  </si>
  <si>
    <t>진행중</t>
  </si>
  <si>
    <t>진행에정</t>
  </si>
  <si>
    <t>종료일</t>
  </si>
  <si>
    <t>2025.09.15</t>
  </si>
  <si>
    <t>버전</t>
  </si>
  <si>
    <t>1.0.0</t>
  </si>
  <si>
    <t>🗓️</t>
  </si>
  <si>
    <t>회의필요</t>
  </si>
  <si>
    <t>💭</t>
  </si>
  <si>
    <t>회의 필요</t>
  </si>
  <si>
    <t>중간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</si>
  <si>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</si>
  <si>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</si>
  <si>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</si>
  <si>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</si>
  <si>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</si>
  <si>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</si>
  <si>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</si>
  <si>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</si>
  <si>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July</t>
  </si>
  <si>
    <t>August</t>
  </si>
  <si>
    <t>September</t>
  </si>
  <si>
    <t>W</t>
  </si>
  <si>
    <t>1W</t>
  </si>
  <si>
    <t>2W</t>
  </si>
  <si>
    <t>3W</t>
  </si>
  <si>
    <t>4W</t>
  </si>
  <si>
    <t>5W</t>
  </si>
  <si>
    <t>6W</t>
  </si>
  <si>
    <t>8W</t>
  </si>
  <si>
    <t>D</t>
  </si>
  <si>
    <t>1.  분석, 설계</t>
  </si>
  <si>
    <t>1.1 기획</t>
  </si>
  <si>
    <t>산출물 보안 및 잔여 리소스 정리</t>
  </si>
  <si>
    <t>프로젝트 기획서</t>
  </si>
  <si>
    <t>요구사항 정의서(초안)</t>
  </si>
  <si>
    <t>WBS</t>
  </si>
  <si>
    <t>1.2 기술 및 스택 조사</t>
  </si>
  <si>
    <t>필요 기술 조사</t>
  </si>
  <si>
    <t>기능별 구현 가능성 검토</t>
  </si>
  <si>
    <t>1.3 데이터 수집 방법 조사</t>
  </si>
  <si>
    <t>데이터 수집 방안 논의</t>
  </si>
  <si>
    <t>1.4 시스템 설계</t>
  </si>
  <si>
    <t>시스템 아키텍쳐 설계(초안)</t>
  </si>
  <si>
    <t>최성장, 고범석</t>
  </si>
  <si>
    <t>2. 구현</t>
  </si>
  <si>
    <t>2.1 데이터 수집</t>
  </si>
  <si>
    <t>데이터 수집</t>
  </si>
  <si>
    <t>데이터 전처리</t>
  </si>
  <si>
    <t>지형우, 김동욱, 안수민</t>
  </si>
  <si>
    <t>2.2 Front-end 개발</t>
  </si>
  <si>
    <t>화면설계(Figma)</t>
  </si>
  <si>
    <t>로그인</t>
  </si>
  <si>
    <t>지형우</t>
  </si>
  <si>
    <t>마이페이지</t>
  </si>
  <si>
    <t>비밀번호 수정</t>
  </si>
  <si>
    <t>안수민</t>
  </si>
  <si>
    <t>채팅화면</t>
  </si>
  <si>
    <t>김동욱</t>
  </si>
  <si>
    <t>영수증처리화면</t>
  </si>
  <si>
    <t>관리자 화면</t>
  </si>
  <si>
    <t>안수민, 지형우</t>
  </si>
  <si>
    <t>디자인 설계</t>
  </si>
  <si>
    <t>김동욱,안수민,지형우</t>
  </si>
  <si>
    <t>개발 세팅</t>
  </si>
  <si>
    <t>라우팅 설정</t>
  </si>
  <si>
    <t>고범석, 김동욱, 안수민</t>
  </si>
  <si>
    <t>색상 및 글꼴 설정</t>
  </si>
  <si>
    <t>프론트화면 구현</t>
  </si>
  <si>
    <t>사용자/관리자 로그인</t>
  </si>
  <si>
    <t>고범석</t>
  </si>
  <si>
    <t xml:space="preserve">사용자 마이페이지 </t>
  </si>
  <si>
    <t>사용자 비밀번호 수정</t>
  </si>
  <si>
    <t>사용자 업무 가이드 화면</t>
  </si>
  <si>
    <t>사용자 영수증 처리 화면</t>
  </si>
  <si>
    <t>관리자 회원관리 화면</t>
  </si>
  <si>
    <t>관리자 대화신고내역</t>
  </si>
  <si>
    <t>관리자 영수증 관리</t>
  </si>
  <si>
    <t>API 연결</t>
  </si>
  <si>
    <t>사용자 업무 가이드 채팅</t>
  </si>
  <si>
    <t>사용자 영수증 처리</t>
  </si>
  <si>
    <t>사용자 채팅 내역</t>
  </si>
  <si>
    <t>관리자 회원관리화면</t>
  </si>
  <si>
    <t>2.3 Back-end 개발</t>
  </si>
  <si>
    <t>DB</t>
  </si>
  <si>
    <t>DB설계 (ERD)</t>
  </si>
  <si>
    <t>DB(AWS) - PostgreSQL</t>
  </si>
  <si>
    <t>FAST API DB(AWS) 연결</t>
  </si>
  <si>
    <t>백엔드구현</t>
  </si>
  <si>
    <t>로그인 구현</t>
  </si>
  <si>
    <t>지형우, 최성장</t>
  </si>
  <si>
    <t>채팅 응답 생성</t>
  </si>
  <si>
    <t>파일 업로드 및 파일 저장</t>
  </si>
  <si>
    <t>파일 다운로드</t>
  </si>
  <si>
    <t>관리자 회원관리 조회</t>
  </si>
  <si>
    <t>관리자 대화신고내역 조회</t>
  </si>
  <si>
    <t>관리자 영수증 목록 조회</t>
  </si>
  <si>
    <t>모델</t>
  </si>
  <si>
    <t xml:space="preserve">REST API </t>
  </si>
  <si>
    <t>모델 통신 - RunPod API JSON 통신</t>
  </si>
  <si>
    <t>모델 - 백엔드 통합</t>
  </si>
  <si>
    <t>서버</t>
  </si>
  <si>
    <t>Load Balancing(서버최적화)</t>
  </si>
  <si>
    <t>최성장</t>
  </si>
  <si>
    <t>HTTPS 인증</t>
  </si>
  <si>
    <t>AWS 배포</t>
  </si>
  <si>
    <t>2.4 모델 개발</t>
  </si>
  <si>
    <t>RAG 시스템 설계</t>
  </si>
  <si>
    <t>RAG 시스템 구현</t>
  </si>
  <si>
    <t>OCR 모델 설계</t>
  </si>
  <si>
    <t>OCR 모델 구현</t>
  </si>
  <si>
    <t>RAG 시스템 1차 성능평가</t>
  </si>
  <si>
    <t>김동욱, 최성장, 안수민</t>
  </si>
  <si>
    <t>OCR 모델 1차 성능평가</t>
  </si>
  <si>
    <t>지형우, 고범석</t>
  </si>
  <si>
    <t>3. 검수</t>
  </si>
  <si>
    <t>3.1 내부검수</t>
  </si>
  <si>
    <t>코드 리팩토링</t>
  </si>
  <si>
    <t>테스트 시나리오 작성</t>
  </si>
  <si>
    <t>프로토 타입 테스트(trouble shooting)</t>
  </si>
  <si>
    <t>4. 발표</t>
  </si>
  <si>
    <t>4.1 문서검토</t>
  </si>
  <si>
    <t>화면 설계서 검토</t>
  </si>
  <si>
    <t>시스템 아키텍처 검토</t>
  </si>
  <si>
    <t>데이터 수집 보고서 검토</t>
  </si>
  <si>
    <t>지형우, 안수민</t>
  </si>
  <si>
    <t>발표 문서 검토</t>
  </si>
  <si>
    <t>최성장, 김동욱</t>
  </si>
  <si>
    <t>README 작성</t>
  </si>
  <si>
    <t>고범석, 지형우</t>
  </si>
  <si>
    <t>5. 발표</t>
  </si>
  <si>
    <t>5.1 최종발표</t>
  </si>
  <si>
    <t>발표</t>
  </si>
  <si>
    <t>2025. 9 15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</si>
</sst>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. M. d"/>
    <numFmt numFmtId="166" formatCode="yyyy\-mm\-dd"/>
    <numFmt numFmtId="167" formatCode="yyyy. m. 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Calibri"/>
    </font>
    <font>
      <sz val="11.0"/>
      <color theme="1"/>
      <name val="Calibri"/>
    </font>
    <font>
      <sz val="9.0"/>
      <color rgb="FFFFFFFF"/>
      <name val="Malgun Gothic"/>
    </font>
    <font>
      <sz val="9.0"/>
      <color rgb="FF000000"/>
      <name val="Malgun Gothic"/>
    </font>
    <font>
      <color theme="1"/>
      <name val="Calibri"/>
    </font>
    <font>
      <color theme="1"/>
      <name val="Malgun Gothic"/>
    </font>
  </fonts>
  <fills count="1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9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2" fontId="3" numFmtId="0" xfId="0" applyAlignment="1" applyBorder="1" applyFill="1" applyFont="1">
      <alignment horizontal="center" shrinkToFit="0" vertical="bottom" wrapText="1"/>
    </xf>
    <xf borderId="4" fillId="0" fontId="4" numFmtId="0" xfId="0" applyAlignment="1" applyBorder="1" applyFont="1">
      <alignment horizontal="center" vertical="bottom"/>
    </xf>
    <xf borderId="5" fillId="0" fontId="2" numFmtId="0" xfId="0" applyBorder="1" applyFont="1"/>
    <xf borderId="6" fillId="2" fontId="3" numFmtId="0" xfId="0" applyAlignment="1" applyBorder="1" applyFont="1">
      <alignment horizontal="center" vertical="bottom"/>
    </xf>
    <xf borderId="7" fillId="0" fontId="4" numFmtId="164" xfId="0" applyAlignment="1" applyBorder="1" applyFont="1" applyNumberForma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bottom" wrapText="1"/>
    </xf>
    <xf borderId="11" fillId="0" fontId="4" numFmtId="0" xfId="0" applyAlignment="1" applyBorder="1" applyFont="1">
      <alignment horizontal="center" vertical="bottom"/>
    </xf>
    <xf borderId="12" fillId="0" fontId="2" numFmtId="0" xfId="0" applyBorder="1" applyFont="1"/>
    <xf borderId="13" fillId="2" fontId="1" numFmtId="0" xfId="0" applyAlignment="1" applyBorder="1" applyFont="1">
      <alignment vertical="bottom"/>
    </xf>
    <xf borderId="14" fillId="0" fontId="2" numFmtId="0" xfId="0" applyBorder="1" applyFont="1"/>
    <xf borderId="15" fillId="0" fontId="4" numFmtId="0" xfId="0" applyAlignment="1" applyBorder="1" applyFont="1">
      <alignment horizontal="center" vertical="bottom"/>
    </xf>
    <xf borderId="16" fillId="2" fontId="3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shrinkToFit="0" vertical="bottom" wrapText="1"/>
    </xf>
    <xf borderId="10" fillId="2" fontId="3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vertical="center"/>
    </xf>
    <xf borderId="17" fillId="2" fontId="4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19" fillId="0" fontId="1" numFmtId="0" xfId="0" applyAlignment="1" applyBorder="1" applyFont="1">
      <alignment horizontal="center" vertical="bottom"/>
    </xf>
    <xf borderId="20" fillId="0" fontId="2" numFmtId="0" xfId="0" applyBorder="1" applyFont="1"/>
    <xf borderId="21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readingOrder="0" vertical="bottom"/>
    </xf>
    <xf borderId="16" fillId="2" fontId="4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8" fillId="3" fontId="1" numFmtId="0" xfId="0" applyAlignment="1" applyBorder="1" applyFill="1" applyFont="1">
      <alignment vertical="bottom"/>
    </xf>
    <xf borderId="9" fillId="3" fontId="1" numFmtId="0" xfId="0" applyAlignment="1" applyBorder="1" applyFont="1">
      <alignment vertical="bottom"/>
    </xf>
    <xf borderId="23" fillId="2" fontId="3" numFmtId="0" xfId="0" applyAlignment="1" applyBorder="1" applyFont="1">
      <alignment horizontal="center" vertical="bottom"/>
    </xf>
    <xf borderId="24" fillId="0" fontId="4" numFmtId="0" xfId="0" applyAlignment="1" applyBorder="1" applyFont="1">
      <alignment horizontal="center" vertical="bottom"/>
    </xf>
    <xf borderId="24" fillId="2" fontId="3" numFmtId="0" xfId="0" applyAlignment="1" applyBorder="1" applyFont="1">
      <alignment horizontal="center" shrinkToFit="0" vertical="bottom" wrapText="1"/>
    </xf>
    <xf borderId="25" fillId="0" fontId="4" numFmtId="0" xfId="0" applyAlignment="1" applyBorder="1" applyFont="1">
      <alignment horizontal="center" vertical="bottom"/>
    </xf>
    <xf borderId="26" fillId="0" fontId="2" numFmtId="0" xfId="0" applyBorder="1" applyFont="1"/>
    <xf borderId="23" fillId="2" fontId="5" numFmtId="0" xfId="0" applyAlignment="1" applyBorder="1" applyFont="1">
      <alignment horizontal="center" vertical="bottom"/>
    </xf>
    <xf borderId="27" fillId="0" fontId="1" numFmtId="0" xfId="0" applyAlignment="1" applyBorder="1" applyFont="1">
      <alignment vertical="bottom"/>
    </xf>
    <xf borderId="28" fillId="0" fontId="6" numFmtId="0" xfId="0" applyAlignment="1" applyBorder="1" applyFont="1">
      <alignment horizontal="center" vertical="bottom"/>
    </xf>
    <xf borderId="29" fillId="0" fontId="2" numFmtId="0" xfId="0" applyBorder="1" applyFont="1"/>
    <xf borderId="0" fillId="4" fontId="4" numFmtId="0" xfId="0" applyAlignment="1" applyFill="1" applyFont="1">
      <alignment horizontal="center" vertical="bottom"/>
    </xf>
    <xf borderId="30" fillId="2" fontId="3" numFmtId="0" xfId="0" applyAlignment="1" applyBorder="1" applyFont="1">
      <alignment horizontal="center" vertical="bottom"/>
    </xf>
    <xf borderId="31" fillId="2" fontId="3" numFmtId="0" xfId="0" applyAlignment="1" applyBorder="1" applyFont="1">
      <alignment horizontal="center" vertical="bottom"/>
    </xf>
    <xf borderId="31" fillId="2" fontId="3" numFmtId="0" xfId="0" applyAlignment="1" applyBorder="1" applyFont="1">
      <alignment horizontal="center" shrinkToFit="0" vertical="bottom" wrapText="1"/>
    </xf>
    <xf borderId="10" fillId="5" fontId="3" numFmtId="0" xfId="0" applyAlignment="1" applyBorder="1" applyFill="1" applyFont="1">
      <alignment horizontal="center" vertical="bottom"/>
    </xf>
    <xf borderId="11" fillId="6" fontId="7" numFmtId="0" xfId="0" applyAlignment="1" applyBorder="1" applyFill="1" applyFont="1">
      <alignment vertical="bottom"/>
    </xf>
    <xf borderId="21" fillId="0" fontId="2" numFmtId="0" xfId="0" applyBorder="1" applyFont="1"/>
    <xf borderId="21" fillId="6" fontId="7" numFmtId="0" xfId="0" applyAlignment="1" applyBorder="1" applyFont="1">
      <alignment vertical="bottom"/>
    </xf>
    <xf borderId="10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32" fillId="0" fontId="2" numFmtId="0" xfId="0" applyBorder="1" applyFont="1"/>
    <xf borderId="33" fillId="0" fontId="2" numFmtId="0" xfId="0" applyBorder="1" applyFont="1"/>
    <xf borderId="11" fillId="7" fontId="7" numFmtId="0" xfId="0" applyAlignment="1" applyBorder="1" applyFill="1" applyFont="1">
      <alignment vertical="bottom"/>
    </xf>
    <xf borderId="10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34" fillId="0" fontId="2" numFmtId="0" xfId="0" applyBorder="1" applyFont="1"/>
    <xf borderId="35" fillId="0" fontId="2" numFmtId="0" xfId="0" applyBorder="1" applyFont="1"/>
    <xf borderId="10" fillId="8" fontId="7" numFmtId="0" xfId="0" applyAlignment="1" applyBorder="1" applyFill="1" applyFont="1">
      <alignment horizontal="center" vertical="bottom"/>
    </xf>
    <xf borderId="0" fillId="8" fontId="7" numFmtId="0" xfId="0" applyAlignment="1" applyFont="1">
      <alignment horizontal="center" vertical="bottom"/>
    </xf>
    <xf borderId="36" fillId="2" fontId="3" numFmtId="0" xfId="0" applyAlignment="1" applyBorder="1" applyFont="1">
      <alignment horizontal="center" vertical="bottom"/>
    </xf>
    <xf borderId="36" fillId="2" fontId="3" numFmtId="0" xfId="0" applyAlignment="1" applyBorder="1" applyFont="1">
      <alignment horizontal="center" shrinkToFit="0" vertical="bottom" wrapText="1"/>
    </xf>
    <xf borderId="36" fillId="5" fontId="3" numFmtId="0" xfId="0" applyAlignment="1" applyBorder="1" applyFont="1">
      <alignment horizontal="center" vertical="bottom"/>
    </xf>
    <xf borderId="36" fillId="0" fontId="8" numFmtId="165" xfId="0" applyAlignment="1" applyBorder="1" applyFont="1" applyNumberFormat="1">
      <alignment horizontal="center" vertical="bottom"/>
    </xf>
    <xf borderId="36" fillId="9" fontId="8" numFmtId="165" xfId="0" applyAlignment="1" applyBorder="1" applyFill="1" applyFont="1" applyNumberFormat="1">
      <alignment horizontal="center" vertical="bottom"/>
    </xf>
    <xf borderId="36" fillId="0" fontId="9" numFmtId="0" xfId="0" applyAlignment="1" applyBorder="1" applyFont="1">
      <alignment vertical="bottom"/>
    </xf>
    <xf borderId="36" fillId="10" fontId="10" numFmtId="0" xfId="0" applyAlignment="1" applyBorder="1" applyFill="1" applyFont="1">
      <alignment vertical="bottom"/>
    </xf>
    <xf borderId="36" fillId="10" fontId="1" numFmtId="0" xfId="0" applyAlignment="1" applyBorder="1" applyFont="1">
      <alignment vertical="bottom"/>
    </xf>
    <xf borderId="36" fillId="10" fontId="1" numFmtId="9" xfId="0" applyAlignment="1" applyBorder="1" applyFont="1" applyNumberFormat="1">
      <alignment vertical="bottom"/>
    </xf>
    <xf borderId="36" fillId="10" fontId="1" numFmtId="166" xfId="0" applyAlignment="1" applyBorder="1" applyFont="1" applyNumberFormat="1">
      <alignment vertical="bottom"/>
    </xf>
    <xf borderId="36" fillId="11" fontId="1" numFmtId="0" xfId="0" applyAlignment="1" applyBorder="1" applyFill="1" applyFont="1">
      <alignment vertical="bottom"/>
    </xf>
    <xf borderId="36" fillId="11" fontId="1" numFmtId="0" xfId="0" applyAlignment="1" applyBorder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2" fontId="1" numFmtId="0" xfId="0" applyAlignment="1" applyFill="1" applyFont="1">
      <alignment vertical="bottom"/>
    </xf>
    <xf borderId="37" fillId="13" fontId="1" numFmtId="0" xfId="0" applyAlignment="1" applyBorder="1" applyFill="1" applyFont="1">
      <alignment horizontal="center" shrinkToFit="0" vertical="center" wrapText="1"/>
    </xf>
    <xf borderId="0" fillId="13" fontId="1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horizontal="left" vertical="bottom"/>
    </xf>
    <xf borderId="0" fillId="2" fontId="4" numFmtId="0" xfId="0" applyAlignment="1" applyFont="1">
      <alignment horizontal="center" vertical="center"/>
    </xf>
    <xf borderId="0" fillId="0" fontId="6" numFmtId="9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vertical="bottom"/>
    </xf>
    <xf borderId="0" fillId="9" fontId="1" numFmtId="0" xfId="0" applyAlignment="1" applyFont="1">
      <alignment horizontal="center" vertical="bottom"/>
    </xf>
    <xf borderId="0" fillId="14" fontId="1" numFmtId="0" xfId="0" applyAlignment="1" applyFill="1" applyFont="1">
      <alignment horizontal="center" vertical="bottom"/>
    </xf>
    <xf borderId="37" fillId="0" fontId="2" numFmtId="0" xfId="0" applyBorder="1" applyFont="1"/>
    <xf borderId="0" fillId="10" fontId="10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1" numFmtId="166" xfId="0" applyAlignment="1" applyFont="1" applyNumberFormat="1">
      <alignment vertical="bottom"/>
    </xf>
    <xf borderId="0" fillId="11" fontId="1" numFmtId="0" xfId="0" applyAlignment="1" applyFont="1">
      <alignment vertical="bottom"/>
    </xf>
    <xf borderId="0" fillId="0" fontId="9" numFmtId="167" xfId="0" applyAlignment="1" applyFont="1" applyNumberFormat="1">
      <alignment horizontal="center" vertical="bottom"/>
    </xf>
    <xf borderId="0" fillId="10" fontId="1" numFmtId="0" xfId="0" applyAlignment="1" applyFont="1">
      <alignment horizontal="left" vertical="bottom"/>
    </xf>
    <xf borderId="38" fillId="0" fontId="1" numFmtId="0" xfId="0" applyAlignment="1" applyBorder="1" applyFont="1">
      <alignment vertical="bottom"/>
    </xf>
    <xf borderId="38" fillId="0" fontId="9" numFmtId="0" xfId="0" applyAlignment="1" applyBorder="1" applyFont="1">
      <alignment shrinkToFit="0" vertical="bottom" wrapText="1"/>
    </xf>
    <xf borderId="38" fillId="0" fontId="9" numFmtId="0" xfId="0" applyAlignment="1" applyBorder="1" applyFont="1">
      <alignment horizontal="left" vertical="bottom"/>
    </xf>
    <xf borderId="38" fillId="13" fontId="1" numFmtId="0" xfId="0" applyAlignment="1" applyBorder="1" applyFont="1">
      <alignment horizontal="center" vertical="bottom"/>
    </xf>
    <xf borderId="38" fillId="9" fontId="1" numFmtId="0" xfId="0" applyAlignment="1" applyBorder="1" applyFont="1">
      <alignment horizontal="center" vertical="bottom"/>
    </xf>
    <xf borderId="38" fillId="14" fontId="1" numFmtId="0" xfId="0" applyAlignment="1" applyBorder="1" applyFont="1">
      <alignment horizontal="center" vertical="bottom"/>
    </xf>
    <xf borderId="38" fillId="12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9" numFmtId="167" xfId="0" applyAlignment="1" applyFont="1" applyNumberForma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6" numFmtId="9" xfId="0" applyAlignment="1" applyFont="1" applyNumberFormat="1">
      <alignment horizontal="right" readingOrder="0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9" numFmtId="0" xfId="0" applyAlignment="1" applyFont="1">
      <alignment horizontal="left" shrinkToFit="0" vertical="bottom" wrapText="1"/>
    </xf>
    <xf borderId="36" fillId="10" fontId="9" numFmtId="0" xfId="0" applyAlignment="1" applyBorder="1" applyFont="1">
      <alignment vertical="bottom"/>
    </xf>
    <xf borderId="36" fillId="10" fontId="1" numFmtId="0" xfId="0" applyAlignment="1" applyBorder="1" applyFont="1">
      <alignment horizontal="left" vertical="bottom"/>
    </xf>
    <xf borderId="36" fillId="12" fontId="1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38" fillId="0" fontId="9" numFmtId="0" xfId="0" applyAlignment="1" applyBorder="1" applyFont="1">
      <alignment horizontal="center" vertical="bottom"/>
    </xf>
    <xf borderId="38" fillId="0" fontId="1" numFmtId="0" xfId="0" applyAlignment="1" applyBorder="1" applyFont="1">
      <alignment readingOrder="0" vertical="bottom"/>
    </xf>
    <xf borderId="38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vertical="bottom"/>
    </xf>
    <xf borderId="36" fillId="13" fontId="1" numFmtId="0" xfId="0" applyAlignment="1" applyBorder="1" applyFont="1">
      <alignment vertical="bottom"/>
    </xf>
    <xf borderId="0" fillId="0" fontId="1" numFmtId="0" xfId="0" applyAlignment="1" applyFont="1">
      <alignment horizontal="left" vertical="bottom"/>
    </xf>
    <xf borderId="0" fillId="0" fontId="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0"/>
  <cols>
    <col customWidth="1" min="1" max="1" width="2.63"/>
    <col customWidth="1" min="2" max="2" width="12.63"/>
    <col customWidth="1" min="3" max="3" width="27.88"/>
    <col customWidth="1" min="4" max="4" width="30.63"/>
    <col customWidth="1" min="5" max="5" width="29.75"/>
    <col customWidth="1" min="6" max="6" width="12.63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5.75" customHeight="1">
      <c r="A2" s="1"/>
      <c r="B2" s="2"/>
      <c r="C2" s="3"/>
      <c r="D2" s="4" t="s">
        <v>0</v>
      </c>
      <c r="E2" s="5" t="s">
        <v>1</v>
      </c>
      <c r="F2" s="6"/>
      <c r="G2" s="1"/>
      <c r="H2" s="7" t="s">
        <v>2</v>
      </c>
      <c r="I2" s="8">
        <f>TODAY()</f>
        <v>45876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15.75" customHeight="1">
      <c r="A3" s="1"/>
      <c r="B3" s="9"/>
      <c r="C3" s="10"/>
      <c r="D3" s="11" t="s">
        <v>3</v>
      </c>
      <c r="E3" s="12" t="s">
        <v>4</v>
      </c>
      <c r="F3" s="13"/>
      <c r="G3" s="1"/>
      <c r="H3" s="1"/>
      <c r="I3" s="1"/>
      <c r="J3" s="1"/>
      <c r="K3" s="1"/>
      <c r="L3" s="1"/>
      <c r="M3" s="14"/>
      <c r="N3" s="15"/>
      <c r="O3" s="16" t="s">
        <v>5</v>
      </c>
      <c r="P3" s="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15.75" customHeight="1">
      <c r="A4" s="1"/>
      <c r="B4" s="17" t="s">
        <v>6</v>
      </c>
      <c r="C4" s="18" t="s">
        <v>7</v>
      </c>
      <c r="D4" s="19" t="s">
        <v>8</v>
      </c>
      <c r="E4" s="20" t="s">
        <v>9</v>
      </c>
      <c r="F4" s="13"/>
      <c r="G4" s="1"/>
      <c r="H4" s="21" t="s">
        <v>10</v>
      </c>
      <c r="I4" s="22" t="s">
        <v>11</v>
      </c>
      <c r="J4" s="1"/>
      <c r="K4" s="1"/>
      <c r="L4" s="1"/>
      <c r="M4" s="23" t="s">
        <v>12</v>
      </c>
      <c r="N4" s="24"/>
      <c r="O4" s="25" t="s">
        <v>13</v>
      </c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15.75" customHeight="1">
      <c r="A5" s="1"/>
      <c r="B5" s="17" t="s">
        <v>14</v>
      </c>
      <c r="C5" s="26" t="s">
        <v>15</v>
      </c>
      <c r="D5" s="11" t="s">
        <v>16</v>
      </c>
      <c r="E5" s="27" t="s">
        <v>17</v>
      </c>
      <c r="F5" s="13"/>
      <c r="G5" s="1"/>
      <c r="H5" s="28" t="s">
        <v>18</v>
      </c>
      <c r="I5" s="29" t="s">
        <v>19</v>
      </c>
      <c r="J5" s="1"/>
      <c r="K5" s="1"/>
      <c r="L5" s="1"/>
      <c r="M5" s="30"/>
      <c r="N5" s="31"/>
      <c r="O5" s="25" t="s">
        <v>20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15.75" customHeight="1">
      <c r="A6" s="1"/>
      <c r="B6" s="32" t="s">
        <v>21</v>
      </c>
      <c r="C6" s="33" t="s">
        <v>22</v>
      </c>
      <c r="D6" s="34" t="s">
        <v>23</v>
      </c>
      <c r="E6" s="35" t="s">
        <v>24</v>
      </c>
      <c r="F6" s="36"/>
      <c r="G6" s="1"/>
      <c r="H6" s="37" t="s">
        <v>25</v>
      </c>
      <c r="I6" s="38" t="s">
        <v>26</v>
      </c>
      <c r="J6" s="1"/>
      <c r="K6" s="1"/>
      <c r="L6" s="1"/>
      <c r="M6" s="39" t="s">
        <v>27</v>
      </c>
      <c r="N6" s="40"/>
      <c r="O6" s="35" t="s">
        <v>28</v>
      </c>
      <c r="P6" s="3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ht="89.25" hidden="1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ht="15.75" hidden="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1" t="s">
        <v>29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ht="15.75" customHeight="1">
      <c r="A9" s="1"/>
      <c r="B9" s="42" t="s">
        <v>30</v>
      </c>
      <c r="C9" s="43" t="s">
        <v>31</v>
      </c>
      <c r="D9" s="44" t="s">
        <v>32</v>
      </c>
      <c r="E9" s="43" t="s">
        <v>33</v>
      </c>
      <c r="F9" s="43" t="s">
        <v>34</v>
      </c>
      <c r="G9" s="43" t="s">
        <v>35</v>
      </c>
      <c r="H9" s="43" t="s">
        <v>14</v>
      </c>
      <c r="I9" s="43" t="s">
        <v>21</v>
      </c>
      <c r="J9" s="43" t="s">
        <v>36</v>
      </c>
      <c r="K9" s="45" t="s">
        <v>37</v>
      </c>
      <c r="L9" s="46" t="s">
        <v>38</v>
      </c>
      <c r="M9" s="47"/>
      <c r="N9" s="47"/>
      <c r="O9" s="47"/>
      <c r="P9" s="47"/>
      <c r="Q9" s="47"/>
      <c r="R9" s="47"/>
      <c r="S9" s="24"/>
      <c r="T9" s="46" t="s">
        <v>39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24"/>
      <c r="AM9" s="48" t="s">
        <v>40</v>
      </c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24"/>
      <c r="AZ9" s="49"/>
      <c r="BA9" s="50"/>
      <c r="BB9" s="50"/>
      <c r="BC9" s="50"/>
      <c r="BD9" s="50"/>
    </row>
    <row r="10" ht="15.75" customHeight="1">
      <c r="A10" s="1"/>
      <c r="B10" s="51"/>
      <c r="C10" s="52"/>
      <c r="D10" s="52"/>
      <c r="E10" s="52"/>
      <c r="F10" s="52"/>
      <c r="G10" s="52"/>
      <c r="H10" s="52"/>
      <c r="I10" s="52"/>
      <c r="J10" s="52"/>
      <c r="K10" s="45" t="s">
        <v>41</v>
      </c>
      <c r="L10" s="53" t="s">
        <v>42</v>
      </c>
      <c r="M10" s="47"/>
      <c r="N10" s="24"/>
      <c r="O10" s="53" t="s">
        <v>43</v>
      </c>
      <c r="P10" s="47"/>
      <c r="Q10" s="47"/>
      <c r="R10" s="47"/>
      <c r="S10" s="24"/>
      <c r="T10" s="53" t="s">
        <v>44</v>
      </c>
      <c r="U10" s="47"/>
      <c r="V10" s="47"/>
      <c r="W10" s="47"/>
      <c r="X10" s="24"/>
      <c r="Y10" s="53" t="s">
        <v>45</v>
      </c>
      <c r="Z10" s="47"/>
      <c r="AA10" s="47"/>
      <c r="AB10" s="24"/>
      <c r="AC10" s="53" t="s">
        <v>46</v>
      </c>
      <c r="AD10" s="47"/>
      <c r="AE10" s="47"/>
      <c r="AF10" s="47"/>
      <c r="AG10" s="24"/>
      <c r="AH10" s="53" t="s">
        <v>47</v>
      </c>
      <c r="AI10" s="47"/>
      <c r="AJ10" s="47"/>
      <c r="AK10" s="47"/>
      <c r="AL10" s="24"/>
      <c r="AM10" s="53"/>
      <c r="AN10" s="47"/>
      <c r="AO10" s="47"/>
      <c r="AP10" s="47"/>
      <c r="AQ10" s="24"/>
      <c r="AR10" s="53" t="s">
        <v>48</v>
      </c>
      <c r="AS10" s="47"/>
      <c r="AT10" s="47"/>
      <c r="AU10" s="47"/>
      <c r="AV10" s="47"/>
      <c r="AW10" s="47"/>
      <c r="AX10" s="47"/>
      <c r="AY10" s="24"/>
      <c r="AZ10" s="54"/>
      <c r="BA10" s="55"/>
      <c r="BB10" s="55"/>
      <c r="BC10" s="55"/>
      <c r="BD10" s="55"/>
    </row>
    <row r="11" ht="15.75" customHeight="1">
      <c r="A11" s="1"/>
      <c r="B11" s="56"/>
      <c r="C11" s="57"/>
      <c r="D11" s="57"/>
      <c r="E11" s="57"/>
      <c r="F11" s="57"/>
      <c r="G11" s="57"/>
      <c r="H11" s="57"/>
      <c r="I11" s="57"/>
      <c r="J11" s="57"/>
      <c r="K11" s="45" t="s">
        <v>49</v>
      </c>
      <c r="L11" s="58">
        <v>23.0</v>
      </c>
      <c r="M11" s="58">
        <v>24.0</v>
      </c>
      <c r="N11" s="58">
        <v>25.0</v>
      </c>
      <c r="O11" s="58">
        <v>28.0</v>
      </c>
      <c r="P11" s="58">
        <v>29.0</v>
      </c>
      <c r="Q11" s="58">
        <v>30.0</v>
      </c>
      <c r="R11" s="58">
        <v>31.0</v>
      </c>
      <c r="S11" s="58">
        <v>1.0</v>
      </c>
      <c r="T11" s="58">
        <v>4.0</v>
      </c>
      <c r="U11" s="58">
        <v>5.0</v>
      </c>
      <c r="V11" s="58">
        <v>6.0</v>
      </c>
      <c r="W11" s="58">
        <v>7.0</v>
      </c>
      <c r="X11" s="58">
        <v>8.0</v>
      </c>
      <c r="Y11" s="58">
        <v>11.0</v>
      </c>
      <c r="Z11" s="58">
        <v>12.0</v>
      </c>
      <c r="AA11" s="58">
        <v>13.0</v>
      </c>
      <c r="AB11" s="58">
        <v>14.0</v>
      </c>
      <c r="AC11" s="58">
        <v>18.0</v>
      </c>
      <c r="AD11" s="58">
        <v>19.0</v>
      </c>
      <c r="AE11" s="58">
        <v>20.0</v>
      </c>
      <c r="AF11" s="58">
        <v>21.0</v>
      </c>
      <c r="AG11" s="58">
        <v>22.0</v>
      </c>
      <c r="AH11" s="58">
        <v>25.0</v>
      </c>
      <c r="AI11" s="58">
        <v>26.0</v>
      </c>
      <c r="AJ11" s="58">
        <v>27.0</v>
      </c>
      <c r="AK11" s="58">
        <v>28.0</v>
      </c>
      <c r="AL11" s="58">
        <v>29.0</v>
      </c>
      <c r="AM11" s="58">
        <v>1.0</v>
      </c>
      <c r="AN11" s="58">
        <v>2.0</v>
      </c>
      <c r="AO11" s="58">
        <v>3.0</v>
      </c>
      <c r="AP11" s="58">
        <v>4.0</v>
      </c>
      <c r="AQ11" s="58">
        <v>5.0</v>
      </c>
      <c r="AR11" s="58">
        <v>8.0</v>
      </c>
      <c r="AS11" s="58">
        <v>9.0</v>
      </c>
      <c r="AT11" s="58">
        <v>10.0</v>
      </c>
      <c r="AU11" s="58">
        <v>11.0</v>
      </c>
      <c r="AV11" s="58">
        <v>12.0</v>
      </c>
      <c r="AW11" s="58">
        <v>13.0</v>
      </c>
      <c r="AX11" s="58">
        <v>14.0</v>
      </c>
      <c r="AY11" s="58">
        <v>15.0</v>
      </c>
      <c r="AZ11" s="58">
        <v>16.0</v>
      </c>
      <c r="BA11" s="59">
        <v>16.0</v>
      </c>
      <c r="BB11" s="59">
        <v>17.0</v>
      </c>
      <c r="BC11" s="59">
        <v>18.0</v>
      </c>
      <c r="BD11" s="59">
        <v>19.0</v>
      </c>
    </row>
    <row r="12" ht="15.75" customHeight="1">
      <c r="A12" s="1"/>
      <c r="B12" s="60"/>
      <c r="C12" s="60"/>
      <c r="D12" s="61"/>
      <c r="E12" s="60"/>
      <c r="F12" s="60"/>
      <c r="G12" s="60"/>
      <c r="H12" s="60"/>
      <c r="I12" s="60"/>
      <c r="J12" s="60"/>
      <c r="K12" s="62"/>
      <c r="L12" s="63">
        <f>IF(ISNUMBER(L11), DATE(2025, 
  SWITCH(TRIM(L9), 
    "July", 7, 
    "August", 8, 
    "September", 9, 
    "October", 10, 
    "November", 11, 
    "December", 12, 
    1), 
  L11), 
"")
</f>
        <v>45861</v>
      </c>
      <c r="M12" s="63">
        <f t="shared" ref="M12:R12" si="1">IF(ISNUMBER(M11), DATE(2025, 
  SWITCH(TRIM($L$9), 
    "July", 7, 
    "August", 8, 
    "September", 9, 
    "October", 10, 
    "November", 11, 
    "December", 12, 
    1), 
  M11), 
"")
</f>
        <v>45862</v>
      </c>
      <c r="N12" s="63">
        <f t="shared" si="1"/>
        <v>45863</v>
      </c>
      <c r="O12" s="63">
        <f t="shared" si="1"/>
        <v>45866</v>
      </c>
      <c r="P12" s="63">
        <f t="shared" si="1"/>
        <v>45867</v>
      </c>
      <c r="Q12" s="63">
        <f t="shared" si="1"/>
        <v>45868</v>
      </c>
      <c r="R12" s="63">
        <f t="shared" si="1"/>
        <v>45869</v>
      </c>
      <c r="S12" s="63">
        <f t="shared" ref="S12:AL12" si="2">IF(ISNUMBER(S11), DATE(2025, 
  SWITCH(TRIM($T$9), 
    "July", 7, 
    "August", 8, 
    "September", 9, 
    "October", 10, 
    "November", 11, 
    "December", 12, 
    1), 
  S11), 
"")
</f>
        <v>45870</v>
      </c>
      <c r="T12" s="63">
        <f t="shared" si="2"/>
        <v>45873</v>
      </c>
      <c r="U12" s="63">
        <f t="shared" si="2"/>
        <v>45874</v>
      </c>
      <c r="V12" s="63">
        <f t="shared" si="2"/>
        <v>45875</v>
      </c>
      <c r="W12" s="63">
        <f t="shared" si="2"/>
        <v>45876</v>
      </c>
      <c r="X12" s="63">
        <f t="shared" si="2"/>
        <v>45877</v>
      </c>
      <c r="Y12" s="64">
        <f t="shared" si="2"/>
        <v>45880</v>
      </c>
      <c r="Z12" s="63">
        <f t="shared" si="2"/>
        <v>45881</v>
      </c>
      <c r="AA12" s="63">
        <f t="shared" si="2"/>
        <v>45882</v>
      </c>
      <c r="AB12" s="63">
        <f t="shared" si="2"/>
        <v>45883</v>
      </c>
      <c r="AC12" s="63">
        <f t="shared" si="2"/>
        <v>45887</v>
      </c>
      <c r="AD12" s="63">
        <f t="shared" si="2"/>
        <v>45888</v>
      </c>
      <c r="AE12" s="63">
        <f t="shared" si="2"/>
        <v>45889</v>
      </c>
      <c r="AF12" s="63">
        <f t="shared" si="2"/>
        <v>45890</v>
      </c>
      <c r="AG12" s="63">
        <f t="shared" si="2"/>
        <v>45891</v>
      </c>
      <c r="AH12" s="63">
        <f t="shared" si="2"/>
        <v>45894</v>
      </c>
      <c r="AI12" s="63">
        <f t="shared" si="2"/>
        <v>45895</v>
      </c>
      <c r="AJ12" s="63">
        <f t="shared" si="2"/>
        <v>45896</v>
      </c>
      <c r="AK12" s="63">
        <f t="shared" si="2"/>
        <v>45897</v>
      </c>
      <c r="AL12" s="63">
        <f t="shared" si="2"/>
        <v>45898</v>
      </c>
      <c r="AM12" s="63">
        <f>IF(ISNUMBER(AM11), DATE(2025, 
  SWITCH(TRIM(AM9), 
    "July", 7, 
    "August", 8, 
    "September", 9, 
    "October", 10, 
    "November", 11, 
    "December", 12, 
    1), 
  AM11), 
"")
</f>
        <v>45901</v>
      </c>
      <c r="AN12" s="63">
        <f t="shared" ref="AN12:AZ12" si="3">IF(ISNUMBER(AN11), DATE(2025, 
  SWITCH(TRIM($AM$9), 
    "July", 7, 
    "August", 8, 
    "September", 9, 
    "October", 10, 
    "November", 11, 
    "December", 12, 
    1), 
  AN11), 
"")
</f>
        <v>45902</v>
      </c>
      <c r="AO12" s="63">
        <f t="shared" si="3"/>
        <v>45903</v>
      </c>
      <c r="AP12" s="63">
        <f t="shared" si="3"/>
        <v>45904</v>
      </c>
      <c r="AQ12" s="63">
        <f t="shared" si="3"/>
        <v>45905</v>
      </c>
      <c r="AR12" s="63">
        <f t="shared" si="3"/>
        <v>45908</v>
      </c>
      <c r="AS12" s="63">
        <f t="shared" si="3"/>
        <v>45909</v>
      </c>
      <c r="AT12" s="63">
        <f t="shared" si="3"/>
        <v>45910</v>
      </c>
      <c r="AU12" s="63">
        <f t="shared" si="3"/>
        <v>45911</v>
      </c>
      <c r="AV12" s="63">
        <f t="shared" si="3"/>
        <v>45912</v>
      </c>
      <c r="AW12" s="63">
        <f t="shared" si="3"/>
        <v>45913</v>
      </c>
      <c r="AX12" s="63">
        <f t="shared" si="3"/>
        <v>45914</v>
      </c>
      <c r="AY12" s="63">
        <f t="shared" si="3"/>
        <v>45915</v>
      </c>
      <c r="AZ12" s="63">
        <f t="shared" si="3"/>
        <v>45916</v>
      </c>
      <c r="BA12" s="59"/>
      <c r="BB12" s="59"/>
      <c r="BC12" s="59"/>
      <c r="BD12" s="59"/>
    </row>
    <row r="13" ht="15.75" customHeight="1">
      <c r="A13" s="1"/>
      <c r="B13" s="65" t="s">
        <v>50</v>
      </c>
      <c r="C13" s="66" t="s">
        <v>51</v>
      </c>
      <c r="D13" s="67"/>
      <c r="E13" s="67"/>
      <c r="F13" s="67"/>
      <c r="G13" s="68"/>
      <c r="H13" s="69"/>
      <c r="I13" s="69"/>
      <c r="J13" s="67"/>
      <c r="K13" s="70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3"/>
      <c r="AZ13" s="74" t="s">
        <v>52</v>
      </c>
      <c r="BA13" s="75"/>
      <c r="BB13" s="75"/>
      <c r="BC13" s="75"/>
      <c r="BD13" s="75"/>
    </row>
    <row r="14" ht="15.75" customHeight="1">
      <c r="A14" s="1"/>
      <c r="B14" s="1"/>
      <c r="C14" s="1"/>
      <c r="D14" s="76" t="s">
        <v>53</v>
      </c>
      <c r="E14" s="77" t="s">
        <v>7</v>
      </c>
      <c r="F14" s="78" t="str">
        <f t="shared" ref="F14:F16" si="4">IF(G14=100%, $H$4, IF(G14=0%, "",$H$5))</f>
        <v>✅</v>
      </c>
      <c r="G14" s="79">
        <f>IFERROR(__xludf.DUMMYFUNCTION("IF(
  AND(ISDATE(H14), ISDATE(I14)),
  LET(
    dateRange, FILTER(L$12:Z$12, (L$12:Z$12 &gt;= H14) * (L$12:Z$12 &lt;= I14)),
    taskRange, FILTER(L14:Z14, (L$12:Z$12 &gt;= H14) * (L$12:Z$12 &lt;= I14)),
    validDays, COUNTA(dateRange),
    doneDays, COUNTIF(taskRan"&amp;"ge, ""v""),
    IF(validDays &gt; 0, ROUND(doneDays / validDays, 1), """")
  ),
  """"
)
"),1.0)</f>
        <v>1</v>
      </c>
      <c r="H14" s="80">
        <v>45861.0</v>
      </c>
      <c r="I14" s="81">
        <v>45873.0</v>
      </c>
      <c r="J14" s="82" t="str">
        <f t="shared" ref="J14:J16" si="5">IF(
  AND(ISDATE(H14), ISDATE(I14)),
  IF(I14 &gt; H14, I14 - H14 &amp; "일", "0일"),
  ""
)
</f>
        <v>12일</v>
      </c>
      <c r="K14" s="1"/>
      <c r="L14" s="83" t="s">
        <v>12</v>
      </c>
      <c r="M14" s="83" t="s">
        <v>12</v>
      </c>
      <c r="N14" s="83" t="s">
        <v>12</v>
      </c>
      <c r="O14" s="83" t="s">
        <v>12</v>
      </c>
      <c r="P14" s="83" t="s">
        <v>12</v>
      </c>
      <c r="Q14" s="83" t="s">
        <v>12</v>
      </c>
      <c r="R14" s="83" t="s">
        <v>12</v>
      </c>
      <c r="S14" s="83" t="s">
        <v>12</v>
      </c>
      <c r="T14" s="83" t="s">
        <v>12</v>
      </c>
      <c r="U14" s="84"/>
      <c r="V14" s="84"/>
      <c r="W14" s="84"/>
      <c r="X14" s="84"/>
      <c r="Y14" s="85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6"/>
      <c r="AP14" s="84"/>
      <c r="AQ14" s="84"/>
      <c r="AR14" s="84"/>
      <c r="AS14" s="84"/>
      <c r="AT14" s="84"/>
      <c r="AU14" s="84"/>
      <c r="AV14" s="84"/>
      <c r="AW14" s="84"/>
      <c r="AX14" s="84"/>
      <c r="AY14" s="73"/>
      <c r="AZ14" s="87"/>
      <c r="BA14" s="75"/>
      <c r="BB14" s="75"/>
      <c r="BC14" s="75"/>
      <c r="BD14" s="75"/>
    </row>
    <row r="15" ht="15.75" customHeight="1">
      <c r="A15" s="1"/>
      <c r="B15" s="1"/>
      <c r="C15" s="1"/>
      <c r="D15" s="76" t="s">
        <v>54</v>
      </c>
      <c r="E15" s="77" t="s">
        <v>7</v>
      </c>
      <c r="F15" s="78" t="str">
        <f t="shared" si="4"/>
        <v>✅</v>
      </c>
      <c r="G15" s="79">
        <f>IFERROR(__xludf.DUMMYFUNCTION("IF(
  AND(ISDATE(H15), ISDATE(I15)),
  LET(
    dateRange, FILTER(L$12:Z$12, (L$12:Z$12 &gt;= H15) * (L$12:Z$12 &lt;= I15)),
    taskRange, FILTER(L15:Z15, (L$12:Z$12 &gt;= H15) * (L$12:Z$12 &lt;= I15)),
    validDays, COUNTA(dateRange),
    doneDays, COUNTIF(taskRan"&amp;"ge, ""v""),
    IF(validDays &gt; 0, ROUND(doneDays / validDays, 1), """")
  ),
  """"
)
"),1.0)</f>
        <v>1</v>
      </c>
      <c r="H15" s="80">
        <v>45861.0</v>
      </c>
      <c r="I15" s="81">
        <v>45873.0</v>
      </c>
      <c r="J15" s="82" t="str">
        <f t="shared" si="5"/>
        <v>12일</v>
      </c>
      <c r="K15" s="1"/>
      <c r="L15" s="83" t="s">
        <v>12</v>
      </c>
      <c r="M15" s="83" t="s">
        <v>12</v>
      </c>
      <c r="N15" s="83" t="s">
        <v>12</v>
      </c>
      <c r="O15" s="83" t="s">
        <v>12</v>
      </c>
      <c r="P15" s="83" t="s">
        <v>12</v>
      </c>
      <c r="Q15" s="83" t="s">
        <v>12</v>
      </c>
      <c r="R15" s="83" t="s">
        <v>12</v>
      </c>
      <c r="S15" s="83" t="s">
        <v>12</v>
      </c>
      <c r="T15" s="83" t="s">
        <v>12</v>
      </c>
      <c r="U15" s="84"/>
      <c r="V15" s="84"/>
      <c r="W15" s="84"/>
      <c r="X15" s="84"/>
      <c r="Y15" s="85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6"/>
      <c r="AP15" s="84"/>
      <c r="AQ15" s="84"/>
      <c r="AR15" s="84"/>
      <c r="AS15" s="84"/>
      <c r="AT15" s="84"/>
      <c r="AU15" s="84"/>
      <c r="AV15" s="84"/>
      <c r="AW15" s="84"/>
      <c r="AX15" s="84"/>
      <c r="AY15" s="73"/>
      <c r="AZ15" s="87"/>
      <c r="BA15" s="75"/>
      <c r="BB15" s="75"/>
      <c r="BC15" s="75"/>
      <c r="BD15" s="75"/>
    </row>
    <row r="16" ht="15.75" customHeight="1">
      <c r="A16" s="1"/>
      <c r="B16" s="1"/>
      <c r="C16" s="1"/>
      <c r="D16" s="76" t="s">
        <v>55</v>
      </c>
      <c r="E16" s="77" t="s">
        <v>7</v>
      </c>
      <c r="F16" s="78" t="str">
        <f t="shared" si="4"/>
        <v>✅</v>
      </c>
      <c r="G16" s="79">
        <f>IFERROR(__xludf.DUMMYFUNCTION("IF(
  AND(ISDATE(H16), ISDATE(I16)),
  LET(
    dateRange, FILTER(L$12:Z$12, (L$12:Z$12 &gt;= H16) * (L$12:Z$12 &lt;= I16)),
    taskRange, FILTER(L16:Z16, (L$12:Z$12 &gt;= H16) * (L$12:Z$12 &lt;= I16)),
    validDays, COUNTA(dateRange),
    doneDays, COUNTIF(taskRan"&amp;"ge, ""v""),
    IF(validDays &gt; 0, ROUND(doneDays / validDays, 1), """")
  ),
  """"
)
"),1.0)</f>
        <v>1</v>
      </c>
      <c r="H16" s="80">
        <v>45861.0</v>
      </c>
      <c r="I16" s="81">
        <v>45873.0</v>
      </c>
      <c r="J16" s="82" t="str">
        <f t="shared" si="5"/>
        <v>12일</v>
      </c>
      <c r="K16" s="1"/>
      <c r="L16" s="83" t="s">
        <v>12</v>
      </c>
      <c r="M16" s="83" t="s">
        <v>12</v>
      </c>
      <c r="N16" s="83" t="s">
        <v>12</v>
      </c>
      <c r="O16" s="83" t="s">
        <v>12</v>
      </c>
      <c r="P16" s="83" t="s">
        <v>12</v>
      </c>
      <c r="Q16" s="83" t="s">
        <v>12</v>
      </c>
      <c r="R16" s="83" t="s">
        <v>12</v>
      </c>
      <c r="S16" s="83" t="s">
        <v>12</v>
      </c>
      <c r="T16" s="83" t="s">
        <v>12</v>
      </c>
      <c r="U16" s="84"/>
      <c r="V16" s="84"/>
      <c r="W16" s="84"/>
      <c r="X16" s="84"/>
      <c r="Y16" s="85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6"/>
      <c r="AP16" s="84"/>
      <c r="AQ16" s="84"/>
      <c r="AR16" s="84"/>
      <c r="AS16" s="84"/>
      <c r="AT16" s="84"/>
      <c r="AU16" s="84"/>
      <c r="AV16" s="84"/>
      <c r="AW16" s="84"/>
      <c r="AX16" s="84"/>
      <c r="AY16" s="73"/>
      <c r="AZ16" s="87"/>
      <c r="BA16" s="75"/>
      <c r="BB16" s="75"/>
      <c r="BC16" s="75"/>
      <c r="BD16" s="75"/>
    </row>
    <row r="17" ht="15.75" customHeight="1">
      <c r="A17" s="1"/>
      <c r="B17" s="1"/>
      <c r="C17" s="88" t="s">
        <v>56</v>
      </c>
      <c r="D17" s="89"/>
      <c r="E17" s="89"/>
      <c r="F17" s="89"/>
      <c r="G17" s="89"/>
      <c r="H17" s="90"/>
      <c r="I17" s="90"/>
      <c r="J17" s="90"/>
      <c r="K17" s="91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3"/>
      <c r="AZ17" s="87"/>
      <c r="BA17" s="75"/>
      <c r="BB17" s="75"/>
      <c r="BC17" s="75"/>
      <c r="BD17" s="75"/>
    </row>
    <row r="18" ht="15.75" customHeight="1">
      <c r="A18" s="1"/>
      <c r="B18" s="1"/>
      <c r="C18" s="1"/>
      <c r="D18" s="76" t="s">
        <v>57</v>
      </c>
      <c r="E18" s="77" t="s">
        <v>7</v>
      </c>
      <c r="F18" s="78" t="str">
        <f t="shared" ref="F18:F19" si="6">IF(G18=100%, $H$4, IF(G18=0%, "",$H$5))</f>
        <v>✅</v>
      </c>
      <c r="G18" s="79">
        <f>IFERROR(__xludf.DUMMYFUNCTION("IF(
  AND(ISDATE(H18), ISDATE(I18)),
  LET(
    dateRange, FILTER(L$12:Z$12, (L$12:Z$12 &gt;= H18) * (L$12:Z$12 &lt;= I18)),
    taskRange, FILTER(L18:Z18, (L$12:Z$12 &gt;= H18) * (L$12:Z$12 &lt;= I18)),
    validDays, COUNTA(dateRange),
    doneDays, COUNTIF(taskRan"&amp;"ge, ""v""),
    IF(validDays &gt; 0, ROUND(doneDays / validDays, 1), """")
  ),
  """"
)
"),1.0)</f>
        <v>1</v>
      </c>
      <c r="H18" s="92">
        <v>45863.0</v>
      </c>
      <c r="I18" s="81">
        <v>45873.0</v>
      </c>
      <c r="J18" s="82" t="str">
        <f t="shared" ref="J18:J19" si="7">IF(
  AND(ISDATE(H18), ISDATE(I18)),
  IF(I18 &gt; H18, I18 - H18 &amp; "일", "0일"),
  ""
)
</f>
        <v>10일</v>
      </c>
      <c r="K18" s="1"/>
      <c r="L18" s="84"/>
      <c r="M18" s="84"/>
      <c r="N18" s="83" t="s">
        <v>12</v>
      </c>
      <c r="O18" s="83" t="s">
        <v>12</v>
      </c>
      <c r="P18" s="83" t="s">
        <v>12</v>
      </c>
      <c r="Q18" s="83" t="s">
        <v>12</v>
      </c>
      <c r="R18" s="83" t="s">
        <v>12</v>
      </c>
      <c r="S18" s="83" t="s">
        <v>12</v>
      </c>
      <c r="T18" s="83" t="s">
        <v>12</v>
      </c>
      <c r="U18" s="84"/>
      <c r="V18" s="84"/>
      <c r="W18" s="84"/>
      <c r="X18" s="84"/>
      <c r="Y18" s="85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6"/>
      <c r="AP18" s="84"/>
      <c r="AQ18" s="84"/>
      <c r="AR18" s="84"/>
      <c r="AS18" s="84"/>
      <c r="AT18" s="84"/>
      <c r="AU18" s="84"/>
      <c r="AV18" s="84"/>
      <c r="AW18" s="84"/>
      <c r="AX18" s="84"/>
      <c r="AY18" s="73"/>
      <c r="AZ18" s="87"/>
      <c r="BA18" s="75"/>
      <c r="BB18" s="75"/>
      <c r="BC18" s="75"/>
      <c r="BD18" s="75"/>
    </row>
    <row r="19" ht="15.75" customHeight="1">
      <c r="A19" s="1"/>
      <c r="B19" s="1"/>
      <c r="C19" s="1"/>
      <c r="D19" s="76" t="s">
        <v>58</v>
      </c>
      <c r="E19" s="77" t="s">
        <v>7</v>
      </c>
      <c r="F19" s="78" t="str">
        <f t="shared" si="6"/>
        <v>✅</v>
      </c>
      <c r="G19" s="79">
        <f>IFERROR(__xludf.DUMMYFUNCTION("IF(
  AND(ISDATE(H19), ISDATE(I19)),
  LET(
    dateRange, FILTER(L$12:Z$12, (L$12:Z$12 &gt;= H19) * (L$12:Z$12 &lt;= I19)),
    taskRange, FILTER(L19:Z19, (L$12:Z$12 &gt;= H19) * (L$12:Z$12 &lt;= I19)),
    validDays, COUNTA(dateRange),
    doneDays, COUNTIF(taskRan"&amp;"ge, ""v""),
    IF(validDays &gt; 0, ROUND(doneDays / validDays, 1), """")
  ),
  """"
)
"),1.0)</f>
        <v>1</v>
      </c>
      <c r="H19" s="92">
        <v>45863.0</v>
      </c>
      <c r="I19" s="81">
        <v>45873.0</v>
      </c>
      <c r="J19" s="82" t="str">
        <f t="shared" si="7"/>
        <v>10일</v>
      </c>
      <c r="K19" s="1"/>
      <c r="L19" s="84"/>
      <c r="M19" s="84"/>
      <c r="N19" s="83" t="s">
        <v>12</v>
      </c>
      <c r="O19" s="83" t="s">
        <v>12</v>
      </c>
      <c r="P19" s="83" t="s">
        <v>12</v>
      </c>
      <c r="Q19" s="83" t="s">
        <v>12</v>
      </c>
      <c r="R19" s="83" t="s">
        <v>12</v>
      </c>
      <c r="S19" s="83" t="s">
        <v>12</v>
      </c>
      <c r="T19" s="83" t="s">
        <v>12</v>
      </c>
      <c r="U19" s="84"/>
      <c r="V19" s="84"/>
      <c r="W19" s="84"/>
      <c r="X19" s="84"/>
      <c r="Y19" s="85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6"/>
      <c r="AP19" s="84"/>
      <c r="AQ19" s="84"/>
      <c r="AR19" s="84"/>
      <c r="AS19" s="84"/>
      <c r="AT19" s="84"/>
      <c r="AU19" s="84"/>
      <c r="AV19" s="84"/>
      <c r="AW19" s="84"/>
      <c r="AX19" s="84"/>
      <c r="AY19" s="73"/>
      <c r="AZ19" s="87"/>
      <c r="BA19" s="75"/>
      <c r="BB19" s="75"/>
      <c r="BC19" s="75"/>
      <c r="BD19" s="75"/>
    </row>
    <row r="20" ht="15.75" customHeight="1">
      <c r="A20" s="1"/>
      <c r="B20" s="1"/>
      <c r="C20" s="88" t="s">
        <v>59</v>
      </c>
      <c r="D20" s="89"/>
      <c r="E20" s="93"/>
      <c r="F20" s="93"/>
      <c r="G20" s="89"/>
      <c r="H20" s="90"/>
      <c r="I20" s="90"/>
      <c r="J20" s="90"/>
      <c r="K20" s="91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3"/>
      <c r="AZ20" s="87"/>
      <c r="BA20" s="75"/>
      <c r="BB20" s="75"/>
      <c r="BC20" s="75"/>
      <c r="BD20" s="75"/>
    </row>
    <row r="21" ht="15.75" customHeight="1">
      <c r="A21" s="1"/>
      <c r="B21" s="1"/>
      <c r="C21" s="1"/>
      <c r="D21" s="76" t="s">
        <v>60</v>
      </c>
      <c r="E21" s="77" t="s">
        <v>7</v>
      </c>
      <c r="F21" s="78" t="str">
        <f>IF(G21=100%, $H$4, IF(G21=0%, "",$H$5))</f>
        <v>✅</v>
      </c>
      <c r="G21" s="79">
        <f>IFERROR(__xludf.DUMMYFUNCTION("IF(
  AND(ISDATE(H21), ISDATE(I21)),
  LET(
    dateRange, FILTER(L$12:Z$12, (L$12:Z$12 &gt;= H21) * (L$12:Z$12 &lt;= I21)),
    taskRange, FILTER(L21:Z21, (L$12:Z$12 &gt;= H21) * (L$12:Z$12 &lt;= I21)),
    validDays, COUNTA(dateRange),
    doneDays, COUNTIF(taskRan"&amp;"ge, ""v""),
    IF(validDays &gt; 0, ROUND(doneDays / validDays, 1), """")
  ),
  """"
)
"),1.0)</f>
        <v>1</v>
      </c>
      <c r="H21" s="92">
        <v>45863.0</v>
      </c>
      <c r="I21" s="81">
        <v>45873.0</v>
      </c>
      <c r="J21" s="82" t="str">
        <f>IF(
  AND(ISDATE(H21), ISDATE(I21)),
  IF(I21 &gt; H21, I21 - H21 &amp; "일", "0일"),
  ""
)
</f>
        <v>10일</v>
      </c>
      <c r="K21" s="1"/>
      <c r="L21" s="84"/>
      <c r="M21" s="84"/>
      <c r="N21" s="83" t="s">
        <v>12</v>
      </c>
      <c r="O21" s="83" t="s">
        <v>12</v>
      </c>
      <c r="P21" s="83" t="s">
        <v>12</v>
      </c>
      <c r="Q21" s="83" t="s">
        <v>12</v>
      </c>
      <c r="R21" s="83" t="s">
        <v>12</v>
      </c>
      <c r="S21" s="83" t="s">
        <v>12</v>
      </c>
      <c r="T21" s="83" t="s">
        <v>12</v>
      </c>
      <c r="U21" s="84"/>
      <c r="V21" s="84"/>
      <c r="W21" s="84"/>
      <c r="X21" s="84"/>
      <c r="Y21" s="85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6"/>
      <c r="AP21" s="84"/>
      <c r="AQ21" s="84"/>
      <c r="AR21" s="84"/>
      <c r="AS21" s="84"/>
      <c r="AT21" s="84"/>
      <c r="AU21" s="84"/>
      <c r="AV21" s="84"/>
      <c r="AW21" s="84"/>
      <c r="AX21" s="84"/>
      <c r="AY21" s="73"/>
      <c r="AZ21" s="87"/>
      <c r="BA21" s="75"/>
      <c r="BB21" s="75"/>
      <c r="BC21" s="75"/>
      <c r="BD21" s="75"/>
    </row>
    <row r="22" ht="15.75" customHeight="1">
      <c r="A22" s="1"/>
      <c r="B22" s="1"/>
      <c r="C22" s="88" t="s">
        <v>61</v>
      </c>
      <c r="D22" s="89"/>
      <c r="E22" s="93"/>
      <c r="F22" s="93"/>
      <c r="G22" s="89"/>
      <c r="H22" s="90"/>
      <c r="I22" s="90"/>
      <c r="J22" s="90"/>
      <c r="K22" s="91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3"/>
      <c r="AZ22" s="87"/>
      <c r="BA22" s="75"/>
      <c r="BB22" s="75"/>
      <c r="BC22" s="75"/>
      <c r="BD22" s="75"/>
    </row>
    <row r="23" ht="15.75" customHeight="1">
      <c r="A23" s="1"/>
      <c r="B23" s="94"/>
      <c r="C23" s="94"/>
      <c r="D23" s="95" t="s">
        <v>62</v>
      </c>
      <c r="E23" s="96" t="s">
        <v>63</v>
      </c>
      <c r="F23" s="78" t="str">
        <f>IF(G23=100%, $H$4, IF(G23=0%, "",$H$5))</f>
        <v>🔃</v>
      </c>
      <c r="G23" s="79">
        <f>IFERROR(__xludf.DUMMYFUNCTION("IF(
  AND(ISDATE(H23), ISDATE(I23)),
  LET(
    dateRange, FILTER(L$12:Z$12, (L$12:Z$12 &gt;= H23) * (L$12:Z$12 &lt;= I23)),
    taskRange, FILTER(L23:Z23, (L$12:Z$12 &gt;= H23) * (L$12:Z$12 &lt;= I23)),
    validDays, COUNTA(dateRange),
    doneDays, COUNTIF(taskRan"&amp;"ge, ""v""),
    IF(validDays &gt; 0, ROUND(doneDays / validDays, 1), """")
  ),
  """"
)
"),0.9)</f>
        <v>0.9</v>
      </c>
      <c r="H23" s="92">
        <v>45863.0</v>
      </c>
      <c r="I23" s="81">
        <v>45874.0</v>
      </c>
      <c r="J23" s="82" t="str">
        <f>IF(
  AND(ISDATE(H23), ISDATE(I23)),
  IF(I23 &gt; H23, I23 - H23 &amp; "일", "0일"),
  ""
)
</f>
        <v>11일</v>
      </c>
      <c r="K23" s="1"/>
      <c r="L23" s="84"/>
      <c r="M23" s="84"/>
      <c r="N23" s="83" t="s">
        <v>12</v>
      </c>
      <c r="O23" s="83" t="s">
        <v>12</v>
      </c>
      <c r="P23" s="83" t="s">
        <v>12</v>
      </c>
      <c r="Q23" s="83" t="s">
        <v>12</v>
      </c>
      <c r="R23" s="83" t="s">
        <v>12</v>
      </c>
      <c r="S23" s="83" t="s">
        <v>12</v>
      </c>
      <c r="T23" s="83" t="s">
        <v>12</v>
      </c>
      <c r="U23" s="97"/>
      <c r="V23" s="97"/>
      <c r="W23" s="97"/>
      <c r="X23" s="97"/>
      <c r="Y23" s="98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9"/>
      <c r="AP23" s="97"/>
      <c r="AQ23" s="97"/>
      <c r="AR23" s="97"/>
      <c r="AS23" s="97"/>
      <c r="AT23" s="97"/>
      <c r="AU23" s="97"/>
      <c r="AV23" s="97"/>
      <c r="AW23" s="97"/>
      <c r="AX23" s="97"/>
      <c r="AY23" s="100"/>
      <c r="AZ23" s="10"/>
      <c r="BA23" s="75"/>
      <c r="BB23" s="75"/>
      <c r="BC23" s="75"/>
      <c r="BD23" s="75"/>
    </row>
    <row r="24" ht="15.75" customHeight="1">
      <c r="A24" s="1"/>
      <c r="B24" s="101" t="s">
        <v>64</v>
      </c>
      <c r="C24" s="88" t="s">
        <v>65</v>
      </c>
      <c r="D24" s="89"/>
      <c r="E24" s="93"/>
      <c r="F24" s="93"/>
      <c r="G24" s="93"/>
      <c r="H24" s="90"/>
      <c r="I24" s="90"/>
      <c r="J24" s="90"/>
      <c r="K24" s="91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3"/>
      <c r="AZ24" s="75"/>
      <c r="BA24" s="75"/>
      <c r="BB24" s="75"/>
      <c r="BC24" s="75"/>
      <c r="BD24" s="75"/>
    </row>
    <row r="25" ht="15.75" customHeight="1">
      <c r="A25" s="1"/>
      <c r="B25" s="1"/>
      <c r="C25" s="1"/>
      <c r="D25" s="76" t="s">
        <v>66</v>
      </c>
      <c r="E25" s="77" t="s">
        <v>7</v>
      </c>
      <c r="F25" s="78" t="str">
        <f>IF(G25=100%, $H$4, IF(G25=0%, "",$H$5))</f>
        <v>✅</v>
      </c>
      <c r="G25" s="79">
        <f>IFERROR(__xludf.DUMMYFUNCTION("IF(
  AND(ISDATE(H25), ISDATE(I25)),
  LET(
    dateRange, FILTER(L$12:Z$12, (L$12:Z$12 &gt;= H25) * (L$12:Z$12 &lt;= I25)),
    taskRange, FILTER(L25:Z25, (L$12:Z$12 &gt;= H25) * (L$12:Z$12 &lt;= I25)),
    validDays, COUNTA(dateRange),
    doneDays, COUNTIF(taskRan"&amp;"ge, ""v""),
    IF(validDays &gt; 0, ROUND(doneDays / validDays, 1), """")
  ),
  """"
)
"),1.0)</f>
        <v>1</v>
      </c>
      <c r="H25" s="92">
        <v>45866.0</v>
      </c>
      <c r="I25" s="102">
        <v>45873.0</v>
      </c>
      <c r="J25" s="82" t="str">
        <f t="shared" ref="J25:J26" si="8">IF(
  AND(ISDATE(H25), ISDATE(I25)),
  IF(I25 &gt; H25, I25 - H25 &amp; "일", "0일"),
  ""
)
</f>
        <v>7일</v>
      </c>
      <c r="K25" s="1"/>
      <c r="L25" s="84"/>
      <c r="M25" s="84"/>
      <c r="N25" s="84"/>
      <c r="O25" s="83" t="s">
        <v>12</v>
      </c>
      <c r="P25" s="83" t="s">
        <v>12</v>
      </c>
      <c r="Q25" s="103" t="s">
        <v>12</v>
      </c>
      <c r="R25" s="103" t="s">
        <v>12</v>
      </c>
      <c r="S25" s="103" t="s">
        <v>12</v>
      </c>
      <c r="T25" s="103" t="s">
        <v>12</v>
      </c>
      <c r="U25" s="84"/>
      <c r="V25" s="84"/>
      <c r="W25" s="84"/>
      <c r="X25" s="84"/>
      <c r="Y25" s="85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6"/>
      <c r="AP25" s="84"/>
      <c r="AQ25" s="84"/>
      <c r="AR25" s="84"/>
      <c r="AS25" s="84"/>
      <c r="AT25" s="84"/>
      <c r="AU25" s="84"/>
      <c r="AV25" s="84"/>
      <c r="AW25" s="84"/>
      <c r="AX25" s="84"/>
      <c r="AY25" s="73"/>
      <c r="AZ25" s="75"/>
      <c r="BA25" s="75"/>
      <c r="BB25" s="75"/>
      <c r="BC25" s="75"/>
      <c r="BD25" s="75"/>
    </row>
    <row r="26" ht="15.75" customHeight="1">
      <c r="A26" s="1"/>
      <c r="B26" s="1"/>
      <c r="C26" s="1"/>
      <c r="D26" s="104" t="s">
        <v>67</v>
      </c>
      <c r="E26" s="105" t="s">
        <v>68</v>
      </c>
      <c r="F26" s="78"/>
      <c r="G26" s="106">
        <v>0.0</v>
      </c>
      <c r="H26" s="92">
        <v>45866.0</v>
      </c>
      <c r="I26" s="102">
        <v>45873.0</v>
      </c>
      <c r="J26" s="82" t="str">
        <f t="shared" si="8"/>
        <v>7일</v>
      </c>
      <c r="K26" s="1"/>
      <c r="L26" s="84"/>
      <c r="M26" s="84"/>
      <c r="N26" s="84"/>
      <c r="O26" s="83"/>
      <c r="P26" s="107"/>
      <c r="Q26" s="84"/>
      <c r="R26" s="84"/>
      <c r="S26" s="84"/>
      <c r="T26" s="84"/>
      <c r="U26" s="84"/>
      <c r="V26" s="84"/>
      <c r="W26" s="84"/>
      <c r="X26" s="84"/>
      <c r="Y26" s="85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6"/>
      <c r="AP26" s="84"/>
      <c r="AQ26" s="84"/>
      <c r="AR26" s="84"/>
      <c r="AS26" s="84"/>
      <c r="AT26" s="84"/>
      <c r="AU26" s="84"/>
      <c r="AV26" s="84"/>
      <c r="AW26" s="84"/>
      <c r="AX26" s="84"/>
      <c r="AY26" s="73"/>
      <c r="AZ26" s="75"/>
      <c r="BA26" s="75"/>
      <c r="BB26" s="75"/>
      <c r="BC26" s="75"/>
      <c r="BD26" s="75"/>
    </row>
    <row r="27" ht="15.75" customHeight="1">
      <c r="A27" s="1"/>
      <c r="B27" s="1"/>
      <c r="C27" s="88" t="s">
        <v>69</v>
      </c>
      <c r="D27" s="89"/>
      <c r="E27" s="93"/>
      <c r="F27" s="93"/>
      <c r="G27" s="93"/>
      <c r="H27" s="90"/>
      <c r="I27" s="90"/>
      <c r="J27" s="90"/>
      <c r="K27" s="91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3"/>
      <c r="AZ27" s="75"/>
      <c r="BA27" s="75"/>
      <c r="BB27" s="75"/>
      <c r="BC27" s="75"/>
      <c r="BD27" s="75"/>
    </row>
    <row r="28" ht="15.75" customHeight="1">
      <c r="A28" s="1"/>
      <c r="B28" s="1"/>
      <c r="C28" s="108" t="s">
        <v>70</v>
      </c>
      <c r="D28" s="104" t="s">
        <v>71</v>
      </c>
      <c r="E28" s="105" t="s">
        <v>72</v>
      </c>
      <c r="F28" s="78" t="str">
        <f t="shared" ref="F28:F37" si="9">IF(G28=100%, $H$4, IF(G28=0%, "",$H$5))</f>
        <v>✅</v>
      </c>
      <c r="G28" s="79">
        <f>IFERROR(__xludf.DUMMYFUNCTION("IF(
  AND(ISDATE(H28), ISDATE(I28)),
  LET(
    dateRange, FILTER(L$12:Z$12, (L$12:Z$12 &gt;= H28) * (L$12:Z$12 &lt;= I28)),
    taskRange, FILTER(L28:Z28, (L$12:Z$12 &gt;= H28) * (L$12:Z$12 &lt;= I28)),
    validDays, COUNTA(dateRange),
    doneDays, COUNTIF(taskRan"&amp;"ge, ""v""),
    IF(validDays &gt; 0, ROUND(doneDays / validDays, 1), """")
  ),
  """"
)
"),1.0)</f>
        <v>1</v>
      </c>
      <c r="H28" s="92">
        <v>45866.0</v>
      </c>
      <c r="I28" s="102">
        <v>45873.0</v>
      </c>
      <c r="J28" s="82" t="str">
        <f t="shared" ref="J28:J56" si="10">IF(
  AND(ISDATE(H28), ISDATE(I28)),
  IF(I28 &gt; H28, I28 - H28 &amp; "일", "0일"),
  ""
)
</f>
        <v>7일</v>
      </c>
      <c r="K28" s="1"/>
      <c r="L28" s="109"/>
      <c r="M28" s="109"/>
      <c r="N28" s="109"/>
      <c r="O28" s="110" t="s">
        <v>12</v>
      </c>
      <c r="P28" s="110" t="s">
        <v>12</v>
      </c>
      <c r="Q28" s="110" t="s">
        <v>12</v>
      </c>
      <c r="R28" s="103" t="s">
        <v>12</v>
      </c>
      <c r="S28" s="103" t="s">
        <v>12</v>
      </c>
      <c r="T28" s="103" t="s">
        <v>12</v>
      </c>
      <c r="U28" s="84"/>
      <c r="V28" s="84"/>
      <c r="W28" s="84"/>
      <c r="X28" s="84"/>
      <c r="Y28" s="85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86"/>
      <c r="AP28" s="84"/>
      <c r="AQ28" s="84"/>
      <c r="AR28" s="84"/>
      <c r="AS28" s="84"/>
      <c r="AT28" s="84"/>
      <c r="AU28" s="84"/>
      <c r="AV28" s="84"/>
      <c r="AW28" s="84"/>
      <c r="AX28" s="84"/>
      <c r="AY28" s="73"/>
      <c r="AZ28" s="75"/>
      <c r="BA28" s="75"/>
      <c r="BB28" s="75"/>
      <c r="BC28" s="75"/>
      <c r="BD28" s="75"/>
    </row>
    <row r="29" ht="15.75" customHeight="1">
      <c r="A29" s="1"/>
      <c r="B29" s="1"/>
      <c r="C29" s="108" t="s">
        <v>70</v>
      </c>
      <c r="D29" s="104" t="s">
        <v>73</v>
      </c>
      <c r="E29" s="105" t="s">
        <v>72</v>
      </c>
      <c r="F29" s="78" t="str">
        <f t="shared" si="9"/>
        <v>✅</v>
      </c>
      <c r="G29" s="79">
        <f>IFERROR(__xludf.DUMMYFUNCTION("IF(
  AND(ISDATE(H29), ISDATE(I29)),
  LET(
    dateRange, FILTER(L$12:Z$12, (L$12:Z$12 &gt;= H29) * (L$12:Z$12 &lt;= I29)),
    taskRange, FILTER(L29:Z29, (L$12:Z$12 &gt;= H29) * (L$12:Z$12 &lt;= I29)),
    validDays, COUNTA(dateRange),
    doneDays, COUNTIF(taskRan"&amp;"ge, ""v""),
    IF(validDays &gt; 0, ROUND(doneDays / validDays, 1), """")
  ),
  """"
)
"),1.0)</f>
        <v>1</v>
      </c>
      <c r="H29" s="92">
        <v>45866.0</v>
      </c>
      <c r="I29" s="102">
        <v>45873.0</v>
      </c>
      <c r="J29" s="82" t="str">
        <f t="shared" si="10"/>
        <v>7일</v>
      </c>
      <c r="K29" s="1"/>
      <c r="L29" s="109"/>
      <c r="M29" s="109"/>
      <c r="N29" s="109"/>
      <c r="O29" s="110" t="s">
        <v>12</v>
      </c>
      <c r="P29" s="110" t="s">
        <v>12</v>
      </c>
      <c r="Q29" s="110" t="s">
        <v>12</v>
      </c>
      <c r="R29" s="103" t="s">
        <v>12</v>
      </c>
      <c r="S29" s="103" t="s">
        <v>12</v>
      </c>
      <c r="T29" s="103" t="s">
        <v>12</v>
      </c>
      <c r="U29" s="84"/>
      <c r="V29" s="84"/>
      <c r="W29" s="84"/>
      <c r="X29" s="84"/>
      <c r="Y29" s="85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86"/>
      <c r="AP29" s="84"/>
      <c r="AQ29" s="84"/>
      <c r="AR29" s="84"/>
      <c r="AS29" s="84"/>
      <c r="AT29" s="84"/>
      <c r="AU29" s="84"/>
      <c r="AV29" s="84"/>
      <c r="AW29" s="84"/>
      <c r="AX29" s="84"/>
      <c r="AY29" s="73"/>
      <c r="AZ29" s="75"/>
      <c r="BA29" s="75"/>
      <c r="BB29" s="75"/>
      <c r="BC29" s="75"/>
      <c r="BD29" s="75"/>
    </row>
    <row r="30" ht="15.75" customHeight="1">
      <c r="A30" s="1"/>
      <c r="B30" s="1"/>
      <c r="C30" s="108" t="s">
        <v>70</v>
      </c>
      <c r="D30" s="104" t="s">
        <v>74</v>
      </c>
      <c r="E30" s="105" t="s">
        <v>75</v>
      </c>
      <c r="F30" s="78" t="str">
        <f t="shared" si="9"/>
        <v>✅</v>
      </c>
      <c r="G30" s="79">
        <f>IFERROR(__xludf.DUMMYFUNCTION("IF(
  AND(ISDATE(H30), ISDATE(I30)),
  LET(
    dateRange, FILTER(L$12:Z$12, (L$12:Z$12 &gt;= H30) * (L$12:Z$12 &lt;= I30)),
    taskRange, FILTER(L30:Z30, (L$12:Z$12 &gt;= H30) * (L$12:Z$12 &lt;= I30)),
    validDays, COUNTA(dateRange),
    doneDays, COUNTIF(taskRan"&amp;"ge, ""v""),
    IF(validDays &gt; 0, ROUND(doneDays / validDays, 1), """")
  ),
  """"
)
"),1.0)</f>
        <v>1</v>
      </c>
      <c r="H30" s="92">
        <v>45866.0</v>
      </c>
      <c r="I30" s="102">
        <v>45873.0</v>
      </c>
      <c r="J30" s="82" t="str">
        <f t="shared" si="10"/>
        <v>7일</v>
      </c>
      <c r="K30" s="1"/>
      <c r="L30" s="109"/>
      <c r="M30" s="109"/>
      <c r="N30" s="109"/>
      <c r="O30" s="110" t="s">
        <v>12</v>
      </c>
      <c r="P30" s="110" t="s">
        <v>12</v>
      </c>
      <c r="Q30" s="110" t="s">
        <v>12</v>
      </c>
      <c r="R30" s="103" t="s">
        <v>12</v>
      </c>
      <c r="S30" s="103" t="s">
        <v>12</v>
      </c>
      <c r="T30" s="103" t="s">
        <v>12</v>
      </c>
      <c r="U30" s="84"/>
      <c r="V30" s="84"/>
      <c r="W30" s="84"/>
      <c r="X30" s="84"/>
      <c r="Y30" s="85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86"/>
      <c r="AP30" s="84"/>
      <c r="AQ30" s="84"/>
      <c r="AR30" s="84"/>
      <c r="AS30" s="84"/>
      <c r="AT30" s="84"/>
      <c r="AU30" s="84"/>
      <c r="AV30" s="84"/>
      <c r="AW30" s="84"/>
      <c r="AX30" s="84"/>
      <c r="AY30" s="73"/>
      <c r="AZ30" s="75"/>
      <c r="BA30" s="75"/>
      <c r="BB30" s="75"/>
      <c r="BC30" s="75"/>
      <c r="BD30" s="75"/>
    </row>
    <row r="31" ht="15.75" customHeight="1">
      <c r="A31" s="1"/>
      <c r="B31" s="1"/>
      <c r="C31" s="108" t="s">
        <v>70</v>
      </c>
      <c r="D31" s="104" t="s">
        <v>76</v>
      </c>
      <c r="E31" s="105" t="s">
        <v>77</v>
      </c>
      <c r="F31" s="78" t="str">
        <f t="shared" si="9"/>
        <v>✅</v>
      </c>
      <c r="G31" s="79">
        <f>IFERROR(__xludf.DUMMYFUNCTION("IF(
  AND(ISDATE(H31), ISDATE(I31)),
  LET(
    dateRange, FILTER(L$12:Z$12, (L$12:Z$12 &gt;= H31) * (L$12:Z$12 &lt;= I31)),
    taskRange, FILTER(L31:Z31, (L$12:Z$12 &gt;= H31) * (L$12:Z$12 &lt;= I31)),
    validDays, COUNTA(dateRange),
    doneDays, COUNTIF(taskRan"&amp;"ge, ""v""),
    IF(validDays &gt; 0, ROUND(doneDays / validDays, 1), """")
  ),
  """"
)
"),1.0)</f>
        <v>1</v>
      </c>
      <c r="H31" s="92">
        <v>45866.0</v>
      </c>
      <c r="I31" s="102">
        <v>45873.0</v>
      </c>
      <c r="J31" s="82" t="str">
        <f t="shared" si="10"/>
        <v>7일</v>
      </c>
      <c r="K31" s="1"/>
      <c r="L31" s="109"/>
      <c r="M31" s="109"/>
      <c r="N31" s="109"/>
      <c r="O31" s="110" t="s">
        <v>12</v>
      </c>
      <c r="P31" s="110" t="s">
        <v>12</v>
      </c>
      <c r="Q31" s="110" t="s">
        <v>12</v>
      </c>
      <c r="R31" s="103" t="s">
        <v>12</v>
      </c>
      <c r="S31" s="103" t="s">
        <v>12</v>
      </c>
      <c r="T31" s="103" t="s">
        <v>12</v>
      </c>
      <c r="U31" s="84"/>
      <c r="V31" s="84"/>
      <c r="W31" s="84"/>
      <c r="X31" s="84"/>
      <c r="Y31" s="85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86"/>
      <c r="AP31" s="84"/>
      <c r="AQ31" s="84"/>
      <c r="AR31" s="84"/>
      <c r="AS31" s="84"/>
      <c r="AT31" s="84"/>
      <c r="AU31" s="84"/>
      <c r="AV31" s="84"/>
      <c r="AW31" s="84"/>
      <c r="AX31" s="84"/>
      <c r="AY31" s="73"/>
      <c r="AZ31" s="75"/>
      <c r="BA31" s="75"/>
      <c r="BB31" s="75"/>
      <c r="BC31" s="75"/>
      <c r="BD31" s="75"/>
    </row>
    <row r="32" ht="15.75" customHeight="1">
      <c r="A32" s="1"/>
      <c r="B32" s="1"/>
      <c r="C32" s="108" t="s">
        <v>70</v>
      </c>
      <c r="D32" s="104" t="s">
        <v>78</v>
      </c>
      <c r="E32" s="105" t="s">
        <v>77</v>
      </c>
      <c r="F32" s="78" t="str">
        <f t="shared" si="9"/>
        <v>✅</v>
      </c>
      <c r="G32" s="79">
        <f>IFERROR(__xludf.DUMMYFUNCTION("IF(
  AND(ISDATE(H32), ISDATE(I32)),
  LET(
    dateRange, FILTER(L$12:Z$12, (L$12:Z$12 &gt;= H32) * (L$12:Z$12 &lt;= I32)),
    taskRange, FILTER(L32:Z32, (L$12:Z$12 &gt;= H32) * (L$12:Z$12 &lt;= I32)),
    validDays, COUNTA(dateRange),
    doneDays, COUNTIF(taskRan"&amp;"ge, ""v""),
    IF(validDays &gt; 0, ROUND(doneDays / validDays, 1), """")
  ),
  """"
)
"),1.0)</f>
        <v>1</v>
      </c>
      <c r="H32" s="92">
        <v>45866.0</v>
      </c>
      <c r="I32" s="102">
        <v>45873.0</v>
      </c>
      <c r="J32" s="82" t="str">
        <f t="shared" si="10"/>
        <v>7일</v>
      </c>
      <c r="K32" s="1"/>
      <c r="L32" s="84"/>
      <c r="M32" s="84"/>
      <c r="N32" s="84"/>
      <c r="O32" s="110" t="s">
        <v>12</v>
      </c>
      <c r="P32" s="110" t="s">
        <v>12</v>
      </c>
      <c r="Q32" s="110" t="s">
        <v>12</v>
      </c>
      <c r="R32" s="110" t="s">
        <v>12</v>
      </c>
      <c r="S32" s="110" t="s">
        <v>12</v>
      </c>
      <c r="T32" s="110" t="s">
        <v>12</v>
      </c>
      <c r="U32" s="109"/>
      <c r="V32" s="109"/>
      <c r="W32" s="109"/>
      <c r="X32" s="109"/>
      <c r="Y32" s="85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86"/>
      <c r="AP32" s="84"/>
      <c r="AQ32" s="84"/>
      <c r="AR32" s="84"/>
      <c r="AS32" s="84"/>
      <c r="AT32" s="84"/>
      <c r="AU32" s="84"/>
      <c r="AV32" s="84"/>
      <c r="AW32" s="84"/>
      <c r="AX32" s="84"/>
      <c r="AY32" s="73"/>
      <c r="AZ32" s="75"/>
      <c r="BA32" s="75"/>
      <c r="BB32" s="75"/>
      <c r="BC32" s="75"/>
      <c r="BD32" s="75"/>
    </row>
    <row r="33" ht="15.75" customHeight="1">
      <c r="A33" s="1"/>
      <c r="B33" s="1"/>
      <c r="C33" s="108" t="s">
        <v>70</v>
      </c>
      <c r="D33" s="104" t="s">
        <v>79</v>
      </c>
      <c r="E33" s="105" t="s">
        <v>80</v>
      </c>
      <c r="F33" s="78" t="str">
        <f t="shared" si="9"/>
        <v>✅</v>
      </c>
      <c r="G33" s="79">
        <f>IFERROR(__xludf.DUMMYFUNCTION("IF(
  AND(ISDATE(H33), ISDATE(I33)),
  LET(
    dateRange, FILTER(L$12:Z$12, (L$12:Z$12 &gt;= H33) * (L$12:Z$12 &lt;= I33)),
    taskRange, FILTER(L33:Z33, (L$12:Z$12 &gt;= H33) * (L$12:Z$12 &lt;= I33)),
    validDays, COUNTA(dateRange),
    doneDays, COUNTIF(taskRan"&amp;"ge, ""v""),
    IF(validDays &gt; 0, ROUND(doneDays / validDays, 1), """")
  ),
  """"
)
"),1.0)</f>
        <v>1</v>
      </c>
      <c r="H33" s="92">
        <v>45866.0</v>
      </c>
      <c r="I33" s="102">
        <v>45873.0</v>
      </c>
      <c r="J33" s="82" t="str">
        <f t="shared" si="10"/>
        <v>7일</v>
      </c>
      <c r="K33" s="1"/>
      <c r="L33" s="84"/>
      <c r="M33" s="84"/>
      <c r="N33" s="84"/>
      <c r="O33" s="110" t="s">
        <v>12</v>
      </c>
      <c r="P33" s="110" t="s">
        <v>12</v>
      </c>
      <c r="Q33" s="110" t="s">
        <v>12</v>
      </c>
      <c r="R33" s="110" t="s">
        <v>12</v>
      </c>
      <c r="S33" s="110" t="s">
        <v>12</v>
      </c>
      <c r="T33" s="110" t="s">
        <v>12</v>
      </c>
      <c r="U33" s="109"/>
      <c r="V33" s="109"/>
      <c r="W33" s="109"/>
      <c r="X33" s="109"/>
      <c r="Y33" s="85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86"/>
      <c r="AP33" s="84"/>
      <c r="AQ33" s="84"/>
      <c r="AR33" s="84"/>
      <c r="AS33" s="84"/>
      <c r="AT33" s="84"/>
      <c r="AU33" s="84"/>
      <c r="AV33" s="84"/>
      <c r="AW33" s="84"/>
      <c r="AX33" s="84"/>
      <c r="AY33" s="73"/>
      <c r="AZ33" s="75"/>
      <c r="BA33" s="75"/>
      <c r="BB33" s="75"/>
      <c r="BC33" s="75"/>
      <c r="BD33" s="75"/>
    </row>
    <row r="34" ht="15.75" customHeight="1">
      <c r="A34" s="1"/>
      <c r="B34" s="1"/>
      <c r="C34" s="108" t="s">
        <v>81</v>
      </c>
      <c r="D34" s="104" t="s">
        <v>71</v>
      </c>
      <c r="E34" s="105" t="s">
        <v>82</v>
      </c>
      <c r="F34" s="78" t="str">
        <f t="shared" si="9"/>
        <v/>
      </c>
      <c r="G34" s="79">
        <f>IFERROR(__xludf.DUMMYFUNCTION("IF(
  AND(ISDATE(H34), ISDATE(I34)),
  LET(
    dateRange, FILTER(L$12:Z$12, (L$12:Z$12 &gt;= H34) * (L$12:Z$12 &lt;= I34)),
    taskRange, FILTER(L34:Z34, (L$12:Z$12 &gt;= H34) * (L$12:Z$12 &lt;= I34)),
    validDays, COUNTA(dateRange),
    doneDays, COUNTIF(taskRan"&amp;"ge, ""v""),
    IF(validDays &gt; 0, ROUND(doneDays / validDays, 1), """")
  ),
  """"
)
"),0.0)</f>
        <v>0</v>
      </c>
      <c r="H34" s="92">
        <v>45866.0</v>
      </c>
      <c r="I34" s="102">
        <v>45873.0</v>
      </c>
      <c r="J34" s="82" t="str">
        <f t="shared" si="10"/>
        <v>7일</v>
      </c>
      <c r="K34" s="1"/>
      <c r="L34" s="84"/>
      <c r="M34" s="84"/>
      <c r="N34" s="84"/>
      <c r="O34" s="109"/>
      <c r="P34" s="109"/>
      <c r="Q34" s="110"/>
      <c r="R34" s="109"/>
      <c r="S34" s="109"/>
      <c r="T34" s="109"/>
      <c r="U34" s="109"/>
      <c r="V34" s="109"/>
      <c r="W34" s="109"/>
      <c r="X34" s="109"/>
      <c r="Y34" s="85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86"/>
      <c r="AP34" s="84"/>
      <c r="AQ34" s="84"/>
      <c r="AR34" s="84"/>
      <c r="AS34" s="84"/>
      <c r="AT34" s="84"/>
      <c r="AU34" s="84"/>
      <c r="AV34" s="84"/>
      <c r="AW34" s="84"/>
      <c r="AX34" s="84"/>
      <c r="AY34" s="73"/>
      <c r="AZ34" s="75"/>
      <c r="BA34" s="75"/>
      <c r="BB34" s="75"/>
      <c r="BC34" s="75"/>
      <c r="BD34" s="75"/>
    </row>
    <row r="35" ht="15.75" customHeight="1">
      <c r="A35" s="1"/>
      <c r="B35" s="1"/>
      <c r="C35" s="108" t="s">
        <v>81</v>
      </c>
      <c r="D35" s="104" t="s">
        <v>73</v>
      </c>
      <c r="E35" s="105" t="s">
        <v>82</v>
      </c>
      <c r="F35" s="78" t="str">
        <f t="shared" si="9"/>
        <v/>
      </c>
      <c r="G35" s="79">
        <f>IFERROR(__xludf.DUMMYFUNCTION("IF(
  AND(ISDATE(H35), ISDATE(I35)),
  LET(
    dateRange, FILTER(L$12:Z$12, (L$12:Z$12 &gt;= H35) * (L$12:Z$12 &lt;= I35)),
    taskRange, FILTER(L35:Z35, (L$12:Z$12 &gt;= H35) * (L$12:Z$12 &lt;= I35)),
    validDays, COUNTA(dateRange),
    doneDays, COUNTIF(taskRan"&amp;"ge, ""v""),
    IF(validDays &gt; 0, ROUND(doneDays / validDays, 1), """")
  ),
  """"
)
"),0.0)</f>
        <v>0</v>
      </c>
      <c r="H35" s="92">
        <v>45866.0</v>
      </c>
      <c r="I35" s="102">
        <v>45873.0</v>
      </c>
      <c r="J35" s="82" t="str">
        <f t="shared" si="10"/>
        <v>7일</v>
      </c>
      <c r="K35" s="1"/>
      <c r="L35" s="84"/>
      <c r="M35" s="84"/>
      <c r="N35" s="84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85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86"/>
      <c r="AP35" s="84"/>
      <c r="AQ35" s="84"/>
      <c r="AR35" s="84"/>
      <c r="AS35" s="84"/>
      <c r="AT35" s="84"/>
      <c r="AU35" s="84"/>
      <c r="AV35" s="84"/>
      <c r="AW35" s="84"/>
      <c r="AX35" s="84"/>
      <c r="AY35" s="73"/>
      <c r="AZ35" s="75"/>
      <c r="BA35" s="75"/>
      <c r="BB35" s="75"/>
      <c r="BC35" s="75"/>
      <c r="BD35" s="75"/>
    </row>
    <row r="36" ht="15.75" customHeight="1">
      <c r="A36" s="1"/>
      <c r="B36" s="1"/>
      <c r="C36" s="108" t="s">
        <v>81</v>
      </c>
      <c r="D36" s="104" t="s">
        <v>74</v>
      </c>
      <c r="E36" s="105" t="s">
        <v>82</v>
      </c>
      <c r="F36" s="78" t="str">
        <f t="shared" si="9"/>
        <v/>
      </c>
      <c r="G36" s="79">
        <f>IFERROR(__xludf.DUMMYFUNCTION("IF(
  AND(ISDATE(H36), ISDATE(I36)),
  LET(
    dateRange, FILTER(L$12:Z$12, (L$12:Z$12 &gt;= H36) * (L$12:Z$12 &lt;= I36)),
    taskRange, FILTER(L36:Z36, (L$12:Z$12 &gt;= H36) * (L$12:Z$12 &lt;= I36)),
    validDays, COUNTA(dateRange),
    doneDays, COUNTIF(taskRan"&amp;"ge, ""v""),
    IF(validDays &gt; 0, ROUND(doneDays / validDays, 1), """")
  ),
  """"
)
"),0.0)</f>
        <v>0</v>
      </c>
      <c r="H36" s="92">
        <v>45866.0</v>
      </c>
      <c r="I36" s="102">
        <v>45873.0</v>
      </c>
      <c r="J36" s="82" t="str">
        <f t="shared" si="10"/>
        <v>7일</v>
      </c>
      <c r="K36" s="1"/>
      <c r="L36" s="84"/>
      <c r="M36" s="84"/>
      <c r="N36" s="84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85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86"/>
      <c r="AP36" s="84"/>
      <c r="AQ36" s="84"/>
      <c r="AR36" s="84"/>
      <c r="AS36" s="84"/>
      <c r="AT36" s="84"/>
      <c r="AU36" s="84"/>
      <c r="AV36" s="84"/>
      <c r="AW36" s="84"/>
      <c r="AX36" s="84"/>
      <c r="AY36" s="73"/>
      <c r="AZ36" s="75"/>
      <c r="BA36" s="75"/>
      <c r="BB36" s="75"/>
      <c r="BC36" s="75"/>
      <c r="BD36" s="75"/>
    </row>
    <row r="37" ht="15.75" customHeight="1">
      <c r="A37" s="1"/>
      <c r="B37" s="1"/>
      <c r="C37" s="108" t="s">
        <v>81</v>
      </c>
      <c r="D37" s="104" t="s">
        <v>76</v>
      </c>
      <c r="E37" s="105" t="s">
        <v>82</v>
      </c>
      <c r="F37" s="78" t="str">
        <f t="shared" si="9"/>
        <v/>
      </c>
      <c r="G37" s="79">
        <f>IFERROR(__xludf.DUMMYFUNCTION("IF(
  AND(ISDATE(H37), ISDATE(I37)),
  LET(
    dateRange, FILTER(L$12:Z$12, (L$12:Z$12 &gt;= H37) * (L$12:Z$12 &lt;= I37)),
    taskRange, FILTER(L37:Z37, (L$12:Z$12 &gt;= H37) * (L$12:Z$12 &lt;= I37)),
    validDays, COUNTA(dateRange),
    doneDays, COUNTIF(taskRan"&amp;"ge, ""v""),
    IF(validDays &gt; 0, ROUND(doneDays / validDays, 1), """")
  ),
  """"
)
"),0.0)</f>
        <v>0</v>
      </c>
      <c r="H37" s="92">
        <v>45866.0</v>
      </c>
      <c r="I37" s="102">
        <v>45873.0</v>
      </c>
      <c r="J37" s="82" t="str">
        <f t="shared" si="10"/>
        <v>7일</v>
      </c>
      <c r="K37" s="1"/>
      <c r="L37" s="84"/>
      <c r="M37" s="84"/>
      <c r="N37" s="84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85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86"/>
      <c r="AP37" s="84"/>
      <c r="AQ37" s="84"/>
      <c r="AR37" s="84"/>
      <c r="AS37" s="84"/>
      <c r="AT37" s="84"/>
      <c r="AU37" s="84"/>
      <c r="AV37" s="84"/>
      <c r="AW37" s="84"/>
      <c r="AX37" s="84"/>
      <c r="AY37" s="73"/>
      <c r="AZ37" s="75"/>
      <c r="BA37" s="75"/>
      <c r="BB37" s="75"/>
      <c r="BC37" s="75"/>
      <c r="BD37" s="75"/>
    </row>
    <row r="38" ht="15.75" customHeight="1">
      <c r="A38" s="1"/>
      <c r="B38" s="1"/>
      <c r="C38" s="108" t="s">
        <v>83</v>
      </c>
      <c r="D38" s="104" t="s">
        <v>84</v>
      </c>
      <c r="E38" s="105" t="s">
        <v>85</v>
      </c>
      <c r="F38" s="78"/>
      <c r="G38" s="79">
        <f>IFERROR(__xludf.DUMMYFUNCTION("IF(
  AND(ISDATE(H38), ISDATE(I38)),
  LET(
    dateRange, FILTER(L$12:Z$12, (L$12:Z$12 &gt;= H38) * (L$12:Z$12 &lt;= I38)),
    taskRange, FILTER(L38:Z38, (L$12:Z$12 &gt;= H38) * (L$12:Z$12 &lt;= I38)),
    validDays, COUNTA(dateRange),
    doneDays, COUNTIF(taskRan"&amp;"ge, ""v""),
    IF(validDays &gt; 0, ROUND(doneDays / validDays, 1), """")
  ),
  """"
)
"),0.0)</f>
        <v>0</v>
      </c>
      <c r="H38" s="102">
        <v>45873.0</v>
      </c>
      <c r="I38" s="102">
        <v>45876.0</v>
      </c>
      <c r="J38" s="82" t="str">
        <f t="shared" si="10"/>
        <v>3일</v>
      </c>
      <c r="K38" s="1"/>
      <c r="L38" s="84"/>
      <c r="M38" s="84"/>
      <c r="N38" s="84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85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86"/>
      <c r="AP38" s="84"/>
      <c r="AQ38" s="84"/>
      <c r="AR38" s="84"/>
      <c r="AS38" s="84"/>
      <c r="AT38" s="84"/>
      <c r="AU38" s="84"/>
      <c r="AV38" s="84"/>
      <c r="AW38" s="84"/>
      <c r="AX38" s="84"/>
      <c r="AY38" s="73"/>
      <c r="AZ38" s="75"/>
      <c r="BA38" s="75"/>
      <c r="BB38" s="75"/>
      <c r="BC38" s="75"/>
      <c r="BD38" s="75"/>
    </row>
    <row r="39" ht="15.75" customHeight="1">
      <c r="A39" s="1"/>
      <c r="B39" s="1"/>
      <c r="C39" s="108" t="s">
        <v>83</v>
      </c>
      <c r="D39" s="104" t="s">
        <v>86</v>
      </c>
      <c r="E39" s="105" t="s">
        <v>85</v>
      </c>
      <c r="F39" s="78"/>
      <c r="G39" s="79">
        <f>IFERROR(__xludf.DUMMYFUNCTION("IF(
  AND(ISDATE(H39), ISDATE(I39)),
  LET(
    dateRange, FILTER(L$12:Z$12, (L$12:Z$12 &gt;= H39) * (L$12:Z$12 &lt;= I39)),
    taskRange, FILTER(L39:Z39, (L$12:Z$12 &gt;= H39) * (L$12:Z$12 &lt;= I39)),
    validDays, COUNTA(dateRange),
    doneDays, COUNTIF(taskRan"&amp;"ge, ""v""),
    IF(validDays &gt; 0, ROUND(doneDays / validDays, 1), """")
  ),
  """"
)
"),0.0)</f>
        <v>0</v>
      </c>
      <c r="H39" s="102">
        <v>45873.0</v>
      </c>
      <c r="I39" s="102">
        <v>45876.0</v>
      </c>
      <c r="J39" s="82" t="str">
        <f t="shared" si="10"/>
        <v>3일</v>
      </c>
      <c r="K39" s="1"/>
      <c r="L39" s="84"/>
      <c r="M39" s="84"/>
      <c r="N39" s="84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85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86"/>
      <c r="AP39" s="84"/>
      <c r="AQ39" s="84"/>
      <c r="AR39" s="84"/>
      <c r="AS39" s="84"/>
      <c r="AT39" s="84"/>
      <c r="AU39" s="84"/>
      <c r="AV39" s="84"/>
      <c r="AW39" s="84"/>
      <c r="AX39" s="84"/>
      <c r="AY39" s="73"/>
      <c r="AZ39" s="75"/>
      <c r="BA39" s="75"/>
      <c r="BB39" s="75"/>
      <c r="BC39" s="75"/>
      <c r="BD39" s="75"/>
    </row>
    <row r="40" ht="15.75" customHeight="1">
      <c r="A40" s="1"/>
      <c r="B40" s="1"/>
      <c r="C40" s="108" t="s">
        <v>87</v>
      </c>
      <c r="D40" s="104" t="s">
        <v>88</v>
      </c>
      <c r="E40" s="105" t="s">
        <v>89</v>
      </c>
      <c r="F40" s="78" t="str">
        <f t="shared" ref="F40:F47" si="11">IF(G40=100%, $H$4, IF(G40=0%, "",$H$5))</f>
        <v/>
      </c>
      <c r="G40" s="79">
        <f>IFERROR(__xludf.DUMMYFUNCTION("IF(
  AND(ISDATE(H40), ISDATE(I40)),
  LET(
    dateRange, FILTER(L$12:Z$12, (L$12:Z$12 &gt;= H40) * (L$12:Z$12 &lt;= I40)),
    taskRange, FILTER(L40:Z40, (L$12:Z$12 &gt;= H40) * (L$12:Z$12 &lt;= I40)),
    validDays, COUNTA(dateRange),
    doneDays, COUNTIF(taskRan"&amp;"ge, ""v""),
    IF(validDays &gt; 0, ROUND(doneDays / validDays, 1), """")
  ),
  """"
)
"),0.0)</f>
        <v>0</v>
      </c>
      <c r="H40" s="102">
        <v>45876.0</v>
      </c>
      <c r="I40" s="102">
        <v>45891.0</v>
      </c>
      <c r="J40" s="82" t="str">
        <f t="shared" si="10"/>
        <v>15일</v>
      </c>
      <c r="K40" s="1"/>
      <c r="L40" s="84"/>
      <c r="M40" s="84"/>
      <c r="N40" s="84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85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86"/>
      <c r="AP40" s="84"/>
      <c r="AQ40" s="84"/>
      <c r="AR40" s="84"/>
      <c r="AS40" s="84"/>
      <c r="AT40" s="84"/>
      <c r="AU40" s="84"/>
      <c r="AV40" s="84"/>
      <c r="AW40" s="84"/>
      <c r="AX40" s="84"/>
      <c r="AY40" s="73"/>
      <c r="AZ40" s="75"/>
      <c r="BA40" s="75"/>
      <c r="BB40" s="75"/>
      <c r="BC40" s="75"/>
      <c r="BD40" s="75"/>
    </row>
    <row r="41" ht="15.75" customHeight="1">
      <c r="A41" s="1"/>
      <c r="B41" s="1"/>
      <c r="C41" s="108" t="s">
        <v>87</v>
      </c>
      <c r="D41" s="104" t="s">
        <v>90</v>
      </c>
      <c r="E41" s="111" t="s">
        <v>89</v>
      </c>
      <c r="F41" s="78" t="str">
        <f t="shared" si="11"/>
        <v/>
      </c>
      <c r="G41" s="79">
        <f>IFERROR(__xludf.DUMMYFUNCTION("IF(
  AND(ISDATE(H41), ISDATE(I41)),
  LET(
    dateRange, FILTER(L$12:Z$12, (L$12:Z$12 &gt;= H41) * (L$12:Z$12 &lt;= I41)),
    taskRange, FILTER(L41:Z41, (L$12:Z$12 &gt;= H41) * (L$12:Z$12 &lt;= I41)),
    validDays, COUNTA(dateRange),
    doneDays, COUNTIF(taskRan"&amp;"ge, ""v""),
    IF(validDays &gt; 0, ROUND(doneDays / validDays, 1), """")
  ),
  """"
)
"),0.0)</f>
        <v>0</v>
      </c>
      <c r="H41" s="102">
        <v>45876.0</v>
      </c>
      <c r="I41" s="102">
        <v>45891.0</v>
      </c>
      <c r="J41" s="82" t="str">
        <f t="shared" si="10"/>
        <v>15일</v>
      </c>
      <c r="K41" s="1"/>
      <c r="L41" s="84"/>
      <c r="M41" s="84"/>
      <c r="N41" s="84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85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86"/>
      <c r="AP41" s="84"/>
      <c r="AQ41" s="84"/>
      <c r="AR41" s="84"/>
      <c r="AS41" s="84"/>
      <c r="AT41" s="84"/>
      <c r="AU41" s="84"/>
      <c r="AV41" s="84"/>
      <c r="AW41" s="84"/>
      <c r="AX41" s="84"/>
      <c r="AY41" s="73"/>
      <c r="AZ41" s="75"/>
      <c r="BA41" s="75"/>
      <c r="BB41" s="75"/>
      <c r="BC41" s="75"/>
      <c r="BD41" s="75"/>
    </row>
    <row r="42" ht="15.75" customHeight="1">
      <c r="A42" s="1"/>
      <c r="B42" s="1"/>
      <c r="C42" s="108" t="s">
        <v>87</v>
      </c>
      <c r="D42" s="104" t="s">
        <v>91</v>
      </c>
      <c r="E42" s="111" t="s">
        <v>89</v>
      </c>
      <c r="F42" s="78" t="str">
        <f t="shared" si="11"/>
        <v/>
      </c>
      <c r="G42" s="79">
        <f>IFERROR(__xludf.DUMMYFUNCTION("IF(
  AND(ISDATE(H42), ISDATE(I42)),
  LET(
    dateRange, FILTER(L$12:Z$12, (L$12:Z$12 &gt;= H42) * (L$12:Z$12 &lt;= I42)),
    taskRange, FILTER(L42:Z42, (L$12:Z$12 &gt;= H42) * (L$12:Z$12 &lt;= I42)),
    validDays, COUNTA(dateRange),
    doneDays, COUNTIF(taskRan"&amp;"ge, ""v""),
    IF(validDays &gt; 0, ROUND(doneDays / validDays, 1), """")
  ),
  """"
)
"),0.0)</f>
        <v>0</v>
      </c>
      <c r="H42" s="102">
        <v>45876.0</v>
      </c>
      <c r="I42" s="102">
        <v>45891.0</v>
      </c>
      <c r="J42" s="82" t="str">
        <f t="shared" si="10"/>
        <v>15일</v>
      </c>
      <c r="K42" s="1"/>
      <c r="L42" s="84"/>
      <c r="M42" s="84"/>
      <c r="N42" s="84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85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86"/>
      <c r="AP42" s="84"/>
      <c r="AQ42" s="84"/>
      <c r="AR42" s="84"/>
      <c r="AS42" s="84"/>
      <c r="AT42" s="84"/>
      <c r="AU42" s="84"/>
      <c r="AV42" s="84"/>
      <c r="AW42" s="84"/>
      <c r="AX42" s="84"/>
      <c r="AY42" s="73"/>
      <c r="AZ42" s="75"/>
      <c r="BA42" s="75"/>
      <c r="BB42" s="75"/>
      <c r="BC42" s="75"/>
      <c r="BD42" s="75"/>
    </row>
    <row r="43" ht="15.75" customHeight="1">
      <c r="A43" s="1"/>
      <c r="B43" s="1"/>
      <c r="C43" s="108" t="s">
        <v>87</v>
      </c>
      <c r="D43" s="104" t="s">
        <v>92</v>
      </c>
      <c r="E43" s="112" t="s">
        <v>77</v>
      </c>
      <c r="F43" s="78" t="str">
        <f t="shared" si="11"/>
        <v/>
      </c>
      <c r="G43" s="79">
        <f>IFERROR(__xludf.DUMMYFUNCTION("IF(
  AND(ISDATE(H43), ISDATE(I43)),
  LET(
    dateRange, FILTER(L$12:Z$12, (L$12:Z$12 &gt;= H43) * (L$12:Z$12 &lt;= I43)),
    taskRange, FILTER(L43:Z43, (L$12:Z$12 &gt;= H43) * (L$12:Z$12 &lt;= I43)),
    validDays, COUNTA(dateRange),
    doneDays, COUNTIF(taskRan"&amp;"ge, ""v""),
    IF(validDays &gt; 0, ROUND(doneDays / validDays, 1), """")
  ),
  """"
)
"),0.0)</f>
        <v>0</v>
      </c>
      <c r="H43" s="102">
        <v>45876.0</v>
      </c>
      <c r="I43" s="102">
        <v>45891.0</v>
      </c>
      <c r="J43" s="82" t="str">
        <f t="shared" si="10"/>
        <v>15일</v>
      </c>
      <c r="K43" s="1"/>
      <c r="L43" s="84"/>
      <c r="M43" s="84"/>
      <c r="N43" s="84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85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86"/>
      <c r="AP43" s="84"/>
      <c r="AQ43" s="84"/>
      <c r="AR43" s="84"/>
      <c r="AS43" s="84"/>
      <c r="AT43" s="84"/>
      <c r="AU43" s="84"/>
      <c r="AV43" s="84"/>
      <c r="AW43" s="84"/>
      <c r="AX43" s="84"/>
      <c r="AY43" s="73"/>
      <c r="AZ43" s="75"/>
      <c r="BA43" s="75"/>
      <c r="BB43" s="75"/>
      <c r="BC43" s="75"/>
      <c r="BD43" s="75"/>
    </row>
    <row r="44" ht="15.75" customHeight="1">
      <c r="A44" s="1"/>
      <c r="B44" s="1"/>
      <c r="C44" s="108" t="s">
        <v>87</v>
      </c>
      <c r="D44" s="104" t="s">
        <v>93</v>
      </c>
      <c r="E44" s="112" t="s">
        <v>77</v>
      </c>
      <c r="F44" s="78" t="str">
        <f t="shared" si="11"/>
        <v/>
      </c>
      <c r="G44" s="79">
        <f>IFERROR(__xludf.DUMMYFUNCTION("IF(
  AND(ISDATE(H44), ISDATE(I44)),
  LET(
    dateRange, FILTER(L$12:Z$12, (L$12:Z$12 &gt;= H44) * (L$12:Z$12 &lt;= I44)),
    taskRange, FILTER(L44:Z44, (L$12:Z$12 &gt;= H44) * (L$12:Z$12 &lt;= I44)),
    validDays, COUNTA(dateRange),
    doneDays, COUNTIF(taskRan"&amp;"ge, ""v""),
    IF(validDays &gt; 0, ROUND(doneDays / validDays, 1), """")
  ),
  """"
)
"),0.0)</f>
        <v>0</v>
      </c>
      <c r="H44" s="102">
        <v>45891.0</v>
      </c>
      <c r="I44" s="102">
        <v>45903.0</v>
      </c>
      <c r="J44" s="82" t="str">
        <f t="shared" si="10"/>
        <v>12일</v>
      </c>
      <c r="K44" s="1"/>
      <c r="L44" s="84"/>
      <c r="M44" s="84"/>
      <c r="N44" s="84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85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86"/>
      <c r="AP44" s="84"/>
      <c r="AQ44" s="84"/>
      <c r="AR44" s="84"/>
      <c r="AS44" s="84"/>
      <c r="AT44" s="84"/>
      <c r="AU44" s="84"/>
      <c r="AV44" s="84"/>
      <c r="AW44" s="84"/>
      <c r="AX44" s="84"/>
      <c r="AY44" s="73"/>
      <c r="AZ44" s="75"/>
      <c r="BA44" s="75"/>
      <c r="BB44" s="75"/>
      <c r="BC44" s="75"/>
      <c r="BD44" s="75"/>
    </row>
    <row r="45" ht="15.75" customHeight="1">
      <c r="A45" s="1"/>
      <c r="B45" s="1"/>
      <c r="C45" s="108" t="s">
        <v>87</v>
      </c>
      <c r="D45" s="104" t="s">
        <v>94</v>
      </c>
      <c r="E45" s="112" t="s">
        <v>75</v>
      </c>
      <c r="F45" s="78" t="str">
        <f t="shared" si="11"/>
        <v/>
      </c>
      <c r="G45" s="79">
        <f>IFERROR(__xludf.DUMMYFUNCTION("IF(
  AND(ISDATE(H45), ISDATE(I45)),
  LET(
    dateRange, FILTER(L$12:Z$12, (L$12:Z$12 &gt;= H45) * (L$12:Z$12 &lt;= I45)),
    taskRange, FILTER(L45:Z45, (L$12:Z$12 &gt;= H45) * (L$12:Z$12 &lt;= I45)),
    validDays, COUNTA(dateRange),
    doneDays, COUNTIF(taskRan"&amp;"ge, ""v""),
    IF(validDays &gt; 0, ROUND(doneDays / validDays, 1), """")
  ),
  """"
)
"),0.0)</f>
        <v>0</v>
      </c>
      <c r="H45" s="102">
        <v>45891.0</v>
      </c>
      <c r="I45" s="102">
        <v>45903.0</v>
      </c>
      <c r="J45" s="82" t="str">
        <f t="shared" si="10"/>
        <v>12일</v>
      </c>
      <c r="K45" s="1"/>
      <c r="L45" s="84"/>
      <c r="M45" s="84"/>
      <c r="N45" s="84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85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86"/>
      <c r="AP45" s="84"/>
      <c r="AQ45" s="84"/>
      <c r="AR45" s="84"/>
      <c r="AS45" s="84"/>
      <c r="AT45" s="84"/>
      <c r="AU45" s="84"/>
      <c r="AV45" s="84"/>
      <c r="AW45" s="84"/>
      <c r="AX45" s="84"/>
      <c r="AY45" s="73"/>
      <c r="AZ45" s="75"/>
      <c r="BA45" s="75"/>
      <c r="BB45" s="75"/>
      <c r="BC45" s="75"/>
      <c r="BD45" s="75"/>
    </row>
    <row r="46" ht="15.75" customHeight="1">
      <c r="A46" s="1"/>
      <c r="B46" s="1"/>
      <c r="C46" s="108" t="s">
        <v>87</v>
      </c>
      <c r="D46" s="104" t="s">
        <v>95</v>
      </c>
      <c r="E46" s="112" t="s">
        <v>75</v>
      </c>
      <c r="F46" s="78" t="str">
        <f t="shared" si="11"/>
        <v/>
      </c>
      <c r="G46" s="79">
        <f>IFERROR(__xludf.DUMMYFUNCTION("IF(
  AND(ISDATE(H46), ISDATE(I46)),
  LET(
    dateRange, FILTER(L$12:Z$12, (L$12:Z$12 &gt;= H46) * (L$12:Z$12 &lt;= I46)),
    taskRange, FILTER(L46:Z46, (L$12:Z$12 &gt;= H46) * (L$12:Z$12 &lt;= I46)),
    validDays, COUNTA(dateRange),
    doneDays, COUNTIF(taskRan"&amp;"ge, ""v""),
    IF(validDays &gt; 0, ROUND(doneDays / validDays, 1), """")
  ),
  """"
)
"),0.0)</f>
        <v>0</v>
      </c>
      <c r="H46" s="102">
        <v>45891.0</v>
      </c>
      <c r="I46" s="102">
        <v>45903.0</v>
      </c>
      <c r="J46" s="82" t="str">
        <f t="shared" si="10"/>
        <v>12일</v>
      </c>
      <c r="K46" s="1"/>
      <c r="L46" s="84"/>
      <c r="M46" s="84"/>
      <c r="N46" s="84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85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86"/>
      <c r="AP46" s="84"/>
      <c r="AQ46" s="84"/>
      <c r="AR46" s="84"/>
      <c r="AS46" s="84"/>
      <c r="AT46" s="84"/>
      <c r="AU46" s="84"/>
      <c r="AV46" s="84"/>
      <c r="AW46" s="84"/>
      <c r="AX46" s="84"/>
      <c r="AY46" s="73"/>
      <c r="AZ46" s="75"/>
      <c r="BA46" s="75"/>
      <c r="BB46" s="75"/>
      <c r="BC46" s="75"/>
      <c r="BD46" s="75"/>
    </row>
    <row r="47" ht="15.75" customHeight="1">
      <c r="A47" s="1"/>
      <c r="B47" s="1"/>
      <c r="C47" s="108" t="s">
        <v>87</v>
      </c>
      <c r="D47" s="104" t="s">
        <v>96</v>
      </c>
      <c r="E47" s="112" t="s">
        <v>89</v>
      </c>
      <c r="F47" s="78" t="str">
        <f t="shared" si="11"/>
        <v/>
      </c>
      <c r="G47" s="79">
        <f>IFERROR(__xludf.DUMMYFUNCTION("IF(
  AND(ISDATE(H47), ISDATE(I47)),
  LET(
    dateRange, FILTER(L$12:Z$12, (L$12:Z$12 &gt;= H47) * (L$12:Z$12 &lt;= I47)),
    taskRange, FILTER(L47:Z47, (L$12:Z$12 &gt;= H47) * (L$12:Z$12 &lt;= I47)),
    validDays, COUNTA(dateRange),
    doneDays, COUNTIF(taskRan"&amp;"ge, ""v""),
    IF(validDays &gt; 0, ROUND(doneDays / validDays, 1), """")
  ),
  """"
)
"),0.0)</f>
        <v>0</v>
      </c>
      <c r="H47" s="102">
        <v>45891.0</v>
      </c>
      <c r="I47" s="102">
        <v>45903.0</v>
      </c>
      <c r="J47" s="82" t="str">
        <f t="shared" si="10"/>
        <v>12일</v>
      </c>
      <c r="K47" s="1"/>
      <c r="L47" s="84"/>
      <c r="M47" s="84"/>
      <c r="N47" s="84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85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86"/>
      <c r="AP47" s="84"/>
      <c r="AQ47" s="84"/>
      <c r="AR47" s="84"/>
      <c r="AS47" s="84"/>
      <c r="AT47" s="84"/>
      <c r="AU47" s="84"/>
      <c r="AV47" s="84"/>
      <c r="AW47" s="84"/>
      <c r="AX47" s="84"/>
      <c r="AY47" s="73"/>
      <c r="AZ47" s="75"/>
      <c r="BA47" s="75"/>
      <c r="BB47" s="75"/>
      <c r="BC47" s="75"/>
      <c r="BD47" s="75"/>
    </row>
    <row r="48" ht="15.75" customHeight="1">
      <c r="A48" s="1"/>
      <c r="B48" s="1"/>
      <c r="C48" s="108" t="s">
        <v>97</v>
      </c>
      <c r="D48" s="113" t="s">
        <v>88</v>
      </c>
      <c r="E48" s="112" t="s">
        <v>89</v>
      </c>
      <c r="F48" s="78"/>
      <c r="G48" s="79">
        <f>IFERROR(__xludf.DUMMYFUNCTION("IF(
  AND(ISDATE(H48), ISDATE(I48)),
  LET(
    dateRange, FILTER(L$12:Z$12, (L$12:Z$12 &gt;= H48) * (L$12:Z$12 &lt;= I48)),
    taskRange, FILTER(L48:Z48, (L$12:Z$12 &gt;= H48) * (L$12:Z$12 &lt;= I48)),
    validDays, COUNTA(dateRange),
    doneDays, COUNTIF(taskRan"&amp;"ge, ""v""),
    IF(validDays &gt; 0, ROUND(doneDays / validDays, 1), """")
  ),
  """"
)
"),0.0)</f>
        <v>0</v>
      </c>
      <c r="H48" s="102">
        <v>45876.0</v>
      </c>
      <c r="I48" s="102">
        <v>45891.0</v>
      </c>
      <c r="J48" s="82" t="str">
        <f t="shared" si="10"/>
        <v>15일</v>
      </c>
      <c r="K48" s="1"/>
      <c r="L48" s="84"/>
      <c r="M48" s="84"/>
      <c r="N48" s="84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85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86"/>
      <c r="AP48" s="84"/>
      <c r="AQ48" s="84"/>
      <c r="AR48" s="84"/>
      <c r="AS48" s="84"/>
      <c r="AT48" s="84"/>
      <c r="AU48" s="84"/>
      <c r="AV48" s="84"/>
      <c r="AW48" s="84"/>
      <c r="AX48" s="84"/>
      <c r="AY48" s="73"/>
      <c r="AZ48" s="75"/>
      <c r="BA48" s="75"/>
      <c r="BB48" s="75"/>
      <c r="BC48" s="75"/>
      <c r="BD48" s="75"/>
    </row>
    <row r="49" ht="15.75" customHeight="1">
      <c r="A49" s="1"/>
      <c r="B49" s="1"/>
      <c r="C49" s="108" t="s">
        <v>97</v>
      </c>
      <c r="D49" s="104" t="s">
        <v>90</v>
      </c>
      <c r="E49" s="112" t="s">
        <v>89</v>
      </c>
      <c r="F49" s="78"/>
      <c r="G49" s="79">
        <f>IFERROR(__xludf.DUMMYFUNCTION("IF(
  AND(ISDATE(H49), ISDATE(I49)),
  LET(
    dateRange, FILTER(L$12:Z$12, (L$12:Z$12 &gt;= H49) * (L$12:Z$12 &lt;= I49)),
    taskRange, FILTER(L49:Z49, (L$12:Z$12 &gt;= H49) * (L$12:Z$12 &lt;= I49)),
    validDays, COUNTA(dateRange),
    doneDays, COUNTIF(taskRan"&amp;"ge, ""v""),
    IF(validDays &gt; 0, ROUND(doneDays / validDays, 1), """")
  ),
  """"
)
"),0.0)</f>
        <v>0</v>
      </c>
      <c r="H49" s="102">
        <v>45876.0</v>
      </c>
      <c r="I49" s="102">
        <v>45891.0</v>
      </c>
      <c r="J49" s="82" t="str">
        <f t="shared" si="10"/>
        <v>15일</v>
      </c>
      <c r="K49" s="1"/>
      <c r="L49" s="84"/>
      <c r="M49" s="84"/>
      <c r="N49" s="84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85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86"/>
      <c r="AP49" s="84"/>
      <c r="AQ49" s="84"/>
      <c r="AR49" s="84"/>
      <c r="AS49" s="84"/>
      <c r="AT49" s="84"/>
      <c r="AU49" s="84"/>
      <c r="AV49" s="84"/>
      <c r="AW49" s="84"/>
      <c r="AX49" s="84"/>
      <c r="AY49" s="73"/>
      <c r="AZ49" s="75"/>
      <c r="BA49" s="75"/>
      <c r="BB49" s="75"/>
      <c r="BC49" s="75"/>
      <c r="BD49" s="75"/>
    </row>
    <row r="50" ht="15.75" customHeight="1">
      <c r="A50" s="1"/>
      <c r="B50" s="1"/>
      <c r="C50" s="108" t="s">
        <v>97</v>
      </c>
      <c r="D50" s="104" t="s">
        <v>91</v>
      </c>
      <c r="E50" s="112" t="s">
        <v>89</v>
      </c>
      <c r="F50" s="78"/>
      <c r="G50" s="79">
        <f>IFERROR(__xludf.DUMMYFUNCTION("IF(
  AND(ISDATE(H50), ISDATE(I50)),
  LET(
    dateRange, FILTER(L$12:Z$12, (L$12:Z$12 &gt;= H50) * (L$12:Z$12 &lt;= I50)),
    taskRange, FILTER(L50:Z50, (L$12:Z$12 &gt;= H50) * (L$12:Z$12 &lt;= I50)),
    validDays, COUNTA(dateRange),
    doneDays, COUNTIF(taskRan"&amp;"ge, ""v""),
    IF(validDays &gt; 0, ROUND(doneDays / validDays, 1), """")
  ),
  """"
)
"),0.0)</f>
        <v>0</v>
      </c>
      <c r="H50" s="102">
        <v>45876.0</v>
      </c>
      <c r="I50" s="102">
        <v>45891.0</v>
      </c>
      <c r="J50" s="82" t="str">
        <f t="shared" si="10"/>
        <v>15일</v>
      </c>
      <c r="K50" s="1"/>
      <c r="L50" s="84"/>
      <c r="M50" s="84"/>
      <c r="N50" s="84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85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86"/>
      <c r="AP50" s="84"/>
      <c r="AQ50" s="84"/>
      <c r="AR50" s="84"/>
      <c r="AS50" s="84"/>
      <c r="AT50" s="84"/>
      <c r="AU50" s="84"/>
      <c r="AV50" s="84"/>
      <c r="AW50" s="84"/>
      <c r="AX50" s="84"/>
      <c r="AY50" s="73"/>
      <c r="AZ50" s="75"/>
      <c r="BA50" s="75"/>
      <c r="BB50" s="75"/>
      <c r="BC50" s="75"/>
      <c r="BD50" s="75"/>
    </row>
    <row r="51" ht="15.75" customHeight="1">
      <c r="A51" s="1"/>
      <c r="B51" s="1"/>
      <c r="C51" s="108" t="s">
        <v>97</v>
      </c>
      <c r="D51" s="104" t="s">
        <v>98</v>
      </c>
      <c r="E51" s="112" t="s">
        <v>77</v>
      </c>
      <c r="F51" s="78"/>
      <c r="G51" s="79">
        <f>IFERROR(__xludf.DUMMYFUNCTION("IF(
  AND(ISDATE(H51), ISDATE(I51)),
  LET(
    dateRange, FILTER(L$12:Z$12, (L$12:Z$12 &gt;= H51) * (L$12:Z$12 &lt;= I51)),
    taskRange, FILTER(L51:Z51, (L$12:Z$12 &gt;= H51) * (L$12:Z$12 &lt;= I51)),
    validDays, COUNTA(dateRange),
    doneDays, COUNTIF(taskRan"&amp;"ge, ""v""),
    IF(validDays &gt; 0, ROUND(doneDays / validDays, 1), """")
  ),
  """"
)
"),0.0)</f>
        <v>0</v>
      </c>
      <c r="H51" s="102">
        <v>45876.0</v>
      </c>
      <c r="I51" s="102">
        <v>45891.0</v>
      </c>
      <c r="J51" s="82" t="str">
        <f t="shared" si="10"/>
        <v>15일</v>
      </c>
      <c r="K51" s="1"/>
      <c r="L51" s="84"/>
      <c r="M51" s="84"/>
      <c r="N51" s="84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85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86"/>
      <c r="AP51" s="84"/>
      <c r="AQ51" s="84"/>
      <c r="AR51" s="84"/>
      <c r="AS51" s="84"/>
      <c r="AT51" s="84"/>
      <c r="AU51" s="84"/>
      <c r="AV51" s="84"/>
      <c r="AW51" s="84"/>
      <c r="AX51" s="84"/>
      <c r="AY51" s="73"/>
      <c r="AZ51" s="75"/>
      <c r="BA51" s="75"/>
      <c r="BB51" s="75"/>
      <c r="BC51" s="75"/>
      <c r="BD51" s="75"/>
    </row>
    <row r="52" ht="15.75" customHeight="1">
      <c r="A52" s="1"/>
      <c r="B52" s="1"/>
      <c r="C52" s="108" t="s">
        <v>97</v>
      </c>
      <c r="D52" s="104" t="s">
        <v>99</v>
      </c>
      <c r="E52" s="112" t="s">
        <v>77</v>
      </c>
      <c r="F52" s="78"/>
      <c r="G52" s="79">
        <f>IFERROR(__xludf.DUMMYFUNCTION("IF(
  AND(ISDATE(H52), ISDATE(I52)),
  LET(
    dateRange, FILTER(L$12:Z$12, (L$12:Z$12 &gt;= H52) * (L$12:Z$12 &lt;= I52)),
    taskRange, FILTER(L52:Z52, (L$12:Z$12 &gt;= H52) * (L$12:Z$12 &lt;= I52)),
    validDays, COUNTA(dateRange),
    doneDays, COUNTIF(taskRan"&amp;"ge, ""v""),
    IF(validDays &gt; 0, ROUND(doneDays / validDays, 1), """")
  ),
  """"
)
"),0.0)</f>
        <v>0</v>
      </c>
      <c r="H52" s="102">
        <v>45891.0</v>
      </c>
      <c r="I52" s="102">
        <v>45903.0</v>
      </c>
      <c r="J52" s="82" t="str">
        <f t="shared" si="10"/>
        <v>12일</v>
      </c>
      <c r="K52" s="1"/>
      <c r="L52" s="84"/>
      <c r="M52" s="84"/>
      <c r="N52" s="84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85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86"/>
      <c r="AP52" s="84"/>
      <c r="AQ52" s="84"/>
      <c r="AR52" s="84"/>
      <c r="AS52" s="84"/>
      <c r="AT52" s="84"/>
      <c r="AU52" s="84"/>
      <c r="AV52" s="84"/>
      <c r="AW52" s="84"/>
      <c r="AX52" s="84"/>
      <c r="AY52" s="73"/>
      <c r="AZ52" s="75"/>
      <c r="BA52" s="75"/>
      <c r="BB52" s="75"/>
      <c r="BC52" s="75"/>
      <c r="BD52" s="75"/>
    </row>
    <row r="53" ht="15.75" customHeight="1">
      <c r="A53" s="1"/>
      <c r="B53" s="1"/>
      <c r="C53" s="108" t="s">
        <v>97</v>
      </c>
      <c r="D53" s="104" t="s">
        <v>100</v>
      </c>
      <c r="E53" s="112" t="s">
        <v>77</v>
      </c>
      <c r="F53" s="78"/>
      <c r="G53" s="79">
        <f>IFERROR(__xludf.DUMMYFUNCTION("IF(
  AND(ISDATE(H53), ISDATE(I53)),
  LET(
    dateRange, FILTER(L$12:Z$12, (L$12:Z$12 &gt;= H53) * (L$12:Z$12 &lt;= I53)),
    taskRange, FILTER(L53:Z53, (L$12:Z$12 &gt;= H53) * (L$12:Z$12 &lt;= I53)),
    validDays, COUNTA(dateRange),
    doneDays, COUNTIF(taskRan"&amp;"ge, ""v""),
    IF(validDays &gt; 0, ROUND(doneDays / validDays, 1), """")
  ),
  """"
)
"),0.0)</f>
        <v>0</v>
      </c>
      <c r="H53" s="102">
        <v>45891.0</v>
      </c>
      <c r="I53" s="102">
        <v>45903.0</v>
      </c>
      <c r="J53" s="82" t="str">
        <f t="shared" si="10"/>
        <v>12일</v>
      </c>
      <c r="K53" s="1"/>
      <c r="L53" s="84"/>
      <c r="M53" s="84"/>
      <c r="N53" s="84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85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86"/>
      <c r="AP53" s="84"/>
      <c r="AQ53" s="84"/>
      <c r="AR53" s="84"/>
      <c r="AS53" s="84"/>
      <c r="AT53" s="84"/>
      <c r="AU53" s="84"/>
      <c r="AV53" s="84"/>
      <c r="AW53" s="84"/>
      <c r="AX53" s="84"/>
      <c r="AY53" s="73"/>
      <c r="AZ53" s="75"/>
      <c r="BA53" s="75"/>
      <c r="BB53" s="75"/>
      <c r="BC53" s="75"/>
      <c r="BD53" s="75"/>
    </row>
    <row r="54" ht="15.75" customHeight="1">
      <c r="A54" s="1"/>
      <c r="B54" s="1"/>
      <c r="C54" s="108" t="s">
        <v>97</v>
      </c>
      <c r="D54" s="104" t="s">
        <v>101</v>
      </c>
      <c r="E54" s="112" t="s">
        <v>75</v>
      </c>
      <c r="F54" s="78"/>
      <c r="G54" s="79">
        <f>IFERROR(__xludf.DUMMYFUNCTION("IF(
  AND(ISDATE(H54), ISDATE(I54)),
  LET(
    dateRange, FILTER(L$12:Z$12, (L$12:Z$12 &gt;= H54) * (L$12:Z$12 &lt;= I54)),
    taskRange, FILTER(L54:Z54, (L$12:Z$12 &gt;= H54) * (L$12:Z$12 &lt;= I54)),
    validDays, COUNTA(dateRange),
    doneDays, COUNTIF(taskRan"&amp;"ge, ""v""),
    IF(validDays &gt; 0, ROUND(doneDays / validDays, 1), """")
  ),
  """"
)
"),0.0)</f>
        <v>0</v>
      </c>
      <c r="H54" s="102">
        <v>45891.0</v>
      </c>
      <c r="I54" s="102">
        <v>45903.0</v>
      </c>
      <c r="J54" s="82" t="str">
        <f t="shared" si="10"/>
        <v>12일</v>
      </c>
      <c r="K54" s="1"/>
      <c r="L54" s="84"/>
      <c r="M54" s="84"/>
      <c r="N54" s="84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85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86"/>
      <c r="AP54" s="84"/>
      <c r="AQ54" s="84"/>
      <c r="AR54" s="84"/>
      <c r="AS54" s="84"/>
      <c r="AT54" s="84"/>
      <c r="AU54" s="84"/>
      <c r="AV54" s="84"/>
      <c r="AW54" s="84"/>
      <c r="AX54" s="84"/>
      <c r="AY54" s="73"/>
      <c r="AZ54" s="75"/>
      <c r="BA54" s="75"/>
      <c r="BB54" s="75"/>
      <c r="BC54" s="75"/>
      <c r="BD54" s="75"/>
    </row>
    <row r="55" ht="15.75" customHeight="1">
      <c r="A55" s="1"/>
      <c r="B55" s="1"/>
      <c r="C55" s="108" t="s">
        <v>97</v>
      </c>
      <c r="D55" s="104" t="s">
        <v>95</v>
      </c>
      <c r="E55" s="112" t="s">
        <v>75</v>
      </c>
      <c r="F55" s="78"/>
      <c r="G55" s="79">
        <f>IFERROR(__xludf.DUMMYFUNCTION("IF(
  AND(ISDATE(H55), ISDATE(I55)),
  LET(
    dateRange, FILTER(L$12:Z$12, (L$12:Z$12 &gt;= H55) * (L$12:Z$12 &lt;= I55)),
    taskRange, FILTER(L55:Z55, (L$12:Z$12 &gt;= H55) * (L$12:Z$12 &lt;= I55)),
    validDays, COUNTA(dateRange),
    doneDays, COUNTIF(taskRan"&amp;"ge, ""v""),
    IF(validDays &gt; 0, ROUND(doneDays / validDays, 1), """")
  ),
  """"
)
"),0.0)</f>
        <v>0</v>
      </c>
      <c r="H55" s="102">
        <v>45891.0</v>
      </c>
      <c r="I55" s="102">
        <v>45903.0</v>
      </c>
      <c r="J55" s="82" t="str">
        <f t="shared" si="10"/>
        <v>12일</v>
      </c>
      <c r="K55" s="1"/>
      <c r="L55" s="84"/>
      <c r="M55" s="84"/>
      <c r="N55" s="84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85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86"/>
      <c r="AP55" s="84"/>
      <c r="AQ55" s="84"/>
      <c r="AR55" s="84"/>
      <c r="AS55" s="84"/>
      <c r="AT55" s="84"/>
      <c r="AU55" s="84"/>
      <c r="AV55" s="84"/>
      <c r="AW55" s="84"/>
      <c r="AX55" s="84"/>
      <c r="AY55" s="73"/>
      <c r="AZ55" s="75"/>
      <c r="BA55" s="75"/>
      <c r="BB55" s="75"/>
      <c r="BC55" s="75"/>
      <c r="BD55" s="75"/>
    </row>
    <row r="56" ht="15.75" customHeight="1">
      <c r="A56" s="1"/>
      <c r="B56" s="1"/>
      <c r="C56" s="108" t="s">
        <v>97</v>
      </c>
      <c r="D56" s="104" t="s">
        <v>96</v>
      </c>
      <c r="E56" s="112" t="s">
        <v>89</v>
      </c>
      <c r="F56" s="78"/>
      <c r="G56" s="79">
        <f>IFERROR(__xludf.DUMMYFUNCTION("IF(
  AND(ISDATE(H56), ISDATE(I56)),
  LET(
    dateRange, FILTER(L$12:Z$12, (L$12:Z$12 &gt;= H56) * (L$12:Z$12 &lt;= I56)),
    taskRange, FILTER(L56:Z56, (L$12:Z$12 &gt;= H56) * (L$12:Z$12 &lt;= I56)),
    validDays, COUNTA(dateRange),
    doneDays, COUNTIF(taskRan"&amp;"ge, ""v""),
    IF(validDays &gt; 0, ROUND(doneDays / validDays, 1), """")
  ),
  """"
)
"),0.0)</f>
        <v>0</v>
      </c>
      <c r="H56" s="102">
        <v>45891.0</v>
      </c>
      <c r="I56" s="102">
        <v>45903.0</v>
      </c>
      <c r="J56" s="82" t="str">
        <f t="shared" si="10"/>
        <v>12일</v>
      </c>
      <c r="K56" s="1"/>
      <c r="L56" s="84"/>
      <c r="M56" s="84"/>
      <c r="N56" s="84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85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86"/>
      <c r="AP56" s="84"/>
      <c r="AQ56" s="84"/>
      <c r="AR56" s="84"/>
      <c r="AS56" s="84"/>
      <c r="AT56" s="84"/>
      <c r="AU56" s="84"/>
      <c r="AV56" s="84"/>
      <c r="AW56" s="84"/>
      <c r="AX56" s="84"/>
      <c r="AY56" s="73"/>
      <c r="AZ56" s="75"/>
      <c r="BA56" s="75"/>
      <c r="BB56" s="75"/>
      <c r="BC56" s="75"/>
      <c r="BD56" s="75"/>
    </row>
    <row r="57" ht="15.75" customHeight="1">
      <c r="A57" s="1"/>
      <c r="B57" s="1"/>
      <c r="C57" s="88" t="s">
        <v>102</v>
      </c>
      <c r="D57" s="89"/>
      <c r="E57" s="93"/>
      <c r="F57" s="93"/>
      <c r="G57" s="93"/>
      <c r="H57" s="90"/>
      <c r="I57" s="90"/>
      <c r="J57" s="90"/>
      <c r="K57" s="91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3"/>
      <c r="AZ57" s="75"/>
      <c r="BA57" s="75"/>
      <c r="BB57" s="75"/>
      <c r="BC57" s="75"/>
      <c r="BD57" s="75"/>
    </row>
    <row r="58" ht="15.75" customHeight="1">
      <c r="A58" s="1"/>
      <c r="B58" s="1"/>
      <c r="C58" s="108" t="s">
        <v>103</v>
      </c>
      <c r="D58" s="76" t="s">
        <v>104</v>
      </c>
      <c r="E58" s="77" t="s">
        <v>89</v>
      </c>
      <c r="F58" s="78" t="str">
        <f t="shared" ref="F58:F62" si="12">IF(G58=100%, $H$4, IF(G58=0%, "",$H$5))</f>
        <v>✅</v>
      </c>
      <c r="G58" s="79">
        <f>IFERROR(__xludf.DUMMYFUNCTION("IF(
  AND(ISDATE(H58), ISDATE(I58)),
  LET(
    dateRange, FILTER(L$12:Z$12, (L$12:Z$12 &gt;= H58) * (L$12:Z$12 &lt;= I58)),
    taskRange, FILTER(L58:Z58, (L$12:Z$12 &gt;= H58) * (L$12:Z$12 &lt;= I58)),
    validDays, COUNTA(dateRange),
    doneDays, COUNTIF(taskRan"&amp;"ge, ""v""),
    IF(validDays &gt; 0, ROUND(doneDays / validDays, 1), """")
  ),
  """"
)
"),1.0)</f>
        <v>1</v>
      </c>
      <c r="H58" s="102">
        <v>45873.0</v>
      </c>
      <c r="I58" s="102">
        <v>45876.0</v>
      </c>
      <c r="J58" s="82" t="str">
        <f t="shared" ref="J58:J73" si="13">IF(
  AND(ISDATE(H58), ISDATE(I58)),
  IF(I58 &gt; H58, I58 - H58 &amp; "일", "0일"),
  ""
)
</f>
        <v>3일</v>
      </c>
      <c r="K58" s="1"/>
      <c r="L58" s="84"/>
      <c r="M58" s="84"/>
      <c r="N58" s="84"/>
      <c r="O58" s="109"/>
      <c r="P58" s="109"/>
      <c r="Q58" s="109"/>
      <c r="R58" s="109"/>
      <c r="S58" s="109"/>
      <c r="T58" s="110" t="s">
        <v>12</v>
      </c>
      <c r="U58" s="110" t="s">
        <v>12</v>
      </c>
      <c r="V58" s="110" t="s">
        <v>12</v>
      </c>
      <c r="W58" s="110" t="s">
        <v>12</v>
      </c>
      <c r="X58" s="109"/>
      <c r="Y58" s="85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86"/>
      <c r="AP58" s="84"/>
      <c r="AQ58" s="84"/>
      <c r="AR58" s="84"/>
      <c r="AS58" s="84"/>
      <c r="AT58" s="84"/>
      <c r="AU58" s="84"/>
      <c r="AV58" s="84"/>
      <c r="AW58" s="84"/>
      <c r="AX58" s="84"/>
      <c r="AY58" s="73"/>
      <c r="AZ58" s="75"/>
      <c r="BA58" s="75"/>
      <c r="BB58" s="75"/>
      <c r="BC58" s="75"/>
      <c r="BD58" s="75"/>
    </row>
    <row r="59" ht="15.75" customHeight="1">
      <c r="A59" s="1"/>
      <c r="B59" s="1"/>
      <c r="C59" s="108" t="s">
        <v>103</v>
      </c>
      <c r="D59" s="76" t="s">
        <v>105</v>
      </c>
      <c r="E59" s="105" t="s">
        <v>89</v>
      </c>
      <c r="F59" s="78" t="str">
        <f t="shared" si="12"/>
        <v/>
      </c>
      <c r="G59" s="79">
        <f>IFERROR(__xludf.DUMMYFUNCTION("IF(
  AND(ISDATE(H59), ISDATE(I59)),
  LET(
    dateRange, FILTER(L$12:Z$12, (L$12:Z$12 &gt;= H59) * (L$12:Z$12 &lt;= I59)),
    taskRange, FILTER(L59:Z59, (L$12:Z$12 &gt;= H59) * (L$12:Z$12 &lt;= I59)),
    validDays, COUNTA(dateRange),
    doneDays, COUNTIF(taskRan"&amp;"ge, ""v""),
    IF(validDays &gt; 0, ROUND(doneDays / validDays, 1), """")
  ),
  """"
)
"),0.0)</f>
        <v>0</v>
      </c>
      <c r="H59" s="102">
        <v>45887.0</v>
      </c>
      <c r="I59" s="102">
        <v>45890.0</v>
      </c>
      <c r="J59" s="82" t="str">
        <f t="shared" si="13"/>
        <v>3일</v>
      </c>
      <c r="K59" s="1"/>
      <c r="L59" s="84"/>
      <c r="M59" s="84"/>
      <c r="N59" s="84"/>
      <c r="O59" s="109"/>
      <c r="P59" s="109"/>
      <c r="Q59" s="109"/>
      <c r="R59" s="109"/>
      <c r="S59" s="109"/>
      <c r="T59" s="109"/>
      <c r="U59" s="114"/>
      <c r="V59" s="109"/>
      <c r="W59" s="109"/>
      <c r="X59" s="109"/>
      <c r="Y59" s="85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86"/>
      <c r="AP59" s="84"/>
      <c r="AQ59" s="84"/>
      <c r="AR59" s="84"/>
      <c r="AS59" s="84"/>
      <c r="AT59" s="84"/>
      <c r="AU59" s="84"/>
      <c r="AV59" s="84"/>
      <c r="AW59" s="84"/>
      <c r="AX59" s="84"/>
      <c r="AY59" s="73"/>
      <c r="AZ59" s="75"/>
      <c r="BA59" s="75"/>
      <c r="BB59" s="75"/>
      <c r="BC59" s="75"/>
      <c r="BD59" s="75"/>
    </row>
    <row r="60" ht="15.75" customHeight="1">
      <c r="A60" s="1"/>
      <c r="B60" s="1"/>
      <c r="C60" s="108" t="s">
        <v>103</v>
      </c>
      <c r="D60" s="104" t="s">
        <v>106</v>
      </c>
      <c r="E60" s="77" t="s">
        <v>89</v>
      </c>
      <c r="F60" s="78" t="str">
        <f t="shared" si="12"/>
        <v/>
      </c>
      <c r="G60" s="79">
        <f>IFERROR(__xludf.DUMMYFUNCTION("IF(
  AND(ISDATE(H60), ISDATE(I60)),
  LET(
    dateRange, FILTER(L$12:Z$12, (L$12:Z$12 &gt;= H60) * (L$12:Z$12 &lt;= I60)),
    taskRange, FILTER(L60:Z60, (L$12:Z$12 &gt;= H60) * (L$12:Z$12 &lt;= I60)),
    validDays, COUNTA(dateRange),
    doneDays, COUNTIF(taskRan"&amp;"ge, ""v""),
    IF(validDays &gt; 0, ROUND(doneDays / validDays, 1), """")
  ),
  """"
)
"),0.0)</f>
        <v>0</v>
      </c>
      <c r="H60" s="102">
        <v>45887.0</v>
      </c>
      <c r="I60" s="102">
        <v>45890.0</v>
      </c>
      <c r="J60" s="82" t="str">
        <f t="shared" si="13"/>
        <v>3일</v>
      </c>
      <c r="K60" s="1"/>
      <c r="L60" s="84"/>
      <c r="M60" s="84"/>
      <c r="N60" s="84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85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86"/>
      <c r="AP60" s="84"/>
      <c r="AQ60" s="84"/>
      <c r="AR60" s="84"/>
      <c r="AS60" s="84"/>
      <c r="AT60" s="84"/>
      <c r="AU60" s="84"/>
      <c r="AV60" s="84"/>
      <c r="AW60" s="84"/>
      <c r="AX60" s="84"/>
      <c r="AY60" s="73"/>
      <c r="AZ60" s="75"/>
      <c r="BA60" s="75"/>
      <c r="BB60" s="75"/>
      <c r="BC60" s="75"/>
      <c r="BD60" s="75"/>
    </row>
    <row r="61" ht="15.75" customHeight="1">
      <c r="A61" s="1"/>
      <c r="B61" s="1"/>
      <c r="C61" s="108" t="s">
        <v>107</v>
      </c>
      <c r="D61" s="113" t="s">
        <v>108</v>
      </c>
      <c r="E61" s="105" t="s">
        <v>109</v>
      </c>
      <c r="F61" s="78" t="str">
        <f t="shared" si="12"/>
        <v/>
      </c>
      <c r="G61" s="79">
        <f>IFERROR(__xludf.DUMMYFUNCTION("IF(
  AND(ISDATE(H61), ISDATE(I61)),
  LET(
    dateRange, FILTER(L$12:Z$12, (L$12:Z$12 &gt;= H61) * (L$12:Z$12 &lt;= I61)),
    taskRange, FILTER(L61:Z61, (L$12:Z$12 &gt;= H61) * (L$12:Z$12 &lt;= I61)),
    validDays, COUNTA(dateRange),
    doneDays, COUNTIF(taskRan"&amp;"ge, ""v""),
    IF(validDays &gt; 0, ROUND(doneDays / validDays, 1), """")
  ),
  """"
)
"),0.0)</f>
        <v>0</v>
      </c>
      <c r="H61" s="102">
        <v>45876.0</v>
      </c>
      <c r="I61" s="102">
        <v>45891.0</v>
      </c>
      <c r="J61" s="82" t="str">
        <f t="shared" si="13"/>
        <v>15일</v>
      </c>
      <c r="K61" s="1"/>
      <c r="L61" s="84"/>
      <c r="M61" s="84"/>
      <c r="N61" s="84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85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86"/>
      <c r="AP61" s="84"/>
      <c r="AQ61" s="84"/>
      <c r="AR61" s="84"/>
      <c r="AS61" s="84"/>
      <c r="AT61" s="84"/>
      <c r="AU61" s="84"/>
      <c r="AV61" s="84"/>
      <c r="AW61" s="84"/>
      <c r="AX61" s="84"/>
      <c r="AY61" s="73"/>
      <c r="AZ61" s="75"/>
      <c r="BA61" s="75"/>
      <c r="BB61" s="75"/>
      <c r="BC61" s="75"/>
      <c r="BD61" s="75"/>
    </row>
    <row r="62" ht="15.75" customHeight="1">
      <c r="A62" s="1"/>
      <c r="B62" s="1"/>
      <c r="C62" s="108" t="s">
        <v>107</v>
      </c>
      <c r="D62" s="115" t="s">
        <v>110</v>
      </c>
      <c r="E62" s="105" t="s">
        <v>109</v>
      </c>
      <c r="F62" s="78" t="str">
        <f t="shared" si="12"/>
        <v/>
      </c>
      <c r="G62" s="79">
        <f>IFERROR(__xludf.DUMMYFUNCTION("IF(
  AND(ISDATE(H62), ISDATE(I62)),
  LET(
    dateRange, FILTER(L$12:Z$12, (L$12:Z$12 &gt;= H62) * (L$12:Z$12 &lt;= I62)),
    taskRange, FILTER(L62:Z62, (L$12:Z$12 &gt;= H62) * (L$12:Z$12 &lt;= I62)),
    validDays, COUNTA(dateRange),
    doneDays, COUNTIF(taskRan"&amp;"ge, ""v""),
    IF(validDays &gt; 0, ROUND(doneDays / validDays, 1), """")
  ),
  """"
)
"),0.0)</f>
        <v>0</v>
      </c>
      <c r="H62" s="102">
        <v>45876.0</v>
      </c>
      <c r="I62" s="102">
        <v>45891.0</v>
      </c>
      <c r="J62" s="82" t="str">
        <f t="shared" si="13"/>
        <v>15일</v>
      </c>
      <c r="K62" s="1"/>
      <c r="L62" s="84"/>
      <c r="M62" s="84"/>
      <c r="N62" s="84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85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86"/>
      <c r="AP62" s="84"/>
      <c r="AQ62" s="84"/>
      <c r="AR62" s="84"/>
      <c r="AS62" s="84"/>
      <c r="AT62" s="84"/>
      <c r="AU62" s="84"/>
      <c r="AV62" s="84"/>
      <c r="AW62" s="84"/>
      <c r="AX62" s="84"/>
      <c r="AY62" s="73"/>
      <c r="AZ62" s="75"/>
      <c r="BA62" s="75"/>
      <c r="BB62" s="75"/>
      <c r="BC62" s="75"/>
      <c r="BD62" s="75"/>
    </row>
    <row r="63" ht="15.75" customHeight="1">
      <c r="A63" s="1"/>
      <c r="B63" s="1"/>
      <c r="C63" s="108" t="s">
        <v>107</v>
      </c>
      <c r="D63" s="113" t="s">
        <v>111</v>
      </c>
      <c r="E63" s="105" t="s">
        <v>109</v>
      </c>
      <c r="F63" s="78"/>
      <c r="G63" s="79">
        <f>IFERROR(__xludf.DUMMYFUNCTION("IF(
  AND(ISDATE(H63), ISDATE(I63)),
  LET(
    dateRange, FILTER(L$12:Z$12, (L$12:Z$12 &gt;= H63) * (L$12:Z$12 &lt;= I63)),
    taskRange, FILTER(L63:Z63, (L$12:Z$12 &gt;= H63) * (L$12:Z$12 &lt;= I63)),
    validDays, COUNTA(dateRange),
    doneDays, COUNTIF(taskRan"&amp;"ge, ""v""),
    IF(validDays &gt; 0, ROUND(doneDays / validDays, 1), """")
  ),
  """"
)
"),0.0)</f>
        <v>0</v>
      </c>
      <c r="H63" s="102">
        <v>45876.0</v>
      </c>
      <c r="I63" s="102">
        <v>45903.0</v>
      </c>
      <c r="J63" s="82" t="str">
        <f t="shared" si="13"/>
        <v>27일</v>
      </c>
      <c r="K63" s="1"/>
      <c r="L63" s="84"/>
      <c r="M63" s="84"/>
      <c r="N63" s="84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85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86"/>
      <c r="AP63" s="84"/>
      <c r="AQ63" s="84"/>
      <c r="AR63" s="84"/>
      <c r="AS63" s="84"/>
      <c r="AT63" s="84"/>
      <c r="AU63" s="84"/>
      <c r="AV63" s="84"/>
      <c r="AW63" s="84"/>
      <c r="AX63" s="84"/>
      <c r="AY63" s="73"/>
      <c r="AZ63" s="75"/>
      <c r="BA63" s="75"/>
      <c r="BB63" s="75"/>
      <c r="BC63" s="75"/>
      <c r="BD63" s="75"/>
    </row>
    <row r="64" ht="15.75" customHeight="1">
      <c r="A64" s="1"/>
      <c r="B64" s="1"/>
      <c r="C64" s="108" t="s">
        <v>107</v>
      </c>
      <c r="D64" s="113" t="s">
        <v>112</v>
      </c>
      <c r="E64" s="105" t="s">
        <v>109</v>
      </c>
      <c r="F64" s="78"/>
      <c r="G64" s="79">
        <f>IFERROR(__xludf.DUMMYFUNCTION("IF(
  AND(ISDATE(H64), ISDATE(I64)),
  LET(
    dateRange, FILTER(L$12:Z$12, (L$12:Z$12 &gt;= H64) * (L$12:Z$12 &lt;= I64)),
    taskRange, FILTER(L64:Z64, (L$12:Z$12 &gt;= H64) * (L$12:Z$12 &lt;= I64)),
    validDays, COUNTA(dateRange),
    doneDays, COUNTIF(taskRan"&amp;"ge, ""v""),
    IF(validDays &gt; 0, ROUND(doneDays / validDays, 1), """")
  ),
  """"
)
"),0.0)</f>
        <v>0</v>
      </c>
      <c r="H64" s="102">
        <v>45876.0</v>
      </c>
      <c r="I64" s="102">
        <v>45903.0</v>
      </c>
      <c r="J64" s="82" t="str">
        <f t="shared" si="13"/>
        <v>27일</v>
      </c>
      <c r="K64" s="1"/>
      <c r="L64" s="84"/>
      <c r="M64" s="84"/>
      <c r="N64" s="84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85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86"/>
      <c r="AP64" s="84"/>
      <c r="AQ64" s="84"/>
      <c r="AR64" s="84"/>
      <c r="AS64" s="84"/>
      <c r="AT64" s="84"/>
      <c r="AU64" s="84"/>
      <c r="AV64" s="84"/>
      <c r="AW64" s="84"/>
      <c r="AX64" s="84"/>
      <c r="AY64" s="73"/>
      <c r="AZ64" s="75"/>
      <c r="BA64" s="75"/>
      <c r="BB64" s="75"/>
      <c r="BC64" s="75"/>
      <c r="BD64" s="75"/>
    </row>
    <row r="65" ht="15.75" customHeight="1">
      <c r="A65" s="1"/>
      <c r="B65" s="1"/>
      <c r="C65" s="108" t="s">
        <v>107</v>
      </c>
      <c r="D65" s="104" t="s">
        <v>113</v>
      </c>
      <c r="E65" s="105" t="s">
        <v>109</v>
      </c>
      <c r="F65" s="78" t="str">
        <f t="shared" ref="F65:F73" si="14">IF(G65=100%, $H$4, IF(G65=0%, "",$H$5))</f>
        <v/>
      </c>
      <c r="G65" s="79">
        <f>IFERROR(__xludf.DUMMYFUNCTION("IF(
  AND(ISDATE(H65), ISDATE(I65)),
  LET(
    dateRange, FILTER(L$12:Z$12, (L$12:Z$12 &gt;= H65) * (L$12:Z$12 &lt;= I65)),
    taskRange, FILTER(L65:Z65, (L$12:Z$12 &gt;= H65) * (L$12:Z$12 &lt;= I65)),
    validDays, COUNTA(dateRange),
    doneDays, COUNTIF(taskRan"&amp;"ge, ""v""),
    IF(validDays &gt; 0, ROUND(doneDays / validDays, 1), """")
  ),
  """"
)
"),0.0)</f>
        <v>0</v>
      </c>
      <c r="H65" s="102">
        <v>45876.0</v>
      </c>
      <c r="I65" s="102">
        <v>45891.0</v>
      </c>
      <c r="J65" s="82" t="str">
        <f t="shared" si="13"/>
        <v>15일</v>
      </c>
      <c r="K65" s="1"/>
      <c r="L65" s="84"/>
      <c r="M65" s="84"/>
      <c r="N65" s="84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85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86"/>
      <c r="AP65" s="84"/>
      <c r="AQ65" s="84"/>
      <c r="AR65" s="84"/>
      <c r="AS65" s="84"/>
      <c r="AT65" s="84"/>
      <c r="AU65" s="84"/>
      <c r="AV65" s="84"/>
      <c r="AW65" s="84"/>
      <c r="AX65" s="84"/>
      <c r="AY65" s="73"/>
      <c r="AZ65" s="75"/>
      <c r="BA65" s="75"/>
      <c r="BB65" s="75"/>
      <c r="BC65" s="75"/>
      <c r="BD65" s="75"/>
    </row>
    <row r="66" ht="15.75" customHeight="1">
      <c r="A66" s="1"/>
      <c r="B66" s="1"/>
      <c r="C66" s="108" t="s">
        <v>107</v>
      </c>
      <c r="D66" s="104" t="s">
        <v>114</v>
      </c>
      <c r="E66" s="105" t="s">
        <v>109</v>
      </c>
      <c r="F66" s="78" t="str">
        <f t="shared" si="14"/>
        <v/>
      </c>
      <c r="G66" s="79">
        <f>IFERROR(__xludf.DUMMYFUNCTION("IF(
  AND(ISDATE(H66), ISDATE(I66)),
  LET(
    dateRange, FILTER(L$12:Z$12, (L$12:Z$12 &gt;= H66) * (L$12:Z$12 &lt;= I66)),
    taskRange, FILTER(L66:Z66, (L$12:Z$12 &gt;= H66) * (L$12:Z$12 &lt;= I66)),
    validDays, COUNTA(dateRange),
    doneDays, COUNTIF(taskRan"&amp;"ge, ""v""),
    IF(validDays &gt; 0, ROUND(doneDays / validDays, 1), """")
  ),
  """"
)
"),0.0)</f>
        <v>0</v>
      </c>
      <c r="H66" s="102">
        <v>45876.0</v>
      </c>
      <c r="I66" s="102">
        <v>45891.0</v>
      </c>
      <c r="J66" s="82" t="str">
        <f t="shared" si="13"/>
        <v>15일</v>
      </c>
      <c r="K66" s="1"/>
      <c r="L66" s="84"/>
      <c r="M66" s="84"/>
      <c r="N66" s="84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85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86"/>
      <c r="AP66" s="84"/>
      <c r="AQ66" s="84"/>
      <c r="AR66" s="84"/>
      <c r="AS66" s="84"/>
      <c r="AT66" s="84"/>
      <c r="AU66" s="84"/>
      <c r="AV66" s="84"/>
      <c r="AW66" s="84"/>
      <c r="AX66" s="84"/>
      <c r="AY66" s="73"/>
      <c r="AZ66" s="75"/>
      <c r="BA66" s="75"/>
      <c r="BB66" s="75"/>
      <c r="BC66" s="75"/>
      <c r="BD66" s="75"/>
    </row>
    <row r="67" ht="15.75" customHeight="1">
      <c r="A67" s="1"/>
      <c r="B67" s="1"/>
      <c r="C67" s="108" t="s">
        <v>107</v>
      </c>
      <c r="D67" s="104" t="s">
        <v>115</v>
      </c>
      <c r="E67" s="105" t="s">
        <v>109</v>
      </c>
      <c r="F67" s="78" t="str">
        <f t="shared" si="14"/>
        <v/>
      </c>
      <c r="G67" s="79">
        <f>IFERROR(__xludf.DUMMYFUNCTION("IF(
  AND(ISDATE(H67), ISDATE(I67)),
  LET(
    dateRange, FILTER(L$12:Z$12, (L$12:Z$12 &gt;= H67) * (L$12:Z$12 &lt;= I67)),
    taskRange, FILTER(L67:Z67, (L$12:Z$12 &gt;= H67) * (L$12:Z$12 &lt;= I67)),
    validDays, COUNTA(dateRange),
    doneDays, COUNTIF(taskRan"&amp;"ge, ""v""),
    IF(validDays &gt; 0, ROUND(doneDays / validDays, 1), """")
  ),
  """"
)
"),0.0)</f>
        <v>0</v>
      </c>
      <c r="H67" s="102">
        <v>45876.0</v>
      </c>
      <c r="I67" s="102">
        <v>45891.0</v>
      </c>
      <c r="J67" s="82" t="str">
        <f t="shared" si="13"/>
        <v>15일</v>
      </c>
      <c r="K67" s="1"/>
      <c r="L67" s="84"/>
      <c r="M67" s="84"/>
      <c r="N67" s="84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85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86"/>
      <c r="AP67" s="84"/>
      <c r="AQ67" s="84"/>
      <c r="AR67" s="84"/>
      <c r="AS67" s="84"/>
      <c r="AT67" s="84"/>
      <c r="AU67" s="84"/>
      <c r="AV67" s="84"/>
      <c r="AW67" s="84"/>
      <c r="AX67" s="84"/>
      <c r="AY67" s="73"/>
      <c r="AZ67" s="75"/>
      <c r="BA67" s="75"/>
      <c r="BB67" s="75"/>
      <c r="BC67" s="75"/>
      <c r="BD67" s="75"/>
    </row>
    <row r="68" ht="15.75" customHeight="1">
      <c r="A68" s="1"/>
      <c r="B68" s="1"/>
      <c r="C68" s="108" t="s">
        <v>116</v>
      </c>
      <c r="D68" s="113" t="s">
        <v>117</v>
      </c>
      <c r="E68" s="105" t="s">
        <v>109</v>
      </c>
      <c r="F68" s="78" t="str">
        <f t="shared" si="14"/>
        <v/>
      </c>
      <c r="G68" s="79">
        <f>IFERROR(__xludf.DUMMYFUNCTION("IF(
  AND(ISDATE(H68), ISDATE(I68)),
  LET(
    dateRange, FILTER(L$12:Z$12, (L$12:Z$12 &gt;= H68) * (L$12:Z$12 &lt;= I68)),
    taskRange, FILTER(L68:Z68, (L$12:Z$12 &gt;= H68) * (L$12:Z$12 &lt;= I68)),
    validDays, COUNTA(dateRange),
    doneDays, COUNTIF(taskRan"&amp;"ge, ""v""),
    IF(validDays &gt; 0, ROUND(doneDays / validDays, 1), """")
  ),
  """"
)
"),0.0)</f>
        <v>0</v>
      </c>
      <c r="H68" s="102">
        <v>45876.0</v>
      </c>
      <c r="I68" s="102">
        <v>45903.0</v>
      </c>
      <c r="J68" s="82" t="str">
        <f t="shared" si="13"/>
        <v>27일</v>
      </c>
      <c r="K68" s="1"/>
      <c r="L68" s="84"/>
      <c r="M68" s="84"/>
      <c r="N68" s="84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85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86"/>
      <c r="AP68" s="84"/>
      <c r="AQ68" s="84"/>
      <c r="AR68" s="84"/>
      <c r="AS68" s="84"/>
      <c r="AT68" s="84"/>
      <c r="AU68" s="84"/>
      <c r="AV68" s="84"/>
      <c r="AW68" s="84"/>
      <c r="AX68" s="84"/>
      <c r="AY68" s="73"/>
      <c r="AZ68" s="75"/>
      <c r="BA68" s="75"/>
      <c r="BB68" s="75"/>
      <c r="BC68" s="75"/>
      <c r="BD68" s="75"/>
    </row>
    <row r="69" ht="15.75" customHeight="1">
      <c r="A69" s="1"/>
      <c r="B69" s="1"/>
      <c r="C69" s="108" t="s">
        <v>116</v>
      </c>
      <c r="D69" s="116" t="s">
        <v>118</v>
      </c>
      <c r="E69" s="105" t="s">
        <v>109</v>
      </c>
      <c r="F69" s="78" t="str">
        <f t="shared" si="14"/>
        <v/>
      </c>
      <c r="G69" s="79">
        <f>IFERROR(__xludf.DUMMYFUNCTION("IF(
  AND(ISDATE(H69), ISDATE(I69)),
  LET(
    dateRange, FILTER(L$12:Z$12, (L$12:Z$12 &gt;= H69) * (L$12:Z$12 &lt;= I69)),
    taskRange, FILTER(L69:Z69, (L$12:Z$12 &gt;= H69) * (L$12:Z$12 &lt;= I69)),
    validDays, COUNTA(dateRange),
    doneDays, COUNTIF(taskRan"&amp;"ge, ""v""),
    IF(validDays &gt; 0, ROUND(doneDays / validDays, 1), """")
  ),
  """"
)
"),0.0)</f>
        <v>0</v>
      </c>
      <c r="H69" s="102">
        <v>45876.0</v>
      </c>
      <c r="I69" s="102">
        <v>45903.0</v>
      </c>
      <c r="J69" s="82" t="str">
        <f t="shared" si="13"/>
        <v>27일</v>
      </c>
      <c r="K69" s="1"/>
      <c r="L69" s="84"/>
      <c r="M69" s="84"/>
      <c r="N69" s="84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85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86"/>
      <c r="AP69" s="84"/>
      <c r="AQ69" s="84"/>
      <c r="AR69" s="84"/>
      <c r="AS69" s="84"/>
      <c r="AT69" s="84"/>
      <c r="AU69" s="84"/>
      <c r="AV69" s="84"/>
      <c r="AW69" s="84"/>
      <c r="AX69" s="84"/>
      <c r="AY69" s="73"/>
      <c r="AZ69" s="75"/>
      <c r="BA69" s="75"/>
      <c r="BB69" s="75"/>
      <c r="BC69" s="75"/>
      <c r="BD69" s="75"/>
    </row>
    <row r="70" ht="15.75" customHeight="1">
      <c r="A70" s="1"/>
      <c r="B70" s="1"/>
      <c r="C70" s="108" t="s">
        <v>116</v>
      </c>
      <c r="D70" s="115" t="s">
        <v>119</v>
      </c>
      <c r="E70" s="105" t="s">
        <v>63</v>
      </c>
      <c r="F70" s="78" t="str">
        <f t="shared" si="14"/>
        <v/>
      </c>
      <c r="G70" s="79">
        <f>IFERROR(__xludf.DUMMYFUNCTION("IF(
  AND(ISDATE(H70), ISDATE(I70)),
  LET(
    dateRange, FILTER(L$12:Z$12, (L$12:Z$12 &gt;= H70) * (L$12:Z$12 &lt;= I70)),
    taskRange, FILTER(L70:Z70, (L$12:Z$12 &gt;= H70) * (L$12:Z$12 &lt;= I70)),
    validDays, COUNTA(dateRange),
    doneDays, COUNTIF(taskRan"&amp;"ge, ""v""),
    IF(validDays &gt; 0, ROUND(doneDays / validDays, 1), """")
  ),
  """"
)
"),0.0)</f>
        <v>0</v>
      </c>
      <c r="H70" s="102">
        <v>45876.0</v>
      </c>
      <c r="I70" s="102">
        <v>45903.0</v>
      </c>
      <c r="J70" s="82" t="str">
        <f t="shared" si="13"/>
        <v>27일</v>
      </c>
      <c r="K70" s="1"/>
      <c r="L70" s="84"/>
      <c r="M70" s="84"/>
      <c r="N70" s="84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85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86"/>
      <c r="AP70" s="84"/>
      <c r="AQ70" s="84"/>
      <c r="AR70" s="84"/>
      <c r="AS70" s="84"/>
      <c r="AT70" s="84"/>
      <c r="AU70" s="84"/>
      <c r="AV70" s="84"/>
      <c r="AW70" s="84"/>
      <c r="AX70" s="84"/>
      <c r="AY70" s="73"/>
      <c r="AZ70" s="75"/>
      <c r="BA70" s="75"/>
      <c r="BB70" s="75"/>
      <c r="BC70" s="75"/>
      <c r="BD70" s="75"/>
    </row>
    <row r="71" ht="15.75" customHeight="1">
      <c r="A71" s="1"/>
      <c r="B71" s="1"/>
      <c r="C71" s="108" t="s">
        <v>120</v>
      </c>
      <c r="D71" s="113" t="s">
        <v>121</v>
      </c>
      <c r="E71" s="77" t="s">
        <v>122</v>
      </c>
      <c r="F71" s="78" t="str">
        <f t="shared" si="14"/>
        <v/>
      </c>
      <c r="G71" s="79">
        <f>IFERROR(__xludf.DUMMYFUNCTION("IF(
  AND(ISDATE(H71), ISDATE(I71)),
  LET(
    dateRange, FILTER(L$12:Z$12, (L$12:Z$12 &gt;= H71) * (L$12:Z$12 &lt;= I71)),
    taskRange, FILTER(L71:Z71, (L$12:Z$12 &gt;= H71) * (L$12:Z$12 &lt;= I71)),
    validDays, COUNTA(dateRange),
    doneDays, COUNTIF(taskRan"&amp;"ge, ""v""),
    IF(validDays &gt; 0, ROUND(doneDays / validDays, 1), """")
  ),
  """"
)
"),0.0)</f>
        <v>0</v>
      </c>
      <c r="H71" s="102">
        <v>45903.0</v>
      </c>
      <c r="I71" s="102">
        <v>45911.0</v>
      </c>
      <c r="J71" s="82" t="str">
        <f t="shared" si="13"/>
        <v>8일</v>
      </c>
      <c r="K71" s="1"/>
      <c r="L71" s="84"/>
      <c r="M71" s="84"/>
      <c r="N71" s="84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85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86"/>
      <c r="AP71" s="84"/>
      <c r="AQ71" s="84"/>
      <c r="AR71" s="84"/>
      <c r="AS71" s="84"/>
      <c r="AT71" s="84"/>
      <c r="AU71" s="84"/>
      <c r="AV71" s="84"/>
      <c r="AW71" s="84"/>
      <c r="AX71" s="84"/>
      <c r="AY71" s="73"/>
      <c r="AZ71" s="75"/>
      <c r="BA71" s="75"/>
      <c r="BB71" s="75"/>
      <c r="BC71" s="75"/>
      <c r="BD71" s="75"/>
    </row>
    <row r="72" ht="15.75" customHeight="1">
      <c r="A72" s="1"/>
      <c r="B72" s="1"/>
      <c r="C72" s="108" t="s">
        <v>120</v>
      </c>
      <c r="D72" s="116" t="s">
        <v>123</v>
      </c>
      <c r="E72" s="77" t="s">
        <v>122</v>
      </c>
      <c r="F72" s="78" t="str">
        <f t="shared" si="14"/>
        <v/>
      </c>
      <c r="G72" s="79">
        <f>IFERROR(__xludf.DUMMYFUNCTION("IF(
  AND(ISDATE(H72), ISDATE(I72)),
  LET(
    dateRange, FILTER(L$12:Z$12, (L$12:Z$12 &gt;= H72) * (L$12:Z$12 &lt;= I72)),
    taskRange, FILTER(L72:Z72, (L$12:Z$12 &gt;= H72) * (L$12:Z$12 &lt;= I72)),
    validDays, COUNTA(dateRange),
    doneDays, COUNTIF(taskRan"&amp;"ge, ""v""),
    IF(validDays &gt; 0, ROUND(doneDays / validDays, 1), """")
  ),
  """"
)
"),0.0)</f>
        <v>0</v>
      </c>
      <c r="H72" s="102">
        <v>45903.0</v>
      </c>
      <c r="I72" s="102">
        <v>45911.0</v>
      </c>
      <c r="J72" s="82" t="str">
        <f t="shared" si="13"/>
        <v>8일</v>
      </c>
      <c r="K72" s="1"/>
      <c r="L72" s="84"/>
      <c r="M72" s="84"/>
      <c r="N72" s="84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85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86"/>
      <c r="AP72" s="84"/>
      <c r="AQ72" s="84"/>
      <c r="AR72" s="84"/>
      <c r="AS72" s="84"/>
      <c r="AT72" s="84"/>
      <c r="AU72" s="84"/>
      <c r="AV72" s="84"/>
      <c r="AW72" s="84"/>
      <c r="AX72" s="84"/>
      <c r="AY72" s="73"/>
      <c r="AZ72" s="75"/>
      <c r="BA72" s="75"/>
      <c r="BB72" s="75"/>
      <c r="BC72" s="75"/>
      <c r="BD72" s="75"/>
    </row>
    <row r="73" ht="15.75" customHeight="1">
      <c r="A73" s="1"/>
      <c r="B73" s="1"/>
      <c r="C73" s="108" t="s">
        <v>120</v>
      </c>
      <c r="D73" s="116" t="s">
        <v>124</v>
      </c>
      <c r="E73" s="77" t="s">
        <v>122</v>
      </c>
      <c r="F73" s="78" t="str">
        <f t="shared" si="14"/>
        <v/>
      </c>
      <c r="G73" s="79">
        <f>IFERROR(__xludf.DUMMYFUNCTION("IF(
  AND(ISDATE(H73), ISDATE(I73)),
  LET(
    dateRange, FILTER(L$12:Z$12, (L$12:Z$12 &gt;= H73) * (L$12:Z$12 &lt;= I73)),
    taskRange, FILTER(L73:Z73, (L$12:Z$12 &gt;= H73) * (L$12:Z$12 &lt;= I73)),
    validDays, COUNTA(dateRange),
    doneDays, COUNTIF(taskRan"&amp;"ge, ""v""),
    IF(validDays &gt; 0, ROUND(doneDays / validDays, 1), """")
  ),
  """"
)
"),0.0)</f>
        <v>0</v>
      </c>
      <c r="H73" s="102">
        <v>45903.0</v>
      </c>
      <c r="I73" s="102">
        <v>45911.0</v>
      </c>
      <c r="J73" s="82" t="str">
        <f t="shared" si="13"/>
        <v>8일</v>
      </c>
      <c r="K73" s="1"/>
      <c r="L73" s="84"/>
      <c r="M73" s="84"/>
      <c r="N73" s="84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85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86"/>
      <c r="AP73" s="84"/>
      <c r="AQ73" s="84"/>
      <c r="AR73" s="84"/>
      <c r="AS73" s="84"/>
      <c r="AT73" s="84"/>
      <c r="AU73" s="84"/>
      <c r="AV73" s="84"/>
      <c r="AW73" s="84"/>
      <c r="AX73" s="84"/>
      <c r="AY73" s="73"/>
      <c r="AZ73" s="75"/>
      <c r="BA73" s="75"/>
      <c r="BB73" s="75"/>
      <c r="BC73" s="75"/>
      <c r="BD73" s="75"/>
    </row>
    <row r="74" ht="15.75" customHeight="1">
      <c r="A74" s="1"/>
      <c r="B74" s="1"/>
      <c r="C74" s="88" t="s">
        <v>125</v>
      </c>
      <c r="D74" s="89"/>
      <c r="E74" s="93"/>
      <c r="F74" s="93"/>
      <c r="G74" s="93"/>
      <c r="H74" s="90"/>
      <c r="I74" s="90"/>
      <c r="J74" s="90"/>
      <c r="K74" s="91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3"/>
      <c r="AZ74" s="75"/>
      <c r="BA74" s="75"/>
      <c r="BB74" s="75"/>
      <c r="BC74" s="75"/>
      <c r="BD74" s="75"/>
    </row>
    <row r="75" ht="15.75" customHeight="1">
      <c r="A75" s="1"/>
      <c r="B75" s="1"/>
      <c r="C75" s="1"/>
      <c r="D75" s="104" t="s">
        <v>126</v>
      </c>
      <c r="E75" s="117" t="s">
        <v>68</v>
      </c>
      <c r="F75" s="78" t="str">
        <f t="shared" ref="F75:F76" si="15">IF(G75=100%, $H$4, IF(G75=0%, "",$H$5))</f>
        <v/>
      </c>
      <c r="G75" s="79">
        <f>IFERROR(__xludf.DUMMYFUNCTION("IF(
  AND(ISDATE(H75), ISDATE(I75)),
  LET(
    dateRange, FILTER(L$12:Z$12, (L$12:Z$12 &gt;= H75) * (L$12:Z$12 &lt;= I75)),
    taskRange, FILTER(L75:Z75, (L$12:Z$12 &gt;= H75) * (L$12:Z$12 &lt;= I75)),
    validDays, COUNTA(dateRange),
    doneDays, COUNTIF(taskRan"&amp;"ge, ""v""),
    IF(validDays &gt; 0, ROUND(doneDays / validDays, 1), """")
  ),
  """"
)
"),0.0)</f>
        <v>0</v>
      </c>
      <c r="H75" s="102">
        <v>45870.0</v>
      </c>
      <c r="I75" s="102">
        <v>45873.0</v>
      </c>
      <c r="J75" s="82" t="str">
        <f t="shared" ref="J75:J80" si="16">IF(
  AND(ISDATE(H75), ISDATE(I75)),
  IF(I75 &gt; H75, I75 - H75 &amp; "일", "0일"),
  ""
)
</f>
        <v>3일</v>
      </c>
      <c r="K75" s="1"/>
      <c r="L75" s="84"/>
      <c r="M75" s="84"/>
      <c r="N75" s="84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85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86"/>
      <c r="AP75" s="84"/>
      <c r="AQ75" s="84"/>
      <c r="AR75" s="84"/>
      <c r="AS75" s="84"/>
      <c r="AT75" s="84"/>
      <c r="AU75" s="84"/>
      <c r="AV75" s="84"/>
      <c r="AW75" s="84"/>
      <c r="AX75" s="84"/>
      <c r="AY75" s="73"/>
      <c r="AZ75" s="75"/>
      <c r="BA75" s="75"/>
      <c r="BB75" s="75"/>
      <c r="BC75" s="75"/>
      <c r="BD75" s="75"/>
    </row>
    <row r="76" ht="15.75" customHeight="1">
      <c r="A76" s="1"/>
      <c r="B76" s="1"/>
      <c r="C76" s="1"/>
      <c r="D76" s="104" t="s">
        <v>127</v>
      </c>
      <c r="E76" s="117" t="s">
        <v>68</v>
      </c>
      <c r="F76" s="78" t="str">
        <f t="shared" si="15"/>
        <v/>
      </c>
      <c r="G76" s="79">
        <f>IFERROR(__xludf.DUMMYFUNCTION("IF(
  AND(ISDATE(H76), ISDATE(I76)),
  LET(
    dateRange, FILTER(L$12:Z$12, (L$12:Z$12 &gt;= H76) * (L$12:Z$12 &lt;= I76)),
    taskRange, FILTER(L76:Z76, (L$12:Z$12 &gt;= H76) * (L$12:Z$12 &lt;= I76)),
    validDays, COUNTA(dateRange),
    doneDays, COUNTIF(taskRan"&amp;"ge, ""v""),
    IF(validDays &gt; 0, ROUND(doneDays / validDays, 1), """")
  ),
  """"
)
"),0.0)</f>
        <v>0</v>
      </c>
      <c r="H76" s="102">
        <v>45873.0</v>
      </c>
      <c r="I76" s="102">
        <v>45877.0</v>
      </c>
      <c r="J76" s="82" t="str">
        <f t="shared" si="16"/>
        <v>4일</v>
      </c>
      <c r="K76" s="1"/>
      <c r="L76" s="84"/>
      <c r="M76" s="84"/>
      <c r="N76" s="84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85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86"/>
      <c r="AP76" s="84"/>
      <c r="AQ76" s="84"/>
      <c r="AR76" s="84"/>
      <c r="AS76" s="84"/>
      <c r="AT76" s="84"/>
      <c r="AU76" s="84"/>
      <c r="AV76" s="84"/>
      <c r="AW76" s="84"/>
      <c r="AX76" s="84"/>
      <c r="AY76" s="73"/>
      <c r="AZ76" s="75"/>
      <c r="BA76" s="75"/>
      <c r="BB76" s="75"/>
      <c r="BC76" s="75"/>
      <c r="BD76" s="75"/>
    </row>
    <row r="77" ht="15.75" customHeight="1">
      <c r="A77" s="1"/>
      <c r="B77" s="1"/>
      <c r="C77" s="1"/>
      <c r="D77" s="104" t="s">
        <v>128</v>
      </c>
      <c r="E77" s="117" t="s">
        <v>68</v>
      </c>
      <c r="F77" s="78"/>
      <c r="G77" s="79">
        <f>IFERROR(__xludf.DUMMYFUNCTION("IF(
  AND(ISDATE(H77), ISDATE(I77)),
  LET(
    dateRange, FILTER(L$12:Z$12, (L$12:Z$12 &gt;= H77) * (L$12:Z$12 &lt;= I77)),
    taskRange, FILTER(L77:Z77, (L$12:Z$12 &gt;= H77) * (L$12:Z$12 &lt;= I77)),
    validDays, COUNTA(dateRange),
    doneDays, COUNTIF(taskRan"&amp;"ge, ""v""),
    IF(validDays &gt; 0, ROUND(doneDays / validDays, 1), """")
  ),
  """"
)
"),0.0)</f>
        <v>0</v>
      </c>
      <c r="H77" s="102">
        <v>45870.0</v>
      </c>
      <c r="I77" s="102">
        <v>45873.0</v>
      </c>
      <c r="J77" s="82" t="str">
        <f t="shared" si="16"/>
        <v>3일</v>
      </c>
      <c r="K77" s="1"/>
      <c r="L77" s="84"/>
      <c r="M77" s="84"/>
      <c r="N77" s="84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85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86"/>
      <c r="AP77" s="84"/>
      <c r="AQ77" s="84"/>
      <c r="AR77" s="84"/>
      <c r="AS77" s="84"/>
      <c r="AT77" s="84"/>
      <c r="AU77" s="84"/>
      <c r="AV77" s="84"/>
      <c r="AW77" s="84"/>
      <c r="AX77" s="84"/>
      <c r="AY77" s="73"/>
      <c r="AZ77" s="75"/>
      <c r="BA77" s="75"/>
      <c r="BB77" s="75"/>
      <c r="BC77" s="75"/>
      <c r="BD77" s="75"/>
    </row>
    <row r="78" ht="15.75" customHeight="1">
      <c r="A78" s="1"/>
      <c r="B78" s="1"/>
      <c r="C78" s="1"/>
      <c r="D78" s="104" t="s">
        <v>129</v>
      </c>
      <c r="E78" s="117" t="s">
        <v>68</v>
      </c>
      <c r="F78" s="78" t="str">
        <f t="shared" ref="F78:F80" si="17">IF(G78=100%, $H$4, IF(G78=0%, "",$H$5))</f>
        <v/>
      </c>
      <c r="G78" s="79">
        <f>IFERROR(__xludf.DUMMYFUNCTION("IF(
  AND(ISDATE(H78), ISDATE(I78)),
  LET(
    dateRange, FILTER(L$12:Z$12, (L$12:Z$12 &gt;= H78) * (L$12:Z$12 &lt;= I78)),
    taskRange, FILTER(L78:Z78, (L$12:Z$12 &gt;= H78) * (L$12:Z$12 &lt;= I78)),
    validDays, COUNTA(dateRange),
    doneDays, COUNTIF(taskRan"&amp;"ge, ""v""),
    IF(validDays &gt; 0, ROUND(doneDays / validDays, 1), """")
  ),
  """"
)
"),0.0)</f>
        <v>0</v>
      </c>
      <c r="H78" s="102">
        <v>45873.0</v>
      </c>
      <c r="I78" s="102">
        <v>45877.0</v>
      </c>
      <c r="J78" s="82" t="str">
        <f t="shared" si="16"/>
        <v>4일</v>
      </c>
      <c r="K78" s="1"/>
      <c r="L78" s="84"/>
      <c r="M78" s="84"/>
      <c r="N78" s="84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85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86"/>
      <c r="AP78" s="84"/>
      <c r="AQ78" s="84"/>
      <c r="AR78" s="84"/>
      <c r="AS78" s="84"/>
      <c r="AT78" s="84"/>
      <c r="AU78" s="84"/>
      <c r="AV78" s="84"/>
      <c r="AW78" s="84"/>
      <c r="AX78" s="84"/>
      <c r="AY78" s="73"/>
      <c r="AZ78" s="75"/>
      <c r="BA78" s="75"/>
      <c r="BB78" s="75"/>
      <c r="BC78" s="75"/>
      <c r="BD78" s="75"/>
    </row>
    <row r="79" ht="15.75" customHeight="1">
      <c r="A79" s="1"/>
      <c r="B79" s="1"/>
      <c r="C79" s="1"/>
      <c r="D79" s="104" t="s">
        <v>130</v>
      </c>
      <c r="E79" s="111" t="s">
        <v>131</v>
      </c>
      <c r="F79" s="78" t="str">
        <f t="shared" si="17"/>
        <v/>
      </c>
      <c r="G79" s="79">
        <f>IFERROR(__xludf.DUMMYFUNCTION("IF(
  AND(ISDATE(H79), ISDATE(I79)),
  LET(
    dateRange, FILTER(L$12:Z$12, (L$12:Z$12 &gt;= H79) * (L$12:Z$12 &lt;= I79)),
    taskRange, FILTER(L79:Z79, (L$12:Z$12 &gt;= H79) * (L$12:Z$12 &lt;= I79)),
    validDays, COUNTA(dateRange),
    doneDays, COUNTIF(taskRan"&amp;"ge, ""v""),
    IF(validDays &gt; 0, ROUND(doneDays / validDays, 1), """")
  ),
  """"
)
"),0.0)</f>
        <v>0</v>
      </c>
      <c r="H79" s="102">
        <v>45877.0</v>
      </c>
      <c r="I79" s="102">
        <v>45880.0</v>
      </c>
      <c r="J79" s="82" t="str">
        <f t="shared" si="16"/>
        <v>3일</v>
      </c>
      <c r="K79" s="1"/>
      <c r="L79" s="84"/>
      <c r="M79" s="84"/>
      <c r="N79" s="84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85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86"/>
      <c r="AP79" s="84"/>
      <c r="AQ79" s="84"/>
      <c r="AR79" s="84"/>
      <c r="AS79" s="84"/>
      <c r="AT79" s="84"/>
      <c r="AU79" s="84"/>
      <c r="AV79" s="84"/>
      <c r="AW79" s="84"/>
      <c r="AX79" s="84"/>
      <c r="AY79" s="73"/>
      <c r="AZ79" s="75"/>
      <c r="BA79" s="75"/>
      <c r="BB79" s="75"/>
      <c r="BC79" s="75"/>
      <c r="BD79" s="75"/>
    </row>
    <row r="80" ht="15.75" customHeight="1">
      <c r="A80" s="1"/>
      <c r="B80" s="1"/>
      <c r="C80" s="1"/>
      <c r="D80" s="104" t="s">
        <v>132</v>
      </c>
      <c r="E80" s="111" t="s">
        <v>133</v>
      </c>
      <c r="F80" s="78" t="str">
        <f t="shared" si="17"/>
        <v/>
      </c>
      <c r="G80" s="79">
        <f>IFERROR(__xludf.DUMMYFUNCTION("IF(
  AND(ISDATE(H80), ISDATE(I80)),
  LET(
    dateRange, FILTER(L$12:Z$12, (L$12:Z$12 &gt;= H80) * (L$12:Z$12 &lt;= I80)),
    taskRange, FILTER(L80:Z80, (L$12:Z$12 &gt;= H80) * (L$12:Z$12 &lt;= I80)),
    validDays, COUNTA(dateRange),
    doneDays, COUNTIF(taskRan"&amp;"ge, ""v""),
    IF(validDays &gt; 0, ROUND(doneDays / validDays, 1), """")
  ),
  """"
)
"),0.0)</f>
        <v>0</v>
      </c>
      <c r="H80" s="102">
        <v>45877.0</v>
      </c>
      <c r="I80" s="102">
        <v>45880.0</v>
      </c>
      <c r="J80" s="82" t="str">
        <f t="shared" si="16"/>
        <v>3일</v>
      </c>
      <c r="K80" s="1"/>
      <c r="L80" s="84"/>
      <c r="M80" s="84"/>
      <c r="N80" s="84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85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86"/>
      <c r="AP80" s="84"/>
      <c r="AQ80" s="84"/>
      <c r="AR80" s="84"/>
      <c r="AS80" s="84"/>
      <c r="AT80" s="84"/>
      <c r="AU80" s="84"/>
      <c r="AV80" s="84"/>
      <c r="AW80" s="84"/>
      <c r="AX80" s="84"/>
      <c r="AY80" s="73"/>
      <c r="AZ80" s="75"/>
      <c r="BA80" s="75"/>
      <c r="BB80" s="75"/>
      <c r="BC80" s="75"/>
      <c r="BD80" s="75"/>
    </row>
    <row r="81" ht="15.75" customHeight="1">
      <c r="A81" s="1"/>
      <c r="B81" s="65" t="s">
        <v>134</v>
      </c>
      <c r="C81" s="118" t="s">
        <v>135</v>
      </c>
      <c r="D81" s="67"/>
      <c r="E81" s="119"/>
      <c r="F81" s="119"/>
      <c r="G81" s="119"/>
      <c r="H81" s="69"/>
      <c r="I81" s="69"/>
      <c r="J81" s="69"/>
      <c r="K81" s="70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120"/>
      <c r="AZ81" s="75"/>
      <c r="BA81" s="75"/>
      <c r="BB81" s="75"/>
      <c r="BC81" s="75"/>
      <c r="BD81" s="75"/>
    </row>
    <row r="82" ht="15.75" customHeight="1">
      <c r="A82" s="1"/>
      <c r="B82" s="1"/>
      <c r="D82" s="1" t="s">
        <v>136</v>
      </c>
      <c r="E82" s="77" t="s">
        <v>63</v>
      </c>
      <c r="F82" s="78" t="str">
        <f t="shared" ref="F82:F84" si="18">IF(G82=100%, $H$4, IF(G82=0%, "",$H$5))</f>
        <v/>
      </c>
      <c r="G82" s="79">
        <f>IFERROR(__xludf.DUMMYFUNCTION("IF(
  AND(ISDATE(H82), ISDATE(I82)),
  LET(
    dateRange, FILTER(L$12:Z$12, (L$12:Z$12 &gt;= H82) * (L$12:Z$12 &lt;= I82)),
    taskRange, FILTER(L82:Z82, (L$12:Z$12 &gt;= H82) * (L$12:Z$12 &lt;= I82)),
    validDays, COUNTA(dateRange),
    doneDays, COUNTIF(taskRan"&amp;"ge, ""v""),
    IF(validDays &gt; 0, ROUND(doneDays / validDays, 1), """")
  ),
  """"
)
"),0.0)</f>
        <v>0</v>
      </c>
      <c r="H82" s="102">
        <v>45903.0</v>
      </c>
      <c r="I82" s="102">
        <v>45908.0</v>
      </c>
      <c r="J82" s="82" t="str">
        <f t="shared" ref="J82:J84" si="19">IF(
  AND(ISDATE(H82), ISDATE(I82)),
  IF(I82 &gt; H82, I82 - H82 &amp; "일", "0일"),
  ""
)
</f>
        <v>5일</v>
      </c>
      <c r="K82" s="1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5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109"/>
      <c r="AQ82" s="109"/>
      <c r="AR82" s="109"/>
      <c r="AS82" s="109"/>
      <c r="AT82" s="109"/>
      <c r="AU82" s="109"/>
      <c r="AV82" s="109"/>
      <c r="AW82" s="109"/>
      <c r="AX82" s="109"/>
      <c r="AY82" s="73"/>
      <c r="AZ82" s="75"/>
      <c r="BA82" s="75"/>
      <c r="BB82" s="75"/>
      <c r="BC82" s="75"/>
      <c r="BD82" s="75"/>
    </row>
    <row r="83" ht="15.75" customHeight="1">
      <c r="A83" s="1"/>
      <c r="B83" s="1"/>
      <c r="D83" s="1" t="s">
        <v>137</v>
      </c>
      <c r="E83" s="77" t="s">
        <v>68</v>
      </c>
      <c r="F83" s="78" t="str">
        <f t="shared" si="18"/>
        <v/>
      </c>
      <c r="G83" s="79">
        <f>IFERROR(__xludf.DUMMYFUNCTION("IF(
  AND(ISDATE(H83), ISDATE(I83)),
  LET(
    dateRange, FILTER(L$12:Z$12, (L$12:Z$12 &gt;= H83) * (L$12:Z$12 &lt;= I83)),
    taskRange, FILTER(L83:Z83, (L$12:Z$12 &gt;= H83) * (L$12:Z$12 &lt;= I83)),
    validDays, COUNTA(dateRange),
    doneDays, COUNTIF(taskRan"&amp;"ge, ""v""),
    IF(validDays &gt; 0, ROUND(doneDays / validDays, 1), """")
  ),
  """"
)
"),0.0)</f>
        <v>0</v>
      </c>
      <c r="H83" s="102">
        <v>45903.0</v>
      </c>
      <c r="I83" s="102">
        <v>45908.0</v>
      </c>
      <c r="J83" s="82" t="str">
        <f t="shared" si="19"/>
        <v>5일</v>
      </c>
      <c r="K83" s="1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5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109"/>
      <c r="AQ83" s="109"/>
      <c r="AR83" s="109"/>
      <c r="AS83" s="109"/>
      <c r="AT83" s="109"/>
      <c r="AU83" s="109"/>
      <c r="AV83" s="109"/>
      <c r="AW83" s="109"/>
      <c r="AX83" s="109"/>
      <c r="AY83" s="73"/>
      <c r="AZ83" s="75"/>
      <c r="BA83" s="75"/>
      <c r="BB83" s="75"/>
      <c r="BC83" s="75"/>
      <c r="BD83" s="75"/>
    </row>
    <row r="84" ht="15.75" customHeight="1">
      <c r="A84" s="1"/>
      <c r="B84" s="121"/>
      <c r="C84" s="122"/>
      <c r="D84" s="123" t="s">
        <v>138</v>
      </c>
      <c r="E84" s="96" t="s">
        <v>63</v>
      </c>
      <c r="F84" s="78" t="str">
        <f t="shared" si="18"/>
        <v/>
      </c>
      <c r="G84" s="79">
        <f>IFERROR(__xludf.DUMMYFUNCTION("IF(
  AND(ISDATE(H84), ISDATE(I84)),
  LET(
    dateRange, FILTER(L$12:Z$12, (L$12:Z$12 &gt;= H84) * (L$12:Z$12 &lt;= I84)),
    taskRange, FILTER(L84:Z84, (L$12:Z$12 &gt;= H84) * (L$12:Z$12 &lt;= I84)),
    validDays, COUNTA(dateRange),
    doneDays, COUNTIF(taskRan"&amp;"ge, ""v""),
    IF(validDays &gt; 0, ROUND(doneDays / validDays, 1), """")
  ),
  """"
)
"),0.0)</f>
        <v>0</v>
      </c>
      <c r="H84" s="102">
        <v>45903.0</v>
      </c>
      <c r="I84" s="102">
        <v>45911.0</v>
      </c>
      <c r="J84" s="82" t="str">
        <f t="shared" si="19"/>
        <v>8일</v>
      </c>
      <c r="K84" s="94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8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124"/>
      <c r="AQ84" s="124"/>
      <c r="AR84" s="124"/>
      <c r="AS84" s="124"/>
      <c r="AT84" s="124"/>
      <c r="AU84" s="124"/>
      <c r="AV84" s="124"/>
      <c r="AW84" s="124"/>
      <c r="AX84" s="124"/>
      <c r="AY84" s="100"/>
      <c r="AZ84" s="75"/>
      <c r="BA84" s="75"/>
      <c r="BB84" s="75"/>
      <c r="BC84" s="75"/>
      <c r="BD84" s="75"/>
    </row>
    <row r="85" ht="15.75" customHeight="1">
      <c r="A85" s="1"/>
      <c r="B85" s="65" t="s">
        <v>139</v>
      </c>
      <c r="C85" s="88" t="s">
        <v>140</v>
      </c>
      <c r="D85" s="89"/>
      <c r="E85" s="93"/>
      <c r="F85" s="119"/>
      <c r="G85" s="119"/>
      <c r="H85" s="69"/>
      <c r="I85" s="69"/>
      <c r="J85" s="69"/>
      <c r="K85" s="91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3"/>
      <c r="AZ85" s="75"/>
      <c r="BA85" s="75"/>
      <c r="BB85" s="75"/>
      <c r="BC85" s="75"/>
      <c r="BD85" s="75"/>
    </row>
    <row r="86" ht="15.75" customHeight="1">
      <c r="A86" s="1"/>
      <c r="B86" s="1"/>
      <c r="D86" s="1" t="s">
        <v>141</v>
      </c>
      <c r="E86" s="77" t="s">
        <v>68</v>
      </c>
      <c r="F86" s="78" t="str">
        <f t="shared" ref="F86:F90" si="20">IF(G86=100%, $H$4, IF(G86=0%, "",$H$5))</f>
        <v/>
      </c>
      <c r="G86" s="79">
        <f>IFERROR(__xludf.DUMMYFUNCTION("IF(
  AND(ISDATE(H86), ISDATE(I86)),
  LET(
    dateRange, FILTER(L$12:Z$12, (L$12:Z$12 &gt;= H86) * (L$12:Z$12 &lt;= I86)),
    taskRange, FILTER(L86:Z86, (L$12:Z$12 &gt;= H86) * (L$12:Z$12 &lt;= I86)),
    validDays, COUNTA(dateRange),
    doneDays, COUNTIF(taskRan"&amp;"ge, ""v""),
    IF(validDays &gt; 0, ROUND(doneDays / validDays, 1), """")
  ),
  """"
)
"),0.0)</f>
        <v>0</v>
      </c>
      <c r="H86" s="102">
        <v>45911.0</v>
      </c>
      <c r="I86" s="102">
        <v>45914.0</v>
      </c>
      <c r="J86" s="82" t="str">
        <f t="shared" ref="J86:J90" si="21">IF(
  AND(ISDATE(H86), ISDATE(I86)),
  IF(I86 &gt; H86, I86 - H86 &amp; "일", "0일"),
  ""
)
</f>
        <v>3일</v>
      </c>
      <c r="K86" s="1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5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109"/>
      <c r="AQ86" s="109"/>
      <c r="AR86" s="109"/>
      <c r="AS86" s="109"/>
      <c r="AT86" s="109"/>
      <c r="AU86" s="109"/>
      <c r="AV86" s="109"/>
      <c r="AW86" s="109"/>
      <c r="AX86" s="109"/>
      <c r="AY86" s="73"/>
      <c r="AZ86" s="75"/>
      <c r="BA86" s="75"/>
      <c r="BB86" s="75"/>
      <c r="BC86" s="75"/>
      <c r="BD86" s="75"/>
    </row>
    <row r="87" ht="15.75" customHeight="1">
      <c r="A87" s="1"/>
      <c r="B87" s="1"/>
      <c r="D87" s="76" t="s">
        <v>142</v>
      </c>
      <c r="E87" s="77" t="s">
        <v>63</v>
      </c>
      <c r="F87" s="78" t="str">
        <f t="shared" si="20"/>
        <v/>
      </c>
      <c r="G87" s="79">
        <f>IFERROR(__xludf.DUMMYFUNCTION("IF(
  AND(ISDATE(H87), ISDATE(I87)),
  LET(
    dateRange, FILTER(L$12:Z$12, (L$12:Z$12 &gt;= H87) * (L$12:Z$12 &lt;= I87)),
    taskRange, FILTER(L87:Z87, (L$12:Z$12 &gt;= H87) * (L$12:Z$12 &lt;= I87)),
    validDays, COUNTA(dateRange),
    doneDays, COUNTIF(taskRan"&amp;"ge, ""v""),
    IF(validDays &gt; 0, ROUND(doneDays / validDays, 1), """")
  ),
  """"
)
"),0.0)</f>
        <v>0</v>
      </c>
      <c r="H87" s="102">
        <v>45911.0</v>
      </c>
      <c r="I87" s="102">
        <v>45914.0</v>
      </c>
      <c r="J87" s="82" t="str">
        <f t="shared" si="21"/>
        <v>3일</v>
      </c>
      <c r="K87" s="1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5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109"/>
      <c r="AQ87" s="109"/>
      <c r="AR87" s="109"/>
      <c r="AS87" s="109"/>
      <c r="AT87" s="109"/>
      <c r="AU87" s="109"/>
      <c r="AV87" s="109"/>
      <c r="AW87" s="109"/>
      <c r="AX87" s="109"/>
      <c r="AY87" s="73"/>
      <c r="AZ87" s="75"/>
      <c r="BA87" s="75"/>
      <c r="BB87" s="75"/>
      <c r="BC87" s="75"/>
      <c r="BD87" s="75"/>
    </row>
    <row r="88" ht="15.75" customHeight="1">
      <c r="A88" s="1"/>
      <c r="B88" s="1"/>
      <c r="D88" s="76" t="s">
        <v>143</v>
      </c>
      <c r="E88" s="77" t="s">
        <v>144</v>
      </c>
      <c r="F88" s="78" t="str">
        <f t="shared" si="20"/>
        <v/>
      </c>
      <c r="G88" s="79">
        <f>IFERROR(__xludf.DUMMYFUNCTION("IF(
  AND(ISDATE(H88), ISDATE(I88)),
  LET(
    dateRange, FILTER(L$12:Z$12, (L$12:Z$12 &gt;= H88) * (L$12:Z$12 &lt;= I88)),
    taskRange, FILTER(L88:Z88, (L$12:Z$12 &gt;= H88) * (L$12:Z$12 &lt;= I88)),
    validDays, COUNTA(dateRange),
    doneDays, COUNTIF(taskRan"&amp;"ge, ""v""),
    IF(validDays &gt; 0, ROUND(doneDays / validDays, 1), """")
  ),
  """"
)
"),0.0)</f>
        <v>0</v>
      </c>
      <c r="H88" s="102">
        <v>45911.0</v>
      </c>
      <c r="I88" s="102">
        <v>45914.0</v>
      </c>
      <c r="J88" s="82" t="str">
        <f t="shared" si="21"/>
        <v>3일</v>
      </c>
      <c r="K88" s="1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5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109"/>
      <c r="AQ88" s="109"/>
      <c r="AR88" s="109"/>
      <c r="AS88" s="109"/>
      <c r="AT88" s="109"/>
      <c r="AU88" s="109"/>
      <c r="AV88" s="109"/>
      <c r="AW88" s="109"/>
      <c r="AX88" s="109"/>
      <c r="AY88" s="73"/>
      <c r="AZ88" s="75"/>
      <c r="BA88" s="75"/>
      <c r="BB88" s="75"/>
      <c r="BC88" s="75"/>
      <c r="BD88" s="75"/>
    </row>
    <row r="89" ht="15.75" customHeight="1">
      <c r="A89" s="1"/>
      <c r="B89" s="1"/>
      <c r="C89" s="1"/>
      <c r="D89" s="76" t="s">
        <v>145</v>
      </c>
      <c r="E89" s="77" t="s">
        <v>146</v>
      </c>
      <c r="F89" s="78" t="str">
        <f t="shared" si="20"/>
        <v/>
      </c>
      <c r="G89" s="79">
        <f>IFERROR(__xludf.DUMMYFUNCTION("IF(
  AND(ISDATE(H89), ISDATE(I89)),
  LET(
    dateRange, FILTER(L$12:Z$12, (L$12:Z$12 &gt;= H89) * (L$12:Z$12 &lt;= I89)),
    taskRange, FILTER(L89:Z89, (L$12:Z$12 &gt;= H89) * (L$12:Z$12 &lt;= I89)),
    validDays, COUNTA(dateRange),
    doneDays, COUNTIF(taskRan"&amp;"ge, ""v""),
    IF(validDays &gt; 0, ROUND(doneDays / validDays, 1), """")
  ),
  """"
)
"),0.0)</f>
        <v>0</v>
      </c>
      <c r="H89" s="102">
        <v>45911.0</v>
      </c>
      <c r="I89" s="102">
        <v>45914.0</v>
      </c>
      <c r="J89" s="82" t="str">
        <f t="shared" si="21"/>
        <v>3일</v>
      </c>
      <c r="K89" s="1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5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109"/>
      <c r="AQ89" s="109"/>
      <c r="AR89" s="109"/>
      <c r="AS89" s="109"/>
      <c r="AT89" s="109"/>
      <c r="AU89" s="109"/>
      <c r="AV89" s="109"/>
      <c r="AW89" s="109"/>
      <c r="AX89" s="109"/>
      <c r="AY89" s="73"/>
      <c r="AZ89" s="75"/>
      <c r="BA89" s="75"/>
      <c r="BB89" s="75"/>
      <c r="BC89" s="75"/>
      <c r="BD89" s="75"/>
    </row>
    <row r="90" ht="15.75" customHeight="1">
      <c r="A90" s="1"/>
      <c r="B90" s="1"/>
      <c r="C90" s="1"/>
      <c r="D90" s="77" t="s">
        <v>147</v>
      </c>
      <c r="E90" s="77" t="s">
        <v>148</v>
      </c>
      <c r="F90" s="78" t="str">
        <f t="shared" si="20"/>
        <v/>
      </c>
      <c r="G90" s="79">
        <f>IFERROR(__xludf.DUMMYFUNCTION("IF(
  AND(ISDATE(H90), ISDATE(I90)),
  LET(
    dateRange, FILTER(L$12:Z$12, (L$12:Z$12 &gt;= H90) * (L$12:Z$12 &lt;= I90)),
    taskRange, FILTER(L90:Z90, (L$12:Z$12 &gt;= H90) * (L$12:Z$12 &lt;= I90)),
    validDays, COUNTA(dateRange),
    doneDays, COUNTIF(taskRan"&amp;"ge, ""v""),
    IF(validDays &gt; 0, ROUND(doneDays / validDays, 1), """")
  ),
  """"
)
"),0.0)</f>
        <v>0</v>
      </c>
      <c r="H90" s="102">
        <v>45911.0</v>
      </c>
      <c r="I90" s="102">
        <v>45914.0</v>
      </c>
      <c r="J90" s="82" t="str">
        <f t="shared" si="21"/>
        <v>3일</v>
      </c>
      <c r="K90" s="1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5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109"/>
      <c r="AQ90" s="109"/>
      <c r="AR90" s="109"/>
      <c r="AS90" s="109"/>
      <c r="AT90" s="109"/>
      <c r="AU90" s="109"/>
      <c r="AV90" s="109"/>
      <c r="AW90" s="109"/>
      <c r="AX90" s="109"/>
      <c r="AY90" s="73"/>
      <c r="AZ90" s="75"/>
      <c r="BA90" s="75"/>
      <c r="BB90" s="75"/>
      <c r="BC90" s="75"/>
      <c r="BD90" s="75"/>
    </row>
    <row r="91" ht="15.75" customHeight="1">
      <c r="A91" s="1"/>
      <c r="B91" s="125" t="s">
        <v>149</v>
      </c>
      <c r="C91" s="66" t="s">
        <v>150</v>
      </c>
      <c r="D91" s="67"/>
      <c r="E91" s="119"/>
      <c r="F91" s="119"/>
      <c r="G91" s="67"/>
      <c r="H91" s="69"/>
      <c r="I91" s="69"/>
      <c r="J91" s="69"/>
      <c r="K91" s="70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126"/>
      <c r="AZ91" s="75"/>
      <c r="BA91" s="75"/>
      <c r="BB91" s="75"/>
      <c r="BC91" s="75"/>
      <c r="BD91" s="75"/>
    </row>
    <row r="92" ht="15.75" customHeight="1">
      <c r="A92" s="1"/>
      <c r="B92" s="1"/>
      <c r="C92" s="1"/>
      <c r="D92" s="76" t="s">
        <v>151</v>
      </c>
      <c r="E92" s="127" t="s">
        <v>122</v>
      </c>
      <c r="F92" s="78" t="str">
        <f>IF(G92=100%, $H$4, IF(G92=0%, "",$H$5))</f>
        <v/>
      </c>
      <c r="G92" s="1"/>
      <c r="H92" s="128" t="s">
        <v>152</v>
      </c>
      <c r="I92" s="128" t="s">
        <v>152</v>
      </c>
      <c r="J92" s="10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ht="15.75" customHeight="1">
      <c r="A93" s="1"/>
      <c r="B93" s="1"/>
      <c r="C93" s="1"/>
      <c r="D93" s="1"/>
      <c r="E93" s="12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34">
    <mergeCell ref="M4:N4"/>
    <mergeCell ref="M6:N6"/>
    <mergeCell ref="O6:P6"/>
    <mergeCell ref="B2:C3"/>
    <mergeCell ref="E2:F2"/>
    <mergeCell ref="E3:F3"/>
    <mergeCell ref="M3:N3"/>
    <mergeCell ref="O3:P3"/>
    <mergeCell ref="O4:P4"/>
    <mergeCell ref="O5:P5"/>
    <mergeCell ref="E4:F4"/>
    <mergeCell ref="E5:F5"/>
    <mergeCell ref="E6:F6"/>
    <mergeCell ref="B9:B11"/>
    <mergeCell ref="C9:C11"/>
    <mergeCell ref="D9:D11"/>
    <mergeCell ref="E9:E11"/>
    <mergeCell ref="L9:S9"/>
    <mergeCell ref="L10:N10"/>
    <mergeCell ref="O10:S10"/>
    <mergeCell ref="T10:X10"/>
    <mergeCell ref="Y10:AB10"/>
    <mergeCell ref="AC10:AG10"/>
    <mergeCell ref="AH10:AL10"/>
    <mergeCell ref="AM10:AQ10"/>
    <mergeCell ref="AR10:AY10"/>
    <mergeCell ref="AZ13:AZ23"/>
    <mergeCell ref="F9:F11"/>
    <mergeCell ref="G9:G11"/>
    <mergeCell ref="H9:H11"/>
    <mergeCell ref="I9:I11"/>
    <mergeCell ref="J9:J11"/>
    <mergeCell ref="T9:AL9"/>
    <mergeCell ref="AM9:AY9"/>
  </mergeCells>
  <conditionalFormatting sqref="G14:G16 G18:G19 G21 G23 G25:G26 G28:G56 G58:G73 G75:G80 G82:G84 G86:G9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