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/>
  <xr:revisionPtr revIDLastSave="8" documentId="13_ncr:1_{AF041F30-4B19-4FEF-BA73-DEC394242E2F}" xr6:coauthVersionLast="47" xr6:coauthVersionMax="47" xr10:uidLastSave="{00BD4D80-5FF5-460D-BB2F-FCEC72C2E85E}"/>
  <bookViews>
    <workbookView xWindow="-120" yWindow="-120" windowWidth="29040" windowHeight="15720" tabRatio="727" xr2:uid="{00000000-000D-0000-FFFF-FFFF00000000}"/>
  </bookViews>
  <sheets>
    <sheet name="PBI360" sheetId="12" r:id="rId1"/>
    <sheet name="Folha1" sheetId="2" r:id="rId2"/>
    <sheet name="Folha2" sheetId="17" r:id="rId3"/>
    <sheet name="Folha3" sheetId="14" r:id="rId4"/>
    <sheet name="Folha4" sheetId="16" r:id="rId5"/>
    <sheet name="Folha5" sheetId="15" r:id="rId6"/>
  </sheets>
  <definedNames>
    <definedName name="_xlnm._FilterDatabase" localSheetId="1" hidden="1">Folha1!#REF!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54" i="16" l="1"/>
  <c r="M654" i="16"/>
  <c r="L654" i="16"/>
  <c r="K654" i="16"/>
  <c r="J654" i="16"/>
  <c r="I654" i="16"/>
  <c r="H654" i="16"/>
  <c r="G654" i="16"/>
  <c r="F654" i="16"/>
  <c r="E654" i="16"/>
  <c r="D654" i="16"/>
  <c r="C654" i="16"/>
  <c r="N650" i="16"/>
  <c r="M650" i="16"/>
  <c r="L650" i="16"/>
  <c r="K650" i="16"/>
  <c r="J650" i="16"/>
  <c r="I650" i="16"/>
  <c r="H650" i="16"/>
  <c r="G650" i="16"/>
  <c r="F650" i="16"/>
  <c r="E650" i="16"/>
  <c r="D650" i="16"/>
  <c r="C650" i="16"/>
  <c r="N648" i="16"/>
  <c r="M648" i="16"/>
  <c r="L648" i="16"/>
  <c r="K648" i="16"/>
  <c r="J648" i="16"/>
  <c r="I648" i="16"/>
  <c r="H648" i="16"/>
  <c r="G648" i="16"/>
  <c r="F648" i="16"/>
  <c r="E648" i="16"/>
  <c r="D648" i="16"/>
  <c r="C648" i="16"/>
  <c r="N642" i="16"/>
  <c r="M642" i="16"/>
  <c r="L642" i="16"/>
  <c r="K642" i="16"/>
  <c r="J642" i="16"/>
  <c r="I642" i="16"/>
  <c r="H642" i="16"/>
  <c r="G642" i="16"/>
  <c r="F642" i="16"/>
  <c r="E642" i="16"/>
  <c r="D642" i="16"/>
  <c r="C642" i="16"/>
  <c r="N635" i="16"/>
  <c r="M635" i="16"/>
  <c r="L635" i="16"/>
  <c r="K635" i="16"/>
  <c r="J635" i="16"/>
  <c r="I635" i="16"/>
  <c r="H635" i="16"/>
  <c r="G635" i="16"/>
  <c r="F635" i="16"/>
  <c r="E635" i="16"/>
  <c r="D635" i="16"/>
  <c r="C635" i="16"/>
  <c r="N634" i="16"/>
  <c r="M634" i="16"/>
  <c r="L634" i="16"/>
  <c r="K634" i="16"/>
  <c r="J634" i="16"/>
  <c r="I634" i="16"/>
  <c r="H634" i="16"/>
  <c r="G634" i="16"/>
  <c r="F634" i="16"/>
  <c r="E634" i="16"/>
  <c r="D634" i="16"/>
  <c r="C634" i="16"/>
  <c r="N627" i="16"/>
  <c r="M627" i="16"/>
  <c r="L627" i="16"/>
  <c r="K627" i="16"/>
  <c r="J627" i="16"/>
  <c r="I627" i="16"/>
  <c r="H627" i="16"/>
  <c r="G627" i="16"/>
  <c r="F627" i="16"/>
  <c r="E627" i="16"/>
  <c r="D627" i="16"/>
  <c r="C627" i="16"/>
  <c r="N622" i="16"/>
  <c r="M622" i="16"/>
  <c r="L622" i="16"/>
  <c r="K622" i="16"/>
  <c r="J622" i="16"/>
  <c r="I622" i="16"/>
  <c r="H622" i="16"/>
  <c r="G622" i="16"/>
  <c r="F622" i="16"/>
  <c r="E622" i="16"/>
  <c r="D622" i="16"/>
  <c r="C622" i="16"/>
  <c r="N618" i="16"/>
  <c r="M618" i="16"/>
  <c r="L618" i="16"/>
  <c r="K618" i="16"/>
  <c r="J618" i="16"/>
  <c r="I618" i="16"/>
  <c r="H618" i="16"/>
  <c r="G618" i="16"/>
  <c r="F618" i="16"/>
  <c r="E618" i="16"/>
  <c r="D618" i="16"/>
  <c r="C618" i="16"/>
  <c r="N614" i="16"/>
  <c r="M614" i="16"/>
  <c r="L614" i="16"/>
  <c r="K614" i="16"/>
  <c r="J614" i="16"/>
  <c r="I614" i="16"/>
  <c r="H614" i="16"/>
  <c r="G614" i="16"/>
  <c r="F614" i="16"/>
  <c r="E614" i="16"/>
  <c r="D614" i="16"/>
  <c r="C614" i="16"/>
  <c r="N610" i="16"/>
  <c r="M610" i="16"/>
  <c r="L610" i="16"/>
  <c r="K610" i="16"/>
  <c r="J610" i="16"/>
  <c r="I610" i="16"/>
  <c r="H610" i="16"/>
  <c r="G610" i="16"/>
  <c r="F610" i="16"/>
  <c r="E610" i="16"/>
  <c r="D610" i="16"/>
  <c r="C610" i="16"/>
  <c r="N601" i="16"/>
  <c r="M601" i="16"/>
  <c r="L601" i="16"/>
  <c r="K601" i="16"/>
  <c r="J601" i="16"/>
  <c r="I601" i="16"/>
  <c r="H601" i="16"/>
  <c r="G601" i="16"/>
  <c r="F601" i="16"/>
  <c r="E601" i="16"/>
  <c r="D601" i="16"/>
  <c r="C601" i="16"/>
  <c r="N600" i="16"/>
  <c r="M600" i="16"/>
  <c r="L600" i="16"/>
  <c r="K600" i="16"/>
  <c r="J600" i="16"/>
  <c r="I600" i="16"/>
  <c r="H600" i="16"/>
  <c r="G600" i="16"/>
  <c r="F600" i="16"/>
  <c r="E600" i="16"/>
  <c r="D600" i="16"/>
  <c r="C600" i="16"/>
  <c r="N595" i="16"/>
  <c r="M595" i="16"/>
  <c r="L595" i="16"/>
  <c r="K595" i="16"/>
  <c r="J595" i="16"/>
  <c r="I595" i="16"/>
  <c r="H595" i="16"/>
  <c r="G595" i="16"/>
  <c r="F595" i="16"/>
  <c r="E595" i="16"/>
  <c r="D595" i="16"/>
  <c r="C595" i="16"/>
  <c r="N586" i="16"/>
  <c r="M586" i="16"/>
  <c r="L586" i="16"/>
  <c r="K586" i="16"/>
  <c r="J586" i="16"/>
  <c r="I586" i="16"/>
  <c r="H586" i="16"/>
  <c r="G586" i="16"/>
  <c r="F586" i="16"/>
  <c r="E586" i="16"/>
  <c r="D586" i="16"/>
  <c r="C586" i="16"/>
  <c r="N576" i="16"/>
  <c r="M576" i="16"/>
  <c r="L576" i="16"/>
  <c r="K576" i="16"/>
  <c r="J576" i="16"/>
  <c r="I576" i="16"/>
  <c r="H576" i="16"/>
  <c r="G576" i="16"/>
  <c r="F576" i="16"/>
  <c r="E576" i="16"/>
  <c r="D576" i="16"/>
  <c r="C576" i="16"/>
  <c r="N575" i="16"/>
  <c r="M575" i="16"/>
  <c r="L575" i="16"/>
  <c r="K575" i="16"/>
  <c r="J575" i="16"/>
  <c r="I575" i="16"/>
  <c r="H575" i="16"/>
  <c r="G575" i="16"/>
  <c r="F575" i="16"/>
  <c r="E575" i="16"/>
  <c r="D575" i="16"/>
  <c r="C575" i="16"/>
  <c r="N571" i="16"/>
  <c r="M571" i="16"/>
  <c r="L571" i="16"/>
  <c r="K571" i="16"/>
  <c r="J571" i="16"/>
  <c r="I571" i="16"/>
  <c r="H571" i="16"/>
  <c r="G571" i="16"/>
  <c r="F571" i="16"/>
  <c r="E571" i="16"/>
  <c r="D571" i="16"/>
  <c r="C571" i="16"/>
  <c r="N570" i="16"/>
  <c r="M570" i="16"/>
  <c r="L570" i="16"/>
  <c r="K570" i="16"/>
  <c r="J570" i="16"/>
  <c r="I570" i="16"/>
  <c r="H570" i="16"/>
  <c r="G570" i="16"/>
  <c r="F570" i="16"/>
  <c r="E570" i="16"/>
  <c r="D570" i="16"/>
  <c r="C570" i="16"/>
  <c r="N567" i="16"/>
  <c r="M567" i="16"/>
  <c r="L567" i="16"/>
  <c r="K567" i="16"/>
  <c r="J567" i="16"/>
  <c r="I567" i="16"/>
  <c r="H567" i="16"/>
  <c r="G567" i="16"/>
  <c r="F567" i="16"/>
  <c r="E567" i="16"/>
  <c r="D567" i="16"/>
  <c r="C567" i="16"/>
  <c r="N562" i="16"/>
  <c r="M562" i="16"/>
  <c r="L562" i="16"/>
  <c r="K562" i="16"/>
  <c r="J562" i="16"/>
  <c r="I562" i="16"/>
  <c r="H562" i="16"/>
  <c r="G562" i="16"/>
  <c r="F562" i="16"/>
  <c r="E562" i="16"/>
  <c r="D562" i="16"/>
  <c r="C562" i="16"/>
  <c r="N557" i="16"/>
  <c r="M557" i="16"/>
  <c r="L557" i="16"/>
  <c r="K557" i="16"/>
  <c r="J557" i="16"/>
  <c r="I557" i="16"/>
  <c r="H557" i="16"/>
  <c r="G557" i="16"/>
  <c r="F557" i="16"/>
  <c r="E557" i="16"/>
  <c r="D557" i="16"/>
  <c r="C557" i="16"/>
  <c r="N551" i="16"/>
  <c r="M551" i="16"/>
  <c r="L551" i="16"/>
  <c r="K551" i="16"/>
  <c r="J551" i="16"/>
  <c r="I551" i="16"/>
  <c r="H551" i="16"/>
  <c r="G551" i="16"/>
  <c r="F551" i="16"/>
  <c r="E551" i="16"/>
  <c r="D551" i="16"/>
  <c r="C551" i="16"/>
  <c r="N543" i="16"/>
  <c r="M543" i="16"/>
  <c r="L543" i="16"/>
  <c r="K543" i="16"/>
  <c r="J543" i="16"/>
  <c r="I543" i="16"/>
  <c r="H543" i="16"/>
  <c r="G543" i="16"/>
  <c r="F543" i="16"/>
  <c r="E543" i="16"/>
  <c r="D543" i="16"/>
  <c r="C543" i="16"/>
  <c r="N540" i="16"/>
  <c r="M540" i="16"/>
  <c r="L540" i="16"/>
  <c r="K540" i="16"/>
  <c r="J540" i="16"/>
  <c r="I540" i="16"/>
  <c r="H540" i="16"/>
  <c r="G540" i="16"/>
  <c r="F540" i="16"/>
  <c r="E540" i="16"/>
  <c r="D540" i="16"/>
  <c r="C540" i="16"/>
  <c r="N537" i="16"/>
  <c r="M537" i="16"/>
  <c r="L537" i="16"/>
  <c r="K537" i="16"/>
  <c r="J537" i="16"/>
  <c r="I537" i="16"/>
  <c r="H537" i="16"/>
  <c r="G537" i="16"/>
  <c r="F537" i="16"/>
  <c r="E537" i="16"/>
  <c r="D537" i="16"/>
  <c r="C537" i="16"/>
  <c r="N534" i="16"/>
  <c r="M534" i="16"/>
  <c r="L534" i="16"/>
  <c r="K534" i="16"/>
  <c r="J534" i="16"/>
  <c r="I534" i="16"/>
  <c r="H534" i="16"/>
  <c r="G534" i="16"/>
  <c r="F534" i="16"/>
  <c r="E534" i="16"/>
  <c r="D534" i="16"/>
  <c r="C534" i="16"/>
  <c r="N533" i="16"/>
  <c r="M533" i="16"/>
  <c r="L533" i="16"/>
  <c r="K533" i="16"/>
  <c r="J533" i="16"/>
  <c r="I533" i="16"/>
  <c r="H533" i="16"/>
  <c r="G533" i="16"/>
  <c r="F533" i="16"/>
  <c r="E533" i="16"/>
  <c r="D533" i="16"/>
  <c r="C533" i="16"/>
  <c r="N525" i="16"/>
  <c r="M525" i="16"/>
  <c r="L525" i="16"/>
  <c r="K525" i="16"/>
  <c r="J525" i="16"/>
  <c r="I525" i="16"/>
  <c r="H525" i="16"/>
  <c r="G525" i="16"/>
  <c r="F525" i="16"/>
  <c r="E525" i="16"/>
  <c r="D525" i="16"/>
  <c r="C525" i="16"/>
  <c r="N519" i="16"/>
  <c r="M519" i="16"/>
  <c r="L519" i="16"/>
  <c r="K519" i="16"/>
  <c r="J519" i="16"/>
  <c r="I519" i="16"/>
  <c r="H519" i="16"/>
  <c r="G519" i="16"/>
  <c r="F519" i="16"/>
  <c r="E519" i="16"/>
  <c r="D519" i="16"/>
  <c r="C519" i="16"/>
  <c r="N515" i="16"/>
  <c r="M515" i="16"/>
  <c r="L515" i="16"/>
  <c r="K515" i="16"/>
  <c r="J515" i="16"/>
  <c r="I515" i="16"/>
  <c r="H515" i="16"/>
  <c r="G515" i="16"/>
  <c r="F515" i="16"/>
  <c r="E515" i="16"/>
  <c r="D515" i="16"/>
  <c r="C515" i="16"/>
  <c r="N510" i="16"/>
  <c r="M510" i="16"/>
  <c r="L510" i="16"/>
  <c r="K510" i="16"/>
  <c r="J510" i="16"/>
  <c r="I510" i="16"/>
  <c r="H510" i="16"/>
  <c r="G510" i="16"/>
  <c r="F510" i="16"/>
  <c r="E510" i="16"/>
  <c r="D510" i="16"/>
  <c r="C510" i="16"/>
  <c r="N506" i="16"/>
  <c r="M506" i="16"/>
  <c r="L506" i="16"/>
  <c r="K506" i="16"/>
  <c r="J506" i="16"/>
  <c r="I506" i="16"/>
  <c r="H506" i="16"/>
  <c r="G506" i="16"/>
  <c r="F506" i="16"/>
  <c r="E506" i="16"/>
  <c r="D506" i="16"/>
  <c r="C506" i="16"/>
  <c r="N500" i="16"/>
  <c r="M500" i="16"/>
  <c r="L500" i="16"/>
  <c r="K500" i="16"/>
  <c r="J500" i="16"/>
  <c r="I500" i="16"/>
  <c r="H500" i="16"/>
  <c r="G500" i="16"/>
  <c r="F500" i="16"/>
  <c r="E500" i="16"/>
  <c r="D500" i="16"/>
  <c r="C500" i="16"/>
  <c r="N499" i="16"/>
  <c r="M499" i="16"/>
  <c r="L499" i="16"/>
  <c r="K499" i="16"/>
  <c r="J499" i="16"/>
  <c r="I499" i="16"/>
  <c r="H499" i="16"/>
  <c r="G499" i="16"/>
  <c r="F499" i="16"/>
  <c r="E499" i="16"/>
  <c r="D499" i="16"/>
  <c r="C499" i="16"/>
  <c r="N490" i="16"/>
  <c r="M490" i="16"/>
  <c r="L490" i="16"/>
  <c r="K490" i="16"/>
  <c r="J490" i="16"/>
  <c r="I490" i="16"/>
  <c r="H490" i="16"/>
  <c r="G490" i="16"/>
  <c r="F490" i="16"/>
  <c r="E490" i="16"/>
  <c r="D490" i="16"/>
  <c r="C490" i="16"/>
  <c r="N485" i="16"/>
  <c r="M485" i="16"/>
  <c r="L485" i="16"/>
  <c r="K485" i="16"/>
  <c r="J485" i="16"/>
  <c r="I485" i="16"/>
  <c r="H485" i="16"/>
  <c r="G485" i="16"/>
  <c r="F485" i="16"/>
  <c r="E485" i="16"/>
  <c r="D485" i="16"/>
  <c r="C485" i="16"/>
  <c r="N475" i="16"/>
  <c r="M475" i="16"/>
  <c r="L475" i="16"/>
  <c r="K475" i="16"/>
  <c r="J475" i="16"/>
  <c r="I475" i="16"/>
  <c r="H475" i="16"/>
  <c r="G475" i="16"/>
  <c r="F475" i="16"/>
  <c r="E475" i="16"/>
  <c r="D475" i="16"/>
  <c r="C475" i="16"/>
  <c r="N474" i="16"/>
  <c r="M474" i="16"/>
  <c r="L474" i="16"/>
  <c r="K474" i="16"/>
  <c r="J474" i="16"/>
  <c r="I474" i="16"/>
  <c r="H474" i="16"/>
  <c r="G474" i="16"/>
  <c r="F474" i="16"/>
  <c r="E474" i="16"/>
  <c r="D474" i="16"/>
  <c r="C474" i="16"/>
  <c r="N468" i="16"/>
  <c r="M468" i="16"/>
  <c r="L468" i="16"/>
  <c r="K468" i="16"/>
  <c r="J468" i="16"/>
  <c r="I468" i="16"/>
  <c r="H468" i="16"/>
  <c r="G468" i="16"/>
  <c r="F468" i="16"/>
  <c r="E468" i="16"/>
  <c r="D468" i="16"/>
  <c r="C468" i="16"/>
  <c r="N460" i="16"/>
  <c r="M460" i="16"/>
  <c r="L460" i="16"/>
  <c r="K460" i="16"/>
  <c r="J460" i="16"/>
  <c r="I460" i="16"/>
  <c r="H460" i="16"/>
  <c r="G460" i="16"/>
  <c r="F460" i="16"/>
  <c r="E460" i="16"/>
  <c r="D460" i="16"/>
  <c r="C460" i="16"/>
  <c r="N456" i="16"/>
  <c r="M456" i="16"/>
  <c r="L456" i="16"/>
  <c r="K456" i="16"/>
  <c r="J456" i="16"/>
  <c r="I456" i="16"/>
  <c r="H456" i="16"/>
  <c r="G456" i="16"/>
  <c r="F456" i="16"/>
  <c r="E456" i="16"/>
  <c r="D456" i="16"/>
  <c r="C456" i="16"/>
  <c r="N455" i="16"/>
  <c r="M455" i="16"/>
  <c r="L455" i="16"/>
  <c r="K455" i="16"/>
  <c r="J455" i="16"/>
  <c r="I455" i="16"/>
  <c r="H455" i="16"/>
  <c r="G455" i="16"/>
  <c r="F455" i="16"/>
  <c r="E455" i="16"/>
  <c r="D455" i="16"/>
  <c r="C455" i="16"/>
  <c r="N447" i="16"/>
  <c r="M447" i="16"/>
  <c r="L447" i="16"/>
  <c r="K447" i="16"/>
  <c r="J447" i="16"/>
  <c r="I447" i="16"/>
  <c r="H447" i="16"/>
  <c r="G447" i="16"/>
  <c r="F447" i="16"/>
  <c r="E447" i="16"/>
  <c r="D447" i="16"/>
  <c r="C447" i="16"/>
  <c r="N444" i="16"/>
  <c r="M444" i="16"/>
  <c r="L444" i="16"/>
  <c r="K444" i="16"/>
  <c r="J444" i="16"/>
  <c r="I444" i="16"/>
  <c r="H444" i="16"/>
  <c r="G444" i="16"/>
  <c r="F444" i="16"/>
  <c r="E444" i="16"/>
  <c r="D444" i="16"/>
  <c r="C444" i="16"/>
  <c r="N435" i="16"/>
  <c r="M435" i="16"/>
  <c r="L435" i="16"/>
  <c r="K435" i="16"/>
  <c r="J435" i="16"/>
  <c r="I435" i="16"/>
  <c r="H435" i="16"/>
  <c r="G435" i="16"/>
  <c r="F435" i="16"/>
  <c r="E435" i="16"/>
  <c r="D435" i="16"/>
  <c r="C435" i="16"/>
  <c r="N430" i="16"/>
  <c r="M430" i="16"/>
  <c r="L430" i="16"/>
  <c r="K430" i="16"/>
  <c r="J430" i="16"/>
  <c r="I430" i="16"/>
  <c r="H430" i="16"/>
  <c r="G430" i="16"/>
  <c r="F430" i="16"/>
  <c r="E430" i="16"/>
  <c r="D430" i="16"/>
  <c r="C430" i="16"/>
  <c r="N425" i="16"/>
  <c r="M425" i="16"/>
  <c r="L425" i="16"/>
  <c r="K425" i="16"/>
  <c r="J425" i="16"/>
  <c r="I425" i="16"/>
  <c r="H425" i="16"/>
  <c r="G425" i="16"/>
  <c r="F425" i="16"/>
  <c r="E425" i="16"/>
  <c r="D425" i="16"/>
  <c r="C425" i="16"/>
  <c r="N419" i="16"/>
  <c r="M419" i="16"/>
  <c r="L419" i="16"/>
  <c r="K419" i="16"/>
  <c r="J419" i="16"/>
  <c r="I419" i="16"/>
  <c r="H419" i="16"/>
  <c r="G419" i="16"/>
  <c r="F419" i="16"/>
  <c r="E419" i="16"/>
  <c r="D419" i="16"/>
  <c r="C419" i="16"/>
  <c r="N411" i="16"/>
  <c r="M411" i="16"/>
  <c r="L411" i="16"/>
  <c r="K411" i="16"/>
  <c r="J411" i="16"/>
  <c r="I411" i="16"/>
  <c r="H411" i="16"/>
  <c r="G411" i="16"/>
  <c r="F411" i="16"/>
  <c r="E411" i="16"/>
  <c r="D411" i="16"/>
  <c r="C411" i="16"/>
  <c r="N409" i="16"/>
  <c r="M409" i="16"/>
  <c r="L409" i="16"/>
  <c r="K409" i="16"/>
  <c r="J409" i="16"/>
  <c r="I409" i="16"/>
  <c r="H409" i="16"/>
  <c r="G409" i="16"/>
  <c r="F409" i="16"/>
  <c r="E409" i="16"/>
  <c r="D409" i="16"/>
  <c r="C409" i="16"/>
  <c r="N405" i="16"/>
  <c r="M405" i="16"/>
  <c r="L405" i="16"/>
  <c r="K405" i="16"/>
  <c r="J405" i="16"/>
  <c r="I405" i="16"/>
  <c r="H405" i="16"/>
  <c r="G405" i="16"/>
  <c r="F405" i="16"/>
  <c r="E405" i="16"/>
  <c r="D405" i="16"/>
  <c r="C405" i="16"/>
  <c r="N399" i="16"/>
  <c r="M399" i="16"/>
  <c r="L399" i="16"/>
  <c r="K399" i="16"/>
  <c r="J399" i="16"/>
  <c r="I399" i="16"/>
  <c r="H399" i="16"/>
  <c r="G399" i="16"/>
  <c r="F399" i="16"/>
  <c r="E399" i="16"/>
  <c r="D399" i="16"/>
  <c r="C399" i="16"/>
  <c r="N396" i="16"/>
  <c r="M396" i="16"/>
  <c r="L396" i="16"/>
  <c r="K396" i="16"/>
  <c r="J396" i="16"/>
  <c r="I396" i="16"/>
  <c r="H396" i="16"/>
  <c r="G396" i="16"/>
  <c r="F396" i="16"/>
  <c r="E396" i="16"/>
  <c r="D396" i="16"/>
  <c r="C396" i="16"/>
  <c r="N393" i="16"/>
  <c r="M393" i="16"/>
  <c r="L393" i="16"/>
  <c r="K393" i="16"/>
  <c r="J393" i="16"/>
  <c r="I393" i="16"/>
  <c r="H393" i="16"/>
  <c r="G393" i="16"/>
  <c r="F393" i="16"/>
  <c r="E393" i="16"/>
  <c r="D393" i="16"/>
  <c r="C393" i="16"/>
  <c r="N392" i="16"/>
  <c r="M392" i="16"/>
  <c r="L392" i="16"/>
  <c r="K392" i="16"/>
  <c r="J392" i="16"/>
  <c r="I392" i="16"/>
  <c r="H392" i="16"/>
  <c r="G392" i="16"/>
  <c r="F392" i="16"/>
  <c r="E392" i="16"/>
  <c r="D392" i="16"/>
  <c r="C392" i="16"/>
  <c r="N387" i="16"/>
  <c r="M387" i="16"/>
  <c r="L387" i="16"/>
  <c r="K387" i="16"/>
  <c r="J387" i="16"/>
  <c r="I387" i="16"/>
  <c r="H387" i="16"/>
  <c r="G387" i="16"/>
  <c r="F387" i="16"/>
  <c r="E387" i="16"/>
  <c r="D387" i="16"/>
  <c r="C387" i="16"/>
  <c r="N386" i="16"/>
  <c r="M386" i="16"/>
  <c r="L386" i="16"/>
  <c r="K386" i="16"/>
  <c r="J386" i="16"/>
  <c r="I386" i="16"/>
  <c r="H386" i="16"/>
  <c r="G386" i="16"/>
  <c r="F386" i="16"/>
  <c r="E386" i="16"/>
  <c r="D386" i="16"/>
  <c r="C386" i="16"/>
  <c r="N382" i="16"/>
  <c r="M382" i="16"/>
  <c r="L382" i="16"/>
  <c r="K382" i="16"/>
  <c r="J382" i="16"/>
  <c r="I382" i="16"/>
  <c r="H382" i="16"/>
  <c r="G382" i="16"/>
  <c r="F382" i="16"/>
  <c r="E382" i="16"/>
  <c r="D382" i="16"/>
  <c r="C382" i="16"/>
  <c r="N377" i="16"/>
  <c r="M377" i="16"/>
  <c r="L377" i="16"/>
  <c r="K377" i="16"/>
  <c r="J377" i="16"/>
  <c r="I377" i="16"/>
  <c r="H377" i="16"/>
  <c r="G377" i="16"/>
  <c r="F377" i="16"/>
  <c r="E377" i="16"/>
  <c r="D377" i="16"/>
  <c r="C377" i="16"/>
  <c r="N374" i="16"/>
  <c r="M374" i="16"/>
  <c r="L374" i="16"/>
  <c r="K374" i="16"/>
  <c r="J374" i="16"/>
  <c r="I374" i="16"/>
  <c r="H374" i="16"/>
  <c r="G374" i="16"/>
  <c r="F374" i="16"/>
  <c r="E374" i="16"/>
  <c r="D374" i="16"/>
  <c r="C374" i="16"/>
  <c r="N370" i="16"/>
  <c r="M370" i="16"/>
  <c r="L370" i="16"/>
  <c r="K370" i="16"/>
  <c r="J370" i="16"/>
  <c r="I370" i="16"/>
  <c r="H370" i="16"/>
  <c r="G370" i="16"/>
  <c r="F370" i="16"/>
  <c r="E370" i="16"/>
  <c r="D370" i="16"/>
  <c r="C370" i="16"/>
  <c r="N365" i="16"/>
  <c r="M365" i="16"/>
  <c r="L365" i="16"/>
  <c r="K365" i="16"/>
  <c r="J365" i="16"/>
  <c r="I365" i="16"/>
  <c r="H365" i="16"/>
  <c r="G365" i="16"/>
  <c r="F365" i="16"/>
  <c r="E365" i="16"/>
  <c r="D365" i="16"/>
  <c r="C365" i="16"/>
  <c r="N360" i="16"/>
  <c r="M360" i="16"/>
  <c r="L360" i="16"/>
  <c r="K360" i="16"/>
  <c r="J360" i="16"/>
  <c r="I360" i="16"/>
  <c r="H360" i="16"/>
  <c r="G360" i="16"/>
  <c r="F360" i="16"/>
  <c r="E360" i="16"/>
  <c r="D360" i="16"/>
  <c r="C360" i="16"/>
  <c r="N355" i="16"/>
  <c r="M355" i="16"/>
  <c r="L355" i="16"/>
  <c r="K355" i="16"/>
  <c r="J355" i="16"/>
  <c r="I355" i="16"/>
  <c r="H355" i="16"/>
  <c r="G355" i="16"/>
  <c r="F355" i="16"/>
  <c r="E355" i="16"/>
  <c r="D355" i="16"/>
  <c r="C355" i="16"/>
  <c r="N348" i="16"/>
  <c r="M348" i="16"/>
  <c r="L348" i="16"/>
  <c r="K348" i="16"/>
  <c r="J348" i="16"/>
  <c r="I348" i="16"/>
  <c r="H348" i="16"/>
  <c r="G348" i="16"/>
  <c r="F348" i="16"/>
  <c r="E348" i="16"/>
  <c r="D348" i="16"/>
  <c r="C348" i="16"/>
  <c r="N342" i="16"/>
  <c r="M342" i="16"/>
  <c r="L342" i="16"/>
  <c r="K342" i="16"/>
  <c r="J342" i="16"/>
  <c r="I342" i="16"/>
  <c r="H342" i="16"/>
  <c r="G342" i="16"/>
  <c r="F342" i="16"/>
  <c r="E342" i="16"/>
  <c r="D342" i="16"/>
  <c r="C342" i="16"/>
  <c r="N333" i="16"/>
  <c r="M333" i="16"/>
  <c r="L333" i="16"/>
  <c r="K333" i="16"/>
  <c r="J333" i="16"/>
  <c r="I333" i="16"/>
  <c r="H333" i="16"/>
  <c r="G333" i="16"/>
  <c r="F333" i="16"/>
  <c r="E333" i="16"/>
  <c r="D333" i="16"/>
  <c r="C333" i="16"/>
  <c r="N325" i="16"/>
  <c r="M325" i="16"/>
  <c r="L325" i="16"/>
  <c r="K325" i="16"/>
  <c r="J325" i="16"/>
  <c r="I325" i="16"/>
  <c r="H325" i="16"/>
  <c r="G325" i="16"/>
  <c r="F325" i="16"/>
  <c r="E325" i="16"/>
  <c r="D325" i="16"/>
  <c r="C325" i="16"/>
  <c r="N320" i="16"/>
  <c r="M320" i="16"/>
  <c r="L320" i="16"/>
  <c r="K320" i="16"/>
  <c r="J320" i="16"/>
  <c r="I320" i="16"/>
  <c r="H320" i="16"/>
  <c r="G320" i="16"/>
  <c r="F320" i="16"/>
  <c r="E320" i="16"/>
  <c r="D320" i="16"/>
  <c r="C320" i="16"/>
  <c r="N316" i="16"/>
  <c r="M316" i="16"/>
  <c r="L316" i="16"/>
  <c r="K316" i="16"/>
  <c r="J316" i="16"/>
  <c r="I316" i="16"/>
  <c r="H316" i="16"/>
  <c r="G316" i="16"/>
  <c r="F316" i="16"/>
  <c r="E316" i="16"/>
  <c r="D316" i="16"/>
  <c r="C316" i="16"/>
  <c r="N313" i="16"/>
  <c r="M313" i="16"/>
  <c r="L313" i="16"/>
  <c r="K313" i="16"/>
  <c r="J313" i="16"/>
  <c r="I313" i="16"/>
  <c r="H313" i="16"/>
  <c r="G313" i="16"/>
  <c r="F313" i="16"/>
  <c r="E313" i="16"/>
  <c r="D313" i="16"/>
  <c r="C313" i="16"/>
  <c r="N310" i="16"/>
  <c r="M310" i="16"/>
  <c r="L310" i="16"/>
  <c r="K310" i="16"/>
  <c r="J310" i="16"/>
  <c r="I310" i="16"/>
  <c r="H310" i="16"/>
  <c r="G310" i="16"/>
  <c r="F310" i="16"/>
  <c r="E310" i="16"/>
  <c r="D310" i="16"/>
  <c r="C310" i="16"/>
  <c r="N307" i="16"/>
  <c r="M307" i="16"/>
  <c r="L307" i="16"/>
  <c r="K307" i="16"/>
  <c r="J307" i="16"/>
  <c r="I307" i="16"/>
  <c r="H307" i="16"/>
  <c r="G307" i="16"/>
  <c r="F307" i="16"/>
  <c r="E307" i="16"/>
  <c r="D307" i="16"/>
  <c r="C307" i="16"/>
  <c r="N303" i="16"/>
  <c r="M303" i="16"/>
  <c r="L303" i="16"/>
  <c r="K303" i="16"/>
  <c r="J303" i="16"/>
  <c r="I303" i="16"/>
  <c r="H303" i="16"/>
  <c r="G303" i="16"/>
  <c r="F303" i="16"/>
  <c r="E303" i="16"/>
  <c r="D303" i="16"/>
  <c r="C303" i="16"/>
  <c r="N299" i="16"/>
  <c r="M299" i="16"/>
  <c r="L299" i="16"/>
  <c r="K299" i="16"/>
  <c r="J299" i="16"/>
  <c r="I299" i="16"/>
  <c r="H299" i="16"/>
  <c r="G299" i="16"/>
  <c r="F299" i="16"/>
  <c r="E299" i="16"/>
  <c r="D299" i="16"/>
  <c r="C299" i="16"/>
  <c r="N295" i="16"/>
  <c r="M295" i="16"/>
  <c r="L295" i="16"/>
  <c r="K295" i="16"/>
  <c r="J295" i="16"/>
  <c r="I295" i="16"/>
  <c r="H295" i="16"/>
  <c r="G295" i="16"/>
  <c r="F295" i="16"/>
  <c r="E295" i="16"/>
  <c r="D295" i="16"/>
  <c r="C295" i="16"/>
  <c r="N294" i="16"/>
  <c r="M294" i="16"/>
  <c r="L294" i="16"/>
  <c r="K294" i="16"/>
  <c r="J294" i="16"/>
  <c r="I294" i="16"/>
  <c r="H294" i="16"/>
  <c r="G294" i="16"/>
  <c r="F294" i="16"/>
  <c r="E294" i="16"/>
  <c r="D294" i="16"/>
  <c r="C294" i="16"/>
  <c r="N291" i="16"/>
  <c r="M291" i="16"/>
  <c r="L291" i="16"/>
  <c r="K291" i="16"/>
  <c r="J291" i="16"/>
  <c r="I291" i="16"/>
  <c r="H291" i="16"/>
  <c r="G291" i="16"/>
  <c r="F291" i="16"/>
  <c r="E291" i="16"/>
  <c r="D291" i="16"/>
  <c r="C291" i="16"/>
  <c r="N284" i="16"/>
  <c r="M284" i="16"/>
  <c r="L284" i="16"/>
  <c r="K284" i="16"/>
  <c r="J284" i="16"/>
  <c r="I284" i="16"/>
  <c r="H284" i="16"/>
  <c r="G284" i="16"/>
  <c r="F284" i="16"/>
  <c r="E284" i="16"/>
  <c r="D284" i="16"/>
  <c r="C284" i="16"/>
  <c r="N281" i="16"/>
  <c r="M281" i="16"/>
  <c r="L281" i="16"/>
  <c r="K281" i="16"/>
  <c r="J281" i="16"/>
  <c r="I281" i="16"/>
  <c r="H281" i="16"/>
  <c r="G281" i="16"/>
  <c r="F281" i="16"/>
  <c r="E281" i="16"/>
  <c r="D281" i="16"/>
  <c r="C281" i="16"/>
  <c r="N278" i="16"/>
  <c r="M278" i="16"/>
  <c r="L278" i="16"/>
  <c r="K278" i="16"/>
  <c r="J278" i="16"/>
  <c r="I278" i="16"/>
  <c r="H278" i="16"/>
  <c r="G278" i="16"/>
  <c r="F278" i="16"/>
  <c r="E278" i="16"/>
  <c r="D278" i="16"/>
  <c r="C278" i="16"/>
  <c r="N277" i="16"/>
  <c r="M277" i="16"/>
  <c r="L277" i="16"/>
  <c r="K277" i="16"/>
  <c r="J277" i="16"/>
  <c r="I277" i="16"/>
  <c r="H277" i="16"/>
  <c r="G277" i="16"/>
  <c r="F277" i="16"/>
  <c r="E277" i="16"/>
  <c r="D277" i="16"/>
  <c r="C277" i="16"/>
  <c r="N274" i="16"/>
  <c r="M274" i="16"/>
  <c r="L274" i="16"/>
  <c r="K274" i="16"/>
  <c r="J274" i="16"/>
  <c r="I274" i="16"/>
  <c r="H274" i="16"/>
  <c r="G274" i="16"/>
  <c r="F274" i="16"/>
  <c r="E274" i="16"/>
  <c r="D274" i="16"/>
  <c r="C274" i="16"/>
  <c r="N270" i="16"/>
  <c r="M270" i="16"/>
  <c r="L270" i="16"/>
  <c r="K270" i="16"/>
  <c r="J270" i="16"/>
  <c r="I270" i="16"/>
  <c r="H270" i="16"/>
  <c r="G270" i="16"/>
  <c r="F270" i="16"/>
  <c r="E270" i="16"/>
  <c r="D270" i="16"/>
  <c r="C270" i="16"/>
  <c r="N265" i="16"/>
  <c r="M265" i="16"/>
  <c r="L265" i="16"/>
  <c r="K265" i="16"/>
  <c r="J265" i="16"/>
  <c r="I265" i="16"/>
  <c r="H265" i="16"/>
  <c r="G265" i="16"/>
  <c r="F265" i="16"/>
  <c r="E265" i="16"/>
  <c r="D265" i="16"/>
  <c r="C265" i="16"/>
  <c r="N258" i="16"/>
  <c r="M258" i="16"/>
  <c r="L258" i="16"/>
  <c r="K258" i="16"/>
  <c r="J258" i="16"/>
  <c r="I258" i="16"/>
  <c r="H258" i="16"/>
  <c r="G258" i="16"/>
  <c r="F258" i="16"/>
  <c r="E258" i="16"/>
  <c r="D258" i="16"/>
  <c r="C258" i="16"/>
  <c r="N251" i="16"/>
  <c r="M251" i="16"/>
  <c r="L251" i="16"/>
  <c r="K251" i="16"/>
  <c r="J251" i="16"/>
  <c r="I251" i="16"/>
  <c r="H251" i="16"/>
  <c r="G251" i="16"/>
  <c r="F251" i="16"/>
  <c r="E251" i="16"/>
  <c r="D251" i="16"/>
  <c r="C251" i="16"/>
  <c r="N245" i="16"/>
  <c r="M245" i="16"/>
  <c r="L245" i="16"/>
  <c r="K245" i="16"/>
  <c r="J245" i="16"/>
  <c r="I245" i="16"/>
  <c r="H245" i="16"/>
  <c r="G245" i="16"/>
  <c r="F245" i="16"/>
  <c r="E245" i="16"/>
  <c r="D245" i="16"/>
  <c r="C245" i="16"/>
  <c r="N236" i="16"/>
  <c r="M236" i="16"/>
  <c r="L236" i="16"/>
  <c r="K236" i="16"/>
  <c r="J236" i="16"/>
  <c r="I236" i="16"/>
  <c r="H236" i="16"/>
  <c r="G236" i="16"/>
  <c r="F236" i="16"/>
  <c r="E236" i="16"/>
  <c r="D236" i="16"/>
  <c r="C236" i="16"/>
  <c r="N233" i="16"/>
  <c r="M233" i="16"/>
  <c r="L233" i="16"/>
  <c r="K233" i="16"/>
  <c r="J233" i="16"/>
  <c r="I233" i="16"/>
  <c r="H233" i="16"/>
  <c r="G233" i="16"/>
  <c r="F233" i="16"/>
  <c r="E233" i="16"/>
  <c r="D233" i="16"/>
  <c r="C233" i="16"/>
  <c r="N229" i="16"/>
  <c r="M229" i="16"/>
  <c r="L229" i="16"/>
  <c r="K229" i="16"/>
  <c r="J229" i="16"/>
  <c r="I229" i="16"/>
  <c r="H229" i="16"/>
  <c r="G229" i="16"/>
  <c r="F229" i="16"/>
  <c r="E229" i="16"/>
  <c r="D229" i="16"/>
  <c r="C229" i="16"/>
  <c r="N226" i="16"/>
  <c r="M226" i="16"/>
  <c r="L226" i="16"/>
  <c r="K226" i="16"/>
  <c r="J226" i="16"/>
  <c r="I226" i="16"/>
  <c r="H226" i="16"/>
  <c r="G226" i="16"/>
  <c r="F226" i="16"/>
  <c r="E226" i="16"/>
  <c r="D226" i="16"/>
  <c r="C226" i="16"/>
  <c r="N225" i="16"/>
  <c r="M225" i="16"/>
  <c r="L225" i="16"/>
  <c r="K225" i="16"/>
  <c r="J225" i="16"/>
  <c r="I225" i="16"/>
  <c r="H225" i="16"/>
  <c r="G225" i="16"/>
  <c r="F225" i="16"/>
  <c r="E225" i="16"/>
  <c r="D225" i="16"/>
  <c r="C225" i="16"/>
  <c r="N220" i="16"/>
  <c r="M220" i="16"/>
  <c r="L220" i="16"/>
  <c r="K220" i="16"/>
  <c r="J220" i="16"/>
  <c r="I220" i="16"/>
  <c r="H220" i="16"/>
  <c r="G220" i="16"/>
  <c r="F220" i="16"/>
  <c r="E220" i="16"/>
  <c r="D220" i="16"/>
  <c r="C220" i="16"/>
  <c r="N216" i="16"/>
  <c r="M216" i="16"/>
  <c r="L216" i="16"/>
  <c r="K216" i="16"/>
  <c r="J216" i="16"/>
  <c r="I216" i="16"/>
  <c r="H216" i="16"/>
  <c r="G216" i="16"/>
  <c r="F216" i="16"/>
  <c r="E216" i="16"/>
  <c r="D216" i="16"/>
  <c r="C216" i="16"/>
  <c r="N211" i="16"/>
  <c r="M211" i="16"/>
  <c r="L211" i="16"/>
  <c r="K211" i="16"/>
  <c r="J211" i="16"/>
  <c r="I211" i="16"/>
  <c r="H211" i="16"/>
  <c r="G211" i="16"/>
  <c r="F211" i="16"/>
  <c r="E211" i="16"/>
  <c r="D211" i="16"/>
  <c r="C211" i="16"/>
  <c r="N210" i="16"/>
  <c r="M210" i="16"/>
  <c r="L210" i="16"/>
  <c r="K210" i="16"/>
  <c r="J210" i="16"/>
  <c r="I210" i="16"/>
  <c r="H210" i="16"/>
  <c r="G210" i="16"/>
  <c r="F210" i="16"/>
  <c r="E210" i="16"/>
  <c r="D210" i="16"/>
  <c r="C210" i="16"/>
  <c r="N207" i="16"/>
  <c r="M207" i="16"/>
  <c r="L207" i="16"/>
  <c r="K207" i="16"/>
  <c r="J207" i="16"/>
  <c r="I207" i="16"/>
  <c r="H207" i="16"/>
  <c r="G207" i="16"/>
  <c r="F207" i="16"/>
  <c r="E207" i="16"/>
  <c r="D207" i="16"/>
  <c r="C207" i="16"/>
  <c r="N204" i="16"/>
  <c r="M204" i="16"/>
  <c r="L204" i="16"/>
  <c r="K204" i="16"/>
  <c r="J204" i="16"/>
  <c r="I204" i="16"/>
  <c r="H204" i="16"/>
  <c r="G204" i="16"/>
  <c r="F204" i="16"/>
  <c r="E204" i="16"/>
  <c r="D204" i="16"/>
  <c r="C204" i="16"/>
  <c r="N201" i="16"/>
  <c r="M201" i="16"/>
  <c r="L201" i="16"/>
  <c r="K201" i="16"/>
  <c r="J201" i="16"/>
  <c r="I201" i="16"/>
  <c r="H201" i="16"/>
  <c r="G201" i="16"/>
  <c r="F201" i="16"/>
  <c r="E201" i="16"/>
  <c r="D201" i="16"/>
  <c r="C201" i="16"/>
  <c r="N198" i="16"/>
  <c r="M198" i="16"/>
  <c r="L198" i="16"/>
  <c r="K198" i="16"/>
  <c r="J198" i="16"/>
  <c r="I198" i="16"/>
  <c r="H198" i="16"/>
  <c r="G198" i="16"/>
  <c r="F198" i="16"/>
  <c r="E198" i="16"/>
  <c r="D198" i="16"/>
  <c r="C198" i="16"/>
  <c r="N195" i="16"/>
  <c r="M195" i="16"/>
  <c r="L195" i="16"/>
  <c r="K195" i="16"/>
  <c r="J195" i="16"/>
  <c r="I195" i="16"/>
  <c r="H195" i="16"/>
  <c r="G195" i="16"/>
  <c r="F195" i="16"/>
  <c r="E195" i="16"/>
  <c r="D195" i="16"/>
  <c r="C195" i="16"/>
  <c r="N192" i="16"/>
  <c r="M192" i="16"/>
  <c r="L192" i="16"/>
  <c r="K192" i="16"/>
  <c r="J192" i="16"/>
  <c r="I192" i="16"/>
  <c r="H192" i="16"/>
  <c r="G192" i="16"/>
  <c r="F192" i="16"/>
  <c r="E192" i="16"/>
  <c r="D192" i="16"/>
  <c r="C192" i="16"/>
  <c r="N189" i="16"/>
  <c r="M189" i="16"/>
  <c r="L189" i="16"/>
  <c r="K189" i="16"/>
  <c r="J189" i="16"/>
  <c r="I189" i="16"/>
  <c r="H189" i="16"/>
  <c r="G189" i="16"/>
  <c r="F189" i="16"/>
  <c r="E189" i="16"/>
  <c r="D189" i="16"/>
  <c r="C189" i="16"/>
  <c r="N186" i="16"/>
  <c r="M186" i="16"/>
  <c r="L186" i="16"/>
  <c r="K186" i="16"/>
  <c r="J186" i="16"/>
  <c r="I186" i="16"/>
  <c r="H186" i="16"/>
  <c r="G186" i="16"/>
  <c r="F186" i="16"/>
  <c r="E186" i="16"/>
  <c r="D186" i="16"/>
  <c r="C186" i="16"/>
  <c r="N185" i="16"/>
  <c r="M185" i="16"/>
  <c r="L185" i="16"/>
  <c r="K185" i="16"/>
  <c r="J185" i="16"/>
  <c r="I185" i="16"/>
  <c r="H185" i="16"/>
  <c r="G185" i="16"/>
  <c r="F185" i="16"/>
  <c r="E185" i="16"/>
  <c r="D185" i="16"/>
  <c r="C185" i="16"/>
  <c r="N180" i="16"/>
  <c r="M180" i="16"/>
  <c r="L180" i="16"/>
  <c r="K180" i="16"/>
  <c r="J180" i="16"/>
  <c r="I180" i="16"/>
  <c r="H180" i="16"/>
  <c r="G180" i="16"/>
  <c r="F180" i="16"/>
  <c r="E180" i="16"/>
  <c r="D180" i="16"/>
  <c r="C180" i="16"/>
  <c r="N177" i="16"/>
  <c r="M177" i="16"/>
  <c r="L177" i="16"/>
  <c r="K177" i="16"/>
  <c r="J177" i="16"/>
  <c r="I177" i="16"/>
  <c r="H177" i="16"/>
  <c r="G177" i="16"/>
  <c r="F177" i="16"/>
  <c r="E177" i="16"/>
  <c r="D177" i="16"/>
  <c r="C177" i="16"/>
  <c r="N176" i="16"/>
  <c r="M176" i="16"/>
  <c r="L176" i="16"/>
  <c r="K176" i="16"/>
  <c r="J176" i="16"/>
  <c r="I176" i="16"/>
  <c r="H176" i="16"/>
  <c r="G176" i="16"/>
  <c r="F176" i="16"/>
  <c r="E176" i="16"/>
  <c r="D176" i="16"/>
  <c r="C176" i="16"/>
  <c r="N174" i="16"/>
  <c r="M174" i="16"/>
  <c r="L174" i="16"/>
  <c r="K174" i="16"/>
  <c r="J174" i="16"/>
  <c r="I174" i="16"/>
  <c r="H174" i="16"/>
  <c r="G174" i="16"/>
  <c r="F174" i="16"/>
  <c r="E174" i="16"/>
  <c r="D174" i="16"/>
  <c r="C174" i="16"/>
  <c r="N169" i="16"/>
  <c r="M169" i="16"/>
  <c r="L169" i="16"/>
  <c r="K169" i="16"/>
  <c r="J169" i="16"/>
  <c r="I169" i="16"/>
  <c r="H169" i="16"/>
  <c r="G169" i="16"/>
  <c r="F169" i="16"/>
  <c r="E169" i="16"/>
  <c r="D169" i="16"/>
  <c r="C169" i="16"/>
  <c r="N168" i="16"/>
  <c r="M168" i="16"/>
  <c r="L168" i="16"/>
  <c r="K168" i="16"/>
  <c r="J168" i="16"/>
  <c r="I168" i="16"/>
  <c r="H168" i="16"/>
  <c r="G168" i="16"/>
  <c r="F168" i="16"/>
  <c r="E168" i="16"/>
  <c r="D168" i="16"/>
  <c r="C168" i="16"/>
  <c r="N167" i="16"/>
  <c r="M167" i="16"/>
  <c r="L167" i="16"/>
  <c r="K167" i="16"/>
  <c r="J167" i="16"/>
  <c r="I167" i="16"/>
  <c r="H167" i="16"/>
  <c r="G167" i="16"/>
  <c r="F167" i="16"/>
  <c r="E167" i="16"/>
  <c r="D167" i="16"/>
  <c r="C167" i="16"/>
  <c r="N152" i="16"/>
  <c r="M152" i="16"/>
  <c r="L152" i="16"/>
  <c r="K152" i="16"/>
  <c r="J152" i="16"/>
  <c r="I152" i="16"/>
  <c r="H152" i="16"/>
  <c r="G152" i="16"/>
  <c r="F152" i="16"/>
  <c r="E152" i="16"/>
  <c r="D152" i="16"/>
  <c r="C152" i="16"/>
  <c r="N149" i="16"/>
  <c r="M149" i="16"/>
  <c r="L149" i="16"/>
  <c r="K149" i="16"/>
  <c r="J149" i="16"/>
  <c r="I149" i="16"/>
  <c r="H149" i="16"/>
  <c r="G149" i="16"/>
  <c r="F149" i="16"/>
  <c r="E149" i="16"/>
  <c r="D149" i="16"/>
  <c r="C149" i="16"/>
  <c r="N145" i="16"/>
  <c r="M145" i="16"/>
  <c r="L145" i="16"/>
  <c r="K145" i="16"/>
  <c r="J145" i="16"/>
  <c r="I145" i="16"/>
  <c r="H145" i="16"/>
  <c r="G145" i="16"/>
  <c r="F145" i="16"/>
  <c r="E145" i="16"/>
  <c r="D145" i="16"/>
  <c r="C145" i="16"/>
  <c r="N141" i="16"/>
  <c r="M141" i="16"/>
  <c r="L141" i="16"/>
  <c r="K141" i="16"/>
  <c r="J141" i="16"/>
  <c r="I141" i="16"/>
  <c r="H141" i="16"/>
  <c r="G141" i="16"/>
  <c r="F141" i="16"/>
  <c r="E141" i="16"/>
  <c r="D141" i="16"/>
  <c r="C141" i="16"/>
  <c r="N140" i="16"/>
  <c r="M140" i="16"/>
  <c r="L140" i="16"/>
  <c r="K140" i="16"/>
  <c r="J140" i="16"/>
  <c r="I140" i="16"/>
  <c r="H140" i="16"/>
  <c r="G140" i="16"/>
  <c r="F140" i="16"/>
  <c r="E140" i="16"/>
  <c r="D140" i="16"/>
  <c r="C140" i="16"/>
  <c r="N134" i="16"/>
  <c r="M134" i="16"/>
  <c r="L134" i="16"/>
  <c r="K134" i="16"/>
  <c r="J134" i="16"/>
  <c r="I134" i="16"/>
  <c r="H134" i="16"/>
  <c r="G134" i="16"/>
  <c r="F134" i="16"/>
  <c r="E134" i="16"/>
  <c r="D134" i="16"/>
  <c r="C134" i="16"/>
  <c r="N131" i="16"/>
  <c r="M131" i="16"/>
  <c r="L131" i="16"/>
  <c r="K131" i="16"/>
  <c r="J131" i="16"/>
  <c r="I131" i="16"/>
  <c r="H131" i="16"/>
  <c r="G131" i="16"/>
  <c r="F131" i="16"/>
  <c r="E131" i="16"/>
  <c r="D131" i="16"/>
  <c r="C131" i="16"/>
  <c r="N130" i="16"/>
  <c r="M130" i="16"/>
  <c r="L130" i="16"/>
  <c r="K130" i="16"/>
  <c r="J130" i="16"/>
  <c r="I130" i="16"/>
  <c r="H130" i="16"/>
  <c r="G130" i="16"/>
  <c r="F130" i="16"/>
  <c r="E130" i="16"/>
  <c r="D130" i="16"/>
  <c r="C130" i="16"/>
  <c r="N127" i="16"/>
  <c r="M127" i="16"/>
  <c r="L127" i="16"/>
  <c r="K127" i="16"/>
  <c r="J127" i="16"/>
  <c r="I127" i="16"/>
  <c r="H127" i="16"/>
  <c r="G127" i="16"/>
  <c r="F127" i="16"/>
  <c r="E127" i="16"/>
  <c r="D127" i="16"/>
  <c r="C127" i="16"/>
  <c r="N124" i="16"/>
  <c r="M124" i="16"/>
  <c r="L124" i="16"/>
  <c r="K124" i="16"/>
  <c r="J124" i="16"/>
  <c r="I124" i="16"/>
  <c r="H124" i="16"/>
  <c r="G124" i="16"/>
  <c r="F124" i="16"/>
  <c r="E124" i="16"/>
  <c r="D124" i="16"/>
  <c r="C124" i="16"/>
  <c r="N121" i="16"/>
  <c r="M121" i="16"/>
  <c r="L121" i="16"/>
  <c r="K121" i="16"/>
  <c r="J121" i="16"/>
  <c r="I121" i="16"/>
  <c r="H121" i="16"/>
  <c r="G121" i="16"/>
  <c r="F121" i="16"/>
  <c r="E121" i="16"/>
  <c r="D121" i="16"/>
  <c r="C121" i="16"/>
  <c r="N118" i="16"/>
  <c r="M118" i="16"/>
  <c r="L118" i="16"/>
  <c r="K118" i="16"/>
  <c r="J118" i="16"/>
  <c r="I118" i="16"/>
  <c r="H118" i="16"/>
  <c r="G118" i="16"/>
  <c r="F118" i="16"/>
  <c r="E118" i="16"/>
  <c r="D118" i="16"/>
  <c r="C118" i="16"/>
  <c r="N115" i="16"/>
  <c r="M115" i="16"/>
  <c r="L115" i="16"/>
  <c r="K115" i="16"/>
  <c r="J115" i="16"/>
  <c r="I115" i="16"/>
  <c r="H115" i="16"/>
  <c r="G115" i="16"/>
  <c r="F115" i="16"/>
  <c r="E115" i="16"/>
  <c r="D115" i="16"/>
  <c r="C115" i="16"/>
  <c r="N114" i="16"/>
  <c r="M114" i="16"/>
  <c r="L114" i="16"/>
  <c r="K114" i="16"/>
  <c r="J114" i="16"/>
  <c r="I114" i="16"/>
  <c r="H114" i="16"/>
  <c r="G114" i="16"/>
  <c r="F114" i="16"/>
  <c r="E114" i="16"/>
  <c r="D114" i="16"/>
  <c r="C114" i="16"/>
  <c r="N111" i="16"/>
  <c r="M111" i="16"/>
  <c r="L111" i="16"/>
  <c r="K111" i="16"/>
  <c r="J111" i="16"/>
  <c r="I111" i="16"/>
  <c r="H111" i="16"/>
  <c r="G111" i="16"/>
  <c r="F111" i="16"/>
  <c r="E111" i="16"/>
  <c r="D111" i="16"/>
  <c r="C111" i="16"/>
  <c r="N108" i="16"/>
  <c r="M108" i="16"/>
  <c r="L108" i="16"/>
  <c r="K108" i="16"/>
  <c r="J108" i="16"/>
  <c r="I108" i="16"/>
  <c r="H108" i="16"/>
  <c r="G108" i="16"/>
  <c r="F108" i="16"/>
  <c r="E108" i="16"/>
  <c r="D108" i="16"/>
  <c r="C108" i="16"/>
  <c r="N105" i="16"/>
  <c r="M105" i="16"/>
  <c r="L105" i="16"/>
  <c r="K105" i="16"/>
  <c r="J105" i="16"/>
  <c r="I105" i="16"/>
  <c r="H105" i="16"/>
  <c r="G105" i="16"/>
  <c r="F105" i="16"/>
  <c r="E105" i="16"/>
  <c r="D105" i="16"/>
  <c r="C105" i="16"/>
  <c r="N102" i="16"/>
  <c r="M102" i="16"/>
  <c r="L102" i="16"/>
  <c r="K102" i="16"/>
  <c r="J102" i="16"/>
  <c r="I102" i="16"/>
  <c r="H102" i="16"/>
  <c r="G102" i="16"/>
  <c r="F102" i="16"/>
  <c r="E102" i="16"/>
  <c r="D102" i="16"/>
  <c r="C102" i="16"/>
  <c r="N99" i="16"/>
  <c r="M99" i="16"/>
  <c r="L99" i="16"/>
  <c r="K99" i="16"/>
  <c r="J99" i="16"/>
  <c r="I99" i="16"/>
  <c r="H99" i="16"/>
  <c r="G99" i="16"/>
  <c r="F99" i="16"/>
  <c r="E99" i="16"/>
  <c r="D99" i="16"/>
  <c r="C99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N93" i="16"/>
  <c r="M93" i="16"/>
  <c r="L93" i="16"/>
  <c r="L86" i="16" s="1"/>
  <c r="L66" i="16" s="1"/>
  <c r="K93" i="16"/>
  <c r="J93" i="16"/>
  <c r="I93" i="16"/>
  <c r="H93" i="16"/>
  <c r="G93" i="16"/>
  <c r="F93" i="16"/>
  <c r="E93" i="16"/>
  <c r="D93" i="16"/>
  <c r="C93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N86" i="16"/>
  <c r="M86" i="16"/>
  <c r="K86" i="16"/>
  <c r="J86" i="16"/>
  <c r="I86" i="16"/>
  <c r="H86" i="16"/>
  <c r="G86" i="16"/>
  <c r="F86" i="16"/>
  <c r="E86" i="16"/>
  <c r="D86" i="16"/>
  <c r="C86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N74" i="16"/>
  <c r="M74" i="16"/>
  <c r="L74" i="16"/>
  <c r="K74" i="16"/>
  <c r="J74" i="16"/>
  <c r="I74" i="16"/>
  <c r="H74" i="16"/>
  <c r="G74" i="16"/>
  <c r="F74" i="16"/>
  <c r="E74" i="16"/>
  <c r="D74" i="16"/>
  <c r="C74" i="16"/>
  <c r="N71" i="16"/>
  <c r="M71" i="16"/>
  <c r="L71" i="16"/>
  <c r="K71" i="16"/>
  <c r="J71" i="16"/>
  <c r="I71" i="16"/>
  <c r="H71" i="16"/>
  <c r="G71" i="16"/>
  <c r="F71" i="16"/>
  <c r="E71" i="16"/>
  <c r="D71" i="16"/>
  <c r="C71" i="16"/>
  <c r="N68" i="16"/>
  <c r="M68" i="16"/>
  <c r="L68" i="16"/>
  <c r="K68" i="16"/>
  <c r="J68" i="16"/>
  <c r="I68" i="16"/>
  <c r="H68" i="16"/>
  <c r="G68" i="16"/>
  <c r="F68" i="16"/>
  <c r="E68" i="16"/>
  <c r="D68" i="16"/>
  <c r="C68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N66" i="16"/>
  <c r="M66" i="16"/>
  <c r="K66" i="16"/>
  <c r="J66" i="16"/>
  <c r="I66" i="16"/>
  <c r="H66" i="16"/>
  <c r="G66" i="16"/>
  <c r="F66" i="16"/>
  <c r="E66" i="16"/>
  <c r="D66" i="16"/>
  <c r="C66" i="16"/>
  <c r="N63" i="16"/>
  <c r="M63" i="16"/>
  <c r="L63" i="16"/>
  <c r="K63" i="16"/>
  <c r="J63" i="16"/>
  <c r="I63" i="16"/>
  <c r="H63" i="16"/>
  <c r="G63" i="16"/>
  <c r="F63" i="16"/>
  <c r="E63" i="16"/>
  <c r="D63" i="16"/>
  <c r="C63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N45" i="16"/>
  <c r="M45" i="16"/>
  <c r="L45" i="16"/>
  <c r="K45" i="16"/>
  <c r="J45" i="16"/>
  <c r="I45" i="16"/>
  <c r="H45" i="16"/>
  <c r="G45" i="16"/>
  <c r="F45" i="16"/>
  <c r="E45" i="16"/>
  <c r="D45" i="16"/>
  <c r="D41" i="16" s="1"/>
  <c r="D21" i="16" s="1"/>
  <c r="C45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N41" i="16"/>
  <c r="M41" i="16"/>
  <c r="L41" i="16"/>
  <c r="K41" i="16"/>
  <c r="J41" i="16"/>
  <c r="I41" i="16"/>
  <c r="H41" i="16"/>
  <c r="G41" i="16"/>
  <c r="F41" i="16"/>
  <c r="E41" i="16"/>
  <c r="C41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N21" i="16"/>
  <c r="M21" i="16"/>
  <c r="L21" i="16"/>
  <c r="K21" i="16"/>
  <c r="J21" i="16"/>
  <c r="I21" i="16"/>
  <c r="H21" i="16"/>
  <c r="G21" i="16"/>
  <c r="F21" i="16"/>
  <c r="E21" i="16"/>
  <c r="C21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N8" i="16"/>
  <c r="M8" i="16"/>
  <c r="L8" i="16"/>
  <c r="K8" i="16"/>
  <c r="J8" i="16"/>
  <c r="I8" i="16"/>
  <c r="H8" i="16"/>
  <c r="G8" i="16"/>
  <c r="F8" i="16"/>
  <c r="E8" i="16"/>
  <c r="D8" i="16"/>
  <c r="C8" i="16"/>
  <c r="N5" i="16"/>
  <c r="M5" i="16"/>
  <c r="L5" i="16"/>
  <c r="K5" i="16"/>
  <c r="J5" i="16"/>
  <c r="I5" i="16"/>
  <c r="H5" i="16"/>
  <c r="G5" i="16"/>
  <c r="F5" i="16"/>
  <c r="E5" i="16"/>
  <c r="D5" i="16"/>
  <c r="C5" i="16"/>
  <c r="N2" i="16"/>
  <c r="M2" i="16"/>
  <c r="L2" i="16"/>
  <c r="K2" i="16"/>
  <c r="J2" i="16"/>
  <c r="I2" i="16"/>
  <c r="H2" i="16"/>
  <c r="G2" i="16"/>
  <c r="F2" i="16"/>
  <c r="E2" i="16"/>
  <c r="D2" i="16"/>
  <c r="C2" i="16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</calcChain>
</file>

<file path=xl/sharedStrings.xml><?xml version="1.0" encoding="utf-8"?>
<sst xmlns="http://schemas.openxmlformats.org/spreadsheetml/2006/main" count="2706" uniqueCount="550">
  <si>
    <t>Tipo transação</t>
  </si>
  <si>
    <t>Fornecedor</t>
  </si>
  <si>
    <t>Quantidade</t>
  </si>
  <si>
    <t>Valor transação</t>
  </si>
  <si>
    <t>País</t>
  </si>
  <si>
    <t>PM2000</t>
  </si>
  <si>
    <t>Faro</t>
  </si>
  <si>
    <t>Portugal</t>
  </si>
  <si>
    <t>PM2005</t>
  </si>
  <si>
    <t>Coimbra</t>
  </si>
  <si>
    <t>Fruit &amp; Veg</t>
  </si>
  <si>
    <t>RM1020</t>
  </si>
  <si>
    <t>RM1010</t>
  </si>
  <si>
    <t>Leiria</t>
  </si>
  <si>
    <t>RM1025</t>
  </si>
  <si>
    <t>Bragança</t>
  </si>
  <si>
    <t>RM1005</t>
  </si>
  <si>
    <t>RM1000</t>
  </si>
  <si>
    <t>Madeira</t>
  </si>
  <si>
    <t>ABC Packaging</t>
  </si>
  <si>
    <t>PM2015</t>
  </si>
  <si>
    <t>Vila Real</t>
  </si>
  <si>
    <t>Braga</t>
  </si>
  <si>
    <t>Porto</t>
  </si>
  <si>
    <t>Lisboa</t>
  </si>
  <si>
    <t>Portalegre</t>
  </si>
  <si>
    <t>Guarda</t>
  </si>
  <si>
    <t>Setúbal</t>
  </si>
  <si>
    <t>Castelo Branco</t>
  </si>
  <si>
    <t>Évora</t>
  </si>
  <si>
    <t>Santarém</t>
  </si>
  <si>
    <t>Aveiro</t>
  </si>
  <si>
    <t>Viana do Castelo</t>
  </si>
  <si>
    <t>Açores</t>
  </si>
  <si>
    <t>Beja</t>
  </si>
  <si>
    <t>Uso</t>
  </si>
  <si>
    <t>Compra</t>
  </si>
  <si>
    <t>Pão</t>
  </si>
  <si>
    <t>Cebolas</t>
  </si>
  <si>
    <t>Carne</t>
  </si>
  <si>
    <t>Alfaces</t>
  </si>
  <si>
    <t>Peixe</t>
  </si>
  <si>
    <t>Caixas</t>
  </si>
  <si>
    <t>Sacos</t>
  </si>
  <si>
    <t>Arroz</t>
  </si>
  <si>
    <t>Orçamento</t>
  </si>
  <si>
    <t>Mersul. Lda.</t>
  </si>
  <si>
    <t>Super Box, Unip.</t>
  </si>
  <si>
    <t>Aurora, Lda.</t>
  </si>
  <si>
    <t>Armazéns Super, Lda.</t>
  </si>
  <si>
    <t>Impornorte, SA.</t>
  </si>
  <si>
    <t>COD Produto</t>
  </si>
  <si>
    <t>Produto</t>
  </si>
  <si>
    <t>Loja</t>
  </si>
  <si>
    <t>Descrição</t>
  </si>
  <si>
    <t>Dia Semana</t>
  </si>
  <si>
    <t>terça-feira</t>
  </si>
  <si>
    <t>quarta-feira</t>
  </si>
  <si>
    <t>quinta-feira</t>
  </si>
  <si>
    <t>sábado</t>
  </si>
  <si>
    <t>sexta-feira</t>
  </si>
  <si>
    <t>domingo</t>
  </si>
  <si>
    <t>NA</t>
  </si>
  <si>
    <t>Data Envio</t>
  </si>
  <si>
    <t>Data Pedido</t>
  </si>
  <si>
    <t>FCT_VENDAS</t>
  </si>
  <si>
    <t>DIM_PRODUTO</t>
  </si>
  <si>
    <t>DIM_CLIENTE</t>
  </si>
  <si>
    <t>DIM_CIDADE</t>
  </si>
  <si>
    <t>DATA</t>
  </si>
  <si>
    <t>CLIENTE</t>
  </si>
  <si>
    <t>PRODUTO</t>
  </si>
  <si>
    <t>PREÇO</t>
  </si>
  <si>
    <t>QTD</t>
  </si>
  <si>
    <t>COD</t>
  </si>
  <si>
    <t>CATEGORIA</t>
  </si>
  <si>
    <t>NOME</t>
  </si>
  <si>
    <t>CIDADE</t>
  </si>
  <si>
    <t>PEPSI</t>
  </si>
  <si>
    <t>COLA</t>
  </si>
  <si>
    <t>JOANA</t>
  </si>
  <si>
    <t>AVEIRO</t>
  </si>
  <si>
    <t>LUSO</t>
  </si>
  <si>
    <t>ÁGUA</t>
  </si>
  <si>
    <t>PEDRO</t>
  </si>
  <si>
    <t>COIMBRA</t>
  </si>
  <si>
    <t>SERRANA</t>
  </si>
  <si>
    <t>PORTO</t>
  </si>
  <si>
    <t>FANTA</t>
  </si>
  <si>
    <t>SUMO</t>
  </si>
  <si>
    <t>CARLOS</t>
  </si>
  <si>
    <t>LISBOA</t>
  </si>
  <si>
    <t>SUMOL</t>
  </si>
  <si>
    <t>ANA</t>
  </si>
  <si>
    <t>COCA-COLA</t>
  </si>
  <si>
    <t>SOFIA</t>
  </si>
  <si>
    <t>Relatório de vendas</t>
  </si>
  <si>
    <t>Mês: Outubro</t>
  </si>
  <si>
    <t>Ano:</t>
  </si>
  <si>
    <t>Núm</t>
  </si>
  <si>
    <t>Nome</t>
  </si>
  <si>
    <t>Vendas</t>
  </si>
  <si>
    <t>Margem</t>
  </si>
  <si>
    <t>Margem (%)</t>
  </si>
  <si>
    <t>Saldo</t>
  </si>
  <si>
    <t>PMR (dias)</t>
  </si>
  <si>
    <t>Região</t>
  </si>
  <si>
    <t>João Pereira e Filhos, Lda.</t>
  </si>
  <si>
    <t>Norte</t>
  </si>
  <si>
    <t>A Rápida e Eficiente, Lda</t>
  </si>
  <si>
    <t>Centro</t>
  </si>
  <si>
    <t>José Augusto, SA</t>
  </si>
  <si>
    <t>Sul</t>
  </si>
  <si>
    <t>Cofinova, SA</t>
  </si>
  <si>
    <t>A Perfilhadora do Oriente, Lda</t>
  </si>
  <si>
    <t>Roldanas do Norte, Lda.</t>
  </si>
  <si>
    <t>Manuel e Maria, Lda.</t>
  </si>
  <si>
    <t>Auto-Reparadora do Interior, Lda</t>
  </si>
  <si>
    <t>Maria e Joana, SA</t>
  </si>
  <si>
    <t>Ziriguiboom ABC, Lda</t>
  </si>
  <si>
    <t>Cá vai Maia, Lda.</t>
  </si>
  <si>
    <t>Borealimetros de Sines, SA</t>
  </si>
  <si>
    <t>A Italcoriana de Rio Tinto, Lda.</t>
  </si>
  <si>
    <t>Joaquim João José, Lda.</t>
  </si>
  <si>
    <t>Aqui é barato, Lda.</t>
  </si>
  <si>
    <t>Carla Rute e Miguel, Lda.</t>
  </si>
  <si>
    <t>Omnipresente, Lda.</t>
  </si>
  <si>
    <t>Campo Óptico, SA</t>
  </si>
  <si>
    <t>Gerado eletronicamente: SmartSys</t>
  </si>
  <si>
    <t>Data</t>
  </si>
  <si>
    <t>Documento</t>
  </si>
  <si>
    <t>IN0009</t>
  </si>
  <si>
    <t>INV999</t>
  </si>
  <si>
    <t>Conta</t>
  </si>
  <si>
    <t>Caixa</t>
  </si>
  <si>
    <t>Caixa A</t>
  </si>
  <si>
    <t>Caixa B</t>
  </si>
  <si>
    <t>Depósitos à ordem</t>
  </si>
  <si>
    <t>Banco A</t>
  </si>
  <si>
    <t>Banco B</t>
  </si>
  <si>
    <t>Outros depósitos bancários</t>
  </si>
  <si>
    <t>Banco C</t>
  </si>
  <si>
    <t>Banco D</t>
  </si>
  <si>
    <t>Outros instrumentos financeiros</t>
  </si>
  <si>
    <t>Derivados</t>
  </si>
  <si>
    <t>Potencialmente favoráveis</t>
  </si>
  <si>
    <t>Potencialmente desfavoráveis</t>
  </si>
  <si>
    <t>Instrumentos financeiros detidos para negociação</t>
  </si>
  <si>
    <t>Activos financeiros</t>
  </si>
  <si>
    <t>Passivos financeiros</t>
  </si>
  <si>
    <t>Outros activos e passivos financeiros</t>
  </si>
  <si>
    <t>Outros activos financeiros</t>
  </si>
  <si>
    <t>Outros passivos financeiros</t>
  </si>
  <si>
    <t>Clientes</t>
  </si>
  <si>
    <t xml:space="preserve">Clientes, c/c </t>
  </si>
  <si>
    <t>Clientes gerais</t>
  </si>
  <si>
    <t>De curto prazo</t>
  </si>
  <si>
    <t>De médio e longo prazo</t>
  </si>
  <si>
    <t>Clientes - empresa-mãe</t>
  </si>
  <si>
    <t>Clientes - empresas subsidiárias</t>
  </si>
  <si>
    <t>Clientes - empresas associadas</t>
  </si>
  <si>
    <t>Clientes - empreendimentos conjuntos</t>
  </si>
  <si>
    <t>Clientes - outras partes relacionadas</t>
  </si>
  <si>
    <t>Clientes - Títulos a receber</t>
  </si>
  <si>
    <t>Adiantamentos de clientes</t>
  </si>
  <si>
    <t>Cliente A</t>
  </si>
  <si>
    <t>Cliente B</t>
  </si>
  <si>
    <t>Perdas por imparidade acumuladas</t>
  </si>
  <si>
    <t>Fornecedores</t>
  </si>
  <si>
    <t>Fornecedores, c/c</t>
  </si>
  <si>
    <t>Fornecedores gerais</t>
  </si>
  <si>
    <t>Fornecedores - empresa-mãe</t>
  </si>
  <si>
    <t>Fornecedores - empresas subsidiárias</t>
  </si>
  <si>
    <t>Fornecedores - empresas associadas</t>
  </si>
  <si>
    <t>Fornecedores - empreendimentos conjuntos</t>
  </si>
  <si>
    <t>Fornecedores - outras partes relacionadas</t>
  </si>
  <si>
    <t>Fornecedores - Títulos a pagar</t>
  </si>
  <si>
    <t>Facturas em recepção e conferência</t>
  </si>
  <si>
    <t>Fornecedor A</t>
  </si>
  <si>
    <t>Fornecedor B</t>
  </si>
  <si>
    <t>Adiantamentos a fornecedores</t>
  </si>
  <si>
    <t>Pessoal</t>
  </si>
  <si>
    <t>Remunerações a pagar</t>
  </si>
  <si>
    <t>Aos órgãos sociais</t>
  </si>
  <si>
    <t>Ao pessoal</t>
  </si>
  <si>
    <t>Adiantamentos</t>
  </si>
  <si>
    <t>Cauções</t>
  </si>
  <si>
    <t>Dos órgãos sociais</t>
  </si>
  <si>
    <t>Do pessoal</t>
  </si>
  <si>
    <t>Outras operações</t>
  </si>
  <si>
    <t>Com os órgãos sociais</t>
  </si>
  <si>
    <t>Com o pessoal</t>
  </si>
  <si>
    <t>Funcionário A</t>
  </si>
  <si>
    <t>Funcionário B</t>
  </si>
  <si>
    <t>Estado e outros entes públicos</t>
  </si>
  <si>
    <t>Imposto sobre o rendimento</t>
  </si>
  <si>
    <t>Pagamentos por conta</t>
  </si>
  <si>
    <t>Estimativas imposto</t>
  </si>
  <si>
    <t>Retenção de impostos sobre rendimentos</t>
  </si>
  <si>
    <t>Trabalho dependente</t>
  </si>
  <si>
    <t>Trabalho independente</t>
  </si>
  <si>
    <t>Capitais</t>
  </si>
  <si>
    <t>Prediais</t>
  </si>
  <si>
    <t>Outros rendimentos</t>
  </si>
  <si>
    <t>Imposto sobre o valor acrescentado (IVA)</t>
  </si>
  <si>
    <t>IVA - Suportado</t>
  </si>
  <si>
    <t>Inventários</t>
  </si>
  <si>
    <t>Investimentos não financeiros</t>
  </si>
  <si>
    <t>Outros bens e serviços</t>
  </si>
  <si>
    <t>IVA - Dedutível</t>
  </si>
  <si>
    <t>IVA - Liquidado</t>
  </si>
  <si>
    <t>Operações gerais</t>
  </si>
  <si>
    <t>Autoconsumos e operações gratuitas</t>
  </si>
  <si>
    <t>IVA - Regularizações</t>
  </si>
  <si>
    <t>Mensais (ou trimestrais) a favor da entidade</t>
  </si>
  <si>
    <t>Mensais (ou trimestrais) a favor do Estado</t>
  </si>
  <si>
    <t>Anuais, por cálculo do pro rata definitivo</t>
  </si>
  <si>
    <t>Anuais, por variação dos pro rata definitivos</t>
  </si>
  <si>
    <t>Outras regularizações anuais</t>
  </si>
  <si>
    <t>IVA - Apuramento</t>
  </si>
  <si>
    <t>IVA - A pagar</t>
  </si>
  <si>
    <t>IVA - A recuperar</t>
  </si>
  <si>
    <t>IVA - Reembolsos pedidos</t>
  </si>
  <si>
    <t>IVA - Liquidações oficiosas</t>
  </si>
  <si>
    <t>Outros impostos</t>
  </si>
  <si>
    <t>Contribuições para a Segurança Social</t>
  </si>
  <si>
    <t>Tributos das autarquias locais</t>
  </si>
  <si>
    <t>Outras tributações</t>
  </si>
  <si>
    <t>Financiamentos obtidos</t>
  </si>
  <si>
    <t>Instituições de crédito e sociedades financeiras</t>
  </si>
  <si>
    <t>Empréstimos bancários</t>
  </si>
  <si>
    <t>Descobertos bancários</t>
  </si>
  <si>
    <t>Locações financeiras</t>
  </si>
  <si>
    <t>Mercado de valores mobiliários</t>
  </si>
  <si>
    <t>Empréstimos por obrigações</t>
  </si>
  <si>
    <t>Participantes de capital</t>
  </si>
  <si>
    <t>Empresa-mãe - Suprimentos e outros mútuos</t>
  </si>
  <si>
    <t>Outros participantes - Suprimentos e outros mútuos</t>
  </si>
  <si>
    <t>Subsidiárias, associadas e empreendimentos conjuntos</t>
  </si>
  <si>
    <t>Outros financiadores</t>
  </si>
  <si>
    <t>Accionistas / Sócios</t>
  </si>
  <si>
    <t>Accionistas c/ subscrição</t>
  </si>
  <si>
    <t>Quotas não liberadas</t>
  </si>
  <si>
    <t>Adiantamentos por conta de lucros</t>
  </si>
  <si>
    <t>Resultados atribuídos</t>
  </si>
  <si>
    <t>Lucros disponíveis</t>
  </si>
  <si>
    <t>Empréstimos concedidos - empresa-mãe</t>
  </si>
  <si>
    <t>Outras contas a receber e a pagar</t>
  </si>
  <si>
    <t>Fornecedores de investimentos</t>
  </si>
  <si>
    <t>Fornecedores de investimentos - contas gerais</t>
  </si>
  <si>
    <t>Adiantamentos a fornecedores de investimentos</t>
  </si>
  <si>
    <t>Fornecedores de investimentos - títulos a pagar</t>
  </si>
  <si>
    <t>Devedores e credores por acréscimos (periodização económica)</t>
  </si>
  <si>
    <t>Devedores por acréscimos de rendimentos</t>
  </si>
  <si>
    <t>Credores por acréscimos de gastos</t>
  </si>
  <si>
    <t>Benefícios pós-emprego</t>
  </si>
  <si>
    <t>Impostos diferidos</t>
  </si>
  <si>
    <t>Activos por impostos diferidos</t>
  </si>
  <si>
    <t>Passivos por impostos diferidos</t>
  </si>
  <si>
    <t>Credores por subscrições não liberadas</t>
  </si>
  <si>
    <t>Adiantamentos por conta de vendas</t>
  </si>
  <si>
    <t>Outros devedores e credores</t>
  </si>
  <si>
    <t>Contas a receber</t>
  </si>
  <si>
    <t>Contas a pagar</t>
  </si>
  <si>
    <t>Diferimentos</t>
  </si>
  <si>
    <t>Gastos a reconhecer</t>
  </si>
  <si>
    <t>Rendimentos  a reconhecer</t>
  </si>
  <si>
    <t>Provisões</t>
  </si>
  <si>
    <t>Impostos</t>
  </si>
  <si>
    <t>Garantias a clientes</t>
  </si>
  <si>
    <t>Processos judiciais em curso</t>
  </si>
  <si>
    <t>Acidentes de trabalho e doenças profissionais</t>
  </si>
  <si>
    <t>Matérias ambientais</t>
  </si>
  <si>
    <t>Contratos onerosos</t>
  </si>
  <si>
    <t>Reestruturação</t>
  </si>
  <si>
    <t>Outras provisões</t>
  </si>
  <si>
    <t>Compras</t>
  </si>
  <si>
    <t>Mercadorias</t>
  </si>
  <si>
    <t>Matérias-primas, subsidiárias e de consumo</t>
  </si>
  <si>
    <t>Activos biológicos</t>
  </si>
  <si>
    <t>Devoluções de compras</t>
  </si>
  <si>
    <t>Descontos e abatimentos em compras</t>
  </si>
  <si>
    <t>Mercadoria A</t>
  </si>
  <si>
    <t>Mercadoria B</t>
  </si>
  <si>
    <t>Mercadoria C</t>
  </si>
  <si>
    <t>Mercadorias em trânsito</t>
  </si>
  <si>
    <t>Mercadorias em poder de terceiros</t>
  </si>
  <si>
    <t>Matérias-primas</t>
  </si>
  <si>
    <t>Matérias subsidiárias</t>
  </si>
  <si>
    <t>Embalagens</t>
  </si>
  <si>
    <t>Materiais diversos</t>
  </si>
  <si>
    <t>Matérias em trânsito</t>
  </si>
  <si>
    <t>Produtos acabados e intermédios</t>
  </si>
  <si>
    <t>Produtos acabados</t>
  </si>
  <si>
    <t>Produtos intermédios</t>
  </si>
  <si>
    <t>Produtos em poder de terceiros</t>
  </si>
  <si>
    <t>Subprodutos, desperdícios, resíduos e refugos</t>
  </si>
  <si>
    <t>Subprodutos</t>
  </si>
  <si>
    <t>Desperdícios, resíduos e refugos</t>
  </si>
  <si>
    <t>Produtos e trabalhos em curso</t>
  </si>
  <si>
    <t>Produto A</t>
  </si>
  <si>
    <t>Produto B</t>
  </si>
  <si>
    <t>Consumíveis</t>
  </si>
  <si>
    <t>Animais</t>
  </si>
  <si>
    <t>Plantas</t>
  </si>
  <si>
    <t>De produção</t>
  </si>
  <si>
    <t>Reclassificação e regularização de inventários e activos biológicos</t>
  </si>
  <si>
    <t>Adiantamentos por conta de compras</t>
  </si>
  <si>
    <t>Investimentos financeiros</t>
  </si>
  <si>
    <t>Investimentos em subsidiárias</t>
  </si>
  <si>
    <t>Participações de capital - método da equivalência patrimonial</t>
  </si>
  <si>
    <t>Participações de capital - outros métodos</t>
  </si>
  <si>
    <t>Empréstimos concedidos</t>
  </si>
  <si>
    <t>Investimentos em associadas</t>
  </si>
  <si>
    <t>Investimentos em entidades conjuntamente controladas</t>
  </si>
  <si>
    <t>Investimentos noutras empresas</t>
  </si>
  <si>
    <t>Participações de capital</t>
  </si>
  <si>
    <t>Outros investimentos financeiros</t>
  </si>
  <si>
    <t>Detidos até à maturidade</t>
  </si>
  <si>
    <t>Outros</t>
  </si>
  <si>
    <t>Método da equivalência patrimonial</t>
  </si>
  <si>
    <t>Outros métodos</t>
  </si>
  <si>
    <t>Propriedades de investimento</t>
  </si>
  <si>
    <t>Terrenos e recursos naturais</t>
  </si>
  <si>
    <t>Edifícios e outras construções</t>
  </si>
  <si>
    <t>Outras propriedades de investimento</t>
  </si>
  <si>
    <t>Depreciações acumuladas</t>
  </si>
  <si>
    <t>Activos fixos tangíveis</t>
  </si>
  <si>
    <t>Equipamento básico</t>
  </si>
  <si>
    <t>Equipamento de transporte</t>
  </si>
  <si>
    <t>Equipamento administrativo</t>
  </si>
  <si>
    <t>Equipamentos biológicos</t>
  </si>
  <si>
    <t>Outros activos fixos tangíveis</t>
  </si>
  <si>
    <t>Activos intangíveis</t>
  </si>
  <si>
    <t>Goodwill</t>
  </si>
  <si>
    <t>Projectos de desenvolvimento</t>
  </si>
  <si>
    <t>Programas de computador</t>
  </si>
  <si>
    <t>Propriedade industrial</t>
  </si>
  <si>
    <t>Outros activos intangíveis</t>
  </si>
  <si>
    <t>Amortizações acumuladas</t>
  </si>
  <si>
    <t>Investimentos em curso</t>
  </si>
  <si>
    <t>Investimentos financeiros em curso</t>
  </si>
  <si>
    <t>Propriedades de investimento em curso</t>
  </si>
  <si>
    <t>Activos fixos tangíveis em curso</t>
  </si>
  <si>
    <t>Activos intangíveis em curso</t>
  </si>
  <si>
    <t>Adiantamentos por conta de investimentos</t>
  </si>
  <si>
    <t>Propriedades de Investimento</t>
  </si>
  <si>
    <t>Activos não correntes detidos para venda</t>
  </si>
  <si>
    <t>Activo não corrente detido para venda A</t>
  </si>
  <si>
    <t>Activo não corrente detido para venda B</t>
  </si>
  <si>
    <t>Capital</t>
  </si>
  <si>
    <t>Sócio A</t>
  </si>
  <si>
    <t>Sócio B</t>
  </si>
  <si>
    <t>Acções (quotas) próprias</t>
  </si>
  <si>
    <t>Valor nominal</t>
  </si>
  <si>
    <t>Descontos e prémios</t>
  </si>
  <si>
    <t>Outros instrumentos de capital próprio</t>
  </si>
  <si>
    <t>Prémios de emissão</t>
  </si>
  <si>
    <t>Reservas</t>
  </si>
  <si>
    <t>Reservas legais</t>
  </si>
  <si>
    <t>Outras reservas</t>
  </si>
  <si>
    <t>Resultados transitados</t>
  </si>
  <si>
    <t>Ajustamentos em activos financeiros</t>
  </si>
  <si>
    <t>Relacionados com o método da equvalência patrimonial</t>
  </si>
  <si>
    <t>Ajustamentos de transição</t>
  </si>
  <si>
    <t>Lucros não atribuídos</t>
  </si>
  <si>
    <t>Decorrentes de outras variações nos capitais próprios das participadas</t>
  </si>
  <si>
    <t>Excedentes de revalorização de activos tangíveis e intangíveis</t>
  </si>
  <si>
    <t>Reavaliações decorrentes de diplomas legais</t>
  </si>
  <si>
    <t>Antes de imposto sobre o rendimento</t>
  </si>
  <si>
    <t>Outros excendentes</t>
  </si>
  <si>
    <t>Outras variações no capital próprio</t>
  </si>
  <si>
    <t>Diferenças de conversão de demonstrações financeiras</t>
  </si>
  <si>
    <t>Ajustamentos por impostos diferidos</t>
  </si>
  <si>
    <t>Subsídios</t>
  </si>
  <si>
    <t>Doações</t>
  </si>
  <si>
    <t>Outras</t>
  </si>
  <si>
    <t>Custo das merc. vendidas e das mat. consumidas</t>
  </si>
  <si>
    <t>Activos biológicos (compras)</t>
  </si>
  <si>
    <t>Fornecimentos e serviços externos</t>
  </si>
  <si>
    <t>Subcontratos</t>
  </si>
  <si>
    <t>Serviços especializados</t>
  </si>
  <si>
    <t>Trabalhos especializados</t>
  </si>
  <si>
    <t>Publicidade e propaganda</t>
  </si>
  <si>
    <t>Vigilância e segurança</t>
  </si>
  <si>
    <t>Honorários</t>
  </si>
  <si>
    <t>Comissões</t>
  </si>
  <si>
    <t>Conservação e reparação</t>
  </si>
  <si>
    <t>Materiais</t>
  </si>
  <si>
    <t>Ferramentas e utensílios de desgaste rápido</t>
  </si>
  <si>
    <t>Livros e documentação técnica</t>
  </si>
  <si>
    <t>Material de escritório</t>
  </si>
  <si>
    <t>Artigos para oferta</t>
  </si>
  <si>
    <t>Energia e fluidos</t>
  </si>
  <si>
    <t>Electricidade</t>
  </si>
  <si>
    <t>Combustiveis</t>
  </si>
  <si>
    <t>Água</t>
  </si>
  <si>
    <t>Deslocações, estadas e transportes</t>
  </si>
  <si>
    <t>Deslocações e estadias</t>
  </si>
  <si>
    <t>Transportes de pessoal</t>
  </si>
  <si>
    <t>Transportes de mercadorias</t>
  </si>
  <si>
    <t>Serviços diversos</t>
  </si>
  <si>
    <t>Rendas e alugueres</t>
  </si>
  <si>
    <t>Comunicação</t>
  </si>
  <si>
    <t>Seguros</t>
  </si>
  <si>
    <t>Royalties</t>
  </si>
  <si>
    <t>Contencioso e notariado</t>
  </si>
  <si>
    <t>Despesas de representação</t>
  </si>
  <si>
    <t>Limpeza, higiene e conforto</t>
  </si>
  <si>
    <t>Outros serviços</t>
  </si>
  <si>
    <t>Gastos com o pessoal</t>
  </si>
  <si>
    <t>Remunerações dos órgãos sociais</t>
  </si>
  <si>
    <t>Remunerações do pessoal</t>
  </si>
  <si>
    <t>Prémios para pensões</t>
  </si>
  <si>
    <t>Outros benefícios</t>
  </si>
  <si>
    <t>Indemnizações</t>
  </si>
  <si>
    <t>Encargos sobre remunerações</t>
  </si>
  <si>
    <t>Seguros de acidentes no trabalho e doenças profissionais</t>
  </si>
  <si>
    <t>Gastos de acção social</t>
  </si>
  <si>
    <t>Outros gastos com o pessoal</t>
  </si>
  <si>
    <t>Gastos de depreciação e de amortização</t>
  </si>
  <si>
    <t>Perdas por imparidade</t>
  </si>
  <si>
    <t>Em dívidas a receber</t>
  </si>
  <si>
    <t>Outros devedores</t>
  </si>
  <si>
    <t>Em inventários</t>
  </si>
  <si>
    <t>Em investimentos financeiros</t>
  </si>
  <si>
    <t>Em propriedades de investimento</t>
  </si>
  <si>
    <t>Em activos fixos tangíveis</t>
  </si>
  <si>
    <t>Em activos intangíveis</t>
  </si>
  <si>
    <t>Em investimentos em curso</t>
  </si>
  <si>
    <t>Em activos não correntes detidos para venda</t>
  </si>
  <si>
    <t>Perdas por reduções de justo valor</t>
  </si>
  <si>
    <t>Em instrumentos financeiros</t>
  </si>
  <si>
    <t>Em activos biológicos</t>
  </si>
  <si>
    <t>Provisões do exercício</t>
  </si>
  <si>
    <t>Acidentes no trabalho e doenças profissionais</t>
  </si>
  <si>
    <t>Outros gastos e perdas</t>
  </si>
  <si>
    <t>Impostos directos</t>
  </si>
  <si>
    <t>Impostos indirectos</t>
  </si>
  <si>
    <t>Taxas</t>
  </si>
  <si>
    <t>Descontos de pronto pagamento concedidos</t>
  </si>
  <si>
    <t>Dívidas incobráveis</t>
  </si>
  <si>
    <t>Perdas em inventários</t>
  </si>
  <si>
    <t>Sinistros</t>
  </si>
  <si>
    <t>Quebras</t>
  </si>
  <si>
    <t>Outras perdas</t>
  </si>
  <si>
    <t>Gastos e perdas em subsid., assoc. e empreend. conjuntos</t>
  </si>
  <si>
    <t>Cobertura de prejuízos</t>
  </si>
  <si>
    <t>Aplicação do método da equivalência patrimonial</t>
  </si>
  <si>
    <t>Alienações</t>
  </si>
  <si>
    <t>Gastos e perdas nos restantes investimentos financeiros</t>
  </si>
  <si>
    <t>Gastos e perdas em investimentos não financeiros</t>
  </si>
  <si>
    <t>Abates</t>
  </si>
  <si>
    <t>Gastos em propriedades de investimento</t>
  </si>
  <si>
    <t>Correcções relativas a períodos anteriores</t>
  </si>
  <si>
    <t>Donativos</t>
  </si>
  <si>
    <t>Quotizações</t>
  </si>
  <si>
    <t>Ofertas e amostras de inventários</t>
  </si>
  <si>
    <t>Insuficiência da estimativa para impostos</t>
  </si>
  <si>
    <t>Perdas em instrumentos financeiros</t>
  </si>
  <si>
    <t>Outros não específicados</t>
  </si>
  <si>
    <t>Gastos e perdas de financiamento</t>
  </si>
  <si>
    <t>Juros suportados</t>
  </si>
  <si>
    <t>Juros de financiamentos obtidos</t>
  </si>
  <si>
    <t>Outros juros</t>
  </si>
  <si>
    <t>Diferenças de câmbio desfavoráveis</t>
  </si>
  <si>
    <t>Relativas a financiamentos obtidos</t>
  </si>
  <si>
    <t>Outros gastos e perdas de financiamento</t>
  </si>
  <si>
    <t>Relativos a financiamentos obtidos</t>
  </si>
  <si>
    <t>IVA das vendas com imposto incluído</t>
  </si>
  <si>
    <t>Devoluções de vendas</t>
  </si>
  <si>
    <t>Descontos e abatimentos em vendas</t>
  </si>
  <si>
    <t>Prestações de serviços</t>
  </si>
  <si>
    <t>Serviço A</t>
  </si>
  <si>
    <t>Serviço B</t>
  </si>
  <si>
    <t>Serviços secundários</t>
  </si>
  <si>
    <t>IVA dos serviços com imposto incluído</t>
  </si>
  <si>
    <t>Descontos e abatimentos</t>
  </si>
  <si>
    <t>Variações nos inventários da produção</t>
  </si>
  <si>
    <t>Trabalhos para a própria entidade</t>
  </si>
  <si>
    <t>Activos por gastos diferidos</t>
  </si>
  <si>
    <t>Subsídios à exploração</t>
  </si>
  <si>
    <t>Subsídios do Estado e outros entes públicos</t>
  </si>
  <si>
    <t>Subsídios de outras entidades</t>
  </si>
  <si>
    <t>Reversões</t>
  </si>
  <si>
    <t>De depreciações e de amortizações</t>
  </si>
  <si>
    <t>De perdas por imparidade</t>
  </si>
  <si>
    <t>Ajustamentos em inventários</t>
  </si>
  <si>
    <t>De provisões</t>
  </si>
  <si>
    <t>Ganhos por aumentos de justo valor</t>
  </si>
  <si>
    <t>Outros rendimentos e ganhos</t>
  </si>
  <si>
    <t>Rendimentos suplementares</t>
  </si>
  <si>
    <t>Serviços sociais</t>
  </si>
  <si>
    <t>Aluguer de equipamento</t>
  </si>
  <si>
    <t>Estudos, projectos e assistência tecnológica</t>
  </si>
  <si>
    <t>Desempenho de cargos sociais noutras empresas</t>
  </si>
  <si>
    <t>Outros rendimentos suplementares</t>
  </si>
  <si>
    <t>Descontos de pronto pagamento obtidos</t>
  </si>
  <si>
    <t>Recuperação de dívidas a receber</t>
  </si>
  <si>
    <t>Ganhos em inventários</t>
  </si>
  <si>
    <t>Sobras</t>
  </si>
  <si>
    <t>Outros ganhos</t>
  </si>
  <si>
    <t>Rend. e ganhos em subsid., assoc. e empreend. conjuntos</t>
  </si>
  <si>
    <t>Rendimentos e ganhos nos restantes invest. financeiros</t>
  </si>
  <si>
    <t>Diferenças de câmbio favoráveis</t>
  </si>
  <si>
    <t>Rendimentos e ganhos em investimentos não financeiros</t>
  </si>
  <si>
    <t>Rendas e outros rendimentos em propriedades de investimento</t>
  </si>
  <si>
    <t>Excesso da estimativa para impostos</t>
  </si>
  <si>
    <t>Imputação de subsídios para investimentos</t>
  </si>
  <si>
    <t>Ganhos em outros instrumentos financeiros</t>
  </si>
  <si>
    <t>Restituição de impostos</t>
  </si>
  <si>
    <t>Juros, dividendos e outros rendimentos similares</t>
  </si>
  <si>
    <t>Juros obtidos</t>
  </si>
  <si>
    <t>De depósitos</t>
  </si>
  <si>
    <t>De outras aplicações de meios financeiros líquidos</t>
  </si>
  <si>
    <t>De financiamentos concedidos a associadas e empreendimentos conjuntos</t>
  </si>
  <si>
    <t>De financiamentos concedidos a subsidiárias</t>
  </si>
  <si>
    <t>De financiamentos obtidos</t>
  </si>
  <si>
    <t>De outros financiamentos concedidos</t>
  </si>
  <si>
    <t>Dividendos obtidos</t>
  </si>
  <si>
    <t>De aplicações de meios financeiros líquidos</t>
  </si>
  <si>
    <t>De associadas e empreendimentos conjuntos</t>
  </si>
  <si>
    <t>De subsidiárias</t>
  </si>
  <si>
    <t>Outros rendimentos similares</t>
  </si>
  <si>
    <t>Resultado líquido do período</t>
  </si>
  <si>
    <t>Resultados antes de impostos</t>
  </si>
  <si>
    <t>Imposto sobre o rendimento do período</t>
  </si>
  <si>
    <t>Imposto estimado para o período</t>
  </si>
  <si>
    <t>Imposto diferido</t>
  </si>
  <si>
    <t>Resultado líquido</t>
  </si>
  <si>
    <t>Dividendos antecipados</t>
  </si>
  <si>
    <t>Dividendos antecipados A</t>
  </si>
  <si>
    <t>CLI_TIPO</t>
  </si>
  <si>
    <t>CENTRO</t>
  </si>
  <si>
    <t>NORTE</t>
  </si>
  <si>
    <t>SUL</t>
  </si>
  <si>
    <t>GENERO</t>
  </si>
  <si>
    <t>M</t>
  </si>
  <si>
    <t>H</t>
  </si>
  <si>
    <t>REGIAO</t>
  </si>
  <si>
    <t>DIM_GENERO</t>
  </si>
  <si>
    <t>MULHER</t>
  </si>
  <si>
    <t>HOMEM</t>
  </si>
  <si>
    <t>TIPO</t>
  </si>
  <si>
    <t>DIM_TIPO</t>
  </si>
  <si>
    <t>GOLD</t>
  </si>
  <si>
    <t>SILVER</t>
  </si>
  <si>
    <t>Data Nasc.</t>
  </si>
  <si>
    <t>VALOR EM FALTA</t>
  </si>
  <si>
    <t xml:space="preserve">Faro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</si>
</sst>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2744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theme="6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indexed="64"/>
      </top>
      <bottom/>
      <diagonal/>
    </border>
    <border>
      <left/>
      <right style="thin">
        <color theme="6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44" fontId="0" fillId="2" borderId="0" xfId="1" applyFont="1" applyFill="1"/>
    <xf numFmtId="14" fontId="0" fillId="2" borderId="0" xfId="0" applyNumberFormat="1" applyFill="1"/>
    <xf numFmtId="14" fontId="0" fillId="0" borderId="5" xfId="0" applyNumberFormat="1" applyBorder="1"/>
    <xf numFmtId="0" fontId="0" fillId="0" borderId="6" xfId="0" applyBorder="1"/>
    <xf numFmtId="44" fontId="0" fillId="0" borderId="6" xfId="1" applyFont="1" applyFill="1" applyBorder="1"/>
    <xf numFmtId="0" fontId="0" fillId="0" borderId="7" xfId="0" applyBorder="1"/>
    <xf numFmtId="14" fontId="0" fillId="0" borderId="2" xfId="0" applyNumberFormat="1" applyBorder="1"/>
    <xf numFmtId="0" fontId="0" fillId="0" borderId="3" xfId="0" applyBorder="1"/>
    <xf numFmtId="44" fontId="0" fillId="0" borderId="3" xfId="1" applyFont="1" applyFill="1" applyBorder="1"/>
    <xf numFmtId="0" fontId="0" fillId="0" borderId="4" xfId="0" applyBorder="1"/>
    <xf numFmtId="14" fontId="0" fillId="0" borderId="6" xfId="0" applyNumberFormat="1" applyBorder="1"/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/>
    <xf numFmtId="0" fontId="4" fillId="5" borderId="0" xfId="0" applyFont="1" applyFill="1" applyAlignment="1">
      <alignment horizontal="centerContinuous"/>
    </xf>
    <xf numFmtId="0" fontId="0" fillId="0" borderId="0" xfId="0" applyAlignment="1">
      <alignment horizontal="right"/>
    </xf>
    <xf numFmtId="0" fontId="5" fillId="0" borderId="0" xfId="0" applyFont="1"/>
    <xf numFmtId="43" fontId="0" fillId="0" borderId="0" xfId="2" applyFont="1" applyFill="1"/>
    <xf numFmtId="44" fontId="0" fillId="0" borderId="0" xfId="1" applyFont="1" applyFill="1"/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3" fillId="0" borderId="0" xfId="2" applyFont="1" applyFill="1" applyAlignment="1">
      <alignment horizontal="center" vertical="center"/>
    </xf>
    <xf numFmtId="44" fontId="3" fillId="0" borderId="0" xfId="1" applyFont="1" applyFill="1" applyAlignment="1">
      <alignment horizontal="center" vertical="center"/>
    </xf>
    <xf numFmtId="0" fontId="6" fillId="4" borderId="8" xfId="0" applyFont="1" applyFill="1" applyBorder="1" applyAlignment="1">
      <alignment horizontal="left"/>
    </xf>
    <xf numFmtId="0" fontId="6" fillId="4" borderId="9" xfId="0" applyFont="1" applyFill="1" applyBorder="1"/>
    <xf numFmtId="14" fontId="6" fillId="4" borderId="9" xfId="0" applyNumberFormat="1" applyFont="1" applyFill="1" applyBorder="1" applyAlignment="1">
      <alignment horizontal="center"/>
    </xf>
    <xf numFmtId="0" fontId="7" fillId="7" borderId="10" xfId="0" applyFont="1" applyFill="1" applyBorder="1" applyAlignment="1">
      <alignment horizontal="left"/>
    </xf>
    <xf numFmtId="0" fontId="7" fillId="7" borderId="11" xfId="0" applyFont="1" applyFill="1" applyBorder="1"/>
    <xf numFmtId="4" fontId="7" fillId="7" borderId="11" xfId="0" applyNumberFormat="1" applyFont="1" applyFill="1" applyBorder="1"/>
    <xf numFmtId="4" fontId="7" fillId="7" borderId="12" xfId="0" applyNumberFormat="1" applyFont="1" applyFill="1" applyBorder="1"/>
    <xf numFmtId="0" fontId="7" fillId="0" borderId="13" xfId="0" applyFont="1" applyBorder="1" applyAlignment="1">
      <alignment horizontal="left"/>
    </xf>
    <xf numFmtId="0" fontId="7" fillId="0" borderId="14" xfId="0" applyFont="1" applyBorder="1"/>
    <xf numFmtId="4" fontId="7" fillId="8" borderId="14" xfId="0" applyNumberFormat="1" applyFont="1" applyFill="1" applyBorder="1"/>
    <xf numFmtId="4" fontId="7" fillId="8" borderId="11" xfId="0" applyNumberFormat="1" applyFont="1" applyFill="1" applyBorder="1"/>
    <xf numFmtId="4" fontId="7" fillId="8" borderId="12" xfId="0" applyNumberFormat="1" applyFont="1" applyFill="1" applyBorder="1"/>
    <xf numFmtId="0" fontId="7" fillId="9" borderId="10" xfId="0" applyFont="1" applyFill="1" applyBorder="1" applyAlignment="1">
      <alignment horizontal="left"/>
    </xf>
    <xf numFmtId="0" fontId="7" fillId="9" borderId="11" xfId="0" applyFont="1" applyFill="1" applyBorder="1"/>
    <xf numFmtId="4" fontId="7" fillId="9" borderId="11" xfId="0" applyNumberFormat="1" applyFont="1" applyFill="1" applyBorder="1"/>
    <xf numFmtId="4" fontId="7" fillId="9" borderId="12" xfId="0" applyNumberFormat="1" applyFont="1" applyFill="1" applyBorder="1"/>
    <xf numFmtId="0" fontId="7" fillId="0" borderId="15" xfId="0" applyFont="1" applyBorder="1" applyAlignment="1">
      <alignment horizontal="left"/>
    </xf>
    <xf numFmtId="0" fontId="7" fillId="0" borderId="16" xfId="0" applyFont="1" applyBorder="1"/>
    <xf numFmtId="4" fontId="7" fillId="8" borderId="16" xfId="0" applyNumberFormat="1" applyFont="1" applyFill="1" applyBorder="1"/>
    <xf numFmtId="4" fontId="7" fillId="8" borderId="17" xfId="0" applyNumberFormat="1" applyFont="1" applyFill="1" applyBorder="1"/>
    <xf numFmtId="4" fontId="7" fillId="8" borderId="18" xfId="0" applyNumberFormat="1" applyFont="1" applyFill="1" applyBorder="1"/>
    <xf numFmtId="0" fontId="2" fillId="0" borderId="0" xfId="0" applyFont="1"/>
    <xf numFmtId="44" fontId="0" fillId="0" borderId="0" xfId="1" applyFont="1" applyFill="1" applyBorder="1"/>
    <xf numFmtId="0" fontId="2" fillId="0" borderId="20" xfId="0" applyFont="1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10" borderId="21" xfId="0" applyFont="1" applyFill="1" applyBorder="1"/>
    <xf numFmtId="0" fontId="2" fillId="10" borderId="22" xfId="0" applyFont="1" applyFill="1" applyBorder="1"/>
    <xf numFmtId="0" fontId="2" fillId="10" borderId="23" xfId="0" applyFont="1" applyFill="1" applyBorder="1"/>
    <xf numFmtId="0" fontId="0" fillId="0" borderId="27" xfId="0" applyBorder="1" applyAlignment="1">
      <alignment horizontal="center"/>
    </xf>
    <xf numFmtId="0" fontId="0" fillId="0" borderId="19" xfId="0" applyBorder="1"/>
    <xf numFmtId="44" fontId="0" fillId="0" borderId="19" xfId="1" applyFont="1" applyBorder="1"/>
    <xf numFmtId="9" fontId="0" fillId="0" borderId="19" xfId="3" applyFont="1" applyBorder="1" applyAlignment="1">
      <alignment horizontal="center"/>
    </xf>
    <xf numFmtId="44" fontId="0" fillId="0" borderId="19" xfId="0" applyNumberFormat="1" applyBorder="1"/>
    <xf numFmtId="1" fontId="0" fillId="0" borderId="19" xfId="0" applyNumberFormat="1" applyBorder="1" applyAlignment="1">
      <alignment horizontal="center"/>
    </xf>
    <xf numFmtId="0" fontId="0" fillId="0" borderId="28" xfId="0" applyBorder="1"/>
    <xf numFmtId="0" fontId="0" fillId="0" borderId="21" xfId="0" applyBorder="1" applyAlignment="1">
      <alignment horizontal="center"/>
    </xf>
    <xf numFmtId="44" fontId="0" fillId="0" borderId="22" xfId="1" applyFont="1" applyBorder="1"/>
    <xf numFmtId="9" fontId="0" fillId="0" borderId="22" xfId="3" applyFont="1" applyBorder="1" applyAlignment="1">
      <alignment horizontal="center"/>
    </xf>
    <xf numFmtId="44" fontId="0" fillId="0" borderId="22" xfId="0" applyNumberFormat="1" applyBorder="1"/>
    <xf numFmtId="1" fontId="0" fillId="0" borderId="22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44" fontId="0" fillId="0" borderId="25" xfId="1" applyFont="1" applyBorder="1"/>
    <xf numFmtId="9" fontId="0" fillId="0" borderId="25" xfId="3" applyFont="1" applyBorder="1" applyAlignment="1">
      <alignment horizontal="center"/>
    </xf>
    <xf numFmtId="44" fontId="0" fillId="0" borderId="25" xfId="0" applyNumberFormat="1" applyBorder="1"/>
    <xf numFmtId="1" fontId="0" fillId="0" borderId="25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10" borderId="29" xfId="0" applyFont="1" applyFill="1" applyBorder="1" applyAlignment="1">
      <alignment horizontal="left"/>
    </xf>
    <xf numFmtId="0" fontId="0" fillId="0" borderId="29" xfId="0" applyBorder="1" applyAlignment="1">
      <alignment horizontal="left"/>
    </xf>
    <xf numFmtId="0" fontId="2" fillId="6" borderId="0" xfId="0" applyFont="1" applyFill="1" applyAlignment="1">
      <alignment horizontal="center"/>
    </xf>
    <xf numFmtId="0" fontId="2" fillId="10" borderId="29" xfId="0" applyFont="1" applyFill="1" applyBorder="1" applyAlignment="1">
      <alignment horizontal="center"/>
    </xf>
    <xf numFmtId="0" fontId="0" fillId="0" borderId="0" xfId="0" applyAlignment="1">
      <alignment horizontal="center" vertical="center" textRotation="90"/>
    </xf>
  </cellXfs>
  <cellStyles count="4">
    <cellStyle name="Moeda" xfId="1" builtinId="4"/>
    <cellStyle name="Normal" xfId="0" builtinId="0"/>
    <cellStyle name="Percentagem" xfId="3" builtinId="5"/>
    <cellStyle name="Vírgula" xfId="2" builtinId="3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9F81D19A-A34B-4279-95D2-CA49FCEA382F}"/>
  </tableStyles>
  <colors>
    <mruColors>
      <color rgb="FF2274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hyperlink" Target="mailto:paulo.pereira@poweracademy.p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0</xdr:colOff>
      <xdr:row>36</xdr:row>
      <xdr:rowOff>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CC81469D-DD2A-46D0-9A29-48E16336A5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1398" r="13858" b="343"/>
        <a:stretch/>
      </xdr:blipFill>
      <xdr:spPr>
        <a:xfrm>
          <a:off x="0" y="0"/>
          <a:ext cx="12192000" cy="6858000"/>
        </a:xfrm>
        <a:prstGeom prst="rect">
          <a:avLst/>
        </a:prstGeom>
      </xdr:spPr>
    </xdr:pic>
    <xdr:clientData/>
  </xdr:twoCellAnchor>
  <xdr:twoCellAnchor>
    <xdr:from>
      <xdr:col>14</xdr:col>
      <xdr:colOff>76200</xdr:colOff>
      <xdr:row>33</xdr:row>
      <xdr:rowOff>69849</xdr:rowOff>
    </xdr:from>
    <xdr:to>
      <xdr:col>18</xdr:col>
      <xdr:colOff>381000</xdr:colOff>
      <xdr:row>35</xdr:row>
      <xdr:rowOff>53974</xdr:rowOff>
    </xdr:to>
    <xdr:sp macro="" textlink="">
      <xdr:nvSpPr>
        <xdr:cNvPr id="19" name="Marcador de Posição do Número do Diapositivo 2">
          <a:extLst>
            <a:ext uri="{FF2B5EF4-FFF2-40B4-BE49-F238E27FC236}">
              <a16:creationId xmlns:a16="http://schemas.microsoft.com/office/drawing/2014/main" id="{563174B7-A539-4ED1-88C6-47C9409CD12B}"/>
            </a:ext>
          </a:extLst>
        </xdr:cNvPr>
        <xdr:cNvSpPr>
          <a:spLocks noGrp="1"/>
        </xdr:cNvSpPr>
      </xdr:nvSpPr>
      <xdr:spPr>
        <a:xfrm>
          <a:off x="8610600" y="6356349"/>
          <a:ext cx="2743200" cy="365125"/>
        </a:xfrm>
        <a:prstGeom prst="rect">
          <a:avLst/>
        </a:prstGeom>
      </xdr:spPr>
      <xdr:txBody>
        <a:bodyPr vert="horz" wrap="square" lIns="91440" tIns="45720" rIns="91440" bIns="45720" rtlCol="0" anchor="ctr"/>
        <a:lstStyle>
          <a:defPPr>
            <a:defRPr lang="en-US"/>
          </a:defPPr>
          <a:lvl1pPr marL="0" algn="r" defTabSz="457200" rtl="0" eaLnBrk="1" latinLnBrk="0" hangingPunct="1">
            <a:defRPr sz="12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PT"/>
            <a:t>32</a:t>
          </a:r>
        </a:p>
      </xdr:txBody>
    </xdr:sp>
    <xdr:clientData/>
  </xdr:twoCellAnchor>
  <xdr:twoCellAnchor>
    <xdr:from>
      <xdr:col>0</xdr:col>
      <xdr:colOff>410424</xdr:colOff>
      <xdr:row>2</xdr:row>
      <xdr:rowOff>19593</xdr:rowOff>
    </xdr:from>
    <xdr:to>
      <xdr:col>9</xdr:col>
      <xdr:colOff>390763</xdr:colOff>
      <xdr:row>33</xdr:row>
      <xdr:rowOff>170905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074754D-7DF3-4FC9-B685-DA52A3A8C7EC}"/>
            </a:ext>
          </a:extLst>
        </xdr:cNvPr>
        <xdr:cNvSpPr/>
      </xdr:nvSpPr>
      <xdr:spPr>
        <a:xfrm>
          <a:off x="410424" y="400593"/>
          <a:ext cx="5466739" cy="6056812"/>
        </a:xfrm>
        <a:prstGeom prst="rect">
          <a:avLst/>
        </a:prstGeom>
        <a:solidFill>
          <a:srgbClr val="F2C81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68580" tIns="34290" rIns="68580" bIns="3429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pt-PT" sz="4050">
            <a:solidFill>
              <a:prstClr val="white"/>
            </a:solidFill>
            <a:latin typeface="Calibri" panose="020F0502020204030204"/>
          </a:endParaRPr>
        </a:p>
      </xdr:txBody>
    </xdr:sp>
    <xdr:clientData/>
  </xdr:twoCellAnchor>
  <xdr:twoCellAnchor editAs="oneCell">
    <xdr:from>
      <xdr:col>1</xdr:col>
      <xdr:colOff>158974</xdr:colOff>
      <xdr:row>4</xdr:row>
      <xdr:rowOff>3514</xdr:rowOff>
    </xdr:from>
    <xdr:to>
      <xdr:col>3</xdr:col>
      <xdr:colOff>504725</xdr:colOff>
      <xdr:row>11</xdr:row>
      <xdr:rowOff>69264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D05B3CCD-98A9-4030-A6CE-E40F75ED8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574" y="765514"/>
          <a:ext cx="1564951" cy="1399250"/>
        </a:xfrm>
        <a:prstGeom prst="rect">
          <a:avLst/>
        </a:prstGeom>
      </xdr:spPr>
    </xdr:pic>
    <xdr:clientData/>
  </xdr:twoCellAnchor>
  <xdr:twoCellAnchor>
    <xdr:from>
      <xdr:col>1</xdr:col>
      <xdr:colOff>10033</xdr:colOff>
      <xdr:row>12</xdr:row>
      <xdr:rowOff>139722</xdr:rowOff>
    </xdr:from>
    <xdr:to>
      <xdr:col>9</xdr:col>
      <xdr:colOff>114301</xdr:colOff>
      <xdr:row>18</xdr:row>
      <xdr:rowOff>77888</xdr:rowOff>
    </xdr:to>
    <xdr:sp macro="" textlink="">
      <xdr:nvSpPr>
        <xdr:cNvPr id="22" name="Title 3">
          <a:extLst>
            <a:ext uri="{FF2B5EF4-FFF2-40B4-BE49-F238E27FC236}">
              <a16:creationId xmlns:a16="http://schemas.microsoft.com/office/drawing/2014/main" id="{EE2730D1-97AF-4DD6-8F3A-F5545C25F163}"/>
            </a:ext>
          </a:extLst>
        </xdr:cNvPr>
        <xdr:cNvSpPr txBox="1">
          <a:spLocks/>
        </xdr:cNvSpPr>
      </xdr:nvSpPr>
      <xdr:spPr bwMode="auto">
        <a:xfrm>
          <a:off x="619633" y="2425722"/>
          <a:ext cx="4981068" cy="108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137160" tIns="34290" rIns="68580" bIns="3429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ct val="90000"/>
            </a:lnSpc>
          </a:pPr>
          <a:r>
            <a:rPr lang="pt-PT" sz="4000" b="1"/>
            <a:t>Power BI 360</a:t>
          </a:r>
        </a:p>
        <a:p>
          <a:pPr algn="l">
            <a:lnSpc>
              <a:spcPct val="90000"/>
            </a:lnSpc>
          </a:pPr>
          <a:r>
            <a:rPr lang="pt-PT" sz="2000"/>
            <a:t>Curso completo</a:t>
          </a:r>
        </a:p>
        <a:p>
          <a:pPr algn="l">
            <a:lnSpc>
              <a:spcPct val="90000"/>
            </a:lnSpc>
          </a:pPr>
          <a:r>
            <a:rPr lang="pt-PT" sz="4000" b="1"/>
            <a:t> </a:t>
          </a:r>
        </a:p>
      </xdr:txBody>
    </xdr:sp>
    <xdr:clientData/>
  </xdr:twoCellAnchor>
  <xdr:twoCellAnchor>
    <xdr:from>
      <xdr:col>1</xdr:col>
      <xdr:colOff>75929</xdr:colOff>
      <xdr:row>31</xdr:row>
      <xdr:rowOff>54109</xdr:rowOff>
    </xdr:from>
    <xdr:to>
      <xdr:col>5</xdr:col>
      <xdr:colOff>374469</xdr:colOff>
      <xdr:row>32</xdr:row>
      <xdr:rowOff>171386</xdr:rowOff>
    </xdr:to>
    <xdr:sp macro="" textlink="">
      <xdr:nvSpPr>
        <xdr:cNvPr id="23" name="CaixaDeText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6D7F4FB-E0BD-4634-9BDC-D88BFF408966}"/>
            </a:ext>
          </a:extLst>
        </xdr:cNvPr>
        <xdr:cNvSpPr txBox="1"/>
      </xdr:nvSpPr>
      <xdr:spPr>
        <a:xfrm>
          <a:off x="685529" y="5959609"/>
          <a:ext cx="2736940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PT" sz="1400"/>
            <a:t>paulo.pereira@poweracademy.pt</a:t>
          </a:r>
        </a:p>
      </xdr:txBody>
    </xdr:sp>
    <xdr:clientData/>
  </xdr:twoCellAnchor>
  <xdr:twoCellAnchor>
    <xdr:from>
      <xdr:col>1</xdr:col>
      <xdr:colOff>75929</xdr:colOff>
      <xdr:row>18</xdr:row>
      <xdr:rowOff>161065</xdr:rowOff>
    </xdr:from>
    <xdr:to>
      <xdr:col>9</xdr:col>
      <xdr:colOff>114301</xdr:colOff>
      <xdr:row>30</xdr:row>
      <xdr:rowOff>50597</xdr:rowOff>
    </xdr:to>
    <xdr:sp macro="" textlink="">
      <xdr:nvSpPr>
        <xdr:cNvPr id="24" name="CaixaDeTexto 10">
          <a:extLst>
            <a:ext uri="{FF2B5EF4-FFF2-40B4-BE49-F238E27FC236}">
              <a16:creationId xmlns:a16="http://schemas.microsoft.com/office/drawing/2014/main" id="{6318C3CF-1CB2-400D-AD31-7C008229A175}"/>
            </a:ext>
          </a:extLst>
        </xdr:cNvPr>
        <xdr:cNvSpPr txBox="1"/>
      </xdr:nvSpPr>
      <xdr:spPr>
        <a:xfrm>
          <a:off x="685529" y="3590065"/>
          <a:ext cx="4915172" cy="21755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PT" sz="1200">
              <a:solidFill>
                <a:srgbClr val="000000"/>
              </a:solidFill>
              <a:latin typeface="Century Gothic" panose="020B0502020202020204" pitchFamily="34" charset="0"/>
            </a:rPr>
            <a:t>Paulo Pereira @ 2024</a:t>
          </a:r>
        </a:p>
        <a:p>
          <a:endParaRPr lang="pt-PT" sz="1200">
            <a:solidFill>
              <a:srgbClr val="000000"/>
            </a:solidFill>
            <a:latin typeface="Century Gothic" panose="020B0502020202020204" pitchFamily="34" charset="0"/>
          </a:endParaRPr>
        </a:p>
        <a:p>
          <a:r>
            <a:rPr lang="pt-PT" sz="1200" b="1">
              <a:solidFill>
                <a:srgbClr val="000000"/>
              </a:solidFill>
              <a:latin typeface="Century Gothic" panose="020B0502020202020204" pitchFamily="34" charset="0"/>
            </a:rPr>
            <a:t>O presente documento é propriedade intelectual do autor e partilha a terceiros carece de autorização prévia.</a:t>
          </a:r>
        </a:p>
        <a:p>
          <a:endParaRPr lang="pt-PT" sz="1200">
            <a:solidFill>
              <a:srgbClr val="000000"/>
            </a:solidFill>
            <a:latin typeface="Century Gothic" panose="020B0502020202020204" pitchFamily="34" charset="0"/>
          </a:endParaRPr>
        </a:p>
        <a:p>
          <a:r>
            <a:rPr lang="pt-PT" sz="1200">
              <a:solidFill>
                <a:srgbClr val="000000"/>
              </a:solidFill>
              <a:latin typeface="Century Gothic" panose="020B0502020202020204" pitchFamily="34" charset="0"/>
            </a:rPr>
            <a:t>Microsoft Power BI, Microsoft Power Query e Microsoft Office 365 são marcas registadas ou comerciais da Microsoft Corporation nos Estados Unidos e/ou em outros países.</a:t>
          </a:r>
        </a:p>
        <a:p>
          <a:endParaRPr lang="pt-PT" sz="1200">
            <a:solidFill>
              <a:srgbClr val="000000"/>
            </a:solidFill>
            <a:latin typeface="Century Gothic" panose="020B0502020202020204" pitchFamily="34" charset="0"/>
          </a:endParaRPr>
        </a:p>
        <a:p>
          <a:r>
            <a:rPr lang="pt-PT" sz="1200">
              <a:solidFill>
                <a:srgbClr val="000000"/>
              </a:solidFill>
              <a:latin typeface="Century Gothic" panose="020B0502020202020204" pitchFamily="34" charset="0"/>
            </a:rPr>
            <a:t>Todas as outras marcas comerciais são propriedade de seus respetivos proprietários.</a:t>
          </a:r>
          <a:endParaRPr lang="pt-PT" sz="1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82F292-864C-4153-8CE9-879822099DED}" name="DIM_CLIENTE" displayName="DIM_CLIENTE" ref="L3:Q9" totalsRowShown="0" headerRowDxfId="63" dataDxfId="61" headerRowBorderDxfId="62" tableBorderDxfId="60" totalsRowBorderDxfId="59">
  <autoFilter ref="L3:Q9" xr:uid="{9B82F292-864C-4153-8CE9-879822099DED}"/>
  <tableColumns count="6">
    <tableColumn id="1" xr3:uid="{1DBA3290-9CB1-4E43-90BF-DDBC5BA46D50}" name="COD" dataDxfId="58"/>
    <tableColumn id="2" xr3:uid="{D813DB12-639F-409B-8752-937ECA8C6CBE}" name="NOME" dataDxfId="57"/>
    <tableColumn id="3" xr3:uid="{761EE196-E9E5-47A6-99F6-F6C953189F66}" name="CIDADE" dataDxfId="56"/>
    <tableColumn id="4" xr3:uid="{16F9453D-F981-42BD-974F-FA8CAEEAAA9D}" name="TIPO" dataDxfId="55"/>
    <tableColumn id="6" xr3:uid="{D4FFDA8A-AC81-4A30-82AD-0DB748446DCB}" name="GENERO" dataDxfId="54"/>
    <tableColumn id="5" xr3:uid="{5A20E384-E94A-4D3B-9562-900F884710C3}" name="Data Nasc." data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A4445BB-C6AD-4F8F-A938-00ACFBB5CBE9}" name="DIM_PRODUTO" displayName="DIM_PRODUTO" ref="H3:J9" totalsRowShown="0" headerRowDxfId="52" dataDxfId="50" headerRowBorderDxfId="51" tableBorderDxfId="49" totalsRowBorderDxfId="48">
  <autoFilter ref="H3:J9" xr:uid="{5A4445BB-C6AD-4F8F-A938-00ACFBB5CBE9}"/>
  <tableColumns count="3">
    <tableColumn id="1" xr3:uid="{6FDE7D05-BE14-444A-A859-6794F68807E8}" name="COD" dataDxfId="47"/>
    <tableColumn id="2" xr3:uid="{0ED136BA-9141-4937-98A9-E97DF9198CE1}" name="PRODUTO" dataDxfId="46"/>
    <tableColumn id="3" xr3:uid="{C8F87572-331C-41CE-B42C-7AF12BA9A82B}" name="CATEGORIA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ECC33D-DF70-443A-94CC-8C3234E8A2E7}" name="FCT_VENDAS" displayName="FCT_VENDAS" ref="B3:F22" totalsRowShown="0" headerRowDxfId="44" dataDxfId="42" headerRowBorderDxfId="43" tableBorderDxfId="41" totalsRowBorderDxfId="40">
  <autoFilter ref="B3:F22" xr:uid="{2CECC33D-DF70-443A-94CC-8C3234E8A2E7}"/>
  <tableColumns count="5">
    <tableColumn id="1" xr3:uid="{1A1F1928-BD01-4170-A77A-74C02E4D8EFB}" name="DATA" dataDxfId="39"/>
    <tableColumn id="2" xr3:uid="{A55C4619-1E85-40A2-862D-8D6F12B05869}" name="CLIENTE" dataDxfId="38"/>
    <tableColumn id="3" xr3:uid="{B7A6097B-D96A-4B43-B076-94B5FDEB606C}" name="PRODUTO" dataDxfId="37"/>
    <tableColumn id="4" xr3:uid="{8E6F585F-3C52-4F35-9903-921543729F8D}" name="PREÇO" dataDxfId="36"/>
    <tableColumn id="5" xr3:uid="{EA32E32C-2E10-4B3D-BB46-98B79C2DC8FC}" name="QTD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9E604E-A78F-4D4D-AB7F-20548CB83C1F}" name="DIM_CIDADE" displayName="DIM_CIDADE" ref="H16:J20" totalsRowShown="0" headerRowDxfId="34" dataDxfId="32" headerRowBorderDxfId="33" tableBorderDxfId="31" totalsRowBorderDxfId="30">
  <autoFilter ref="H16:J20" xr:uid="{1F9E604E-A78F-4D4D-AB7F-20548CB83C1F}"/>
  <tableColumns count="3">
    <tableColumn id="1" xr3:uid="{F21FAF6E-0EF8-4AE5-BDB5-F5855476DE55}" name="COD" dataDxfId="29"/>
    <tableColumn id="2" xr3:uid="{D42A14C2-7B78-4810-BC38-8B8E5E57E513}" name="CIDADE" dataDxfId="28"/>
    <tableColumn id="3" xr3:uid="{4E634DB8-8262-4DEF-B5CB-7F5B4E5B9294}" name="REGIAO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36B2A3-727D-4964-927E-A2F5CEDA126F}" name="Tabela2" displayName="Tabela2" ref="A13:J148" totalsRowShown="0" headerRowDxfId="26" dataDxfId="25">
  <autoFilter ref="A13:J148" xr:uid="{F136B2A3-727D-4964-927E-A2F5CEDA126F}"/>
  <tableColumns count="10">
    <tableColumn id="1" xr3:uid="{E93639D4-8BDD-4D83-80CD-B1F1F8839D1A}" name="Data" dataDxfId="24"/>
    <tableColumn id="2" xr3:uid="{B443999C-4AAA-4957-88FB-67000DD9DE57}" name="Tipo transação" dataDxfId="23"/>
    <tableColumn id="3" xr3:uid="{90185227-3247-48A3-871A-B62FF53DDE26}" name="Fornecedor" dataDxfId="22"/>
    <tableColumn id="4" xr3:uid="{853E655D-B7DD-4779-8672-89BA10AEECF5}" name="Documento" dataDxfId="21"/>
    <tableColumn id="5" xr3:uid="{E675DB3F-0BA0-4E9C-A3C4-F19D529F20AE}" name="COD Produto" dataDxfId="20"/>
    <tableColumn id="6" xr3:uid="{2941A412-2D66-4212-BBEB-543F55A01D9E}" name="Produto" dataDxfId="19"/>
    <tableColumn id="7" xr3:uid="{6F9B76B5-29AA-42A6-84DB-B25D6C8D2E50}" name="Quantidade" dataDxfId="18"/>
    <tableColumn id="8" xr3:uid="{79B3605F-2E1E-4A8F-8FCF-4518A934E01B}" name="Valor transação" dataDxfId="17"/>
    <tableColumn id="9" xr3:uid="{350F6B07-CB5B-4E0F-892E-886213CA1499}" name="Loja" dataDxfId="16"/>
    <tableColumn id="10" xr3:uid="{B2D1C9F1-C420-48D7-B3E7-2FCF2F368C8B}" name="País" dataDxfId="1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C62618-BCAF-4954-8773-9F090AA41C32}" name="Tabela1" displayName="Tabela1" ref="A1:J10" totalsRowShown="0" headerRowDxfId="14" dataDxfId="12" headerRowBorderDxfId="13" tableBorderDxfId="11" totalsRowBorderDxfId="10">
  <autoFilter ref="A1:J10" xr:uid="{17C62618-BCAF-4954-8773-9F090AA41C32}"/>
  <tableColumns count="10">
    <tableColumn id="1" xr3:uid="{C5B36D07-E8AD-4B2B-98DA-49AA1D15734B}" name="Data" dataDxfId="9"/>
    <tableColumn id="2" xr3:uid="{77F967AC-38B0-46E0-984D-698E04A32B42}" name="Tipo transação" dataDxfId="8"/>
    <tableColumn id="3" xr3:uid="{CC20A965-69FE-42CB-AE06-25E9DC09924C}" name="Fornecedor" dataDxfId="7"/>
    <tableColumn id="4" xr3:uid="{15FAB012-9479-4404-8BEC-A097C1664A63}" name="Documento" dataDxfId="6"/>
    <tableColumn id="5" xr3:uid="{0E77C328-A8AC-4873-9627-91AFD419CC80}" name="COD Produto" dataDxfId="5"/>
    <tableColumn id="6" xr3:uid="{F1F0F5E7-E34C-4CA4-A9F1-64F6763A1097}" name="Produto" dataDxfId="4"/>
    <tableColumn id="7" xr3:uid="{24D9D755-A298-49E2-A506-9D0C4F8A9D01}" name="Quantidade" dataDxfId="3"/>
    <tableColumn id="8" xr3:uid="{F23AF34D-633D-4ADD-A4A3-226DCCA610DE}" name="Valor transação" dataDxfId="2"/>
    <tableColumn id="9" xr3:uid="{D27E4027-3B3E-44C7-857E-8362C89A8F19}" name="Loja" dataDxfId="1"/>
    <tableColumn id="10" xr3:uid="{65372A72-520D-4A9C-973C-54387E76C7E4}" name="Paí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D44A-1508-4903-AFA3-4AD430F0D994}">
  <dimension ref="A1"/>
  <sheetViews>
    <sheetView tabSelected="1" workbookViewId="0"/>
  </sheetViews>
  <sheetFormatPr defaultColWidth="9.140625"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5"/>
  <sheetViews>
    <sheetView workbookViewId="0"/>
  </sheetViews>
  <sheetFormatPr defaultColWidth="9.140625" defaultRowHeight="15" x14ac:dyDescent="0.25"/>
  <cols>
    <col min="1" max="2" width="14.85546875" style="3" customWidth="1"/>
    <col min="3" max="3" width="14.42578125" style="3" customWidth="1"/>
    <col min="4" max="4" width="16.140625" style="1" bestFit="1" customWidth="1"/>
    <col min="5" max="5" width="20.140625" style="1" bestFit="1" customWidth="1"/>
    <col min="6" max="6" width="14.7109375" style="1" bestFit="1" customWidth="1"/>
    <col min="7" max="7" width="10.42578125" style="1" bestFit="1" customWidth="1"/>
    <col min="8" max="8" width="13.7109375" style="1" bestFit="1" customWidth="1"/>
    <col min="9" max="9" width="17" style="2" bestFit="1" customWidth="1"/>
    <col min="10" max="10" width="15.85546875" style="1" customWidth="1"/>
    <col min="11" max="11" width="13.42578125" style="1" customWidth="1"/>
    <col min="12" max="16384" width="9.140625" style="1"/>
  </cols>
  <sheetData>
    <row r="1" spans="1:11" x14ac:dyDescent="0.25">
      <c r="A1" s="13" t="s">
        <v>64</v>
      </c>
      <c r="B1" s="13" t="s">
        <v>63</v>
      </c>
      <c r="C1" s="13" t="s">
        <v>55</v>
      </c>
      <c r="D1" s="13" t="s">
        <v>0</v>
      </c>
      <c r="E1" s="13" t="s">
        <v>1</v>
      </c>
      <c r="F1" s="13" t="s">
        <v>51</v>
      </c>
      <c r="G1" s="13" t="s">
        <v>52</v>
      </c>
      <c r="H1" s="13" t="s">
        <v>2</v>
      </c>
      <c r="I1" s="13" t="s">
        <v>3</v>
      </c>
      <c r="J1" s="13" t="s">
        <v>53</v>
      </c>
      <c r="K1" s="13" t="s">
        <v>4</v>
      </c>
    </row>
    <row r="2" spans="1:11" x14ac:dyDescent="0.25">
      <c r="A2" s="4">
        <v>42556</v>
      </c>
      <c r="B2" s="4">
        <v>42556</v>
      </c>
      <c r="C2" s="12" t="s">
        <v>56</v>
      </c>
      <c r="D2" s="5" t="s">
        <v>36</v>
      </c>
      <c r="E2" s="5" t="s">
        <v>50</v>
      </c>
      <c r="F2" s="5" t="s">
        <v>5</v>
      </c>
      <c r="G2" s="5" t="s">
        <v>43</v>
      </c>
      <c r="H2" s="5">
        <v>5</v>
      </c>
      <c r="I2" s="6">
        <v>105</v>
      </c>
      <c r="J2" s="5" t="s">
        <v>549</v>
      </c>
      <c r="K2" s="7" t="s">
        <v>7</v>
      </c>
    </row>
    <row r="3" spans="1:11" x14ac:dyDescent="0.25">
      <c r="A3" s="4">
        <v>42556</v>
      </c>
      <c r="B3" s="4">
        <v>42556</v>
      </c>
      <c r="C3" s="12" t="s">
        <v>56</v>
      </c>
      <c r="D3" s="5" t="s">
        <v>36</v>
      </c>
      <c r="E3" s="5" t="s">
        <v>47</v>
      </c>
      <c r="F3" s="5" t="s">
        <v>8</v>
      </c>
      <c r="G3" s="5" t="s">
        <v>41</v>
      </c>
      <c r="H3" s="5">
        <v>20</v>
      </c>
      <c r="I3" s="6">
        <v>750</v>
      </c>
      <c r="J3" s="5" t="s">
        <v>9</v>
      </c>
      <c r="K3" s="7" t="s">
        <v>7</v>
      </c>
    </row>
    <row r="4" spans="1:11" x14ac:dyDescent="0.25">
      <c r="A4" s="4">
        <v>42557</v>
      </c>
      <c r="B4" s="4">
        <v>42557</v>
      </c>
      <c r="C4" s="12" t="s">
        <v>57</v>
      </c>
      <c r="D4" s="5" t="s">
        <v>36</v>
      </c>
      <c r="E4" s="5" t="s">
        <v>10</v>
      </c>
      <c r="F4" s="5" t="s">
        <v>11</v>
      </c>
      <c r="G4" s="5" t="s">
        <v>44</v>
      </c>
      <c r="H4" s="5">
        <v>90</v>
      </c>
      <c r="I4" s="6" t="s">
        <v>548</v>
      </c>
      <c r="J4" s="5" t="s">
        <v>6</v>
      </c>
      <c r="K4" s="7" t="s">
        <v>7</v>
      </c>
    </row>
    <row r="5" spans="1:11" x14ac:dyDescent="0.25">
      <c r="A5" s="4">
        <v>42557</v>
      </c>
      <c r="B5" s="4">
        <v>42557</v>
      </c>
      <c r="C5" s="12" t="s">
        <v>57</v>
      </c>
      <c r="D5" s="5" t="s">
        <v>36</v>
      </c>
      <c r="E5" s="5" t="s">
        <v>10</v>
      </c>
      <c r="F5" s="5" t="s">
        <v>12</v>
      </c>
      <c r="G5" s="5" t="s">
        <v>40</v>
      </c>
      <c r="H5" s="5">
        <v>110</v>
      </c>
      <c r="I5" s="6">
        <v>59</v>
      </c>
      <c r="J5" s="5" t="s">
        <v>13</v>
      </c>
      <c r="K5" s="7" t="s">
        <v>7</v>
      </c>
    </row>
    <row r="6" spans="1:11" x14ac:dyDescent="0.25">
      <c r="A6" s="4">
        <v>42558</v>
      </c>
      <c r="B6" s="4">
        <v>42559</v>
      </c>
      <c r="C6" s="12" t="s">
        <v>58</v>
      </c>
      <c r="D6" s="5" t="s">
        <v>36</v>
      </c>
      <c r="E6" s="5" t="s">
        <v>10</v>
      </c>
      <c r="F6" s="5" t="s">
        <v>14</v>
      </c>
      <c r="G6" s="5" t="s">
        <v>38</v>
      </c>
      <c r="H6" s="5">
        <v>200</v>
      </c>
      <c r="I6" s="6">
        <v>0</v>
      </c>
      <c r="J6" s="5" t="s">
        <v>15</v>
      </c>
      <c r="K6" s="7" t="s">
        <v>7</v>
      </c>
    </row>
    <row r="7" spans="1:11" x14ac:dyDescent="0.25">
      <c r="A7" s="4">
        <v>42558</v>
      </c>
      <c r="B7" s="4">
        <v>42558</v>
      </c>
      <c r="C7" s="12" t="s">
        <v>58</v>
      </c>
      <c r="D7" s="5" t="s">
        <v>36</v>
      </c>
      <c r="E7" s="5" t="s">
        <v>48</v>
      </c>
      <c r="F7" s="5" t="s">
        <v>16</v>
      </c>
      <c r="G7" s="5" t="s">
        <v>37</v>
      </c>
      <c r="H7" s="5">
        <v>450</v>
      </c>
      <c r="I7" s="6">
        <v>1800</v>
      </c>
      <c r="J7" s="5" t="s">
        <v>9</v>
      </c>
      <c r="K7" s="7" t="s">
        <v>7</v>
      </c>
    </row>
    <row r="8" spans="1:11" x14ac:dyDescent="0.25">
      <c r="A8" s="4">
        <v>42558</v>
      </c>
      <c r="B8" s="4">
        <v>42558</v>
      </c>
      <c r="C8" s="12" t="s">
        <v>58</v>
      </c>
      <c r="D8" s="5" t="s">
        <v>36</v>
      </c>
      <c r="E8" s="5" t="s">
        <v>49</v>
      </c>
      <c r="F8" s="5"/>
      <c r="G8" s="5" t="s">
        <v>39</v>
      </c>
      <c r="H8" s="5">
        <v>400</v>
      </c>
      <c r="I8" s="6">
        <v>21760</v>
      </c>
      <c r="J8" s="5" t="s">
        <v>18</v>
      </c>
      <c r="K8" s="7" t="s">
        <v>7</v>
      </c>
    </row>
    <row r="9" spans="1:11" x14ac:dyDescent="0.25">
      <c r="A9" s="4">
        <v>42558</v>
      </c>
      <c r="B9" s="4">
        <v>42558</v>
      </c>
      <c r="C9" s="12" t="s">
        <v>58</v>
      </c>
      <c r="D9" s="5" t="s">
        <v>36</v>
      </c>
      <c r="E9" s="5" t="s">
        <v>19</v>
      </c>
      <c r="F9" s="5"/>
      <c r="G9" s="5" t="s">
        <v>42</v>
      </c>
      <c r="H9" s="5">
        <v>700</v>
      </c>
      <c r="I9" s="6">
        <v>700</v>
      </c>
      <c r="J9" s="5" t="s">
        <v>9</v>
      </c>
      <c r="K9" s="7" t="s">
        <v>7</v>
      </c>
    </row>
    <row r="10" spans="1:11" x14ac:dyDescent="0.25">
      <c r="A10" s="4">
        <v>42560</v>
      </c>
      <c r="B10" s="4">
        <v>42560</v>
      </c>
      <c r="C10" s="12" t="s">
        <v>59</v>
      </c>
      <c r="D10" s="5" t="s">
        <v>35</v>
      </c>
      <c r="E10" s="5" t="s">
        <v>46</v>
      </c>
      <c r="F10" s="5" t="s">
        <v>20</v>
      </c>
      <c r="G10" s="5" t="s">
        <v>42</v>
      </c>
      <c r="H10" s="5">
        <v>526.32000000000005</v>
      </c>
      <c r="I10" s="6">
        <v>574.90338461538465</v>
      </c>
      <c r="J10" s="5" t="s">
        <v>21</v>
      </c>
      <c r="K10" s="7" t="s">
        <v>7</v>
      </c>
    </row>
    <row r="11" spans="1:11" x14ac:dyDescent="0.25">
      <c r="A11" s="4">
        <v>42560</v>
      </c>
      <c r="B11" s="4">
        <v>42560</v>
      </c>
      <c r="C11" s="12" t="s">
        <v>59</v>
      </c>
      <c r="D11" s="5" t="s">
        <v>35</v>
      </c>
      <c r="E11" s="5" t="s">
        <v>46</v>
      </c>
      <c r="F11" s="5" t="s">
        <v>17</v>
      </c>
      <c r="G11" s="5" t="s">
        <v>39</v>
      </c>
      <c r="H11" s="5">
        <v>250</v>
      </c>
      <c r="I11" s="6">
        <v>13128.571428571428</v>
      </c>
      <c r="J11" s="5" t="s">
        <v>22</v>
      </c>
      <c r="K11" s="7" t="s">
        <v>7</v>
      </c>
    </row>
    <row r="12" spans="1:11" x14ac:dyDescent="0.25">
      <c r="A12" s="4">
        <v>42560</v>
      </c>
      <c r="B12" s="4">
        <v>42560</v>
      </c>
      <c r="C12" s="12" t="s">
        <v>59</v>
      </c>
      <c r="D12" s="5" t="s">
        <v>35</v>
      </c>
      <c r="E12" s="5" t="s">
        <v>46</v>
      </c>
      <c r="F12" s="5" t="s">
        <v>16</v>
      </c>
      <c r="G12" s="5" t="s">
        <v>37</v>
      </c>
      <c r="H12" s="5">
        <v>438.6</v>
      </c>
      <c r="I12" s="6">
        <v>1662.0631578947366</v>
      </c>
      <c r="J12" s="5" t="s">
        <v>23</v>
      </c>
      <c r="K12" s="7" t="s">
        <v>7</v>
      </c>
    </row>
    <row r="13" spans="1:11" x14ac:dyDescent="0.25">
      <c r="A13" s="4">
        <v>42560</v>
      </c>
      <c r="B13" s="4">
        <v>42560</v>
      </c>
      <c r="C13" s="12" t="s">
        <v>59</v>
      </c>
      <c r="D13" s="5" t="s">
        <v>35</v>
      </c>
      <c r="E13" s="5" t="s">
        <v>46</v>
      </c>
      <c r="F13" s="5" t="s">
        <v>14</v>
      </c>
      <c r="G13" s="5" t="s">
        <v>38</v>
      </c>
      <c r="H13" s="5">
        <v>105.3</v>
      </c>
      <c r="I13" s="6">
        <v>45.128571428571426</v>
      </c>
      <c r="J13" s="5" t="s">
        <v>13</v>
      </c>
      <c r="K13" s="7" t="s">
        <v>7</v>
      </c>
    </row>
    <row r="14" spans="1:11" x14ac:dyDescent="0.25">
      <c r="A14" s="4">
        <v>42560</v>
      </c>
      <c r="B14" s="4" t="s">
        <v>62</v>
      </c>
      <c r="C14" s="12" t="s">
        <v>59</v>
      </c>
      <c r="D14" s="5" t="s">
        <v>35</v>
      </c>
      <c r="E14" s="5" t="s">
        <v>46</v>
      </c>
      <c r="F14" s="5" t="s">
        <v>12</v>
      </c>
      <c r="G14" s="5" t="s">
        <v>40</v>
      </c>
      <c r="H14" s="5">
        <v>55.599999999999994</v>
      </c>
      <c r="I14" s="6">
        <v>28.859047619047619</v>
      </c>
      <c r="J14" s="5" t="s">
        <v>24</v>
      </c>
      <c r="K14" s="7" t="s">
        <v>7</v>
      </c>
    </row>
    <row r="15" spans="1:11" x14ac:dyDescent="0.25">
      <c r="A15" s="4">
        <v>42560</v>
      </c>
      <c r="B15" s="4" t="s">
        <v>62</v>
      </c>
      <c r="C15" s="12" t="s">
        <v>59</v>
      </c>
      <c r="D15" s="5" t="s">
        <v>35</v>
      </c>
      <c r="E15" s="5" t="s">
        <v>46</v>
      </c>
      <c r="F15" s="5" t="s">
        <v>11</v>
      </c>
      <c r="G15" s="5" t="s">
        <v>44</v>
      </c>
      <c r="H15" s="5">
        <v>52.599999999999994</v>
      </c>
      <c r="I15" s="6">
        <v>42.910526315789468</v>
      </c>
      <c r="J15" s="5" t="s">
        <v>25</v>
      </c>
      <c r="K15" s="7" t="s">
        <v>7</v>
      </c>
    </row>
    <row r="16" spans="1:11" x14ac:dyDescent="0.25">
      <c r="A16" s="4">
        <v>42560</v>
      </c>
      <c r="B16" s="4">
        <v>42560</v>
      </c>
      <c r="C16" s="12" t="s">
        <v>59</v>
      </c>
      <c r="D16" s="5" t="s">
        <v>35</v>
      </c>
      <c r="E16" s="5" t="s">
        <v>46</v>
      </c>
      <c r="F16" s="5" t="s">
        <v>5</v>
      </c>
      <c r="G16" s="5" t="s">
        <v>43</v>
      </c>
      <c r="H16" s="5">
        <v>11.100000000000001</v>
      </c>
      <c r="I16" s="6">
        <v>22.992857142857147</v>
      </c>
      <c r="J16" s="5" t="s">
        <v>26</v>
      </c>
      <c r="K16" s="7" t="s">
        <v>7</v>
      </c>
    </row>
    <row r="17" spans="1:11" x14ac:dyDescent="0.25">
      <c r="A17" s="4">
        <v>42560</v>
      </c>
      <c r="B17" s="4">
        <v>42560</v>
      </c>
      <c r="C17" s="12" t="s">
        <v>59</v>
      </c>
      <c r="D17" s="5" t="s">
        <v>35</v>
      </c>
      <c r="E17" s="5" t="s">
        <v>46</v>
      </c>
      <c r="F17" s="5" t="s">
        <v>8</v>
      </c>
      <c r="G17" s="5" t="s">
        <v>41</v>
      </c>
      <c r="H17" s="5">
        <v>5.3000000000000007</v>
      </c>
      <c r="I17" s="6">
        <v>194.33333333333334</v>
      </c>
      <c r="J17" s="5" t="s">
        <v>22</v>
      </c>
      <c r="K17" s="7" t="s">
        <v>7</v>
      </c>
    </row>
    <row r="18" spans="1:11" x14ac:dyDescent="0.25">
      <c r="A18" s="4">
        <v>42565</v>
      </c>
      <c r="B18" s="4">
        <v>42565</v>
      </c>
      <c r="C18" s="12" t="s">
        <v>58</v>
      </c>
      <c r="D18" s="5" t="s">
        <v>36</v>
      </c>
      <c r="E18" s="5" t="s">
        <v>47</v>
      </c>
      <c r="F18" s="5" t="s">
        <v>8</v>
      </c>
      <c r="G18" s="5" t="s">
        <v>41</v>
      </c>
      <c r="H18" s="5">
        <v>20</v>
      </c>
      <c r="I18" s="6">
        <v>750</v>
      </c>
      <c r="J18" s="5" t="s">
        <v>22</v>
      </c>
      <c r="K18" s="7" t="s">
        <v>7</v>
      </c>
    </row>
    <row r="19" spans="1:11" x14ac:dyDescent="0.25">
      <c r="A19" s="4">
        <v>42565</v>
      </c>
      <c r="B19" s="4">
        <v>42565</v>
      </c>
      <c r="C19" s="12" t="s">
        <v>58</v>
      </c>
      <c r="D19" s="5" t="s">
        <v>36</v>
      </c>
      <c r="E19" s="5" t="s">
        <v>10</v>
      </c>
      <c r="F19" s="5" t="s">
        <v>11</v>
      </c>
      <c r="G19" s="5" t="s">
        <v>44</v>
      </c>
      <c r="H19" s="5">
        <v>20</v>
      </c>
      <c r="I19" s="6">
        <v>16</v>
      </c>
      <c r="J19" s="5" t="s">
        <v>27</v>
      </c>
      <c r="K19" s="7" t="s">
        <v>7</v>
      </c>
    </row>
    <row r="20" spans="1:11" x14ac:dyDescent="0.25">
      <c r="A20" s="4">
        <v>42565</v>
      </c>
      <c r="B20" s="4">
        <v>42565</v>
      </c>
      <c r="C20" s="12" t="s">
        <v>58</v>
      </c>
      <c r="D20" s="5" t="s">
        <v>36</v>
      </c>
      <c r="E20" s="5" t="s">
        <v>50</v>
      </c>
      <c r="F20" s="5" t="s">
        <v>5</v>
      </c>
      <c r="G20" s="5" t="s">
        <v>43</v>
      </c>
      <c r="H20" s="5">
        <v>60</v>
      </c>
      <c r="I20" s="6">
        <v>125</v>
      </c>
      <c r="J20" s="5" t="s">
        <v>28</v>
      </c>
      <c r="K20" s="7" t="s">
        <v>7</v>
      </c>
    </row>
    <row r="21" spans="1:11" x14ac:dyDescent="0.25">
      <c r="A21" s="4">
        <v>42565</v>
      </c>
      <c r="B21" s="4" t="s">
        <v>62</v>
      </c>
      <c r="C21" s="12" t="s">
        <v>58</v>
      </c>
      <c r="D21" s="5" t="s">
        <v>36</v>
      </c>
      <c r="E21" s="5" t="s">
        <v>10</v>
      </c>
      <c r="F21" s="5" t="s">
        <v>12</v>
      </c>
      <c r="G21" s="5" t="s">
        <v>40</v>
      </c>
      <c r="H21" s="5">
        <v>100</v>
      </c>
      <c r="I21" s="6">
        <v>49</v>
      </c>
      <c r="J21" s="5" t="s">
        <v>13</v>
      </c>
      <c r="K21" s="7" t="s">
        <v>7</v>
      </c>
    </row>
    <row r="22" spans="1:11" x14ac:dyDescent="0.25">
      <c r="A22" s="4">
        <v>42565</v>
      </c>
      <c r="B22" s="4" t="s">
        <v>62</v>
      </c>
      <c r="C22" s="12" t="s">
        <v>58</v>
      </c>
      <c r="D22" s="5" t="s">
        <v>36</v>
      </c>
      <c r="E22" s="5" t="s">
        <v>10</v>
      </c>
      <c r="F22" s="5" t="s">
        <v>14</v>
      </c>
      <c r="G22" s="5" t="s">
        <v>38</v>
      </c>
      <c r="H22" s="5">
        <v>150</v>
      </c>
      <c r="I22" s="6">
        <v>140</v>
      </c>
      <c r="J22" s="5" t="s">
        <v>26</v>
      </c>
      <c r="K22" s="7" t="s">
        <v>7</v>
      </c>
    </row>
    <row r="23" spans="1:11" x14ac:dyDescent="0.25">
      <c r="A23" s="4">
        <v>42565</v>
      </c>
      <c r="B23" s="4" t="s">
        <v>62</v>
      </c>
      <c r="C23" s="12" t="s">
        <v>60</v>
      </c>
      <c r="D23" s="5" t="s">
        <v>36</v>
      </c>
      <c r="E23" s="5" t="s">
        <v>48</v>
      </c>
      <c r="F23" s="5"/>
      <c r="G23" s="5" t="s">
        <v>37</v>
      </c>
      <c r="H23" s="5">
        <v>400</v>
      </c>
      <c r="I23" s="6">
        <v>1800</v>
      </c>
      <c r="J23" s="5" t="s">
        <v>15</v>
      </c>
      <c r="K23" s="7" t="s">
        <v>7</v>
      </c>
    </row>
    <row r="24" spans="1:11" x14ac:dyDescent="0.25">
      <c r="A24" s="4">
        <v>42566</v>
      </c>
      <c r="B24" s="4">
        <v>42566</v>
      </c>
      <c r="C24" s="12" t="s">
        <v>60</v>
      </c>
      <c r="D24" s="5" t="s">
        <v>36</v>
      </c>
      <c r="E24" s="5" t="s">
        <v>19</v>
      </c>
      <c r="F24" s="5"/>
      <c r="G24" s="5" t="s">
        <v>42</v>
      </c>
      <c r="H24" s="5">
        <v>600</v>
      </c>
      <c r="I24" s="6">
        <v>595</v>
      </c>
      <c r="J24" s="5" t="s">
        <v>15</v>
      </c>
      <c r="K24" s="7" t="s">
        <v>7</v>
      </c>
    </row>
    <row r="25" spans="1:11" x14ac:dyDescent="0.25">
      <c r="A25" s="4">
        <v>42566</v>
      </c>
      <c r="B25" s="4">
        <v>42566</v>
      </c>
      <c r="C25" s="12" t="s">
        <v>60</v>
      </c>
      <c r="D25" s="5" t="s">
        <v>36</v>
      </c>
      <c r="E25" s="5" t="s">
        <v>49</v>
      </c>
      <c r="F25" s="5"/>
      <c r="G25" s="5" t="s">
        <v>39</v>
      </c>
      <c r="H25" s="5">
        <v>600</v>
      </c>
      <c r="I25" s="6">
        <v>24320</v>
      </c>
      <c r="J25" s="5" t="s">
        <v>26</v>
      </c>
      <c r="K25" s="7" t="s">
        <v>7</v>
      </c>
    </row>
    <row r="26" spans="1:11" x14ac:dyDescent="0.25">
      <c r="A26" s="4">
        <v>42566</v>
      </c>
      <c r="B26" s="4">
        <v>42566</v>
      </c>
      <c r="C26" s="12" t="s">
        <v>60</v>
      </c>
      <c r="D26" s="5" t="s">
        <v>35</v>
      </c>
      <c r="E26" s="5" t="s">
        <v>46</v>
      </c>
      <c r="F26" s="5" t="s">
        <v>20</v>
      </c>
      <c r="G26" s="5" t="s">
        <v>42</v>
      </c>
      <c r="H26" s="5">
        <v>635</v>
      </c>
      <c r="I26" s="6">
        <v>665.70187435882497</v>
      </c>
      <c r="J26" s="5" t="s">
        <v>29</v>
      </c>
      <c r="K26" s="7" t="s">
        <v>7</v>
      </c>
    </row>
    <row r="27" spans="1:11" x14ac:dyDescent="0.25">
      <c r="A27" s="4">
        <v>42567</v>
      </c>
      <c r="B27" s="4">
        <v>42569</v>
      </c>
      <c r="C27" s="12" t="s">
        <v>59</v>
      </c>
      <c r="D27" s="5" t="s">
        <v>35</v>
      </c>
      <c r="E27" s="5" t="s">
        <v>46</v>
      </c>
      <c r="F27" s="5" t="s">
        <v>17</v>
      </c>
      <c r="G27" s="5" t="s">
        <v>39</v>
      </c>
      <c r="H27" s="5">
        <v>350</v>
      </c>
      <c r="I27" s="6">
        <v>15983.809523809525</v>
      </c>
      <c r="J27" s="5" t="s">
        <v>30</v>
      </c>
      <c r="K27" s="7" t="s">
        <v>7</v>
      </c>
    </row>
    <row r="28" spans="1:11" x14ac:dyDescent="0.25">
      <c r="A28" s="4">
        <v>42567</v>
      </c>
      <c r="B28" s="4">
        <v>42567</v>
      </c>
      <c r="C28" s="12" t="s">
        <v>59</v>
      </c>
      <c r="D28" s="5" t="s">
        <v>35</v>
      </c>
      <c r="E28" s="5" t="s">
        <v>46</v>
      </c>
      <c r="F28" s="5" t="s">
        <v>16</v>
      </c>
      <c r="G28" s="5" t="s">
        <v>37</v>
      </c>
      <c r="H28" s="5">
        <v>560</v>
      </c>
      <c r="I28" s="6">
        <v>2296.7353868542323</v>
      </c>
      <c r="J28" s="5" t="s">
        <v>23</v>
      </c>
      <c r="K28" s="7" t="s">
        <v>7</v>
      </c>
    </row>
    <row r="29" spans="1:11" x14ac:dyDescent="0.25">
      <c r="A29" s="4">
        <v>42567</v>
      </c>
      <c r="B29" s="4">
        <v>42567</v>
      </c>
      <c r="C29" s="12" t="s">
        <v>59</v>
      </c>
      <c r="D29" s="5" t="s">
        <v>35</v>
      </c>
      <c r="E29" s="5" t="s">
        <v>46</v>
      </c>
      <c r="F29" s="5" t="s">
        <v>14</v>
      </c>
      <c r="G29" s="5" t="s">
        <v>38</v>
      </c>
      <c r="H29" s="5">
        <v>100</v>
      </c>
      <c r="I29" s="6">
        <v>62.039885627420468</v>
      </c>
      <c r="J29" s="5" t="s">
        <v>15</v>
      </c>
      <c r="K29" s="7" t="s">
        <v>7</v>
      </c>
    </row>
    <row r="30" spans="1:11" x14ac:dyDescent="0.25">
      <c r="A30" s="4">
        <v>42567</v>
      </c>
      <c r="B30" s="4">
        <v>42567</v>
      </c>
      <c r="C30" s="12" t="s">
        <v>59</v>
      </c>
      <c r="D30" s="5" t="s">
        <v>35</v>
      </c>
      <c r="E30" s="5" t="s">
        <v>46</v>
      </c>
      <c r="F30" s="5" t="s">
        <v>12</v>
      </c>
      <c r="G30" s="5" t="s">
        <v>40</v>
      </c>
      <c r="H30" s="5">
        <v>80</v>
      </c>
      <c r="I30" s="6">
        <v>40.61036238394729</v>
      </c>
      <c r="J30" s="5" t="s">
        <v>21</v>
      </c>
      <c r="K30" s="7" t="s">
        <v>7</v>
      </c>
    </row>
    <row r="31" spans="1:11" x14ac:dyDescent="0.25">
      <c r="A31" s="4">
        <v>42567</v>
      </c>
      <c r="B31" s="4">
        <v>42567</v>
      </c>
      <c r="C31" s="12" t="s">
        <v>59</v>
      </c>
      <c r="D31" s="5" t="s">
        <v>35</v>
      </c>
      <c r="E31" s="5" t="s">
        <v>46</v>
      </c>
      <c r="F31" s="5" t="s">
        <v>11</v>
      </c>
      <c r="G31" s="5" t="s">
        <v>44</v>
      </c>
      <c r="H31" s="5">
        <v>30</v>
      </c>
      <c r="I31" s="6">
        <v>24.413495619608106</v>
      </c>
      <c r="J31" s="5" t="s">
        <v>6</v>
      </c>
      <c r="K31" s="7" t="s">
        <v>7</v>
      </c>
    </row>
    <row r="32" spans="1:11" x14ac:dyDescent="0.25">
      <c r="A32" s="4">
        <v>42567</v>
      </c>
      <c r="B32" s="4">
        <v>42567</v>
      </c>
      <c r="C32" s="12" t="s">
        <v>59</v>
      </c>
      <c r="D32" s="5" t="s">
        <v>35</v>
      </c>
      <c r="E32" s="5" t="s">
        <v>46</v>
      </c>
      <c r="F32" s="5" t="s">
        <v>5</v>
      </c>
      <c r="G32" s="5" t="s">
        <v>43</v>
      </c>
      <c r="H32" s="5">
        <v>20</v>
      </c>
      <c r="I32" s="6">
        <v>41.548720413312509</v>
      </c>
      <c r="J32" s="5" t="s">
        <v>28</v>
      </c>
      <c r="K32" s="7" t="s">
        <v>7</v>
      </c>
    </row>
    <row r="33" spans="1:11" x14ac:dyDescent="0.25">
      <c r="A33" s="4">
        <v>42567</v>
      </c>
      <c r="B33" s="4">
        <v>42567</v>
      </c>
      <c r="C33" s="12" t="s">
        <v>59</v>
      </c>
      <c r="D33" s="5" t="s">
        <v>35</v>
      </c>
      <c r="E33" s="5" t="s">
        <v>46</v>
      </c>
      <c r="F33" s="5" t="s">
        <v>8</v>
      </c>
      <c r="G33" s="5" t="s">
        <v>41</v>
      </c>
      <c r="H33" s="5">
        <v>10</v>
      </c>
      <c r="I33" s="6">
        <v>370.39522744220727</v>
      </c>
      <c r="J33" s="5" t="s">
        <v>29</v>
      </c>
      <c r="K33" s="7" t="s">
        <v>7</v>
      </c>
    </row>
    <row r="34" spans="1:11" x14ac:dyDescent="0.25">
      <c r="A34" s="4">
        <v>42572</v>
      </c>
      <c r="B34" s="4">
        <v>42572</v>
      </c>
      <c r="C34" s="12" t="s">
        <v>58</v>
      </c>
      <c r="D34" s="5" t="s">
        <v>36</v>
      </c>
      <c r="E34" s="5" t="s">
        <v>10</v>
      </c>
      <c r="F34" s="5" t="s">
        <v>14</v>
      </c>
      <c r="G34" s="5" t="s">
        <v>38</v>
      </c>
      <c r="H34" s="5">
        <v>300</v>
      </c>
      <c r="I34" s="6">
        <v>9</v>
      </c>
      <c r="J34" s="5" t="s">
        <v>18</v>
      </c>
      <c r="K34" s="7" t="s">
        <v>7</v>
      </c>
    </row>
    <row r="35" spans="1:11" x14ac:dyDescent="0.25">
      <c r="A35" s="4">
        <v>42572</v>
      </c>
      <c r="B35" s="4">
        <v>42576</v>
      </c>
      <c r="C35" s="12" t="s">
        <v>58</v>
      </c>
      <c r="D35" s="5" t="s">
        <v>36</v>
      </c>
      <c r="E35" s="5" t="s">
        <v>10</v>
      </c>
      <c r="F35" s="5" t="s">
        <v>11</v>
      </c>
      <c r="G35" s="5" t="s">
        <v>44</v>
      </c>
      <c r="H35" s="5">
        <v>10</v>
      </c>
      <c r="I35" s="6">
        <v>12</v>
      </c>
      <c r="J35" s="5" t="s">
        <v>22</v>
      </c>
      <c r="K35" s="7" t="s">
        <v>7</v>
      </c>
    </row>
    <row r="36" spans="1:11" x14ac:dyDescent="0.25">
      <c r="A36" s="4">
        <v>42572</v>
      </c>
      <c r="B36" s="4">
        <v>42572</v>
      </c>
      <c r="C36" s="12" t="s">
        <v>58</v>
      </c>
      <c r="D36" s="5" t="s">
        <v>36</v>
      </c>
      <c r="E36" s="5" t="s">
        <v>47</v>
      </c>
      <c r="F36" s="5" t="s">
        <v>8</v>
      </c>
      <c r="G36" s="5" t="s">
        <v>41</v>
      </c>
      <c r="H36" s="5">
        <v>20</v>
      </c>
      <c r="I36" s="6">
        <v>800</v>
      </c>
      <c r="J36" s="5" t="s">
        <v>21</v>
      </c>
      <c r="K36" s="7" t="s">
        <v>7</v>
      </c>
    </row>
    <row r="37" spans="1:11" x14ac:dyDescent="0.25">
      <c r="A37" s="4">
        <v>42572</v>
      </c>
      <c r="B37" s="4">
        <v>42572</v>
      </c>
      <c r="C37" s="12" t="s">
        <v>58</v>
      </c>
      <c r="D37" s="5" t="s">
        <v>36</v>
      </c>
      <c r="E37" s="5" t="s">
        <v>10</v>
      </c>
      <c r="F37" s="5" t="s">
        <v>12</v>
      </c>
      <c r="G37" s="5" t="s">
        <v>40</v>
      </c>
      <c r="H37" s="5">
        <v>70</v>
      </c>
      <c r="I37" s="6">
        <v>42</v>
      </c>
      <c r="J37" s="5" t="s">
        <v>31</v>
      </c>
      <c r="K37" s="7" t="s">
        <v>7</v>
      </c>
    </row>
    <row r="38" spans="1:11" x14ac:dyDescent="0.25">
      <c r="A38" s="4">
        <v>42572</v>
      </c>
      <c r="B38" s="4">
        <v>42572</v>
      </c>
      <c r="C38" s="12" t="s">
        <v>58</v>
      </c>
      <c r="D38" s="5" t="s">
        <v>36</v>
      </c>
      <c r="E38" s="5" t="s">
        <v>48</v>
      </c>
      <c r="F38" s="5" t="s">
        <v>16</v>
      </c>
      <c r="G38" s="5" t="s">
        <v>37</v>
      </c>
      <c r="H38" s="5">
        <v>400</v>
      </c>
      <c r="I38" s="6">
        <v>1600</v>
      </c>
      <c r="J38" s="5" t="s">
        <v>6</v>
      </c>
      <c r="K38" s="7" t="s">
        <v>7</v>
      </c>
    </row>
    <row r="39" spans="1:11" x14ac:dyDescent="0.25">
      <c r="A39" s="4">
        <v>42572</v>
      </c>
      <c r="B39" s="4">
        <v>42572</v>
      </c>
      <c r="C39" s="12" t="s">
        <v>58</v>
      </c>
      <c r="D39" s="5" t="s">
        <v>36</v>
      </c>
      <c r="E39" s="5" t="s">
        <v>50</v>
      </c>
      <c r="F39" s="5" t="s">
        <v>5</v>
      </c>
      <c r="G39" s="5" t="s">
        <v>43</v>
      </c>
      <c r="H39" s="5">
        <v>500</v>
      </c>
      <c r="I39" s="6">
        <v>78</v>
      </c>
      <c r="J39" s="5" t="s">
        <v>23</v>
      </c>
      <c r="K39" s="7" t="s">
        <v>7</v>
      </c>
    </row>
    <row r="40" spans="1:11" x14ac:dyDescent="0.25">
      <c r="A40" s="4">
        <v>42572</v>
      </c>
      <c r="B40" s="4">
        <v>42572</v>
      </c>
      <c r="C40" s="12" t="s">
        <v>58</v>
      </c>
      <c r="D40" s="5" t="s">
        <v>36</v>
      </c>
      <c r="E40" s="5" t="s">
        <v>19</v>
      </c>
      <c r="F40" s="5" t="s">
        <v>20</v>
      </c>
      <c r="G40" s="5" t="s">
        <v>42</v>
      </c>
      <c r="H40" s="5">
        <v>500</v>
      </c>
      <c r="I40" s="6">
        <v>595</v>
      </c>
      <c r="J40" s="5" t="s">
        <v>32</v>
      </c>
      <c r="K40" s="7" t="s">
        <v>7</v>
      </c>
    </row>
    <row r="41" spans="1:11" x14ac:dyDescent="0.25">
      <c r="A41" s="4">
        <v>42572</v>
      </c>
      <c r="B41" s="4">
        <v>42572</v>
      </c>
      <c r="C41" s="12" t="s">
        <v>58</v>
      </c>
      <c r="D41" s="5" t="s">
        <v>36</v>
      </c>
      <c r="E41" s="5" t="s">
        <v>49</v>
      </c>
      <c r="F41" s="5" t="s">
        <v>17</v>
      </c>
      <c r="G41" s="5" t="s">
        <v>39</v>
      </c>
      <c r="H41" s="5">
        <v>500</v>
      </c>
      <c r="I41" s="6">
        <v>23200</v>
      </c>
      <c r="J41" s="5" t="s">
        <v>15</v>
      </c>
      <c r="K41" s="7" t="s">
        <v>7</v>
      </c>
    </row>
    <row r="42" spans="1:11" x14ac:dyDescent="0.25">
      <c r="A42" s="4">
        <v>42574</v>
      </c>
      <c r="B42" s="4">
        <v>42574</v>
      </c>
      <c r="C42" s="12" t="s">
        <v>59</v>
      </c>
      <c r="D42" s="5" t="s">
        <v>35</v>
      </c>
      <c r="E42" s="5" t="s">
        <v>46</v>
      </c>
      <c r="F42" s="5" t="s">
        <v>20</v>
      </c>
      <c r="G42" s="5" t="s">
        <v>42</v>
      </c>
      <c r="H42" s="5">
        <v>620</v>
      </c>
      <c r="I42" s="6">
        <v>685.42701862950082</v>
      </c>
      <c r="J42" s="5" t="s">
        <v>22</v>
      </c>
      <c r="K42" s="7" t="s">
        <v>7</v>
      </c>
    </row>
    <row r="43" spans="1:11" x14ac:dyDescent="0.25">
      <c r="A43" s="4">
        <v>42574</v>
      </c>
      <c r="B43" s="4">
        <v>42574</v>
      </c>
      <c r="C43" s="12" t="s">
        <v>59</v>
      </c>
      <c r="D43" s="5" t="s">
        <v>35</v>
      </c>
      <c r="E43" s="5" t="s">
        <v>46</v>
      </c>
      <c r="F43" s="5" t="s">
        <v>17</v>
      </c>
      <c r="G43" s="5" t="s">
        <v>39</v>
      </c>
      <c r="H43" s="5">
        <v>400</v>
      </c>
      <c r="I43" s="6">
        <v>18389.20634920635</v>
      </c>
      <c r="J43" s="5" t="s">
        <v>6</v>
      </c>
      <c r="K43" s="7" t="s">
        <v>7</v>
      </c>
    </row>
    <row r="44" spans="1:11" x14ac:dyDescent="0.25">
      <c r="A44" s="4">
        <v>42574</v>
      </c>
      <c r="B44" s="4">
        <v>42574</v>
      </c>
      <c r="C44" s="12" t="s">
        <v>59</v>
      </c>
      <c r="D44" s="5" t="s">
        <v>35</v>
      </c>
      <c r="E44" s="5" t="s">
        <v>46</v>
      </c>
      <c r="F44" s="5" t="s">
        <v>16</v>
      </c>
      <c r="G44" s="5" t="s">
        <v>37</v>
      </c>
      <c r="H44" s="5">
        <v>500</v>
      </c>
      <c r="I44" s="6">
        <v>2023.6900820142605</v>
      </c>
      <c r="J44" s="5" t="s">
        <v>6</v>
      </c>
      <c r="K44" s="7" t="s">
        <v>7</v>
      </c>
    </row>
    <row r="45" spans="1:11" x14ac:dyDescent="0.25">
      <c r="A45" s="4">
        <v>42574</v>
      </c>
      <c r="B45" s="4">
        <v>42574</v>
      </c>
      <c r="C45" s="12" t="s">
        <v>59</v>
      </c>
      <c r="D45" s="5" t="s">
        <v>35</v>
      </c>
      <c r="E45" s="5" t="s">
        <v>46</v>
      </c>
      <c r="F45" s="5" t="s">
        <v>14</v>
      </c>
      <c r="G45" s="5" t="s">
        <v>38</v>
      </c>
      <c r="H45" s="5">
        <v>140</v>
      </c>
      <c r="I45" s="6">
        <v>88.140518582740839</v>
      </c>
      <c r="J45" s="5" t="s">
        <v>24</v>
      </c>
      <c r="K45" s="7" t="s">
        <v>7</v>
      </c>
    </row>
    <row r="46" spans="1:11" x14ac:dyDescent="0.25">
      <c r="A46" s="4">
        <v>42574</v>
      </c>
      <c r="B46" s="4">
        <v>42574</v>
      </c>
      <c r="C46" s="12" t="s">
        <v>59</v>
      </c>
      <c r="D46" s="5" t="s">
        <v>35</v>
      </c>
      <c r="E46" s="5" t="s">
        <v>46</v>
      </c>
      <c r="F46" s="5" t="s">
        <v>12</v>
      </c>
      <c r="G46" s="5" t="s">
        <v>40</v>
      </c>
      <c r="H46" s="5">
        <v>120</v>
      </c>
      <c r="I46" s="6">
        <v>64.090306054175983</v>
      </c>
      <c r="J46" s="5" t="s">
        <v>21</v>
      </c>
      <c r="K46" s="7" t="s">
        <v>7</v>
      </c>
    </row>
    <row r="47" spans="1:11" x14ac:dyDescent="0.25">
      <c r="A47" s="4">
        <v>42574</v>
      </c>
      <c r="B47" s="4">
        <v>42574</v>
      </c>
      <c r="C47" s="12" t="s">
        <v>59</v>
      </c>
      <c r="D47" s="5" t="s">
        <v>35</v>
      </c>
      <c r="E47" s="5" t="s">
        <v>46</v>
      </c>
      <c r="F47" s="5" t="s">
        <v>11</v>
      </c>
      <c r="G47" s="5" t="s">
        <v>44</v>
      </c>
      <c r="H47" s="5">
        <v>70</v>
      </c>
      <c r="I47" s="6">
        <v>58.932448795648973</v>
      </c>
      <c r="J47" s="5" t="s">
        <v>13</v>
      </c>
      <c r="K47" s="7" t="s">
        <v>7</v>
      </c>
    </row>
    <row r="48" spans="1:11" x14ac:dyDescent="0.25">
      <c r="A48" s="4">
        <v>42574</v>
      </c>
      <c r="B48" s="4">
        <v>42574</v>
      </c>
      <c r="C48" s="12" t="s">
        <v>59</v>
      </c>
      <c r="D48" s="5" t="s">
        <v>35</v>
      </c>
      <c r="E48" s="5" t="s">
        <v>46</v>
      </c>
      <c r="F48" s="5" t="s">
        <v>5</v>
      </c>
      <c r="G48" s="5" t="s">
        <v>43</v>
      </c>
      <c r="H48" s="5">
        <v>30</v>
      </c>
      <c r="I48" s="6">
        <v>61.222121478149106</v>
      </c>
      <c r="J48" s="5" t="s">
        <v>24</v>
      </c>
      <c r="K48" s="7" t="s">
        <v>7</v>
      </c>
    </row>
    <row r="49" spans="1:11" x14ac:dyDescent="0.25">
      <c r="A49" s="4">
        <v>42574</v>
      </c>
      <c r="B49" s="4">
        <v>42574</v>
      </c>
      <c r="C49" s="12" t="s">
        <v>59</v>
      </c>
      <c r="D49" s="5" t="s">
        <v>35</v>
      </c>
      <c r="E49" s="5" t="s">
        <v>46</v>
      </c>
      <c r="F49" s="5" t="s">
        <v>8</v>
      </c>
      <c r="G49" s="5" t="s">
        <v>41</v>
      </c>
      <c r="H49" s="5">
        <v>20</v>
      </c>
      <c r="I49" s="6">
        <v>762.43928308024113</v>
      </c>
      <c r="J49" s="5" t="s">
        <v>21</v>
      </c>
      <c r="K49" s="7" t="s">
        <v>7</v>
      </c>
    </row>
    <row r="50" spans="1:11" x14ac:dyDescent="0.25">
      <c r="A50" s="4">
        <v>42579</v>
      </c>
      <c r="B50" s="4">
        <v>42579</v>
      </c>
      <c r="C50" s="12" t="s">
        <v>58</v>
      </c>
      <c r="D50" s="5" t="s">
        <v>36</v>
      </c>
      <c r="E50" s="5" t="s">
        <v>47</v>
      </c>
      <c r="F50" s="5" t="s">
        <v>8</v>
      </c>
      <c r="G50" s="5" t="s">
        <v>41</v>
      </c>
      <c r="H50" s="5">
        <v>10</v>
      </c>
      <c r="I50" s="6">
        <v>410</v>
      </c>
      <c r="J50" s="5" t="s">
        <v>22</v>
      </c>
      <c r="K50" s="7" t="s">
        <v>7</v>
      </c>
    </row>
    <row r="51" spans="1:11" x14ac:dyDescent="0.25">
      <c r="A51" s="4">
        <v>42579</v>
      </c>
      <c r="B51" s="4">
        <v>42579</v>
      </c>
      <c r="C51" s="12" t="s">
        <v>58</v>
      </c>
      <c r="D51" s="5" t="s">
        <v>36</v>
      </c>
      <c r="E51" s="5" t="s">
        <v>10</v>
      </c>
      <c r="F51" s="5" t="s">
        <v>11</v>
      </c>
      <c r="G51" s="5" t="s">
        <v>44</v>
      </c>
      <c r="H51" s="5">
        <v>10</v>
      </c>
      <c r="I51" s="6">
        <v>3.8</v>
      </c>
      <c r="J51" s="5" t="s">
        <v>23</v>
      </c>
      <c r="K51" s="7" t="s">
        <v>7</v>
      </c>
    </row>
    <row r="52" spans="1:11" x14ac:dyDescent="0.25">
      <c r="A52" s="4">
        <v>42579</v>
      </c>
      <c r="B52" s="4">
        <v>42579</v>
      </c>
      <c r="C52" s="12" t="s">
        <v>58</v>
      </c>
      <c r="D52" s="5" t="s">
        <v>36</v>
      </c>
      <c r="E52" s="5" t="s">
        <v>10</v>
      </c>
      <c r="F52" s="5" t="s">
        <v>14</v>
      </c>
      <c r="G52" s="5" t="s">
        <v>38</v>
      </c>
      <c r="H52" s="5">
        <v>10</v>
      </c>
      <c r="I52" s="6">
        <v>9</v>
      </c>
      <c r="J52" s="5" t="s">
        <v>27</v>
      </c>
      <c r="K52" s="7" t="s">
        <v>7</v>
      </c>
    </row>
    <row r="53" spans="1:11" x14ac:dyDescent="0.25">
      <c r="A53" s="4">
        <v>42579</v>
      </c>
      <c r="B53" s="4">
        <v>42579</v>
      </c>
      <c r="C53" s="12" t="s">
        <v>58</v>
      </c>
      <c r="D53" s="5" t="s">
        <v>36</v>
      </c>
      <c r="E53" s="5" t="s">
        <v>50</v>
      </c>
      <c r="F53" s="5" t="s">
        <v>5</v>
      </c>
      <c r="G53" s="5" t="s">
        <v>43</v>
      </c>
      <c r="H53" s="5">
        <v>20</v>
      </c>
      <c r="I53" s="6">
        <v>42</v>
      </c>
      <c r="J53" s="5" t="s">
        <v>24</v>
      </c>
      <c r="K53" s="7" t="s">
        <v>7</v>
      </c>
    </row>
    <row r="54" spans="1:11" x14ac:dyDescent="0.25">
      <c r="A54" s="4">
        <v>42579</v>
      </c>
      <c r="B54" s="4">
        <v>42579</v>
      </c>
      <c r="C54" s="12" t="s">
        <v>58</v>
      </c>
      <c r="D54" s="5" t="s">
        <v>36</v>
      </c>
      <c r="E54" s="5" t="s">
        <v>10</v>
      </c>
      <c r="F54" s="5" t="s">
        <v>12</v>
      </c>
      <c r="G54" s="5" t="s">
        <v>40</v>
      </c>
      <c r="H54" s="5">
        <v>40</v>
      </c>
      <c r="I54" s="6">
        <v>18</v>
      </c>
      <c r="J54" s="5" t="s">
        <v>22</v>
      </c>
      <c r="K54" s="7" t="s">
        <v>7</v>
      </c>
    </row>
    <row r="55" spans="1:11" x14ac:dyDescent="0.25">
      <c r="A55" s="4">
        <v>42579</v>
      </c>
      <c r="B55" s="4">
        <v>42579</v>
      </c>
      <c r="C55" s="12" t="s">
        <v>58</v>
      </c>
      <c r="D55" s="5" t="s">
        <v>36</v>
      </c>
      <c r="E55" s="5" t="s">
        <v>48</v>
      </c>
      <c r="F55" s="5" t="s">
        <v>16</v>
      </c>
      <c r="G55" s="5" t="s">
        <v>37</v>
      </c>
      <c r="H55" s="5">
        <v>320</v>
      </c>
      <c r="I55" s="6">
        <v>1340</v>
      </c>
      <c r="J55" s="5" t="s">
        <v>21</v>
      </c>
      <c r="K55" s="7" t="s">
        <v>7</v>
      </c>
    </row>
    <row r="56" spans="1:11" x14ac:dyDescent="0.25">
      <c r="A56" s="4">
        <v>42579</v>
      </c>
      <c r="B56" s="4">
        <v>42579</v>
      </c>
      <c r="C56" s="12" t="s">
        <v>58</v>
      </c>
      <c r="D56" s="5" t="s">
        <v>36</v>
      </c>
      <c r="E56" s="5" t="s">
        <v>49</v>
      </c>
      <c r="F56" s="5" t="s">
        <v>17</v>
      </c>
      <c r="G56" s="5" t="s">
        <v>39</v>
      </c>
      <c r="H56" s="5">
        <v>380</v>
      </c>
      <c r="I56" s="6">
        <v>18300</v>
      </c>
      <c r="J56" s="5" t="s">
        <v>22</v>
      </c>
      <c r="K56" s="7" t="s">
        <v>7</v>
      </c>
    </row>
    <row r="57" spans="1:11" x14ac:dyDescent="0.25">
      <c r="A57" s="4">
        <v>42579</v>
      </c>
      <c r="B57" s="4">
        <v>42579</v>
      </c>
      <c r="C57" s="12" t="s">
        <v>58</v>
      </c>
      <c r="D57" s="5" t="s">
        <v>36</v>
      </c>
      <c r="E57" s="5" t="s">
        <v>19</v>
      </c>
      <c r="F57" s="5" t="s">
        <v>20</v>
      </c>
      <c r="G57" s="5" t="s">
        <v>42</v>
      </c>
      <c r="H57" s="5">
        <v>400</v>
      </c>
      <c r="I57" s="6">
        <v>390</v>
      </c>
      <c r="J57" s="5" t="s">
        <v>30</v>
      </c>
      <c r="K57" s="7" t="s">
        <v>7</v>
      </c>
    </row>
    <row r="58" spans="1:11" x14ac:dyDescent="0.25">
      <c r="A58" s="4">
        <v>42581</v>
      </c>
      <c r="B58" s="4">
        <v>42581</v>
      </c>
      <c r="C58" s="12" t="s">
        <v>59</v>
      </c>
      <c r="D58" s="5" t="s">
        <v>35</v>
      </c>
      <c r="E58" s="5" t="s">
        <v>46</v>
      </c>
      <c r="F58" s="5" t="s">
        <v>20</v>
      </c>
      <c r="G58" s="5" t="s">
        <v>42</v>
      </c>
      <c r="H58" s="5">
        <v>800</v>
      </c>
      <c r="I58" s="6">
        <v>843.41910896162847</v>
      </c>
      <c r="J58" s="5" t="s">
        <v>9</v>
      </c>
      <c r="K58" s="7" t="s">
        <v>7</v>
      </c>
    </row>
    <row r="59" spans="1:11" x14ac:dyDescent="0.25">
      <c r="A59" s="4">
        <v>42581</v>
      </c>
      <c r="B59" s="4">
        <v>42581</v>
      </c>
      <c r="C59" s="12" t="s">
        <v>59</v>
      </c>
      <c r="D59" s="5" t="s">
        <v>35</v>
      </c>
      <c r="E59" s="5" t="s">
        <v>46</v>
      </c>
      <c r="F59" s="5" t="s">
        <v>17</v>
      </c>
      <c r="G59" s="5" t="s">
        <v>39</v>
      </c>
      <c r="H59" s="5">
        <v>620</v>
      </c>
      <c r="I59" s="6">
        <v>28939.504977132092</v>
      </c>
      <c r="J59" s="5" t="s">
        <v>18</v>
      </c>
      <c r="K59" s="7" t="s">
        <v>7</v>
      </c>
    </row>
    <row r="60" spans="1:11" x14ac:dyDescent="0.25">
      <c r="A60" s="4">
        <v>42581</v>
      </c>
      <c r="B60" s="4">
        <v>42581</v>
      </c>
      <c r="C60" s="12" t="s">
        <v>59</v>
      </c>
      <c r="D60" s="5" t="s">
        <v>35</v>
      </c>
      <c r="E60" s="5" t="s">
        <v>46</v>
      </c>
      <c r="F60" s="5" t="s">
        <v>16</v>
      </c>
      <c r="G60" s="5" t="s">
        <v>37</v>
      </c>
      <c r="H60" s="5">
        <v>500</v>
      </c>
      <c r="I60" s="6">
        <v>2062.9255978620677</v>
      </c>
      <c r="J60" s="5" t="s">
        <v>26</v>
      </c>
      <c r="K60" s="7" t="s">
        <v>7</v>
      </c>
    </row>
    <row r="61" spans="1:11" x14ac:dyDescent="0.25">
      <c r="A61" s="4">
        <v>42581</v>
      </c>
      <c r="B61" s="4">
        <v>42581</v>
      </c>
      <c r="C61" s="12" t="s">
        <v>59</v>
      </c>
      <c r="D61" s="5" t="s">
        <v>35</v>
      </c>
      <c r="E61" s="5" t="s">
        <v>46</v>
      </c>
      <c r="F61" s="5" t="s">
        <v>14</v>
      </c>
      <c r="G61" s="5" t="s">
        <v>38</v>
      </c>
      <c r="H61" s="5">
        <v>140</v>
      </c>
      <c r="I61" s="6">
        <v>90.307632573425394</v>
      </c>
      <c r="J61" s="5" t="s">
        <v>9</v>
      </c>
      <c r="K61" s="7" t="s">
        <v>7</v>
      </c>
    </row>
    <row r="62" spans="1:11" x14ac:dyDescent="0.25">
      <c r="A62" s="4">
        <v>42581</v>
      </c>
      <c r="B62" s="4">
        <v>42581</v>
      </c>
      <c r="C62" s="12" t="s">
        <v>59</v>
      </c>
      <c r="D62" s="5" t="s">
        <v>35</v>
      </c>
      <c r="E62" s="5" t="s">
        <v>46</v>
      </c>
      <c r="F62" s="5" t="s">
        <v>12</v>
      </c>
      <c r="G62" s="5" t="s">
        <v>40</v>
      </c>
      <c r="H62" s="5">
        <v>120</v>
      </c>
      <c r="I62" s="6">
        <v>61.635243753889853</v>
      </c>
      <c r="J62" s="5" t="s">
        <v>32</v>
      </c>
      <c r="K62" s="7" t="s">
        <v>7</v>
      </c>
    </row>
    <row r="63" spans="1:11" x14ac:dyDescent="0.25">
      <c r="A63" s="4">
        <v>42581</v>
      </c>
      <c r="B63" s="4">
        <v>42581</v>
      </c>
      <c r="C63" s="12" t="s">
        <v>59</v>
      </c>
      <c r="D63" s="5" t="s">
        <v>35</v>
      </c>
      <c r="E63" s="5" t="s">
        <v>46</v>
      </c>
      <c r="F63" s="5" t="s">
        <v>5</v>
      </c>
      <c r="G63" s="5" t="s">
        <v>43</v>
      </c>
      <c r="H63" s="5">
        <v>70</v>
      </c>
      <c r="I63" s="6">
        <v>143.49527593171209</v>
      </c>
      <c r="J63" s="5" t="s">
        <v>31</v>
      </c>
      <c r="K63" s="7" t="s">
        <v>7</v>
      </c>
    </row>
    <row r="64" spans="1:11" x14ac:dyDescent="0.25">
      <c r="A64" s="4">
        <v>42581</v>
      </c>
      <c r="B64" s="4">
        <v>42581</v>
      </c>
      <c r="C64" s="12" t="s">
        <v>59</v>
      </c>
      <c r="D64" s="5" t="s">
        <v>35</v>
      </c>
      <c r="E64" s="5" t="s">
        <v>46</v>
      </c>
      <c r="F64" s="5" t="s">
        <v>11</v>
      </c>
      <c r="G64" s="5" t="s">
        <v>44</v>
      </c>
      <c r="H64" s="5">
        <v>70</v>
      </c>
      <c r="I64" s="6">
        <v>54.755129829802861</v>
      </c>
      <c r="J64" s="5" t="s">
        <v>30</v>
      </c>
      <c r="K64" s="7" t="s">
        <v>7</v>
      </c>
    </row>
    <row r="65" spans="1:11" x14ac:dyDescent="0.25">
      <c r="A65" s="4">
        <v>42581</v>
      </c>
      <c r="B65" s="4">
        <v>42581</v>
      </c>
      <c r="C65" s="12" t="s">
        <v>59</v>
      </c>
      <c r="D65" s="5" t="s">
        <v>35</v>
      </c>
      <c r="E65" s="5" t="s">
        <v>46</v>
      </c>
      <c r="F65" s="5" t="s">
        <v>8</v>
      </c>
      <c r="G65" s="5" t="s">
        <v>41</v>
      </c>
      <c r="H65" s="5">
        <v>40</v>
      </c>
      <c r="I65" s="6">
        <v>1550.6328019187636</v>
      </c>
      <c r="J65" s="5" t="s">
        <v>24</v>
      </c>
      <c r="K65" s="7" t="s">
        <v>7</v>
      </c>
    </row>
    <row r="66" spans="1:11" x14ac:dyDescent="0.25">
      <c r="A66" s="4">
        <v>42582</v>
      </c>
      <c r="B66" s="4">
        <v>42582</v>
      </c>
      <c r="C66" s="12" t="s">
        <v>61</v>
      </c>
      <c r="D66" s="5" t="s">
        <v>45</v>
      </c>
      <c r="E66" s="5" t="s">
        <v>46</v>
      </c>
      <c r="F66" s="5" t="s">
        <v>14</v>
      </c>
      <c r="G66" s="5" t="s">
        <v>38</v>
      </c>
      <c r="H66" s="5">
        <v>250</v>
      </c>
      <c r="I66" s="6">
        <v>3.0317562363935684</v>
      </c>
      <c r="J66" s="5" t="s">
        <v>28</v>
      </c>
      <c r="K66" s="7" t="s">
        <v>7</v>
      </c>
    </row>
    <row r="67" spans="1:11" x14ac:dyDescent="0.25">
      <c r="A67" s="4">
        <v>42582</v>
      </c>
      <c r="B67" s="4">
        <v>42582</v>
      </c>
      <c r="C67" s="12" t="s">
        <v>61</v>
      </c>
      <c r="D67" s="5" t="s">
        <v>45</v>
      </c>
      <c r="E67" s="5" t="s">
        <v>46</v>
      </c>
      <c r="F67" s="5" t="s">
        <v>17</v>
      </c>
      <c r="G67" s="5" t="s">
        <v>39</v>
      </c>
      <c r="H67" s="5">
        <v>600</v>
      </c>
      <c r="I67" s="6">
        <v>2800.5972558514927</v>
      </c>
      <c r="J67" s="5" t="s">
        <v>18</v>
      </c>
      <c r="K67" s="7" t="s">
        <v>7</v>
      </c>
    </row>
    <row r="68" spans="1:11" x14ac:dyDescent="0.25">
      <c r="A68" s="4">
        <v>42582</v>
      </c>
      <c r="B68" s="4">
        <v>42582</v>
      </c>
      <c r="C68" s="12" t="s">
        <v>61</v>
      </c>
      <c r="D68" s="5" t="s">
        <v>45</v>
      </c>
      <c r="E68" s="5" t="s">
        <v>46</v>
      </c>
      <c r="F68" s="5" t="s">
        <v>20</v>
      </c>
      <c r="G68" s="5" t="s">
        <v>42</v>
      </c>
      <c r="H68" s="5">
        <v>86.800000000000068</v>
      </c>
      <c r="I68" s="6">
        <v>9.1510973322336753</v>
      </c>
      <c r="J68" s="5" t="s">
        <v>6</v>
      </c>
      <c r="K68" s="7" t="s">
        <v>7</v>
      </c>
    </row>
    <row r="69" spans="1:11" x14ac:dyDescent="0.25">
      <c r="A69" s="4">
        <v>42582</v>
      </c>
      <c r="B69" s="4">
        <v>42582</v>
      </c>
      <c r="C69" s="12" t="s">
        <v>61</v>
      </c>
      <c r="D69" s="5" t="s">
        <v>45</v>
      </c>
      <c r="E69" s="5" t="s">
        <v>46</v>
      </c>
      <c r="F69" s="5" t="s">
        <v>16</v>
      </c>
      <c r="G69" s="5" t="s">
        <v>37</v>
      </c>
      <c r="H69" s="5">
        <v>31.400000000000002</v>
      </c>
      <c r="I69" s="6">
        <v>129.55172754573772</v>
      </c>
      <c r="J69" s="5" t="s">
        <v>27</v>
      </c>
      <c r="K69" s="7" t="s">
        <v>7</v>
      </c>
    </row>
    <row r="70" spans="1:11" x14ac:dyDescent="0.25">
      <c r="A70" s="4">
        <v>42582</v>
      </c>
      <c r="B70" s="4">
        <v>42582</v>
      </c>
      <c r="C70" s="12" t="s">
        <v>61</v>
      </c>
      <c r="D70" s="5" t="s">
        <v>45</v>
      </c>
      <c r="E70" s="5" t="s">
        <v>46</v>
      </c>
      <c r="F70" s="5" t="s">
        <v>5</v>
      </c>
      <c r="G70" s="5" t="s">
        <v>43</v>
      </c>
      <c r="H70" s="5">
        <v>8.9</v>
      </c>
      <c r="I70" s="6">
        <v>18.244399368460538</v>
      </c>
      <c r="J70" s="5" t="s">
        <v>29</v>
      </c>
      <c r="K70" s="7" t="s">
        <v>7</v>
      </c>
    </row>
    <row r="71" spans="1:11" x14ac:dyDescent="0.25">
      <c r="A71" s="4">
        <v>42582</v>
      </c>
      <c r="B71" s="4">
        <v>42582</v>
      </c>
      <c r="C71" s="12" t="s">
        <v>61</v>
      </c>
      <c r="D71" s="5" t="s">
        <v>45</v>
      </c>
      <c r="E71" s="5" t="s">
        <v>46</v>
      </c>
      <c r="F71" s="5" t="s">
        <v>11</v>
      </c>
      <c r="G71" s="5" t="s">
        <v>44</v>
      </c>
      <c r="H71" s="5">
        <v>7.4</v>
      </c>
      <c r="I71" s="6">
        <v>5.7883994391505933</v>
      </c>
      <c r="J71" s="5" t="s">
        <v>27</v>
      </c>
      <c r="K71" s="7" t="s">
        <v>7</v>
      </c>
    </row>
    <row r="72" spans="1:11" x14ac:dyDescent="0.25">
      <c r="A72" s="4">
        <v>42582</v>
      </c>
      <c r="B72" s="4">
        <v>42582</v>
      </c>
      <c r="C72" s="12" t="s">
        <v>61</v>
      </c>
      <c r="D72" s="5" t="s">
        <v>45</v>
      </c>
      <c r="E72" s="5" t="s">
        <v>46</v>
      </c>
      <c r="F72" s="5" t="s">
        <v>8</v>
      </c>
      <c r="G72" s="5" t="s">
        <v>41</v>
      </c>
      <c r="H72" s="5">
        <v>4.6999999999999993</v>
      </c>
      <c r="I72" s="6">
        <v>182.19935422545458</v>
      </c>
      <c r="J72" s="5" t="s">
        <v>25</v>
      </c>
      <c r="K72" s="7" t="s">
        <v>7</v>
      </c>
    </row>
    <row r="73" spans="1:11" x14ac:dyDescent="0.25">
      <c r="A73" s="4">
        <v>42582</v>
      </c>
      <c r="B73" s="4">
        <v>42582</v>
      </c>
      <c r="C73" s="12" t="s">
        <v>61</v>
      </c>
      <c r="D73" s="5" t="s">
        <v>45</v>
      </c>
      <c r="E73" s="5" t="s">
        <v>46</v>
      </c>
      <c r="F73" s="5" t="s">
        <v>12</v>
      </c>
      <c r="G73" s="5" t="s">
        <v>40</v>
      </c>
      <c r="H73" s="5">
        <v>4.4000000000000004</v>
      </c>
      <c r="I73" s="6">
        <v>2.2599589376426286</v>
      </c>
      <c r="J73" s="5" t="s">
        <v>31</v>
      </c>
      <c r="K73" s="7" t="s">
        <v>7</v>
      </c>
    </row>
    <row r="74" spans="1:11" x14ac:dyDescent="0.25">
      <c r="A74" s="4">
        <v>42586</v>
      </c>
      <c r="B74" s="4">
        <v>42586</v>
      </c>
      <c r="C74" s="12" t="s">
        <v>58</v>
      </c>
      <c r="D74" s="5" t="s">
        <v>36</v>
      </c>
      <c r="E74" s="5" t="s">
        <v>47</v>
      </c>
      <c r="F74" s="5" t="s">
        <v>8</v>
      </c>
      <c r="G74" s="5" t="s">
        <v>41</v>
      </c>
      <c r="H74" s="5">
        <v>20</v>
      </c>
      <c r="I74" s="6">
        <v>750</v>
      </c>
      <c r="J74" s="5" t="s">
        <v>23</v>
      </c>
      <c r="K74" s="7" t="s">
        <v>7</v>
      </c>
    </row>
    <row r="75" spans="1:11" x14ac:dyDescent="0.25">
      <c r="A75" s="4">
        <v>42586</v>
      </c>
      <c r="B75" s="4">
        <v>42586</v>
      </c>
      <c r="C75" s="12" t="s">
        <v>58</v>
      </c>
      <c r="D75" s="5" t="s">
        <v>36</v>
      </c>
      <c r="E75" s="5" t="s">
        <v>50</v>
      </c>
      <c r="F75" s="5" t="s">
        <v>5</v>
      </c>
      <c r="G75" s="5" t="s">
        <v>43</v>
      </c>
      <c r="H75" s="5">
        <v>50</v>
      </c>
      <c r="I75" s="6">
        <v>105</v>
      </c>
      <c r="J75" s="5" t="s">
        <v>18</v>
      </c>
      <c r="K75" s="7" t="s">
        <v>7</v>
      </c>
    </row>
    <row r="76" spans="1:11" x14ac:dyDescent="0.25">
      <c r="A76" s="4">
        <v>42586</v>
      </c>
      <c r="B76" s="4">
        <v>42586</v>
      </c>
      <c r="C76" s="12" t="s">
        <v>58</v>
      </c>
      <c r="D76" s="5" t="s">
        <v>36</v>
      </c>
      <c r="E76" s="5" t="s">
        <v>10</v>
      </c>
      <c r="F76" s="5" t="s">
        <v>11</v>
      </c>
      <c r="G76" s="5" t="s">
        <v>44</v>
      </c>
      <c r="H76" s="5">
        <v>90</v>
      </c>
      <c r="I76" s="6">
        <v>75</v>
      </c>
      <c r="J76" s="5" t="s">
        <v>25</v>
      </c>
      <c r="K76" s="7" t="s">
        <v>7</v>
      </c>
    </row>
    <row r="77" spans="1:11" x14ac:dyDescent="0.25">
      <c r="A77" s="4">
        <v>42586</v>
      </c>
      <c r="B77" s="4">
        <v>42586</v>
      </c>
      <c r="C77" s="12" t="s">
        <v>58</v>
      </c>
      <c r="D77" s="5" t="s">
        <v>36</v>
      </c>
      <c r="E77" s="5" t="s">
        <v>10</v>
      </c>
      <c r="F77" s="5" t="s">
        <v>12</v>
      </c>
      <c r="G77" s="5" t="s">
        <v>40</v>
      </c>
      <c r="H77" s="5">
        <v>110</v>
      </c>
      <c r="I77" s="6">
        <v>59</v>
      </c>
      <c r="J77" s="5" t="s">
        <v>31</v>
      </c>
      <c r="K77" s="7" t="s">
        <v>7</v>
      </c>
    </row>
    <row r="78" spans="1:11" x14ac:dyDescent="0.25">
      <c r="A78" s="4">
        <v>42586</v>
      </c>
      <c r="B78" s="4">
        <v>42586</v>
      </c>
      <c r="C78" s="12" t="s">
        <v>58</v>
      </c>
      <c r="D78" s="5" t="s">
        <v>36</v>
      </c>
      <c r="E78" s="5" t="s">
        <v>10</v>
      </c>
      <c r="F78" s="5" t="s">
        <v>14</v>
      </c>
      <c r="G78" s="5" t="s">
        <v>38</v>
      </c>
      <c r="H78" s="5">
        <v>200</v>
      </c>
      <c r="I78" s="6">
        <v>190</v>
      </c>
      <c r="J78" s="5" t="s">
        <v>29</v>
      </c>
      <c r="K78" s="7" t="s">
        <v>7</v>
      </c>
    </row>
    <row r="79" spans="1:11" x14ac:dyDescent="0.25">
      <c r="A79" s="4">
        <v>42586</v>
      </c>
      <c r="B79" s="4">
        <v>42586</v>
      </c>
      <c r="C79" s="12" t="s">
        <v>58</v>
      </c>
      <c r="D79" s="5" t="s">
        <v>36</v>
      </c>
      <c r="E79" s="5" t="s">
        <v>48</v>
      </c>
      <c r="F79" s="5" t="s">
        <v>16</v>
      </c>
      <c r="G79" s="5" t="s">
        <v>37</v>
      </c>
      <c r="H79" s="5">
        <v>450</v>
      </c>
      <c r="I79" s="6">
        <v>1800</v>
      </c>
      <c r="J79" s="5" t="s">
        <v>24</v>
      </c>
      <c r="K79" s="7" t="s">
        <v>7</v>
      </c>
    </row>
    <row r="80" spans="1:11" x14ac:dyDescent="0.25">
      <c r="A80" s="4">
        <v>42586</v>
      </c>
      <c r="B80" s="4">
        <v>42586</v>
      </c>
      <c r="C80" s="12" t="s">
        <v>58</v>
      </c>
      <c r="D80" s="5" t="s">
        <v>36</v>
      </c>
      <c r="E80" s="5" t="s">
        <v>49</v>
      </c>
      <c r="F80" s="5" t="s">
        <v>17</v>
      </c>
      <c r="G80" s="5" t="s">
        <v>39</v>
      </c>
      <c r="H80" s="5">
        <v>400</v>
      </c>
      <c r="I80" s="6">
        <v>21760</v>
      </c>
      <c r="J80" s="5" t="s">
        <v>22</v>
      </c>
      <c r="K80" s="7" t="s">
        <v>7</v>
      </c>
    </row>
    <row r="81" spans="1:11" x14ac:dyDescent="0.25">
      <c r="A81" s="4">
        <v>42586</v>
      </c>
      <c r="B81" s="4">
        <v>42586</v>
      </c>
      <c r="C81" s="12" t="s">
        <v>58</v>
      </c>
      <c r="D81" s="5" t="s">
        <v>36</v>
      </c>
      <c r="E81" s="5" t="s">
        <v>19</v>
      </c>
      <c r="F81" s="5" t="s">
        <v>20</v>
      </c>
      <c r="G81" s="5" t="s">
        <v>42</v>
      </c>
      <c r="H81" s="5">
        <v>700</v>
      </c>
      <c r="I81" s="6">
        <v>700</v>
      </c>
      <c r="J81" s="5" t="s">
        <v>13</v>
      </c>
      <c r="K81" s="7" t="s">
        <v>7</v>
      </c>
    </row>
    <row r="82" spans="1:11" x14ac:dyDescent="0.25">
      <c r="A82" s="4">
        <v>42588</v>
      </c>
      <c r="B82" s="4">
        <v>42588</v>
      </c>
      <c r="C82" s="12" t="s">
        <v>59</v>
      </c>
      <c r="D82" s="5" t="s">
        <v>35</v>
      </c>
      <c r="E82" s="5" t="s">
        <v>46</v>
      </c>
      <c r="F82" s="5" t="s">
        <v>20</v>
      </c>
      <c r="G82" s="5" t="s">
        <v>42</v>
      </c>
      <c r="H82" s="5">
        <v>526.32000000000005</v>
      </c>
      <c r="I82" s="6">
        <v>532.91202271981274</v>
      </c>
      <c r="J82" s="5" t="s">
        <v>24</v>
      </c>
      <c r="K82" s="7" t="s">
        <v>7</v>
      </c>
    </row>
    <row r="83" spans="1:11" x14ac:dyDescent="0.25">
      <c r="A83" s="4">
        <v>42588</v>
      </c>
      <c r="B83" s="4">
        <v>42588</v>
      </c>
      <c r="C83" s="12" t="s">
        <v>59</v>
      </c>
      <c r="D83" s="5" t="s">
        <v>35</v>
      </c>
      <c r="E83" s="5" t="s">
        <v>46</v>
      </c>
      <c r="F83" s="5" t="s">
        <v>5</v>
      </c>
      <c r="G83" s="5" t="s">
        <v>43</v>
      </c>
      <c r="H83" s="5">
        <v>250</v>
      </c>
      <c r="I83" s="6">
        <v>23.032125448871462</v>
      </c>
      <c r="J83" s="5" t="s">
        <v>33</v>
      </c>
      <c r="K83" s="7" t="s">
        <v>7</v>
      </c>
    </row>
    <row r="84" spans="1:11" x14ac:dyDescent="0.25">
      <c r="A84" s="4">
        <v>42588</v>
      </c>
      <c r="B84" s="4">
        <v>42588</v>
      </c>
      <c r="C84" s="12" t="s">
        <v>59</v>
      </c>
      <c r="D84" s="5" t="s">
        <v>35</v>
      </c>
      <c r="E84" s="5" t="s">
        <v>46</v>
      </c>
      <c r="F84" s="5" t="s">
        <v>17</v>
      </c>
      <c r="G84" s="5" t="s">
        <v>39</v>
      </c>
      <c r="H84" s="5">
        <v>250</v>
      </c>
      <c r="I84" s="6">
        <v>12527.308462619198</v>
      </c>
      <c r="J84" s="5" t="s">
        <v>18</v>
      </c>
      <c r="K84" s="7" t="s">
        <v>7</v>
      </c>
    </row>
    <row r="85" spans="1:11" x14ac:dyDescent="0.25">
      <c r="A85" s="4">
        <v>42588</v>
      </c>
      <c r="B85" s="4">
        <v>42588</v>
      </c>
      <c r="C85" s="12" t="s">
        <v>59</v>
      </c>
      <c r="D85" s="5" t="s">
        <v>35</v>
      </c>
      <c r="E85" s="5" t="s">
        <v>46</v>
      </c>
      <c r="F85" s="5" t="s">
        <v>16</v>
      </c>
      <c r="G85" s="5" t="s">
        <v>37</v>
      </c>
      <c r="H85" s="5">
        <v>438.6</v>
      </c>
      <c r="I85" s="6">
        <v>1758.9059864852738</v>
      </c>
      <c r="J85" s="5" t="s">
        <v>21</v>
      </c>
      <c r="K85" s="7" t="s">
        <v>7</v>
      </c>
    </row>
    <row r="86" spans="1:11" x14ac:dyDescent="0.25">
      <c r="A86" s="4">
        <v>42588</v>
      </c>
      <c r="B86" s="4">
        <v>42588</v>
      </c>
      <c r="C86" s="12" t="s">
        <v>59</v>
      </c>
      <c r="D86" s="5" t="s">
        <v>35</v>
      </c>
      <c r="E86" s="5" t="s">
        <v>46</v>
      </c>
      <c r="F86" s="5" t="s">
        <v>14</v>
      </c>
      <c r="G86" s="5" t="s">
        <v>38</v>
      </c>
      <c r="H86" s="5">
        <v>105.3</v>
      </c>
      <c r="I86" s="6">
        <v>95.846640102467418</v>
      </c>
      <c r="J86" s="5" t="s">
        <v>18</v>
      </c>
      <c r="K86" s="7" t="s">
        <v>7</v>
      </c>
    </row>
    <row r="87" spans="1:11" x14ac:dyDescent="0.25">
      <c r="A87" s="4">
        <v>42588</v>
      </c>
      <c r="B87" s="4">
        <v>42588</v>
      </c>
      <c r="C87" s="12" t="s">
        <v>59</v>
      </c>
      <c r="D87" s="5" t="s">
        <v>35</v>
      </c>
      <c r="E87" s="5" t="s">
        <v>46</v>
      </c>
      <c r="F87" s="5" t="s">
        <v>12</v>
      </c>
      <c r="G87" s="5" t="s">
        <v>40</v>
      </c>
      <c r="H87" s="5">
        <v>55.599999999999994</v>
      </c>
      <c r="I87" s="6">
        <v>29.484710117147284</v>
      </c>
      <c r="J87" s="5" t="s">
        <v>6</v>
      </c>
      <c r="K87" s="7" t="s">
        <v>7</v>
      </c>
    </row>
    <row r="88" spans="1:11" x14ac:dyDescent="0.25">
      <c r="A88" s="4">
        <v>42588</v>
      </c>
      <c r="B88" s="4">
        <v>42588</v>
      </c>
      <c r="C88" s="12" t="s">
        <v>59</v>
      </c>
      <c r="D88" s="5" t="s">
        <v>35</v>
      </c>
      <c r="E88" s="5" t="s">
        <v>46</v>
      </c>
      <c r="F88" s="5" t="s">
        <v>11</v>
      </c>
      <c r="G88" s="5" t="s">
        <v>44</v>
      </c>
      <c r="H88" s="5">
        <v>52.599999999999994</v>
      </c>
      <c r="I88" s="6">
        <v>43.833333333333336</v>
      </c>
      <c r="J88" s="5" t="s">
        <v>27</v>
      </c>
      <c r="K88" s="7" t="s">
        <v>7</v>
      </c>
    </row>
    <row r="89" spans="1:11" x14ac:dyDescent="0.25">
      <c r="A89" s="4">
        <v>42588</v>
      </c>
      <c r="B89" s="4">
        <v>42588</v>
      </c>
      <c r="C89" s="12" t="s">
        <v>59</v>
      </c>
      <c r="D89" s="5" t="s">
        <v>35</v>
      </c>
      <c r="E89" s="5" t="s">
        <v>46</v>
      </c>
      <c r="F89" s="5" t="s">
        <v>8</v>
      </c>
      <c r="G89" s="5" t="s">
        <v>41</v>
      </c>
      <c r="H89" s="5">
        <v>5.3000000000000007</v>
      </c>
      <c r="I89" s="6">
        <v>198.75</v>
      </c>
      <c r="J89" s="5" t="s">
        <v>25</v>
      </c>
      <c r="K89" s="7" t="s">
        <v>7</v>
      </c>
    </row>
    <row r="90" spans="1:11" x14ac:dyDescent="0.25">
      <c r="A90" s="4">
        <v>42593</v>
      </c>
      <c r="B90" s="4">
        <v>42593</v>
      </c>
      <c r="C90" s="12" t="s">
        <v>58</v>
      </c>
      <c r="D90" s="5" t="s">
        <v>36</v>
      </c>
      <c r="E90" s="5" t="s">
        <v>47</v>
      </c>
      <c r="F90" s="5" t="s">
        <v>8</v>
      </c>
      <c r="G90" s="5" t="s">
        <v>41</v>
      </c>
      <c r="H90" s="5">
        <v>20</v>
      </c>
      <c r="I90" s="6">
        <v>750</v>
      </c>
      <c r="J90" s="5" t="s">
        <v>23</v>
      </c>
      <c r="K90" s="7" t="s">
        <v>7</v>
      </c>
    </row>
    <row r="91" spans="1:11" x14ac:dyDescent="0.25">
      <c r="A91" s="4">
        <v>42593</v>
      </c>
      <c r="B91" s="4">
        <v>42593</v>
      </c>
      <c r="C91" s="12" t="s">
        <v>58</v>
      </c>
      <c r="D91" s="5" t="s">
        <v>36</v>
      </c>
      <c r="E91" s="5" t="s">
        <v>10</v>
      </c>
      <c r="F91" s="5" t="s">
        <v>11</v>
      </c>
      <c r="G91" s="5" t="s">
        <v>44</v>
      </c>
      <c r="H91" s="5">
        <v>20</v>
      </c>
      <c r="I91" s="6">
        <v>16</v>
      </c>
      <c r="J91" s="5" t="s">
        <v>27</v>
      </c>
      <c r="K91" s="7" t="s">
        <v>7</v>
      </c>
    </row>
    <row r="92" spans="1:11" x14ac:dyDescent="0.25">
      <c r="A92" s="4">
        <v>42593</v>
      </c>
      <c r="B92" s="4">
        <v>42593</v>
      </c>
      <c r="C92" s="12" t="s">
        <v>58</v>
      </c>
      <c r="D92" s="5" t="s">
        <v>36</v>
      </c>
      <c r="E92" s="5" t="s">
        <v>50</v>
      </c>
      <c r="F92" s="5" t="s">
        <v>5</v>
      </c>
      <c r="G92" s="5" t="s">
        <v>43</v>
      </c>
      <c r="H92" s="5">
        <v>60</v>
      </c>
      <c r="I92" s="6">
        <v>125</v>
      </c>
      <c r="J92" s="5" t="s">
        <v>21</v>
      </c>
      <c r="K92" s="7" t="s">
        <v>7</v>
      </c>
    </row>
    <row r="93" spans="1:11" x14ac:dyDescent="0.25">
      <c r="A93" s="4">
        <v>42593</v>
      </c>
      <c r="B93" s="4">
        <v>42595</v>
      </c>
      <c r="C93" s="12" t="s">
        <v>58</v>
      </c>
      <c r="D93" s="5" t="s">
        <v>36</v>
      </c>
      <c r="E93" s="5" t="s">
        <v>10</v>
      </c>
      <c r="F93" s="5" t="s">
        <v>12</v>
      </c>
      <c r="G93" s="5" t="s">
        <v>40</v>
      </c>
      <c r="H93" s="5">
        <v>100</v>
      </c>
      <c r="I93" s="6">
        <v>49</v>
      </c>
      <c r="J93" s="5" t="s">
        <v>15</v>
      </c>
      <c r="K93" s="7" t="s">
        <v>7</v>
      </c>
    </row>
    <row r="94" spans="1:11" x14ac:dyDescent="0.25">
      <c r="A94" s="4">
        <v>42593</v>
      </c>
      <c r="B94" s="4">
        <v>42593</v>
      </c>
      <c r="C94" s="12" t="s">
        <v>58</v>
      </c>
      <c r="D94" s="5" t="s">
        <v>36</v>
      </c>
      <c r="E94" s="5" t="s">
        <v>10</v>
      </c>
      <c r="F94" s="5" t="s">
        <v>14</v>
      </c>
      <c r="G94" s="5" t="s">
        <v>38</v>
      </c>
      <c r="H94" s="5">
        <v>150</v>
      </c>
      <c r="I94" s="6">
        <v>140</v>
      </c>
      <c r="J94" s="5" t="s">
        <v>18</v>
      </c>
      <c r="K94" s="7" t="s">
        <v>7</v>
      </c>
    </row>
    <row r="95" spans="1:11" x14ac:dyDescent="0.25">
      <c r="A95" s="4">
        <v>42593</v>
      </c>
      <c r="B95" s="4">
        <v>42593</v>
      </c>
      <c r="C95" s="12" t="s">
        <v>58</v>
      </c>
      <c r="D95" s="5" t="s">
        <v>36</v>
      </c>
      <c r="E95" s="5" t="s">
        <v>48</v>
      </c>
      <c r="F95" s="5" t="s">
        <v>16</v>
      </c>
      <c r="G95" s="5" t="s">
        <v>37</v>
      </c>
      <c r="H95" s="5">
        <v>400</v>
      </c>
      <c r="I95" s="6">
        <v>1800</v>
      </c>
      <c r="J95" s="5" t="s">
        <v>32</v>
      </c>
      <c r="K95" s="7" t="s">
        <v>7</v>
      </c>
    </row>
    <row r="96" spans="1:11" x14ac:dyDescent="0.25">
      <c r="A96" s="4">
        <v>42593</v>
      </c>
      <c r="B96" s="4">
        <v>42593</v>
      </c>
      <c r="C96" s="12" t="s">
        <v>58</v>
      </c>
      <c r="D96" s="5" t="s">
        <v>36</v>
      </c>
      <c r="E96" s="5" t="s">
        <v>19</v>
      </c>
      <c r="F96" s="5" t="s">
        <v>20</v>
      </c>
      <c r="G96" s="5" t="s">
        <v>42</v>
      </c>
      <c r="H96" s="5">
        <v>600</v>
      </c>
      <c r="I96" s="6">
        <v>595</v>
      </c>
      <c r="J96" s="5" t="s">
        <v>32</v>
      </c>
      <c r="K96" s="7" t="s">
        <v>7</v>
      </c>
    </row>
    <row r="97" spans="1:11" x14ac:dyDescent="0.25">
      <c r="A97" s="4">
        <v>42593</v>
      </c>
      <c r="B97" s="4">
        <v>42593</v>
      </c>
      <c r="C97" s="12" t="s">
        <v>58</v>
      </c>
      <c r="D97" s="5" t="s">
        <v>36</v>
      </c>
      <c r="E97" s="5" t="s">
        <v>49</v>
      </c>
      <c r="F97" s="5" t="s">
        <v>17</v>
      </c>
      <c r="G97" s="5" t="s">
        <v>39</v>
      </c>
      <c r="H97" s="5">
        <v>600</v>
      </c>
      <c r="I97" s="6">
        <v>24320</v>
      </c>
      <c r="J97" s="5" t="s">
        <v>21</v>
      </c>
      <c r="K97" s="7" t="s">
        <v>7</v>
      </c>
    </row>
    <row r="98" spans="1:11" x14ac:dyDescent="0.25">
      <c r="A98" s="4">
        <v>42595</v>
      </c>
      <c r="B98" s="4">
        <v>42595</v>
      </c>
      <c r="C98" s="12" t="s">
        <v>59</v>
      </c>
      <c r="D98" s="5" t="s">
        <v>35</v>
      </c>
      <c r="E98" s="5" t="s">
        <v>46</v>
      </c>
      <c r="F98" s="5" t="s">
        <v>20</v>
      </c>
      <c r="G98" s="5" t="s">
        <v>42</v>
      </c>
      <c r="H98" s="5">
        <v>635</v>
      </c>
      <c r="I98" s="6">
        <v>634.87443914480355</v>
      </c>
      <c r="J98" s="5" t="s">
        <v>15</v>
      </c>
      <c r="K98" s="7" t="s">
        <v>7</v>
      </c>
    </row>
    <row r="99" spans="1:11" x14ac:dyDescent="0.25">
      <c r="A99" s="4">
        <v>42595</v>
      </c>
      <c r="B99" s="4">
        <v>42595</v>
      </c>
      <c r="C99" s="12" t="s">
        <v>59</v>
      </c>
      <c r="D99" s="5" t="s">
        <v>35</v>
      </c>
      <c r="E99" s="5" t="s">
        <v>46</v>
      </c>
      <c r="F99" s="5" t="s">
        <v>17</v>
      </c>
      <c r="G99" s="5" t="s">
        <v>39</v>
      </c>
      <c r="H99" s="5">
        <v>350</v>
      </c>
      <c r="I99" s="6">
        <v>15929.480560786775</v>
      </c>
      <c r="J99" s="5" t="s">
        <v>25</v>
      </c>
      <c r="K99" s="7" t="s">
        <v>7</v>
      </c>
    </row>
    <row r="100" spans="1:11" x14ac:dyDescent="0.25">
      <c r="A100" s="4">
        <v>42595</v>
      </c>
      <c r="B100" s="4">
        <v>42595</v>
      </c>
      <c r="C100" s="12" t="s">
        <v>59</v>
      </c>
      <c r="D100" s="5" t="s">
        <v>35</v>
      </c>
      <c r="E100" s="5" t="s">
        <v>46</v>
      </c>
      <c r="F100" s="5" t="s">
        <v>16</v>
      </c>
      <c r="G100" s="5" t="s">
        <v>37</v>
      </c>
      <c r="H100" s="5">
        <v>420</v>
      </c>
      <c r="I100" s="6">
        <v>1866.5790557473424</v>
      </c>
      <c r="J100" s="5" t="s">
        <v>24</v>
      </c>
      <c r="K100" s="7" t="s">
        <v>7</v>
      </c>
    </row>
    <row r="101" spans="1:11" x14ac:dyDescent="0.25">
      <c r="A101" s="4">
        <v>42595</v>
      </c>
      <c r="B101" s="4">
        <v>42595</v>
      </c>
      <c r="C101" s="12" t="s">
        <v>59</v>
      </c>
      <c r="D101" s="5" t="s">
        <v>35</v>
      </c>
      <c r="E101" s="5" t="s">
        <v>46</v>
      </c>
      <c r="F101" s="5" t="s">
        <v>14</v>
      </c>
      <c r="G101" s="5" t="s">
        <v>38</v>
      </c>
      <c r="H101" s="5">
        <v>100</v>
      </c>
      <c r="I101" s="6">
        <v>92.284308499811019</v>
      </c>
      <c r="J101" s="5" t="s">
        <v>31</v>
      </c>
      <c r="K101" s="7" t="s">
        <v>7</v>
      </c>
    </row>
    <row r="102" spans="1:11" x14ac:dyDescent="0.25">
      <c r="A102" s="4">
        <v>42595</v>
      </c>
      <c r="B102" s="4">
        <v>42595</v>
      </c>
      <c r="C102" s="12" t="s">
        <v>59</v>
      </c>
      <c r="D102" s="5" t="s">
        <v>35</v>
      </c>
      <c r="E102" s="5" t="s">
        <v>46</v>
      </c>
      <c r="F102" s="5" t="s">
        <v>12</v>
      </c>
      <c r="G102" s="5" t="s">
        <v>40</v>
      </c>
      <c r="H102" s="5">
        <v>80</v>
      </c>
      <c r="I102" s="6">
        <v>40.765584828868043</v>
      </c>
      <c r="J102" s="5" t="s">
        <v>26</v>
      </c>
      <c r="K102" s="7" t="s">
        <v>7</v>
      </c>
    </row>
    <row r="103" spans="1:11" x14ac:dyDescent="0.25">
      <c r="A103" s="4">
        <v>42595</v>
      </c>
      <c r="B103" s="4">
        <v>42595</v>
      </c>
      <c r="C103" s="12" t="s">
        <v>59</v>
      </c>
      <c r="D103" s="5" t="s">
        <v>35</v>
      </c>
      <c r="E103" s="5" t="s">
        <v>46</v>
      </c>
      <c r="F103" s="5" t="s">
        <v>11</v>
      </c>
      <c r="G103" s="5" t="s">
        <v>44</v>
      </c>
      <c r="H103" s="5">
        <v>30</v>
      </c>
      <c r="I103" s="6">
        <v>24.651567944250868</v>
      </c>
      <c r="J103" s="5" t="s">
        <v>25</v>
      </c>
      <c r="K103" s="7" t="s">
        <v>7</v>
      </c>
    </row>
    <row r="104" spans="1:11" x14ac:dyDescent="0.25">
      <c r="A104" s="4">
        <v>42595</v>
      </c>
      <c r="B104" s="4">
        <v>42595</v>
      </c>
      <c r="C104" s="12" t="s">
        <v>59</v>
      </c>
      <c r="D104" s="5" t="s">
        <v>35</v>
      </c>
      <c r="E104" s="5" t="s">
        <v>46</v>
      </c>
      <c r="F104" s="5" t="s">
        <v>5</v>
      </c>
      <c r="G104" s="5" t="s">
        <v>43</v>
      </c>
      <c r="H104" s="5">
        <v>20</v>
      </c>
      <c r="I104" s="6">
        <v>41.566756241321315</v>
      </c>
      <c r="J104" s="5" t="s">
        <v>28</v>
      </c>
      <c r="K104" s="7" t="s">
        <v>7</v>
      </c>
    </row>
    <row r="105" spans="1:11" x14ac:dyDescent="0.25">
      <c r="A105" s="4">
        <v>42595</v>
      </c>
      <c r="B105" s="4">
        <v>42595</v>
      </c>
      <c r="C105" s="12" t="s">
        <v>59</v>
      </c>
      <c r="D105" s="5" t="s">
        <v>35</v>
      </c>
      <c r="E105" s="5" t="s">
        <v>46</v>
      </c>
      <c r="F105" s="5" t="s">
        <v>8</v>
      </c>
      <c r="G105" s="5" t="s">
        <v>41</v>
      </c>
      <c r="H105" s="5">
        <v>10</v>
      </c>
      <c r="I105" s="6">
        <v>375</v>
      </c>
      <c r="J105" s="5" t="s">
        <v>32</v>
      </c>
      <c r="K105" s="7" t="s">
        <v>7</v>
      </c>
    </row>
    <row r="106" spans="1:11" x14ac:dyDescent="0.25">
      <c r="A106" s="4">
        <v>42600</v>
      </c>
      <c r="B106" s="4">
        <v>42600</v>
      </c>
      <c r="C106" s="12" t="s">
        <v>58</v>
      </c>
      <c r="D106" s="5" t="s">
        <v>36</v>
      </c>
      <c r="E106" s="5" t="s">
        <v>10</v>
      </c>
      <c r="F106" s="5" t="s">
        <v>11</v>
      </c>
      <c r="G106" s="5" t="s">
        <v>44</v>
      </c>
      <c r="H106" s="5">
        <v>10</v>
      </c>
      <c r="I106" s="6">
        <v>12</v>
      </c>
      <c r="J106" s="5" t="s">
        <v>6</v>
      </c>
      <c r="K106" s="7" t="s">
        <v>7</v>
      </c>
    </row>
    <row r="107" spans="1:11" x14ac:dyDescent="0.25">
      <c r="A107" s="4">
        <v>42600</v>
      </c>
      <c r="B107" s="4">
        <v>42600</v>
      </c>
      <c r="C107" s="12" t="s">
        <v>58</v>
      </c>
      <c r="D107" s="5" t="s">
        <v>36</v>
      </c>
      <c r="E107" s="5" t="s">
        <v>10</v>
      </c>
      <c r="F107" s="5" t="s">
        <v>14</v>
      </c>
      <c r="G107" s="5" t="s">
        <v>38</v>
      </c>
      <c r="H107" s="5">
        <v>10</v>
      </c>
      <c r="I107" s="6">
        <v>9</v>
      </c>
      <c r="J107" s="5" t="s">
        <v>25</v>
      </c>
      <c r="K107" s="7" t="s">
        <v>7</v>
      </c>
    </row>
    <row r="108" spans="1:11" x14ac:dyDescent="0.25">
      <c r="A108" s="4">
        <v>42600</v>
      </c>
      <c r="B108" s="4">
        <v>42600</v>
      </c>
      <c r="C108" s="12" t="s">
        <v>58</v>
      </c>
      <c r="D108" s="5" t="s">
        <v>36</v>
      </c>
      <c r="E108" s="5" t="s">
        <v>47</v>
      </c>
      <c r="F108" s="5" t="s">
        <v>8</v>
      </c>
      <c r="G108" s="5" t="s">
        <v>41</v>
      </c>
      <c r="H108" s="5">
        <v>20</v>
      </c>
      <c r="I108" s="6">
        <v>800</v>
      </c>
      <c r="J108" s="5" t="s">
        <v>15</v>
      </c>
      <c r="K108" s="7" t="s">
        <v>7</v>
      </c>
    </row>
    <row r="109" spans="1:11" x14ac:dyDescent="0.25">
      <c r="A109" s="4">
        <v>42600</v>
      </c>
      <c r="B109" s="4">
        <v>42600</v>
      </c>
      <c r="C109" s="12" t="s">
        <v>58</v>
      </c>
      <c r="D109" s="5" t="s">
        <v>36</v>
      </c>
      <c r="E109" s="5" t="s">
        <v>50</v>
      </c>
      <c r="F109" s="5" t="s">
        <v>5</v>
      </c>
      <c r="G109" s="5" t="s">
        <v>43</v>
      </c>
      <c r="H109" s="5">
        <v>40</v>
      </c>
      <c r="I109" s="6">
        <v>78</v>
      </c>
      <c r="J109" s="5" t="s">
        <v>15</v>
      </c>
      <c r="K109" s="7" t="s">
        <v>7</v>
      </c>
    </row>
    <row r="110" spans="1:11" x14ac:dyDescent="0.25">
      <c r="A110" s="4">
        <v>42600</v>
      </c>
      <c r="B110" s="4">
        <v>42600</v>
      </c>
      <c r="C110" s="12" t="s">
        <v>58</v>
      </c>
      <c r="D110" s="5" t="s">
        <v>36</v>
      </c>
      <c r="E110" s="5" t="s">
        <v>10</v>
      </c>
      <c r="F110" s="5" t="s">
        <v>12</v>
      </c>
      <c r="G110" s="5" t="s">
        <v>40</v>
      </c>
      <c r="H110" s="5">
        <v>70</v>
      </c>
      <c r="I110" s="6">
        <v>42</v>
      </c>
      <c r="J110" s="5" t="s">
        <v>23</v>
      </c>
      <c r="K110" s="7" t="s">
        <v>7</v>
      </c>
    </row>
    <row r="111" spans="1:11" x14ac:dyDescent="0.25">
      <c r="A111" s="4">
        <v>42600</v>
      </c>
      <c r="B111" s="4">
        <v>42600</v>
      </c>
      <c r="C111" s="12" t="s">
        <v>58</v>
      </c>
      <c r="D111" s="5" t="s">
        <v>36</v>
      </c>
      <c r="E111" s="5" t="s">
        <v>48</v>
      </c>
      <c r="F111" s="5" t="s">
        <v>16</v>
      </c>
      <c r="G111" s="5" t="s">
        <v>37</v>
      </c>
      <c r="H111" s="5">
        <v>400</v>
      </c>
      <c r="I111" s="6">
        <v>1600</v>
      </c>
      <c r="J111" s="5" t="s">
        <v>31</v>
      </c>
      <c r="K111" s="7" t="s">
        <v>7</v>
      </c>
    </row>
    <row r="112" spans="1:11" x14ac:dyDescent="0.25">
      <c r="A112" s="4">
        <v>42600</v>
      </c>
      <c r="B112" s="4">
        <v>42600</v>
      </c>
      <c r="C112" s="12" t="s">
        <v>58</v>
      </c>
      <c r="D112" s="5" t="s">
        <v>36</v>
      </c>
      <c r="E112" s="5" t="s">
        <v>19</v>
      </c>
      <c r="F112" s="5" t="s">
        <v>20</v>
      </c>
      <c r="G112" s="5" t="s">
        <v>42</v>
      </c>
      <c r="H112" s="5">
        <v>500</v>
      </c>
      <c r="I112" s="6">
        <v>595</v>
      </c>
      <c r="J112" s="5" t="s">
        <v>27</v>
      </c>
      <c r="K112" s="7" t="s">
        <v>7</v>
      </c>
    </row>
    <row r="113" spans="1:11" x14ac:dyDescent="0.25">
      <c r="A113" s="4">
        <v>42600</v>
      </c>
      <c r="B113" s="4">
        <v>42600</v>
      </c>
      <c r="C113" s="12" t="s">
        <v>58</v>
      </c>
      <c r="D113" s="5" t="s">
        <v>36</v>
      </c>
      <c r="E113" s="5" t="s">
        <v>49</v>
      </c>
      <c r="F113" s="5" t="s">
        <v>17</v>
      </c>
      <c r="G113" s="5" t="s">
        <v>39</v>
      </c>
      <c r="H113" s="5">
        <v>500</v>
      </c>
      <c r="I113" s="6">
        <v>23200</v>
      </c>
      <c r="J113" s="5" t="s">
        <v>9</v>
      </c>
      <c r="K113" s="7" t="s">
        <v>7</v>
      </c>
    </row>
    <row r="114" spans="1:11" x14ac:dyDescent="0.25">
      <c r="A114" s="4">
        <v>42602</v>
      </c>
      <c r="B114" s="4">
        <v>42602</v>
      </c>
      <c r="C114" s="12" t="s">
        <v>59</v>
      </c>
      <c r="D114" s="5" t="s">
        <v>35</v>
      </c>
      <c r="E114" s="5" t="s">
        <v>46</v>
      </c>
      <c r="F114" s="5" t="s">
        <v>20</v>
      </c>
      <c r="G114" s="5" t="s">
        <v>42</v>
      </c>
      <c r="H114" s="5">
        <v>620</v>
      </c>
      <c r="I114" s="6">
        <v>689.35152663835959</v>
      </c>
      <c r="J114" s="5" t="s">
        <v>25</v>
      </c>
      <c r="K114" s="7" t="s">
        <v>7</v>
      </c>
    </row>
    <row r="115" spans="1:11" x14ac:dyDescent="0.25">
      <c r="A115" s="4">
        <v>42602</v>
      </c>
      <c r="B115" s="4">
        <v>42602</v>
      </c>
      <c r="C115" s="12" t="s">
        <v>59</v>
      </c>
      <c r="D115" s="5" t="s">
        <v>35</v>
      </c>
      <c r="E115" s="5" t="s">
        <v>46</v>
      </c>
      <c r="F115" s="5" t="s">
        <v>17</v>
      </c>
      <c r="G115" s="5" t="s">
        <v>39</v>
      </c>
      <c r="H115" s="5">
        <v>400</v>
      </c>
      <c r="I115" s="6">
        <v>18331.863269149468</v>
      </c>
      <c r="J115" s="5" t="s">
        <v>28</v>
      </c>
      <c r="K115" s="7" t="s">
        <v>7</v>
      </c>
    </row>
    <row r="116" spans="1:11" x14ac:dyDescent="0.25">
      <c r="A116" s="4">
        <v>42602</v>
      </c>
      <c r="B116" s="4">
        <v>42602</v>
      </c>
      <c r="C116" s="12" t="s">
        <v>59</v>
      </c>
      <c r="D116" s="5" t="s">
        <v>35</v>
      </c>
      <c r="E116" s="5" t="s">
        <v>46</v>
      </c>
      <c r="F116" s="5" t="s">
        <v>16</v>
      </c>
      <c r="G116" s="5" t="s">
        <v>37</v>
      </c>
      <c r="H116" s="5">
        <v>400</v>
      </c>
      <c r="I116" s="6">
        <v>1612.9337094078342</v>
      </c>
      <c r="J116" s="5" t="s">
        <v>13</v>
      </c>
      <c r="K116" s="7" t="s">
        <v>7</v>
      </c>
    </row>
    <row r="117" spans="1:11" x14ac:dyDescent="0.25">
      <c r="A117" s="4">
        <v>42602</v>
      </c>
      <c r="B117" s="4">
        <v>42602</v>
      </c>
      <c r="C117" s="12" t="s">
        <v>59</v>
      </c>
      <c r="D117" s="5" t="s">
        <v>35</v>
      </c>
      <c r="E117" s="5" t="s">
        <v>46</v>
      </c>
      <c r="F117" s="5" t="s">
        <v>14</v>
      </c>
      <c r="G117" s="5" t="s">
        <v>38</v>
      </c>
      <c r="H117" s="5">
        <v>140</v>
      </c>
      <c r="I117" s="6">
        <v>129.02488453104377</v>
      </c>
      <c r="J117" s="5" t="s">
        <v>33</v>
      </c>
      <c r="K117" s="7" t="s">
        <v>7</v>
      </c>
    </row>
    <row r="118" spans="1:11" x14ac:dyDescent="0.25">
      <c r="A118" s="4">
        <v>42602</v>
      </c>
      <c r="B118" s="4">
        <v>42602</v>
      </c>
      <c r="C118" s="12" t="s">
        <v>59</v>
      </c>
      <c r="D118" s="5" t="s">
        <v>35</v>
      </c>
      <c r="E118" s="5" t="s">
        <v>46</v>
      </c>
      <c r="F118" s="5" t="s">
        <v>12</v>
      </c>
      <c r="G118" s="5" t="s">
        <v>40</v>
      </c>
      <c r="H118" s="5">
        <v>120</v>
      </c>
      <c r="I118" s="6">
        <v>65.267756814716677</v>
      </c>
      <c r="J118" s="5" t="s">
        <v>18</v>
      </c>
      <c r="K118" s="7" t="s">
        <v>7</v>
      </c>
    </row>
    <row r="119" spans="1:11" x14ac:dyDescent="0.25">
      <c r="A119" s="4">
        <v>42602</v>
      </c>
      <c r="B119" s="4">
        <v>42602</v>
      </c>
      <c r="C119" s="12" t="s">
        <v>59</v>
      </c>
      <c r="D119" s="5" t="s">
        <v>35</v>
      </c>
      <c r="E119" s="5" t="s">
        <v>46</v>
      </c>
      <c r="F119" s="5" t="s">
        <v>5</v>
      </c>
      <c r="G119" s="5" t="s">
        <v>43</v>
      </c>
      <c r="H119" s="5">
        <v>30</v>
      </c>
      <c r="I119" s="6">
        <v>61.438320421903342</v>
      </c>
      <c r="J119" s="5" t="s">
        <v>33</v>
      </c>
      <c r="K119" s="7" t="s">
        <v>7</v>
      </c>
    </row>
    <row r="120" spans="1:11" x14ac:dyDescent="0.25">
      <c r="A120" s="4">
        <v>42602</v>
      </c>
      <c r="B120" s="4">
        <v>42602</v>
      </c>
      <c r="C120" s="12" t="s">
        <v>59</v>
      </c>
      <c r="D120" s="5" t="s">
        <v>35</v>
      </c>
      <c r="E120" s="5" t="s">
        <v>46</v>
      </c>
      <c r="F120" s="5" t="s">
        <v>8</v>
      </c>
      <c r="G120" s="5" t="s">
        <v>41</v>
      </c>
      <c r="H120" s="5">
        <v>20</v>
      </c>
      <c r="I120" s="6">
        <v>772.37136465324386</v>
      </c>
      <c r="J120" s="5" t="s">
        <v>34</v>
      </c>
      <c r="K120" s="7" t="s">
        <v>7</v>
      </c>
    </row>
    <row r="121" spans="1:11" x14ac:dyDescent="0.25">
      <c r="A121" s="4">
        <v>42602</v>
      </c>
      <c r="B121" s="4">
        <v>42602</v>
      </c>
      <c r="C121" s="12" t="s">
        <v>59</v>
      </c>
      <c r="D121" s="5" t="s">
        <v>35</v>
      </c>
      <c r="E121" s="5" t="s">
        <v>46</v>
      </c>
      <c r="F121" s="5" t="s">
        <v>11</v>
      </c>
      <c r="G121" s="5" t="s">
        <v>44</v>
      </c>
      <c r="H121" s="5">
        <v>20</v>
      </c>
      <c r="I121" s="6">
        <v>18.457272044072621</v>
      </c>
      <c r="J121" s="5" t="s">
        <v>32</v>
      </c>
      <c r="K121" s="7" t="s">
        <v>7</v>
      </c>
    </row>
    <row r="122" spans="1:11" x14ac:dyDescent="0.25">
      <c r="A122" s="4">
        <v>42607</v>
      </c>
      <c r="B122" s="4">
        <v>42607</v>
      </c>
      <c r="C122" s="12" t="s">
        <v>58</v>
      </c>
      <c r="D122" s="5" t="s">
        <v>36</v>
      </c>
      <c r="E122" s="5" t="s">
        <v>47</v>
      </c>
      <c r="F122" s="5" t="s">
        <v>8</v>
      </c>
      <c r="G122" s="5" t="s">
        <v>41</v>
      </c>
      <c r="H122" s="5">
        <v>10</v>
      </c>
      <c r="I122" s="6">
        <v>410</v>
      </c>
      <c r="J122" s="5" t="s">
        <v>13</v>
      </c>
      <c r="K122" s="7" t="s">
        <v>7</v>
      </c>
    </row>
    <row r="123" spans="1:11" x14ac:dyDescent="0.25">
      <c r="A123" s="4">
        <v>42607</v>
      </c>
      <c r="B123" s="4">
        <v>42607</v>
      </c>
      <c r="C123" s="12" t="s">
        <v>58</v>
      </c>
      <c r="D123" s="5" t="s">
        <v>36</v>
      </c>
      <c r="E123" s="5" t="s">
        <v>10</v>
      </c>
      <c r="F123" s="5" t="s">
        <v>11</v>
      </c>
      <c r="G123" s="5" t="s">
        <v>44</v>
      </c>
      <c r="H123" s="5">
        <v>10</v>
      </c>
      <c r="I123" s="6">
        <v>3.8</v>
      </c>
      <c r="J123" s="5" t="s">
        <v>26</v>
      </c>
      <c r="K123" s="7" t="s">
        <v>7</v>
      </c>
    </row>
    <row r="124" spans="1:11" x14ac:dyDescent="0.25">
      <c r="A124" s="4">
        <v>42607</v>
      </c>
      <c r="B124" s="4">
        <v>42607</v>
      </c>
      <c r="C124" s="12" t="s">
        <v>58</v>
      </c>
      <c r="D124" s="5" t="s">
        <v>36</v>
      </c>
      <c r="E124" s="5" t="s">
        <v>10</v>
      </c>
      <c r="F124" s="5" t="s">
        <v>14</v>
      </c>
      <c r="G124" s="5" t="s">
        <v>38</v>
      </c>
      <c r="H124" s="5">
        <v>10</v>
      </c>
      <c r="I124" s="6">
        <v>9</v>
      </c>
      <c r="J124" s="5" t="s">
        <v>18</v>
      </c>
      <c r="K124" s="7" t="s">
        <v>7</v>
      </c>
    </row>
    <row r="125" spans="1:11" x14ac:dyDescent="0.25">
      <c r="A125" s="4">
        <v>42607</v>
      </c>
      <c r="B125" s="4">
        <v>42607</v>
      </c>
      <c r="C125" s="12" t="s">
        <v>58</v>
      </c>
      <c r="D125" s="5" t="s">
        <v>36</v>
      </c>
      <c r="E125" s="5" t="s">
        <v>50</v>
      </c>
      <c r="F125" s="5" t="s">
        <v>5</v>
      </c>
      <c r="G125" s="5" t="s">
        <v>43</v>
      </c>
      <c r="H125" s="5">
        <v>20</v>
      </c>
      <c r="I125" s="6">
        <v>42</v>
      </c>
      <c r="J125" s="5" t="s">
        <v>28</v>
      </c>
      <c r="K125" s="7" t="s">
        <v>7</v>
      </c>
    </row>
    <row r="126" spans="1:11" x14ac:dyDescent="0.25">
      <c r="A126" s="4">
        <v>42607</v>
      </c>
      <c r="B126" s="4">
        <v>42607</v>
      </c>
      <c r="C126" s="12" t="s">
        <v>58</v>
      </c>
      <c r="D126" s="5" t="s">
        <v>36</v>
      </c>
      <c r="E126" s="5" t="s">
        <v>10</v>
      </c>
      <c r="F126" s="5" t="s">
        <v>12</v>
      </c>
      <c r="G126" s="5" t="s">
        <v>40</v>
      </c>
      <c r="H126" s="5">
        <v>40</v>
      </c>
      <c r="I126" s="6">
        <v>18</v>
      </c>
      <c r="J126" s="5" t="s">
        <v>23</v>
      </c>
      <c r="K126" s="7" t="s">
        <v>7</v>
      </c>
    </row>
    <row r="127" spans="1:11" x14ac:dyDescent="0.25">
      <c r="A127" s="4">
        <v>42607</v>
      </c>
      <c r="B127" s="4">
        <v>42607</v>
      </c>
      <c r="C127" s="12" t="s">
        <v>58</v>
      </c>
      <c r="D127" s="5" t="s">
        <v>36</v>
      </c>
      <c r="E127" s="5" t="s">
        <v>48</v>
      </c>
      <c r="F127" s="5" t="s">
        <v>16</v>
      </c>
      <c r="G127" s="5" t="s">
        <v>37</v>
      </c>
      <c r="H127" s="5">
        <v>320</v>
      </c>
      <c r="I127" s="6">
        <v>1340</v>
      </c>
      <c r="J127" s="5" t="s">
        <v>29</v>
      </c>
      <c r="K127" s="7" t="s">
        <v>7</v>
      </c>
    </row>
    <row r="128" spans="1:11" x14ac:dyDescent="0.25">
      <c r="A128" s="4">
        <v>42607</v>
      </c>
      <c r="B128" s="4">
        <v>42608</v>
      </c>
      <c r="C128" s="12" t="s">
        <v>58</v>
      </c>
      <c r="D128" s="5" t="s">
        <v>36</v>
      </c>
      <c r="E128" s="5" t="s">
        <v>49</v>
      </c>
      <c r="F128" s="5" t="s">
        <v>17</v>
      </c>
      <c r="G128" s="5" t="s">
        <v>39</v>
      </c>
      <c r="H128" s="5">
        <v>380</v>
      </c>
      <c r="I128" s="6">
        <v>18300</v>
      </c>
      <c r="J128" s="5" t="s">
        <v>6</v>
      </c>
      <c r="K128" s="7" t="s">
        <v>7</v>
      </c>
    </row>
    <row r="129" spans="1:11" x14ac:dyDescent="0.25">
      <c r="A129" s="4">
        <v>42607</v>
      </c>
      <c r="B129" s="4">
        <v>42607</v>
      </c>
      <c r="C129" s="12" t="s">
        <v>58</v>
      </c>
      <c r="D129" s="5" t="s">
        <v>36</v>
      </c>
      <c r="E129" s="5" t="s">
        <v>19</v>
      </c>
      <c r="F129" s="5" t="s">
        <v>20</v>
      </c>
      <c r="G129" s="5" t="s">
        <v>42</v>
      </c>
      <c r="H129" s="5">
        <v>400</v>
      </c>
      <c r="I129" s="6">
        <v>390</v>
      </c>
      <c r="J129" s="5" t="s">
        <v>31</v>
      </c>
      <c r="K129" s="7" t="s">
        <v>7</v>
      </c>
    </row>
    <row r="130" spans="1:11" x14ac:dyDescent="0.25">
      <c r="A130" s="4">
        <v>42609</v>
      </c>
      <c r="B130" s="4">
        <v>42609</v>
      </c>
      <c r="C130" s="12" t="s">
        <v>59</v>
      </c>
      <c r="D130" s="5" t="s">
        <v>35</v>
      </c>
      <c r="E130" s="5" t="s">
        <v>46</v>
      </c>
      <c r="F130" s="5" t="s">
        <v>17</v>
      </c>
      <c r="G130" s="5" t="s">
        <v>39</v>
      </c>
      <c r="H130" s="5">
        <v>620</v>
      </c>
      <c r="I130" s="6">
        <v>28811.875411001209</v>
      </c>
      <c r="J130" s="5" t="s">
        <v>18</v>
      </c>
      <c r="K130" s="7" t="s">
        <v>7</v>
      </c>
    </row>
    <row r="131" spans="1:11" x14ac:dyDescent="0.25">
      <c r="A131" s="4">
        <v>42609</v>
      </c>
      <c r="B131" s="4">
        <v>42609</v>
      </c>
      <c r="C131" s="12" t="s">
        <v>59</v>
      </c>
      <c r="D131" s="5" t="s">
        <v>35</v>
      </c>
      <c r="E131" s="5" t="s">
        <v>46</v>
      </c>
      <c r="F131" s="5" t="s">
        <v>20</v>
      </c>
      <c r="G131" s="5" t="s">
        <v>42</v>
      </c>
      <c r="H131" s="5">
        <v>610</v>
      </c>
      <c r="I131" s="6">
        <v>625.11661232370295</v>
      </c>
      <c r="J131" s="5" t="s">
        <v>27</v>
      </c>
      <c r="K131" s="7" t="s">
        <v>7</v>
      </c>
    </row>
    <row r="132" spans="1:11" x14ac:dyDescent="0.25">
      <c r="A132" s="4">
        <v>42609</v>
      </c>
      <c r="B132" s="4">
        <v>42609</v>
      </c>
      <c r="C132" s="12" t="s">
        <v>59</v>
      </c>
      <c r="D132" s="5" t="s">
        <v>35</v>
      </c>
      <c r="E132" s="5" t="s">
        <v>46</v>
      </c>
      <c r="F132" s="5" t="s">
        <v>16</v>
      </c>
      <c r="G132" s="5" t="s">
        <v>37</v>
      </c>
      <c r="H132" s="5">
        <v>250</v>
      </c>
      <c r="I132" s="6">
        <v>1043.4087195421989</v>
      </c>
      <c r="J132" s="5" t="s">
        <v>24</v>
      </c>
      <c r="K132" s="7" t="s">
        <v>7</v>
      </c>
    </row>
    <row r="133" spans="1:11" x14ac:dyDescent="0.25">
      <c r="A133" s="4">
        <v>42609</v>
      </c>
      <c r="B133" s="4">
        <v>42609</v>
      </c>
      <c r="C133" s="12" t="s">
        <v>59</v>
      </c>
      <c r="D133" s="5" t="s">
        <v>35</v>
      </c>
      <c r="E133" s="5" t="s">
        <v>46</v>
      </c>
      <c r="F133" s="5" t="s">
        <v>12</v>
      </c>
      <c r="G133" s="5" t="s">
        <v>40</v>
      </c>
      <c r="H133" s="5">
        <v>90</v>
      </c>
      <c r="I133" s="6">
        <v>45.712956457383299</v>
      </c>
      <c r="J133" s="5" t="s">
        <v>32</v>
      </c>
      <c r="K133" s="7" t="s">
        <v>7</v>
      </c>
    </row>
    <row r="134" spans="1:11" x14ac:dyDescent="0.25">
      <c r="A134" s="4">
        <v>42609</v>
      </c>
      <c r="B134" s="4">
        <v>42609</v>
      </c>
      <c r="C134" s="12" t="s">
        <v>59</v>
      </c>
      <c r="D134" s="5" t="s">
        <v>35</v>
      </c>
      <c r="E134" s="5" t="s">
        <v>46</v>
      </c>
      <c r="F134" s="5" t="s">
        <v>5</v>
      </c>
      <c r="G134" s="5" t="s">
        <v>43</v>
      </c>
      <c r="H134" s="5">
        <v>70</v>
      </c>
      <c r="I134" s="6">
        <v>143.81472403234031</v>
      </c>
      <c r="J134" s="5" t="s">
        <v>32</v>
      </c>
      <c r="K134" s="7" t="s">
        <v>7</v>
      </c>
    </row>
    <row r="135" spans="1:11" x14ac:dyDescent="0.25">
      <c r="A135" s="4">
        <v>42609</v>
      </c>
      <c r="B135" s="4">
        <v>42609</v>
      </c>
      <c r="C135" s="12" t="s">
        <v>59</v>
      </c>
      <c r="D135" s="5" t="s">
        <v>35</v>
      </c>
      <c r="E135" s="5" t="s">
        <v>46</v>
      </c>
      <c r="F135" s="5" t="s">
        <v>14</v>
      </c>
      <c r="G135" s="5" t="s">
        <v>38</v>
      </c>
      <c r="H135" s="5">
        <v>40</v>
      </c>
      <c r="I135" s="6">
        <v>36.706254053474311</v>
      </c>
      <c r="J135" s="5" t="s">
        <v>33</v>
      </c>
      <c r="K135" s="7" t="s">
        <v>7</v>
      </c>
    </row>
    <row r="136" spans="1:11" x14ac:dyDescent="0.25">
      <c r="A136" s="4">
        <v>42609</v>
      </c>
      <c r="B136" s="4">
        <v>42609</v>
      </c>
      <c r="C136" s="12" t="s">
        <v>59</v>
      </c>
      <c r="D136" s="5" t="s">
        <v>35</v>
      </c>
      <c r="E136" s="5" t="s">
        <v>46</v>
      </c>
      <c r="F136" s="5" t="s">
        <v>8</v>
      </c>
      <c r="G136" s="5" t="s">
        <v>41</v>
      </c>
      <c r="H136" s="5">
        <v>30</v>
      </c>
      <c r="I136" s="6">
        <v>1179.145794247916</v>
      </c>
      <c r="J136" s="5" t="s">
        <v>9</v>
      </c>
      <c r="K136" s="7" t="s">
        <v>7</v>
      </c>
    </row>
    <row r="137" spans="1:11" x14ac:dyDescent="0.25">
      <c r="A137" s="4">
        <v>42609</v>
      </c>
      <c r="B137" s="4">
        <v>42609</v>
      </c>
      <c r="C137" s="12" t="s">
        <v>59</v>
      </c>
      <c r="D137" s="5" t="s">
        <v>35</v>
      </c>
      <c r="E137" s="5" t="s">
        <v>46</v>
      </c>
      <c r="F137" s="5" t="s">
        <v>11</v>
      </c>
      <c r="G137" s="5" t="s">
        <v>44</v>
      </c>
      <c r="H137" s="5">
        <v>10</v>
      </c>
      <c r="I137" s="6">
        <v>7.2473819993953184</v>
      </c>
      <c r="J137" s="5" t="s">
        <v>33</v>
      </c>
      <c r="K137" s="7" t="s">
        <v>7</v>
      </c>
    </row>
    <row r="138" spans="1:11" x14ac:dyDescent="0.25">
      <c r="A138" s="4">
        <v>42613</v>
      </c>
      <c r="B138" s="4">
        <v>42613</v>
      </c>
      <c r="C138" s="12" t="s">
        <v>57</v>
      </c>
      <c r="D138" s="5" t="s">
        <v>45</v>
      </c>
      <c r="E138" s="5" t="s">
        <v>46</v>
      </c>
      <c r="F138" s="5" t="s">
        <v>17</v>
      </c>
      <c r="G138" s="5" t="s">
        <v>39</v>
      </c>
      <c r="H138" s="5">
        <v>160</v>
      </c>
      <c r="I138" s="6">
        <v>7435.3226867099911</v>
      </c>
      <c r="J138" s="5" t="s">
        <v>28</v>
      </c>
      <c r="K138" s="7" t="s">
        <v>7</v>
      </c>
    </row>
    <row r="139" spans="1:11" x14ac:dyDescent="0.25">
      <c r="A139" s="4">
        <v>42613</v>
      </c>
      <c r="B139" s="4">
        <v>42613</v>
      </c>
      <c r="C139" s="12" t="s">
        <v>57</v>
      </c>
      <c r="D139" s="5" t="s">
        <v>45</v>
      </c>
      <c r="E139" s="5" t="s">
        <v>46</v>
      </c>
      <c r="F139" s="5" t="s">
        <v>20</v>
      </c>
      <c r="G139" s="5" t="s">
        <v>42</v>
      </c>
      <c r="H139" s="5">
        <v>6.8000000000000007</v>
      </c>
      <c r="I139" s="6">
        <v>0.69685130554117491</v>
      </c>
      <c r="J139" s="5" t="s">
        <v>25</v>
      </c>
      <c r="K139" s="7" t="s">
        <v>7</v>
      </c>
    </row>
    <row r="140" spans="1:11" x14ac:dyDescent="0.25">
      <c r="A140" s="4">
        <v>42613</v>
      </c>
      <c r="B140" s="4">
        <v>42613</v>
      </c>
      <c r="C140" s="12" t="s">
        <v>57</v>
      </c>
      <c r="D140" s="5" t="s">
        <v>45</v>
      </c>
      <c r="E140" s="5" t="s">
        <v>46</v>
      </c>
      <c r="F140" s="5" t="s">
        <v>8</v>
      </c>
      <c r="G140" s="5" t="s">
        <v>41</v>
      </c>
      <c r="H140" s="5">
        <v>4.6999999999999993</v>
      </c>
      <c r="I140" s="6">
        <v>184.73284109884023</v>
      </c>
      <c r="J140" s="5" t="s">
        <v>13</v>
      </c>
      <c r="K140" s="7" t="s">
        <v>7</v>
      </c>
    </row>
    <row r="141" spans="1:11" x14ac:dyDescent="0.25">
      <c r="A141" s="4">
        <v>42613</v>
      </c>
      <c r="B141" s="4">
        <v>42613</v>
      </c>
      <c r="C141" s="12" t="s">
        <v>57</v>
      </c>
      <c r="D141" s="5" t="s">
        <v>45</v>
      </c>
      <c r="E141" s="5" t="s">
        <v>46</v>
      </c>
      <c r="F141" s="5" t="s">
        <v>14</v>
      </c>
      <c r="G141" s="5" t="s">
        <v>38</v>
      </c>
      <c r="H141" s="5">
        <v>4.6999999999999993</v>
      </c>
      <c r="I141" s="6">
        <v>4.3129848512832307</v>
      </c>
      <c r="J141" s="5" t="s">
        <v>34</v>
      </c>
      <c r="K141" s="7" t="s">
        <v>7</v>
      </c>
    </row>
    <row r="142" spans="1:11" x14ac:dyDescent="0.25">
      <c r="A142" s="4">
        <v>42613</v>
      </c>
      <c r="B142" s="4">
        <v>42613</v>
      </c>
      <c r="C142" s="12" t="s">
        <v>57</v>
      </c>
      <c r="D142" s="5" t="s">
        <v>45</v>
      </c>
      <c r="E142" s="5" t="s">
        <v>46</v>
      </c>
      <c r="F142" s="5" t="s">
        <v>12</v>
      </c>
      <c r="G142" s="5" t="s">
        <v>40</v>
      </c>
      <c r="H142" s="5">
        <v>4.4000000000000004</v>
      </c>
      <c r="I142" s="6">
        <v>2.2348556490276268</v>
      </c>
      <c r="J142" s="5" t="s">
        <v>34</v>
      </c>
      <c r="K142" s="7" t="s">
        <v>7</v>
      </c>
    </row>
    <row r="143" spans="1:11" x14ac:dyDescent="0.25">
      <c r="A143" s="4">
        <v>42613</v>
      </c>
      <c r="B143" s="4">
        <v>42613</v>
      </c>
      <c r="C143" s="12" t="s">
        <v>57</v>
      </c>
      <c r="D143" s="5" t="s">
        <v>45</v>
      </c>
      <c r="E143" s="5" t="s">
        <v>46</v>
      </c>
      <c r="F143" s="5" t="s">
        <v>5</v>
      </c>
      <c r="G143" s="5" t="s">
        <v>43</v>
      </c>
      <c r="H143" s="5">
        <v>3.9000000000000057</v>
      </c>
      <c r="I143" s="6">
        <v>8.0125346246589721</v>
      </c>
      <c r="J143" s="5" t="s">
        <v>34</v>
      </c>
      <c r="K143" s="7" t="s">
        <v>7</v>
      </c>
    </row>
    <row r="144" spans="1:11" x14ac:dyDescent="0.25">
      <c r="A144" s="4">
        <v>42613</v>
      </c>
      <c r="B144" s="4">
        <v>42613</v>
      </c>
      <c r="C144" s="12" t="s">
        <v>57</v>
      </c>
      <c r="D144" s="5" t="s">
        <v>45</v>
      </c>
      <c r="E144" s="5" t="s">
        <v>46</v>
      </c>
      <c r="F144" s="5" t="s">
        <v>16</v>
      </c>
      <c r="G144" s="5" t="s">
        <v>37</v>
      </c>
      <c r="H144" s="5">
        <v>1.4000000000000057</v>
      </c>
      <c r="I144" s="6">
        <v>5.8430888294363372</v>
      </c>
      <c r="J144" s="5" t="s">
        <v>21</v>
      </c>
      <c r="K144" s="7" t="s">
        <v>7</v>
      </c>
    </row>
    <row r="145" spans="1:11" x14ac:dyDescent="0.25">
      <c r="A145" s="8">
        <v>42613</v>
      </c>
      <c r="B145" s="8">
        <v>42613</v>
      </c>
      <c r="C145" s="12" t="s">
        <v>57</v>
      </c>
      <c r="D145" s="9" t="s">
        <v>45</v>
      </c>
      <c r="E145" s="9" t="s">
        <v>46</v>
      </c>
      <c r="F145" s="9" t="s">
        <v>11</v>
      </c>
      <c r="G145" s="9" t="s">
        <v>44</v>
      </c>
      <c r="H145" s="9">
        <v>0.26</v>
      </c>
      <c r="I145" s="10">
        <v>1.884319319842783</v>
      </c>
      <c r="J145" s="9" t="s">
        <v>21</v>
      </c>
      <c r="K145" s="1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E631-20F6-4417-8F5D-BAED4F52ED3C}">
  <dimension ref="B2:Q28"/>
  <sheetViews>
    <sheetView workbookViewId="0"/>
  </sheetViews>
  <sheetFormatPr defaultRowHeight="15" x14ac:dyDescent="0.25"/>
  <cols>
    <col min="2" max="2" width="10.7109375" bestFit="1" customWidth="1"/>
    <col min="9" max="9" width="12.140625" bestFit="1" customWidth="1"/>
    <col min="10" max="10" width="13.5703125" bestFit="1" customWidth="1"/>
    <col min="13" max="13" width="11" bestFit="1" customWidth="1"/>
    <col min="14" max="14" width="9.85546875" bestFit="1" customWidth="1"/>
    <col min="15" max="15" width="11" bestFit="1" customWidth="1"/>
    <col min="16" max="16" width="10.7109375" bestFit="1" customWidth="1"/>
    <col min="17" max="17" width="12.42578125" bestFit="1" customWidth="1"/>
  </cols>
  <sheetData>
    <row r="2" spans="2:17" x14ac:dyDescent="0.25">
      <c r="B2" s="75" t="s">
        <v>65</v>
      </c>
      <c r="C2" s="75"/>
      <c r="D2" s="75"/>
      <c r="E2" s="75"/>
      <c r="F2" s="75"/>
      <c r="H2" s="75" t="s">
        <v>66</v>
      </c>
      <c r="I2" s="75"/>
      <c r="J2" s="75"/>
      <c r="L2" s="75" t="s">
        <v>67</v>
      </c>
      <c r="M2" s="75"/>
      <c r="N2" s="75"/>
      <c r="O2" s="75"/>
      <c r="P2" s="75"/>
      <c r="Q2" s="75"/>
    </row>
    <row r="3" spans="2:17" x14ac:dyDescent="0.25">
      <c r="B3" s="45" t="s">
        <v>69</v>
      </c>
      <c r="C3" s="45" t="s">
        <v>70</v>
      </c>
      <c r="D3" s="45" t="s">
        <v>71</v>
      </c>
      <c r="E3" s="45" t="s">
        <v>72</v>
      </c>
      <c r="F3" s="45" t="s">
        <v>73</v>
      </c>
      <c r="H3" s="45" t="s">
        <v>74</v>
      </c>
      <c r="I3" s="45" t="s">
        <v>71</v>
      </c>
      <c r="J3" s="45" t="s">
        <v>75</v>
      </c>
      <c r="L3" s="45" t="s">
        <v>74</v>
      </c>
      <c r="M3" s="45" t="s">
        <v>76</v>
      </c>
      <c r="N3" s="45" t="s">
        <v>77</v>
      </c>
      <c r="O3" s="45" t="s">
        <v>543</v>
      </c>
      <c r="P3" s="47" t="s">
        <v>536</v>
      </c>
      <c r="Q3" s="47" t="s">
        <v>547</v>
      </c>
    </row>
    <row r="4" spans="2:17" x14ac:dyDescent="0.25">
      <c r="B4" s="14">
        <v>43439</v>
      </c>
      <c r="C4">
        <v>3</v>
      </c>
      <c r="D4">
        <v>6</v>
      </c>
      <c r="E4" s="46">
        <v>30</v>
      </c>
      <c r="F4">
        <v>1</v>
      </c>
      <c r="H4">
        <v>1</v>
      </c>
      <c r="I4" t="s">
        <v>78</v>
      </c>
      <c r="J4" t="s">
        <v>79</v>
      </c>
      <c r="L4">
        <v>1</v>
      </c>
      <c r="M4" t="s">
        <v>80</v>
      </c>
      <c r="N4">
        <v>1</v>
      </c>
      <c r="O4">
        <v>1</v>
      </c>
      <c r="P4" t="s">
        <v>537</v>
      </c>
      <c r="Q4" s="14">
        <v>27515</v>
      </c>
    </row>
    <row r="5" spans="2:17" x14ac:dyDescent="0.25">
      <c r="B5" s="14">
        <v>43439</v>
      </c>
      <c r="C5">
        <v>1</v>
      </c>
      <c r="D5">
        <v>4</v>
      </c>
      <c r="E5" s="46">
        <v>20</v>
      </c>
      <c r="F5">
        <v>2</v>
      </c>
      <c r="H5">
        <v>2</v>
      </c>
      <c r="I5" t="s">
        <v>82</v>
      </c>
      <c r="J5" t="s">
        <v>83</v>
      </c>
      <c r="L5">
        <v>2</v>
      </c>
      <c r="M5" t="s">
        <v>84</v>
      </c>
      <c r="N5">
        <v>3</v>
      </c>
      <c r="O5">
        <v>2</v>
      </c>
      <c r="P5" t="s">
        <v>538</v>
      </c>
      <c r="Q5" s="14">
        <v>33962</v>
      </c>
    </row>
    <row r="6" spans="2:17" x14ac:dyDescent="0.25">
      <c r="B6" s="14">
        <v>43452</v>
      </c>
      <c r="C6">
        <v>1</v>
      </c>
      <c r="D6">
        <v>2</v>
      </c>
      <c r="E6" s="46">
        <v>15</v>
      </c>
      <c r="F6">
        <v>2</v>
      </c>
      <c r="H6">
        <v>3</v>
      </c>
      <c r="I6" t="s">
        <v>86</v>
      </c>
      <c r="J6" t="s">
        <v>83</v>
      </c>
      <c r="L6">
        <v>3</v>
      </c>
      <c r="N6">
        <v>1</v>
      </c>
      <c r="O6">
        <v>1</v>
      </c>
    </row>
    <row r="7" spans="2:17" x14ac:dyDescent="0.25">
      <c r="B7" s="14">
        <v>43457</v>
      </c>
      <c r="C7">
        <v>4</v>
      </c>
      <c r="D7">
        <v>5</v>
      </c>
      <c r="E7" s="46">
        <v>15</v>
      </c>
      <c r="F7">
        <v>4</v>
      </c>
      <c r="H7">
        <v>4</v>
      </c>
      <c r="I7" t="s">
        <v>88</v>
      </c>
      <c r="J7" t="s">
        <v>89</v>
      </c>
      <c r="L7">
        <v>4</v>
      </c>
      <c r="M7" t="s">
        <v>90</v>
      </c>
      <c r="N7">
        <v>3</v>
      </c>
      <c r="O7">
        <v>2</v>
      </c>
      <c r="P7" t="s">
        <v>538</v>
      </c>
      <c r="Q7" s="14">
        <v>31162</v>
      </c>
    </row>
    <row r="8" spans="2:17" x14ac:dyDescent="0.25">
      <c r="B8" s="14">
        <v>43463</v>
      </c>
      <c r="C8">
        <v>3</v>
      </c>
      <c r="D8">
        <v>4</v>
      </c>
      <c r="E8" s="46">
        <v>20</v>
      </c>
      <c r="F8">
        <v>5</v>
      </c>
      <c r="H8">
        <v>5</v>
      </c>
      <c r="I8" t="s">
        <v>92</v>
      </c>
      <c r="J8" t="s">
        <v>89</v>
      </c>
      <c r="L8">
        <v>5</v>
      </c>
      <c r="M8" t="s">
        <v>93</v>
      </c>
      <c r="N8">
        <v>2</v>
      </c>
      <c r="O8">
        <v>2</v>
      </c>
      <c r="P8" t="s">
        <v>537</v>
      </c>
      <c r="Q8" s="14">
        <v>36406</v>
      </c>
    </row>
    <row r="9" spans="2:17" x14ac:dyDescent="0.25">
      <c r="B9" s="14">
        <v>43467</v>
      </c>
      <c r="C9">
        <v>3</v>
      </c>
      <c r="D9">
        <v>6</v>
      </c>
      <c r="E9" s="46">
        <v>30</v>
      </c>
      <c r="F9">
        <v>2</v>
      </c>
      <c r="H9">
        <v>6</v>
      </c>
      <c r="I9" t="s">
        <v>94</v>
      </c>
      <c r="J9" t="s">
        <v>79</v>
      </c>
      <c r="L9">
        <v>5</v>
      </c>
      <c r="M9" t="s">
        <v>95</v>
      </c>
      <c r="N9">
        <v>4</v>
      </c>
      <c r="O9">
        <v>1</v>
      </c>
      <c r="P9" t="s">
        <v>537</v>
      </c>
      <c r="Q9" s="14">
        <v>29022</v>
      </c>
    </row>
    <row r="10" spans="2:17" x14ac:dyDescent="0.25">
      <c r="B10" s="14">
        <v>43467</v>
      </c>
      <c r="C10">
        <v>1</v>
      </c>
      <c r="D10">
        <v>6</v>
      </c>
      <c r="E10" s="46">
        <v>30</v>
      </c>
      <c r="F10">
        <v>4</v>
      </c>
    </row>
    <row r="11" spans="2:17" x14ac:dyDescent="0.25">
      <c r="B11" s="14">
        <v>43467</v>
      </c>
      <c r="C11">
        <v>2</v>
      </c>
      <c r="D11">
        <v>6</v>
      </c>
      <c r="E11" s="46">
        <v>30</v>
      </c>
      <c r="F11">
        <v>2</v>
      </c>
    </row>
    <row r="12" spans="2:17" x14ac:dyDescent="0.25">
      <c r="B12" s="14">
        <v>43467</v>
      </c>
      <c r="C12">
        <v>1</v>
      </c>
      <c r="D12">
        <v>4</v>
      </c>
      <c r="E12" s="46">
        <v>20</v>
      </c>
      <c r="F12">
        <v>3</v>
      </c>
    </row>
    <row r="13" spans="2:17" x14ac:dyDescent="0.25">
      <c r="B13" s="14">
        <v>43468</v>
      </c>
      <c r="C13">
        <v>1</v>
      </c>
      <c r="D13">
        <v>6</v>
      </c>
      <c r="E13" s="46">
        <v>30</v>
      </c>
      <c r="F13">
        <v>1</v>
      </c>
    </row>
    <row r="14" spans="2:17" x14ac:dyDescent="0.25">
      <c r="B14" s="14">
        <v>43489</v>
      </c>
      <c r="C14">
        <v>3</v>
      </c>
      <c r="D14">
        <v>3</v>
      </c>
      <c r="E14" s="46">
        <v>10</v>
      </c>
      <c r="F14">
        <v>2</v>
      </c>
    </row>
    <row r="15" spans="2:17" x14ac:dyDescent="0.25">
      <c r="B15" s="14">
        <v>43489</v>
      </c>
      <c r="C15">
        <v>2</v>
      </c>
      <c r="D15">
        <v>6</v>
      </c>
      <c r="E15" s="46">
        <v>30</v>
      </c>
      <c r="F15">
        <v>5</v>
      </c>
      <c r="H15" s="75" t="s">
        <v>68</v>
      </c>
      <c r="I15" s="75"/>
      <c r="J15" s="75"/>
      <c r="L15" s="76" t="s">
        <v>544</v>
      </c>
      <c r="M15" s="76"/>
      <c r="O15" s="76" t="s">
        <v>540</v>
      </c>
      <c r="P15" s="76"/>
      <c r="Q15" s="76"/>
    </row>
    <row r="16" spans="2:17" x14ac:dyDescent="0.25">
      <c r="B16" s="14">
        <v>43493</v>
      </c>
      <c r="C16">
        <v>5</v>
      </c>
      <c r="D16">
        <v>2</v>
      </c>
      <c r="E16" s="46">
        <v>15</v>
      </c>
      <c r="F16">
        <v>2</v>
      </c>
      <c r="H16" s="45" t="s">
        <v>74</v>
      </c>
      <c r="I16" s="45" t="s">
        <v>77</v>
      </c>
      <c r="J16" s="45" t="s">
        <v>539</v>
      </c>
      <c r="L16" s="73" t="s">
        <v>74</v>
      </c>
      <c r="M16" s="73" t="s">
        <v>543</v>
      </c>
      <c r="O16" s="73" t="s">
        <v>74</v>
      </c>
      <c r="P16" s="74" t="s">
        <v>537</v>
      </c>
      <c r="Q16" s="74" t="s">
        <v>538</v>
      </c>
    </row>
    <row r="17" spans="2:17" x14ac:dyDescent="0.25">
      <c r="B17" s="14">
        <v>43498</v>
      </c>
      <c r="C17">
        <v>2</v>
      </c>
      <c r="D17">
        <v>2</v>
      </c>
      <c r="E17" s="46">
        <v>15</v>
      </c>
      <c r="F17">
        <v>1</v>
      </c>
      <c r="H17">
        <v>1</v>
      </c>
      <c r="I17" t="s">
        <v>81</v>
      </c>
      <c r="J17" t="s">
        <v>533</v>
      </c>
      <c r="L17" s="74">
        <v>1</v>
      </c>
      <c r="M17" s="74" t="s">
        <v>545</v>
      </c>
      <c r="O17" s="73" t="s">
        <v>532</v>
      </c>
      <c r="P17" s="74" t="s">
        <v>541</v>
      </c>
      <c r="Q17" s="74" t="s">
        <v>542</v>
      </c>
    </row>
    <row r="18" spans="2:17" x14ac:dyDescent="0.25">
      <c r="B18" s="14">
        <v>43511</v>
      </c>
      <c r="C18">
        <v>2</v>
      </c>
      <c r="D18">
        <v>6</v>
      </c>
      <c r="E18" s="46">
        <v>30</v>
      </c>
      <c r="F18">
        <v>2</v>
      </c>
      <c r="H18">
        <v>2</v>
      </c>
      <c r="I18" t="s">
        <v>85</v>
      </c>
      <c r="J18" t="s">
        <v>533</v>
      </c>
      <c r="L18" s="74">
        <v>2</v>
      </c>
      <c r="M18" s="74" t="s">
        <v>546</v>
      </c>
    </row>
    <row r="19" spans="2:17" x14ac:dyDescent="0.25">
      <c r="B19" s="14">
        <v>43640</v>
      </c>
      <c r="C19">
        <v>1</v>
      </c>
      <c r="E19" s="46">
        <v>30</v>
      </c>
      <c r="F19">
        <v>5</v>
      </c>
      <c r="H19">
        <v>3</v>
      </c>
      <c r="I19" t="s">
        <v>87</v>
      </c>
      <c r="J19" t="s">
        <v>534</v>
      </c>
      <c r="O19" s="72"/>
      <c r="P19" s="72"/>
    </row>
    <row r="20" spans="2:17" x14ac:dyDescent="0.25">
      <c r="B20" s="14">
        <v>43813</v>
      </c>
      <c r="C20">
        <v>1</v>
      </c>
      <c r="D20">
        <v>5</v>
      </c>
      <c r="E20" s="46"/>
      <c r="F20">
        <v>3</v>
      </c>
      <c r="H20">
        <v>4</v>
      </c>
      <c r="I20" t="s">
        <v>91</v>
      </c>
      <c r="J20" t="s">
        <v>535</v>
      </c>
    </row>
    <row r="21" spans="2:17" x14ac:dyDescent="0.25">
      <c r="B21" s="14"/>
      <c r="C21">
        <v>2</v>
      </c>
      <c r="D21">
        <v>3</v>
      </c>
      <c r="E21" s="46">
        <v>10</v>
      </c>
      <c r="F21">
        <v>2</v>
      </c>
    </row>
    <row r="22" spans="2:17" x14ac:dyDescent="0.25">
      <c r="B22" s="14">
        <v>43821</v>
      </c>
      <c r="C22">
        <v>3</v>
      </c>
      <c r="D22">
        <v>1</v>
      </c>
      <c r="E22" s="46">
        <v>25</v>
      </c>
      <c r="F22">
        <v>6</v>
      </c>
    </row>
    <row r="23" spans="2:17" x14ac:dyDescent="0.25">
      <c r="B23" s="14"/>
    </row>
    <row r="24" spans="2:17" x14ac:dyDescent="0.25">
      <c r="B24" s="14"/>
    </row>
    <row r="25" spans="2:17" x14ac:dyDescent="0.25">
      <c r="B25" s="14"/>
    </row>
    <row r="26" spans="2:17" x14ac:dyDescent="0.25">
      <c r="B26" s="14"/>
    </row>
    <row r="27" spans="2:17" x14ac:dyDescent="0.25">
      <c r="B27" s="14"/>
    </row>
    <row r="28" spans="2:17" x14ac:dyDescent="0.25">
      <c r="B28" s="14"/>
    </row>
  </sheetData>
  <mergeCells count="6">
    <mergeCell ref="H15:J15"/>
    <mergeCell ref="B2:F2"/>
    <mergeCell ref="H2:J2"/>
    <mergeCell ref="L15:M15"/>
    <mergeCell ref="L2:Q2"/>
    <mergeCell ref="O15:Q15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F5F0-A24C-4688-B9D1-15B2C883055D}">
  <dimension ref="A2:I31"/>
  <sheetViews>
    <sheetView workbookViewId="0"/>
  </sheetViews>
  <sheetFormatPr defaultRowHeight="15" x14ac:dyDescent="0.25"/>
  <cols>
    <col min="1" max="1" width="16.5703125" customWidth="1"/>
    <col min="2" max="2" width="30.7109375" bestFit="1" customWidth="1"/>
    <col min="3" max="4" width="12" bestFit="1" customWidth="1"/>
    <col min="6" max="6" width="12" bestFit="1" customWidth="1"/>
  </cols>
  <sheetData>
    <row r="2" spans="1:9" ht="18.75" x14ac:dyDescent="0.3">
      <c r="A2" s="15" t="s">
        <v>96</v>
      </c>
      <c r="B2" s="15"/>
      <c r="C2" s="15"/>
      <c r="D2" s="15"/>
      <c r="E2" s="15"/>
      <c r="F2" s="15"/>
      <c r="G2" s="15"/>
      <c r="H2" s="15"/>
    </row>
    <row r="4" spans="1:9" x14ac:dyDescent="0.25">
      <c r="A4" t="s">
        <v>97</v>
      </c>
      <c r="G4" s="16" t="s">
        <v>98</v>
      </c>
      <c r="H4">
        <v>2019</v>
      </c>
    </row>
    <row r="7" spans="1:9" x14ac:dyDescent="0.25">
      <c r="A7" s="52" t="s">
        <v>99</v>
      </c>
      <c r="B7" s="53" t="s">
        <v>100</v>
      </c>
      <c r="C7" s="53" t="s">
        <v>101</v>
      </c>
      <c r="D7" s="53" t="s">
        <v>102</v>
      </c>
      <c r="E7" s="53" t="s">
        <v>103</v>
      </c>
      <c r="F7" s="53" t="s">
        <v>104</v>
      </c>
      <c r="G7" s="53" t="s">
        <v>105</v>
      </c>
      <c r="H7" s="54" t="s">
        <v>106</v>
      </c>
      <c r="I7" s="77" t="s">
        <v>101</v>
      </c>
    </row>
    <row r="8" spans="1:9" x14ac:dyDescent="0.25">
      <c r="A8" s="55">
        <v>1</v>
      </c>
      <c r="B8" s="56" t="s">
        <v>107</v>
      </c>
      <c r="C8" s="57">
        <v>51171</v>
      </c>
      <c r="D8" s="57">
        <v>10003.200000000001</v>
      </c>
      <c r="E8" s="58">
        <f>+D8/C8</f>
        <v>0.19548572433604974</v>
      </c>
      <c r="F8" s="59">
        <v>12650.608333333334</v>
      </c>
      <c r="G8" s="60">
        <v>89</v>
      </c>
      <c r="H8" s="61" t="s">
        <v>108</v>
      </c>
      <c r="I8" s="77"/>
    </row>
    <row r="9" spans="1:9" x14ac:dyDescent="0.25">
      <c r="A9" s="62">
        <v>2</v>
      </c>
      <c r="B9" s="48" t="s">
        <v>109</v>
      </c>
      <c r="C9" s="63">
        <v>93590</v>
      </c>
      <c r="D9" s="63">
        <v>7299.1799999999994</v>
      </c>
      <c r="E9" s="64">
        <f t="shared" ref="E9:E27" si="0">+D9/C9</f>
        <v>7.7991024682124155E-2</v>
      </c>
      <c r="F9" s="65">
        <v>20277.833333333332</v>
      </c>
      <c r="G9" s="66">
        <v>78</v>
      </c>
      <c r="H9" s="49" t="s">
        <v>110</v>
      </c>
      <c r="I9" s="77"/>
    </row>
    <row r="10" spans="1:9" x14ac:dyDescent="0.25">
      <c r="A10" s="62">
        <v>3</v>
      </c>
      <c r="B10" s="48" t="s">
        <v>111</v>
      </c>
      <c r="C10" s="63">
        <v>16804</v>
      </c>
      <c r="D10" s="63">
        <v>16542.96</v>
      </c>
      <c r="E10" s="64">
        <f t="shared" si="0"/>
        <v>0.98446560342775524</v>
      </c>
      <c r="F10" s="65">
        <v>1820.4333333333334</v>
      </c>
      <c r="G10" s="66">
        <v>39</v>
      </c>
      <c r="H10" s="49" t="s">
        <v>112</v>
      </c>
      <c r="I10" s="77"/>
    </row>
    <row r="11" spans="1:9" x14ac:dyDescent="0.25">
      <c r="A11" s="62">
        <v>4</v>
      </c>
      <c r="B11" s="48" t="s">
        <v>113</v>
      </c>
      <c r="C11" s="63">
        <v>92317</v>
      </c>
      <c r="D11" s="63">
        <v>6517.92</v>
      </c>
      <c r="E11" s="64">
        <f t="shared" si="0"/>
        <v>7.0603680795519791E-2</v>
      </c>
      <c r="F11" s="65">
        <v>8718.8277777777785</v>
      </c>
      <c r="G11" s="66">
        <v>34</v>
      </c>
      <c r="H11" s="49" t="s">
        <v>110</v>
      </c>
      <c r="I11" s="77"/>
    </row>
    <row r="12" spans="1:9" x14ac:dyDescent="0.25">
      <c r="A12" s="62">
        <v>5</v>
      </c>
      <c r="B12" s="48" t="s">
        <v>114</v>
      </c>
      <c r="C12" s="63">
        <v>34805</v>
      </c>
      <c r="D12" s="63">
        <v>6745.4800000000005</v>
      </c>
      <c r="E12" s="64">
        <f t="shared" si="0"/>
        <v>0.19380778623760955</v>
      </c>
      <c r="F12" s="65"/>
      <c r="G12" s="66">
        <v>34</v>
      </c>
      <c r="H12" s="49" t="s">
        <v>108</v>
      </c>
      <c r="I12" s="77"/>
    </row>
    <row r="13" spans="1:9" x14ac:dyDescent="0.25">
      <c r="A13" s="62">
        <v>6</v>
      </c>
      <c r="B13" s="48" t="s">
        <v>115</v>
      </c>
      <c r="C13" s="63">
        <v>44012</v>
      </c>
      <c r="D13" s="63">
        <v>10576.09</v>
      </c>
      <c r="E13" s="64">
        <f t="shared" si="0"/>
        <v>0.24030014541488684</v>
      </c>
      <c r="F13" s="65">
        <v>6968.5666666666666</v>
      </c>
      <c r="G13" s="66">
        <v>57</v>
      </c>
      <c r="H13" s="49" t="s">
        <v>110</v>
      </c>
      <c r="I13" s="77"/>
    </row>
    <row r="14" spans="1:9" x14ac:dyDescent="0.25">
      <c r="A14" s="62">
        <v>7</v>
      </c>
      <c r="B14" s="48" t="s">
        <v>116</v>
      </c>
      <c r="C14" s="63">
        <v>38231</v>
      </c>
      <c r="D14" s="63">
        <v>4603.5599999999995</v>
      </c>
      <c r="E14" s="64">
        <f t="shared" si="0"/>
        <v>0.12041432345478799</v>
      </c>
      <c r="F14" s="65">
        <v>3716.9027777777778</v>
      </c>
      <c r="G14" s="66">
        <v>35</v>
      </c>
      <c r="H14" s="49" t="s">
        <v>110</v>
      </c>
      <c r="I14" s="77"/>
    </row>
    <row r="15" spans="1:9" x14ac:dyDescent="0.25">
      <c r="A15" s="62">
        <v>8</v>
      </c>
      <c r="B15" s="48" t="s">
        <v>117</v>
      </c>
      <c r="C15" s="63">
        <v>44856</v>
      </c>
      <c r="D15" s="63">
        <v>8404.6200000000008</v>
      </c>
      <c r="E15" s="64">
        <f t="shared" si="0"/>
        <v>0.18736891385767793</v>
      </c>
      <c r="F15" s="65">
        <v>8099</v>
      </c>
      <c r="G15" s="66">
        <v>65</v>
      </c>
      <c r="H15" s="49" t="s">
        <v>112</v>
      </c>
      <c r="I15" s="77"/>
    </row>
    <row r="16" spans="1:9" x14ac:dyDescent="0.25">
      <c r="A16" s="62">
        <v>9</v>
      </c>
      <c r="B16" s="48" t="s">
        <v>118</v>
      </c>
      <c r="C16" s="63">
        <v>49951</v>
      </c>
      <c r="D16" s="63">
        <v>18976</v>
      </c>
      <c r="E16" s="64">
        <f t="shared" si="0"/>
        <v>0.3798922944485596</v>
      </c>
      <c r="F16" s="65">
        <v>4856.3472222222226</v>
      </c>
      <c r="G16" s="66">
        <v>35</v>
      </c>
      <c r="H16" s="49" t="s">
        <v>108</v>
      </c>
      <c r="I16" s="77"/>
    </row>
    <row r="17" spans="1:9" x14ac:dyDescent="0.25">
      <c r="A17" s="62">
        <v>10</v>
      </c>
      <c r="B17" s="48" t="s">
        <v>119</v>
      </c>
      <c r="C17" s="63">
        <v>92087</v>
      </c>
      <c r="D17" s="63">
        <v>11509.949999999999</v>
      </c>
      <c r="E17" s="64">
        <f t="shared" si="0"/>
        <v>0.1249899551511071</v>
      </c>
      <c r="F17" s="65">
        <v>12022.469444444445</v>
      </c>
      <c r="G17" s="66">
        <v>47</v>
      </c>
      <c r="H17" s="49" t="s">
        <v>108</v>
      </c>
      <c r="I17" s="77"/>
    </row>
    <row r="18" spans="1:9" x14ac:dyDescent="0.25">
      <c r="A18" s="62">
        <v>11</v>
      </c>
      <c r="B18" s="48" t="s">
        <v>120</v>
      </c>
      <c r="C18" s="63">
        <v>77417</v>
      </c>
      <c r="D18" s="63">
        <v>10474.380000000001</v>
      </c>
      <c r="E18" s="64">
        <f t="shared" si="0"/>
        <v>0.13529819031995557</v>
      </c>
      <c r="F18" s="65">
        <v>15483.4</v>
      </c>
      <c r="G18" s="66">
        <v>72</v>
      </c>
      <c r="H18" s="49" t="s">
        <v>108</v>
      </c>
      <c r="I18" s="77"/>
    </row>
    <row r="19" spans="1:9" x14ac:dyDescent="0.25">
      <c r="A19" s="62">
        <v>12</v>
      </c>
      <c r="B19" s="48" t="s">
        <v>121</v>
      </c>
      <c r="C19" s="63">
        <v>91932</v>
      </c>
      <c r="D19" s="63">
        <v>17114.5</v>
      </c>
      <c r="E19" s="64">
        <f t="shared" si="0"/>
        <v>0.18616477396336423</v>
      </c>
      <c r="F19" s="65"/>
      <c r="G19" s="66">
        <v>60</v>
      </c>
      <c r="H19" s="49" t="s">
        <v>110</v>
      </c>
      <c r="I19" s="77"/>
    </row>
    <row r="20" spans="1:9" x14ac:dyDescent="0.25">
      <c r="A20" s="62">
        <v>13</v>
      </c>
      <c r="B20" s="48" t="s">
        <v>122</v>
      </c>
      <c r="C20" s="63">
        <v>71495</v>
      </c>
      <c r="D20" s="63">
        <v>9348.24</v>
      </c>
      <c r="E20" s="64">
        <f t="shared" si="0"/>
        <v>0.13075375900412617</v>
      </c>
      <c r="F20" s="65">
        <v>18072.347222222223</v>
      </c>
      <c r="G20" s="66">
        <v>91</v>
      </c>
      <c r="H20" s="49" t="s">
        <v>112</v>
      </c>
      <c r="I20" s="77"/>
    </row>
    <row r="21" spans="1:9" x14ac:dyDescent="0.25">
      <c r="A21" s="62">
        <v>14</v>
      </c>
      <c r="B21" s="48"/>
      <c r="C21" s="63">
        <v>60134</v>
      </c>
      <c r="D21" s="63">
        <v>3210.34</v>
      </c>
      <c r="E21" s="64">
        <f t="shared" si="0"/>
        <v>5.3386436957461668E-2</v>
      </c>
      <c r="F21" s="65">
        <v>14866.461111111112</v>
      </c>
      <c r="G21" s="66">
        <v>89</v>
      </c>
      <c r="H21" s="49" t="s">
        <v>110</v>
      </c>
      <c r="I21" s="77"/>
    </row>
    <row r="22" spans="1:9" x14ac:dyDescent="0.25">
      <c r="A22" s="62">
        <v>15</v>
      </c>
      <c r="B22" s="48"/>
      <c r="C22" s="63">
        <v>24395</v>
      </c>
      <c r="D22" s="63">
        <v>10338.719999999999</v>
      </c>
      <c r="E22" s="64">
        <f t="shared" si="0"/>
        <v>0.42380487804878048</v>
      </c>
      <c r="F22" s="65">
        <v>3252.6666666666665</v>
      </c>
      <c r="G22" s="66">
        <v>48</v>
      </c>
      <c r="H22" s="49" t="s">
        <v>108</v>
      </c>
      <c r="I22" s="77"/>
    </row>
    <row r="23" spans="1:9" x14ac:dyDescent="0.25">
      <c r="A23" s="62">
        <v>16</v>
      </c>
      <c r="B23" s="48" t="s">
        <v>123</v>
      </c>
      <c r="C23" s="63">
        <v>94469</v>
      </c>
      <c r="D23" s="63">
        <v>8851.5</v>
      </c>
      <c r="E23" s="64">
        <f t="shared" si="0"/>
        <v>9.3697403381003297E-2</v>
      </c>
      <c r="F23" s="65">
        <v>10234.141666666666</v>
      </c>
      <c r="G23" s="66">
        <v>39</v>
      </c>
      <c r="H23" s="49" t="s">
        <v>110</v>
      </c>
      <c r="I23" s="77"/>
    </row>
    <row r="24" spans="1:9" x14ac:dyDescent="0.25">
      <c r="A24" s="62">
        <v>17</v>
      </c>
      <c r="B24" s="48" t="s">
        <v>124</v>
      </c>
      <c r="C24" s="63">
        <v>17674</v>
      </c>
      <c r="D24" s="63">
        <v>5733.4</v>
      </c>
      <c r="E24" s="64">
        <f t="shared" si="0"/>
        <v>0.32439741993889326</v>
      </c>
      <c r="F24" s="65">
        <v>1963.7777777777778</v>
      </c>
      <c r="G24" s="66">
        <v>40</v>
      </c>
      <c r="H24" s="49" t="s">
        <v>108</v>
      </c>
      <c r="I24" s="77"/>
    </row>
    <row r="25" spans="1:9" x14ac:dyDescent="0.25">
      <c r="A25" s="62">
        <v>18</v>
      </c>
      <c r="B25" s="48" t="s">
        <v>125</v>
      </c>
      <c r="C25" s="63">
        <v>98206</v>
      </c>
      <c r="D25" s="63">
        <v>16246</v>
      </c>
      <c r="E25" s="64">
        <f t="shared" si="0"/>
        <v>0.16542777427041117</v>
      </c>
      <c r="F25" s="65">
        <v>21823.555555555555</v>
      </c>
      <c r="G25" s="66">
        <v>80</v>
      </c>
      <c r="H25" s="49" t="s">
        <v>108</v>
      </c>
      <c r="I25" s="77"/>
    </row>
    <row r="26" spans="1:9" x14ac:dyDescent="0.25">
      <c r="A26" s="62">
        <v>19</v>
      </c>
      <c r="B26" s="48" t="s">
        <v>126</v>
      </c>
      <c r="C26" s="63">
        <v>42413</v>
      </c>
      <c r="D26" s="63">
        <v>8862.4</v>
      </c>
      <c r="E26" s="64">
        <f t="shared" si="0"/>
        <v>0.20895480159385094</v>
      </c>
      <c r="F26" s="65">
        <v>4830.3694444444445</v>
      </c>
      <c r="G26" s="66">
        <v>41</v>
      </c>
      <c r="H26" s="49" t="s">
        <v>110</v>
      </c>
      <c r="I26" s="77"/>
    </row>
    <row r="27" spans="1:9" x14ac:dyDescent="0.25">
      <c r="A27" s="67">
        <v>20</v>
      </c>
      <c r="B27" s="50" t="s">
        <v>127</v>
      </c>
      <c r="C27" s="68">
        <v>87530</v>
      </c>
      <c r="D27" s="68">
        <v>9026.0300000000007</v>
      </c>
      <c r="E27" s="69">
        <f t="shared" si="0"/>
        <v>0.1031192733919799</v>
      </c>
      <c r="F27" s="70">
        <v>12886.361111111111</v>
      </c>
      <c r="G27" s="71">
        <v>53</v>
      </c>
      <c r="H27" s="51" t="s">
        <v>110</v>
      </c>
      <c r="I27" s="77"/>
    </row>
    <row r="31" spans="1:9" x14ac:dyDescent="0.25">
      <c r="A31" s="17" t="s">
        <v>128</v>
      </c>
    </row>
  </sheetData>
  <mergeCells count="1">
    <mergeCell ref="I7:I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1D95-F794-4C44-8C02-EF9A5A04480F}">
  <dimension ref="A1:N655"/>
  <sheetViews>
    <sheetView workbookViewId="0"/>
  </sheetViews>
  <sheetFormatPr defaultRowHeight="15" x14ac:dyDescent="0.25"/>
  <cols>
    <col min="1" max="1" width="7.140625" bestFit="1" customWidth="1"/>
    <col min="2" max="2" width="68.85546875" bestFit="1" customWidth="1"/>
    <col min="3" max="14" width="13.42578125" bestFit="1" customWidth="1"/>
  </cols>
  <sheetData>
    <row r="1" spans="1:14" x14ac:dyDescent="0.25">
      <c r="A1" s="24" t="s">
        <v>133</v>
      </c>
      <c r="B1" s="25" t="s">
        <v>54</v>
      </c>
      <c r="C1" s="26">
        <v>42370</v>
      </c>
      <c r="D1" s="26">
        <v>42401</v>
      </c>
      <c r="E1" s="26">
        <v>42430</v>
      </c>
      <c r="F1" s="26">
        <v>42461</v>
      </c>
      <c r="G1" s="26">
        <v>42491</v>
      </c>
      <c r="H1" s="26">
        <v>42522</v>
      </c>
      <c r="I1" s="26">
        <v>42552</v>
      </c>
      <c r="J1" s="26">
        <v>42583</v>
      </c>
      <c r="K1" s="26">
        <v>42614</v>
      </c>
      <c r="L1" s="26">
        <v>42644</v>
      </c>
      <c r="M1" s="26">
        <v>42675</v>
      </c>
      <c r="N1" s="26">
        <v>42705</v>
      </c>
    </row>
    <row r="2" spans="1:14" x14ac:dyDescent="0.25">
      <c r="A2" s="27">
        <v>11</v>
      </c>
      <c r="B2" s="28" t="s">
        <v>134</v>
      </c>
      <c r="C2" s="29">
        <f t="shared" ref="C2:N2" si="0">SUM(C3:C4)</f>
        <v>92451.279565205899</v>
      </c>
      <c r="D2" s="29">
        <f t="shared" si="0"/>
        <v>87829.304449338248</v>
      </c>
      <c r="E2" s="29">
        <f t="shared" si="0"/>
        <v>93581.783970723729</v>
      </c>
      <c r="F2" s="29">
        <f t="shared" si="0"/>
        <v>4912.7388405631064</v>
      </c>
      <c r="G2" s="29">
        <f t="shared" si="0"/>
        <v>9907.6660168762392</v>
      </c>
      <c r="H2" s="29">
        <f t="shared" si="0"/>
        <v>2512.4999999999995</v>
      </c>
      <c r="I2" s="29">
        <f t="shared" si="0"/>
        <v>26151.70999864682</v>
      </c>
      <c r="J2" s="29">
        <f t="shared" si="0"/>
        <v>51144.476945436305</v>
      </c>
      <c r="K2" s="29">
        <f t="shared" si="0"/>
        <v>73144.106972833426</v>
      </c>
      <c r="L2" s="29">
        <f t="shared" si="0"/>
        <v>96794.654903821371</v>
      </c>
      <c r="M2" s="29">
        <f t="shared" si="0"/>
        <v>119239.78203234957</v>
      </c>
      <c r="N2" s="30">
        <f t="shared" si="0"/>
        <v>140680.31558805617</v>
      </c>
    </row>
    <row r="3" spans="1:14" x14ac:dyDescent="0.25">
      <c r="A3" s="31">
        <v>111</v>
      </c>
      <c r="B3" s="32" t="s">
        <v>135</v>
      </c>
      <c r="C3" s="33">
        <v>2487.5</v>
      </c>
      <c r="D3" s="33">
        <v>2499.9374999999995</v>
      </c>
      <c r="E3" s="33">
        <v>2512.4371874999993</v>
      </c>
      <c r="F3" s="33">
        <v>2524.9993734374989</v>
      </c>
      <c r="G3" s="34">
        <v>2500</v>
      </c>
      <c r="H3" s="34">
        <v>2512.4999999999995</v>
      </c>
      <c r="I3" s="34">
        <v>2525.0624999999991</v>
      </c>
      <c r="J3" s="34">
        <v>2537.6878124999989</v>
      </c>
      <c r="K3" s="34">
        <v>2550.3762515624985</v>
      </c>
      <c r="L3" s="34">
        <v>2563.1281328203108</v>
      </c>
      <c r="M3" s="34">
        <v>2575.9437734844123</v>
      </c>
      <c r="N3" s="35">
        <v>2588.8234923518339</v>
      </c>
    </row>
    <row r="4" spans="1:14" x14ac:dyDescent="0.25">
      <c r="A4" s="31">
        <v>112</v>
      </c>
      <c r="B4" s="32" t="s">
        <v>136</v>
      </c>
      <c r="C4" s="33">
        <v>89963.779565205899</v>
      </c>
      <c r="D4" s="33">
        <v>85329.366949338248</v>
      </c>
      <c r="E4" s="33">
        <v>91069.346783223737</v>
      </c>
      <c r="F4" s="33">
        <v>2387.7394671256079</v>
      </c>
      <c r="G4" s="34">
        <v>7407.6660168762401</v>
      </c>
      <c r="H4" s="34">
        <v>0</v>
      </c>
      <c r="I4" s="34">
        <v>23626.64749864682</v>
      </c>
      <c r="J4" s="34">
        <v>48606.789132936305</v>
      </c>
      <c r="K4" s="34">
        <v>70593.730721270927</v>
      </c>
      <c r="L4" s="34">
        <v>94231.526771001067</v>
      </c>
      <c r="M4" s="34">
        <v>116663.83825886516</v>
      </c>
      <c r="N4" s="35">
        <v>138091.49209570434</v>
      </c>
    </row>
    <row r="5" spans="1:14" x14ac:dyDescent="0.25">
      <c r="A5" s="27">
        <v>12</v>
      </c>
      <c r="B5" s="28" t="s">
        <v>137</v>
      </c>
      <c r="C5" s="29">
        <f t="shared" ref="C5:N5" si="1">SUM(C6:C7)</f>
        <v>23492.945</v>
      </c>
      <c r="D5" s="29">
        <f t="shared" si="1"/>
        <v>24875</v>
      </c>
      <c r="E5" s="29">
        <f t="shared" si="1"/>
        <v>18407.5</v>
      </c>
      <c r="F5" s="29">
        <f t="shared" si="1"/>
        <v>12935</v>
      </c>
      <c r="G5" s="29">
        <f t="shared" si="1"/>
        <v>23611</v>
      </c>
      <c r="H5" s="29">
        <f t="shared" si="1"/>
        <v>25000</v>
      </c>
      <c r="I5" s="29">
        <f t="shared" si="1"/>
        <v>18500</v>
      </c>
      <c r="J5" s="29">
        <f t="shared" si="1"/>
        <v>13000</v>
      </c>
      <c r="K5" s="29">
        <f t="shared" si="1"/>
        <v>13650</v>
      </c>
      <c r="L5" s="29">
        <f t="shared" si="1"/>
        <v>14332.5</v>
      </c>
      <c r="M5" s="29">
        <f t="shared" si="1"/>
        <v>15049.125</v>
      </c>
      <c r="N5" s="30">
        <f t="shared" si="1"/>
        <v>15801.581250000001</v>
      </c>
    </row>
    <row r="6" spans="1:14" x14ac:dyDescent="0.25">
      <c r="A6" s="31">
        <v>121</v>
      </c>
      <c r="B6" s="32" t="s">
        <v>138</v>
      </c>
      <c r="C6" s="33">
        <v>22243.224999999999</v>
      </c>
      <c r="D6" s="33">
        <v>24875</v>
      </c>
      <c r="E6" s="33">
        <v>18407.5</v>
      </c>
      <c r="F6" s="33">
        <v>12935</v>
      </c>
      <c r="G6" s="34">
        <v>22355</v>
      </c>
      <c r="H6" s="34">
        <v>25000</v>
      </c>
      <c r="I6" s="34">
        <v>18500</v>
      </c>
      <c r="J6" s="34">
        <v>13000</v>
      </c>
      <c r="K6" s="34">
        <v>13650</v>
      </c>
      <c r="L6" s="34">
        <v>14332.5</v>
      </c>
      <c r="M6" s="34">
        <v>15049.125</v>
      </c>
      <c r="N6" s="35">
        <v>15801.581250000001</v>
      </c>
    </row>
    <row r="7" spans="1:14" x14ac:dyDescent="0.25">
      <c r="A7" s="31">
        <v>122</v>
      </c>
      <c r="B7" s="32" t="s">
        <v>139</v>
      </c>
      <c r="C7" s="33">
        <v>1249.72</v>
      </c>
      <c r="D7" s="33">
        <v>0</v>
      </c>
      <c r="E7" s="33">
        <v>0</v>
      </c>
      <c r="F7" s="33">
        <v>0</v>
      </c>
      <c r="G7" s="34">
        <v>1256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5">
        <v>0</v>
      </c>
    </row>
    <row r="8" spans="1:14" x14ac:dyDescent="0.25">
      <c r="A8" s="27">
        <v>13</v>
      </c>
      <c r="B8" s="28" t="s">
        <v>140</v>
      </c>
      <c r="C8" s="29">
        <f t="shared" ref="C8:N8" si="2">SUM(C9:C10)</f>
        <v>117227.80546491723</v>
      </c>
      <c r="D8" s="29">
        <f t="shared" si="2"/>
        <v>117230.73623332307</v>
      </c>
      <c r="E8" s="29">
        <f t="shared" si="2"/>
        <v>117230.73623332307</v>
      </c>
      <c r="F8" s="29">
        <f t="shared" si="2"/>
        <v>117230.73623332307</v>
      </c>
      <c r="G8" s="29">
        <f t="shared" si="2"/>
        <v>117816.88991448967</v>
      </c>
      <c r="H8" s="29">
        <f t="shared" si="2"/>
        <v>117819.83541037494</v>
      </c>
      <c r="I8" s="29">
        <f t="shared" si="2"/>
        <v>117819.83541037494</v>
      </c>
      <c r="J8" s="29">
        <f t="shared" si="2"/>
        <v>117819.83541037494</v>
      </c>
      <c r="K8" s="29">
        <f t="shared" si="2"/>
        <v>117819.83541037494</v>
      </c>
      <c r="L8" s="29">
        <f t="shared" si="2"/>
        <v>117819.83541037494</v>
      </c>
      <c r="M8" s="29">
        <f t="shared" si="2"/>
        <v>117819.83541037494</v>
      </c>
      <c r="N8" s="30">
        <f t="shared" si="2"/>
        <v>117819.83541037494</v>
      </c>
    </row>
    <row r="9" spans="1:14" x14ac:dyDescent="0.25">
      <c r="A9" s="31">
        <v>131</v>
      </c>
      <c r="B9" s="32" t="s">
        <v>141</v>
      </c>
      <c r="C9" s="33">
        <v>117227.80546491723</v>
      </c>
      <c r="D9" s="33">
        <v>117230.73623332307</v>
      </c>
      <c r="E9" s="33">
        <v>117230.73623332307</v>
      </c>
      <c r="F9" s="33">
        <v>117230.73623332307</v>
      </c>
      <c r="G9" s="34">
        <v>117816.88991448967</v>
      </c>
      <c r="H9" s="34">
        <v>117819.83541037494</v>
      </c>
      <c r="I9" s="34">
        <v>117819.83541037494</v>
      </c>
      <c r="J9" s="34">
        <v>117819.83541037494</v>
      </c>
      <c r="K9" s="34">
        <v>117819.83541037494</v>
      </c>
      <c r="L9" s="34">
        <v>117819.83541037494</v>
      </c>
      <c r="M9" s="34">
        <v>117819.83541037494</v>
      </c>
      <c r="N9" s="35">
        <v>117819.83541037494</v>
      </c>
    </row>
    <row r="10" spans="1:14" x14ac:dyDescent="0.25">
      <c r="A10" s="31">
        <v>132</v>
      </c>
      <c r="B10" s="32" t="s">
        <v>142</v>
      </c>
      <c r="C10" s="33">
        <v>0</v>
      </c>
      <c r="D10" s="33">
        <v>0</v>
      </c>
      <c r="E10" s="33">
        <v>0</v>
      </c>
      <c r="F10" s="33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5">
        <v>0</v>
      </c>
    </row>
    <row r="11" spans="1:14" x14ac:dyDescent="0.25">
      <c r="A11" s="27">
        <v>14</v>
      </c>
      <c r="B11" s="28" t="s">
        <v>143</v>
      </c>
      <c r="C11" s="29">
        <f>+SUM(C12,C15,C18)</f>
        <v>89963.779565205899</v>
      </c>
      <c r="D11" s="29">
        <f>+SUM(D12,D15,D18)</f>
        <v>85329.366949338248</v>
      </c>
      <c r="E11" s="29">
        <f t="shared" ref="E11:N11" si="3">+SUM(E12,E15,E18)</f>
        <v>91069.346783223737</v>
      </c>
      <c r="F11" s="29">
        <f t="shared" si="3"/>
        <v>2387.7394671256079</v>
      </c>
      <c r="G11" s="29">
        <f t="shared" si="3"/>
        <v>7407.6660168762401</v>
      </c>
      <c r="H11" s="29">
        <f t="shared" si="3"/>
        <v>0</v>
      </c>
      <c r="I11" s="29">
        <f t="shared" si="3"/>
        <v>23626.64749864682</v>
      </c>
      <c r="J11" s="29">
        <f t="shared" si="3"/>
        <v>48606.789132936305</v>
      </c>
      <c r="K11" s="29">
        <f t="shared" si="3"/>
        <v>70593.730721270927</v>
      </c>
      <c r="L11" s="29">
        <f t="shared" si="3"/>
        <v>94231.526771001067</v>
      </c>
      <c r="M11" s="29">
        <f t="shared" si="3"/>
        <v>116663.83825886516</v>
      </c>
      <c r="N11" s="30">
        <f t="shared" si="3"/>
        <v>138091.49209570434</v>
      </c>
    </row>
    <row r="12" spans="1:14" x14ac:dyDescent="0.25">
      <c r="A12" s="36">
        <v>141</v>
      </c>
      <c r="B12" s="37" t="s">
        <v>144</v>
      </c>
      <c r="C12" s="38">
        <f>SUM(C13:C14)</f>
        <v>89963.779565205899</v>
      </c>
      <c r="D12" s="38">
        <f t="shared" ref="D12:N12" si="4">SUM(D13:D14)</f>
        <v>85329.366949338248</v>
      </c>
      <c r="E12" s="38">
        <f t="shared" si="4"/>
        <v>91069.346783223737</v>
      </c>
      <c r="F12" s="38">
        <f t="shared" si="4"/>
        <v>2387.7394671256079</v>
      </c>
      <c r="G12" s="38">
        <f t="shared" si="4"/>
        <v>7407.6660168762401</v>
      </c>
      <c r="H12" s="38">
        <f t="shared" si="4"/>
        <v>0</v>
      </c>
      <c r="I12" s="38">
        <f t="shared" si="4"/>
        <v>23626.64749864682</v>
      </c>
      <c r="J12" s="38">
        <f t="shared" si="4"/>
        <v>48606.789132936305</v>
      </c>
      <c r="K12" s="38">
        <f t="shared" si="4"/>
        <v>70593.730721270927</v>
      </c>
      <c r="L12" s="38">
        <f t="shared" si="4"/>
        <v>94231.526771001067</v>
      </c>
      <c r="M12" s="38">
        <f t="shared" si="4"/>
        <v>116663.83825886516</v>
      </c>
      <c r="N12" s="39">
        <f t="shared" si="4"/>
        <v>138091.49209570434</v>
      </c>
    </row>
    <row r="13" spans="1:14" x14ac:dyDescent="0.25">
      <c r="A13" s="31">
        <v>1411</v>
      </c>
      <c r="B13" s="32" t="s">
        <v>145</v>
      </c>
      <c r="C13" s="33">
        <v>89963.779565205899</v>
      </c>
      <c r="D13" s="33">
        <v>85329.366949338248</v>
      </c>
      <c r="E13" s="33">
        <v>91069.346783223737</v>
      </c>
      <c r="F13" s="33">
        <v>2387.7394671256079</v>
      </c>
      <c r="G13" s="34">
        <v>7407.6660168762401</v>
      </c>
      <c r="H13" s="34">
        <v>0</v>
      </c>
      <c r="I13" s="34">
        <v>23626.64749864682</v>
      </c>
      <c r="J13" s="34">
        <v>48606.789132936305</v>
      </c>
      <c r="K13" s="34">
        <v>70593.730721270927</v>
      </c>
      <c r="L13" s="34">
        <v>94231.526771001067</v>
      </c>
      <c r="M13" s="34">
        <v>116663.83825886516</v>
      </c>
      <c r="N13" s="35">
        <v>138091.49209570434</v>
      </c>
    </row>
    <row r="14" spans="1:14" x14ac:dyDescent="0.25">
      <c r="A14" s="31">
        <v>1412</v>
      </c>
      <c r="B14" s="32" t="s">
        <v>146</v>
      </c>
      <c r="C14" s="33">
        <v>0</v>
      </c>
      <c r="D14" s="33">
        <v>0</v>
      </c>
      <c r="E14" s="33">
        <v>0</v>
      </c>
      <c r="F14" s="33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5">
        <v>0</v>
      </c>
    </row>
    <row r="15" spans="1:14" x14ac:dyDescent="0.25">
      <c r="A15" s="36">
        <v>142</v>
      </c>
      <c r="B15" s="37" t="s">
        <v>147</v>
      </c>
      <c r="C15" s="38">
        <f t="shared" ref="C15:N15" si="5">SUM(C16:C17)</f>
        <v>0</v>
      </c>
      <c r="D15" s="38">
        <f t="shared" si="5"/>
        <v>0</v>
      </c>
      <c r="E15" s="38">
        <f t="shared" si="5"/>
        <v>0</v>
      </c>
      <c r="F15" s="38">
        <f t="shared" si="5"/>
        <v>0</v>
      </c>
      <c r="G15" s="38">
        <f t="shared" si="5"/>
        <v>0</v>
      </c>
      <c r="H15" s="38">
        <f t="shared" si="5"/>
        <v>0</v>
      </c>
      <c r="I15" s="38">
        <f t="shared" si="5"/>
        <v>0</v>
      </c>
      <c r="J15" s="38">
        <f t="shared" si="5"/>
        <v>0</v>
      </c>
      <c r="K15" s="38">
        <f t="shared" si="5"/>
        <v>0</v>
      </c>
      <c r="L15" s="38">
        <f t="shared" si="5"/>
        <v>0</v>
      </c>
      <c r="M15" s="38">
        <f t="shared" si="5"/>
        <v>0</v>
      </c>
      <c r="N15" s="39">
        <f t="shared" si="5"/>
        <v>0</v>
      </c>
    </row>
    <row r="16" spans="1:14" x14ac:dyDescent="0.25">
      <c r="A16" s="31">
        <v>1421</v>
      </c>
      <c r="B16" s="32" t="s">
        <v>148</v>
      </c>
      <c r="C16" s="33">
        <v>0</v>
      </c>
      <c r="D16" s="33">
        <v>0</v>
      </c>
      <c r="E16" s="33">
        <v>0</v>
      </c>
      <c r="F16" s="33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5">
        <v>0</v>
      </c>
    </row>
    <row r="17" spans="1:14" x14ac:dyDescent="0.25">
      <c r="A17" s="31">
        <v>1422</v>
      </c>
      <c r="B17" s="32" t="s">
        <v>149</v>
      </c>
      <c r="C17" s="33">
        <v>0</v>
      </c>
      <c r="D17" s="33">
        <v>0</v>
      </c>
      <c r="E17" s="33">
        <v>0</v>
      </c>
      <c r="F17" s="33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5">
        <v>0</v>
      </c>
    </row>
    <row r="18" spans="1:14" x14ac:dyDescent="0.25">
      <c r="A18" s="36">
        <v>143</v>
      </c>
      <c r="B18" s="37" t="s">
        <v>150</v>
      </c>
      <c r="C18" s="38">
        <f t="shared" ref="C18:N18" si="6">SUM(C19:C20)</f>
        <v>0</v>
      </c>
      <c r="D18" s="38">
        <f t="shared" si="6"/>
        <v>0</v>
      </c>
      <c r="E18" s="38">
        <f t="shared" si="6"/>
        <v>0</v>
      </c>
      <c r="F18" s="38">
        <f t="shared" si="6"/>
        <v>0</v>
      </c>
      <c r="G18" s="38">
        <f t="shared" si="6"/>
        <v>0</v>
      </c>
      <c r="H18" s="38">
        <f t="shared" si="6"/>
        <v>0</v>
      </c>
      <c r="I18" s="38">
        <f t="shared" si="6"/>
        <v>0</v>
      </c>
      <c r="J18" s="38">
        <f t="shared" si="6"/>
        <v>0</v>
      </c>
      <c r="K18" s="38">
        <f t="shared" si="6"/>
        <v>0</v>
      </c>
      <c r="L18" s="38">
        <f t="shared" si="6"/>
        <v>0</v>
      </c>
      <c r="M18" s="38">
        <f t="shared" si="6"/>
        <v>0</v>
      </c>
      <c r="N18" s="39">
        <f t="shared" si="6"/>
        <v>0</v>
      </c>
    </row>
    <row r="19" spans="1:14" x14ac:dyDescent="0.25">
      <c r="A19" s="31">
        <v>1431</v>
      </c>
      <c r="B19" s="32" t="s">
        <v>151</v>
      </c>
      <c r="C19" s="33">
        <v>0</v>
      </c>
      <c r="D19" s="33">
        <v>0</v>
      </c>
      <c r="E19" s="33">
        <v>0</v>
      </c>
      <c r="F19" s="33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5">
        <v>0</v>
      </c>
    </row>
    <row r="20" spans="1:14" x14ac:dyDescent="0.25">
      <c r="A20" s="31">
        <v>1432</v>
      </c>
      <c r="B20" s="32" t="s">
        <v>152</v>
      </c>
      <c r="C20" s="33">
        <v>0</v>
      </c>
      <c r="D20" s="33">
        <v>0</v>
      </c>
      <c r="E20" s="33">
        <v>0</v>
      </c>
      <c r="F20" s="33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5">
        <v>0</v>
      </c>
    </row>
    <row r="21" spans="1:14" x14ac:dyDescent="0.25">
      <c r="A21" s="27">
        <v>21</v>
      </c>
      <c r="B21" s="28" t="s">
        <v>153</v>
      </c>
      <c r="C21" s="29">
        <f t="shared" ref="C21:N21" si="7">+SUM(C22,C41,C60,C63)</f>
        <v>153747.41469999999</v>
      </c>
      <c r="D21" s="29">
        <f t="shared" si="7"/>
        <v>148083.50869849997</v>
      </c>
      <c r="E21" s="29">
        <f t="shared" si="7"/>
        <v>154095.46521699248</v>
      </c>
      <c r="F21" s="29">
        <f t="shared" si="7"/>
        <v>354130.86446712562</v>
      </c>
      <c r="G21" s="29">
        <f t="shared" si="7"/>
        <v>381163.6446168762</v>
      </c>
      <c r="H21" s="29">
        <f t="shared" si="7"/>
        <v>374232.21751799993</v>
      </c>
      <c r="I21" s="29">
        <f t="shared" si="7"/>
        <v>398685.62037298665</v>
      </c>
      <c r="J21" s="29">
        <f t="shared" si="7"/>
        <v>424757.7525732104</v>
      </c>
      <c r="K21" s="29">
        <f t="shared" si="7"/>
        <v>448037.97075491818</v>
      </c>
      <c r="L21" s="29">
        <f t="shared" si="7"/>
        <v>473122.37933694542</v>
      </c>
      <c r="M21" s="29">
        <f t="shared" si="7"/>
        <v>497118.68858673592</v>
      </c>
      <c r="N21" s="30">
        <f t="shared" si="7"/>
        <v>520200.77429953695</v>
      </c>
    </row>
    <row r="22" spans="1:14" x14ac:dyDescent="0.25">
      <c r="A22" s="36">
        <v>211</v>
      </c>
      <c r="B22" s="37" t="s">
        <v>154</v>
      </c>
      <c r="C22" s="38">
        <f t="shared" ref="C22:N22" si="8">SUM(C23,C26,C29,C32,C35,C38)</f>
        <v>153747.41469999999</v>
      </c>
      <c r="D22" s="38">
        <f t="shared" si="8"/>
        <v>148083.50869849997</v>
      </c>
      <c r="E22" s="38">
        <f t="shared" si="8"/>
        <v>154095.46521699248</v>
      </c>
      <c r="F22" s="38">
        <f t="shared" si="8"/>
        <v>354130.86446712562</v>
      </c>
      <c r="G22" s="38">
        <f t="shared" si="8"/>
        <v>381163.6446168762</v>
      </c>
      <c r="H22" s="38">
        <f t="shared" si="8"/>
        <v>374232.21751799993</v>
      </c>
      <c r="I22" s="38">
        <f t="shared" si="8"/>
        <v>398685.62037298665</v>
      </c>
      <c r="J22" s="38">
        <f t="shared" si="8"/>
        <v>424757.7525732104</v>
      </c>
      <c r="K22" s="38">
        <f t="shared" si="8"/>
        <v>448037.97075491818</v>
      </c>
      <c r="L22" s="38">
        <f t="shared" si="8"/>
        <v>473122.37933694542</v>
      </c>
      <c r="M22" s="38">
        <f t="shared" si="8"/>
        <v>497118.68858673592</v>
      </c>
      <c r="N22" s="39">
        <f t="shared" si="8"/>
        <v>520200.77429953695</v>
      </c>
    </row>
    <row r="23" spans="1:14" x14ac:dyDescent="0.25">
      <c r="A23" s="36">
        <v>2111</v>
      </c>
      <c r="B23" s="37" t="s">
        <v>155</v>
      </c>
      <c r="C23" s="38">
        <f t="shared" ref="C23:N23" si="9">SUM(C24:C25)</f>
        <v>66100.799699999989</v>
      </c>
      <c r="D23" s="38">
        <f t="shared" si="9"/>
        <v>66431.303698499978</v>
      </c>
      <c r="E23" s="38">
        <f t="shared" si="9"/>
        <v>66763.460216992476</v>
      </c>
      <c r="F23" s="38">
        <f t="shared" si="9"/>
        <v>346282.18</v>
      </c>
      <c r="G23" s="38">
        <f t="shared" si="9"/>
        <v>368295.03359999997</v>
      </c>
      <c r="H23" s="38">
        <f t="shared" si="9"/>
        <v>370136.50876799994</v>
      </c>
      <c r="I23" s="38">
        <f t="shared" si="9"/>
        <v>371987.19131183985</v>
      </c>
      <c r="J23" s="38">
        <f t="shared" si="9"/>
        <v>373847.12726839905</v>
      </c>
      <c r="K23" s="38">
        <f t="shared" si="9"/>
        <v>375716.36290474102</v>
      </c>
      <c r="L23" s="38">
        <f t="shared" si="9"/>
        <v>377594.94471926469</v>
      </c>
      <c r="M23" s="38">
        <f t="shared" si="9"/>
        <v>379482.91944286099</v>
      </c>
      <c r="N23" s="39">
        <f t="shared" si="9"/>
        <v>381380.33404007531</v>
      </c>
    </row>
    <row r="24" spans="1:14" x14ac:dyDescent="0.25">
      <c r="A24" s="31">
        <v>21111</v>
      </c>
      <c r="B24" s="32" t="s">
        <v>156</v>
      </c>
      <c r="C24" s="33">
        <v>33050.399849999994</v>
      </c>
      <c r="D24" s="33">
        <v>33215.651849249989</v>
      </c>
      <c r="E24" s="33">
        <v>33381.730108496238</v>
      </c>
      <c r="F24" s="33">
        <v>333576.75</v>
      </c>
      <c r="G24" s="34">
        <v>335244.63374999998</v>
      </c>
      <c r="H24" s="34">
        <v>336920.85691874992</v>
      </c>
      <c r="I24" s="34">
        <v>338605.46120334364</v>
      </c>
      <c r="J24" s="34">
        <v>340298.48850936035</v>
      </c>
      <c r="K24" s="34">
        <v>341999.98095190711</v>
      </c>
      <c r="L24" s="34">
        <v>343709.98085666663</v>
      </c>
      <c r="M24" s="34">
        <v>345428.53076094994</v>
      </c>
      <c r="N24" s="35">
        <v>347155.67341475468</v>
      </c>
    </row>
    <row r="25" spans="1:14" x14ac:dyDescent="0.25">
      <c r="A25" s="31">
        <v>21112</v>
      </c>
      <c r="B25" s="32" t="s">
        <v>157</v>
      </c>
      <c r="C25" s="33">
        <v>33050.399849999994</v>
      </c>
      <c r="D25" s="33">
        <v>33215.651849249989</v>
      </c>
      <c r="E25" s="33">
        <v>33381.730108496238</v>
      </c>
      <c r="F25" s="33">
        <v>12705.43</v>
      </c>
      <c r="G25" s="34">
        <v>33050.399849999994</v>
      </c>
      <c r="H25" s="34">
        <v>33215.651849249989</v>
      </c>
      <c r="I25" s="34">
        <v>33381.730108496238</v>
      </c>
      <c r="J25" s="34">
        <v>33548.638759038717</v>
      </c>
      <c r="K25" s="34">
        <v>33716.381952833908</v>
      </c>
      <c r="L25" s="34">
        <v>33884.963862598073</v>
      </c>
      <c r="M25" s="34">
        <v>34054.388681911063</v>
      </c>
      <c r="N25" s="35">
        <v>34224.660625320612</v>
      </c>
    </row>
    <row r="26" spans="1:14" x14ac:dyDescent="0.25">
      <c r="A26" s="36">
        <v>2112</v>
      </c>
      <c r="B26" s="37" t="s">
        <v>158</v>
      </c>
      <c r="C26" s="38">
        <f t="shared" ref="C26:N26" si="10">SUM(C27:C28)</f>
        <v>10921.89</v>
      </c>
      <c r="D26" s="38">
        <f t="shared" si="10"/>
        <v>10921.89</v>
      </c>
      <c r="E26" s="38">
        <f t="shared" si="10"/>
        <v>10921.89</v>
      </c>
      <c r="F26" s="38">
        <f t="shared" si="10"/>
        <v>2387.7394671256079</v>
      </c>
      <c r="G26" s="38">
        <f t="shared" si="10"/>
        <v>0</v>
      </c>
      <c r="H26" s="38">
        <f t="shared" si="10"/>
        <v>0</v>
      </c>
      <c r="I26" s="38">
        <f t="shared" si="10"/>
        <v>0</v>
      </c>
      <c r="J26" s="38">
        <f t="shared" si="10"/>
        <v>0</v>
      </c>
      <c r="K26" s="38">
        <f t="shared" si="10"/>
        <v>0</v>
      </c>
      <c r="L26" s="38">
        <f t="shared" si="10"/>
        <v>0</v>
      </c>
      <c r="M26" s="38">
        <f t="shared" si="10"/>
        <v>0</v>
      </c>
      <c r="N26" s="39">
        <f t="shared" si="10"/>
        <v>0</v>
      </c>
    </row>
    <row r="27" spans="1:14" x14ac:dyDescent="0.25">
      <c r="A27" s="31">
        <v>21121</v>
      </c>
      <c r="B27" s="32" t="s">
        <v>156</v>
      </c>
      <c r="C27" s="33">
        <v>10921.89</v>
      </c>
      <c r="D27" s="33">
        <v>10921.89</v>
      </c>
      <c r="E27" s="33">
        <v>10921.89</v>
      </c>
      <c r="F27" s="33">
        <v>2387.7394671256079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5">
        <v>0</v>
      </c>
    </row>
    <row r="28" spans="1:14" x14ac:dyDescent="0.25">
      <c r="A28" s="31">
        <v>21122</v>
      </c>
      <c r="B28" s="32" t="s">
        <v>157</v>
      </c>
      <c r="C28" s="33">
        <v>0</v>
      </c>
      <c r="D28" s="33">
        <v>0</v>
      </c>
      <c r="E28" s="33">
        <v>0</v>
      </c>
      <c r="F28" s="33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5">
        <v>0</v>
      </c>
    </row>
    <row r="29" spans="1:14" x14ac:dyDescent="0.25">
      <c r="A29" s="36">
        <v>2113</v>
      </c>
      <c r="B29" s="37" t="s">
        <v>159</v>
      </c>
      <c r="C29" s="38">
        <f t="shared" ref="C29:N29" si="11">SUM(C30:C31)</f>
        <v>5460.9449999999997</v>
      </c>
      <c r="D29" s="38">
        <f t="shared" si="11"/>
        <v>5460.9449999999997</v>
      </c>
      <c r="E29" s="38">
        <f t="shared" si="11"/>
        <v>5460.9449999999997</v>
      </c>
      <c r="F29" s="38">
        <f t="shared" si="11"/>
        <v>5460.9449999999997</v>
      </c>
      <c r="G29" s="38">
        <f t="shared" si="11"/>
        <v>5460.9449999999997</v>
      </c>
      <c r="H29" s="38">
        <f t="shared" si="11"/>
        <v>4095.7087499999998</v>
      </c>
      <c r="I29" s="38">
        <f t="shared" si="11"/>
        <v>3071.7815624999998</v>
      </c>
      <c r="J29" s="38">
        <f t="shared" si="11"/>
        <v>2303.8361718749998</v>
      </c>
      <c r="K29" s="38">
        <f t="shared" si="11"/>
        <v>1727.8771289062497</v>
      </c>
      <c r="L29" s="38">
        <f t="shared" si="11"/>
        <v>1295.9078466796873</v>
      </c>
      <c r="M29" s="38">
        <f t="shared" si="11"/>
        <v>971.93088500976546</v>
      </c>
      <c r="N29" s="39">
        <f t="shared" si="11"/>
        <v>728.9481637573241</v>
      </c>
    </row>
    <row r="30" spans="1:14" x14ac:dyDescent="0.25">
      <c r="A30" s="31">
        <v>21131</v>
      </c>
      <c r="B30" s="32" t="s">
        <v>156</v>
      </c>
      <c r="C30" s="33">
        <v>0</v>
      </c>
      <c r="D30" s="33">
        <v>0</v>
      </c>
      <c r="E30" s="33">
        <v>0</v>
      </c>
      <c r="F30" s="33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5">
        <v>0</v>
      </c>
    </row>
    <row r="31" spans="1:14" x14ac:dyDescent="0.25">
      <c r="A31" s="31">
        <v>21132</v>
      </c>
      <c r="B31" s="32" t="s">
        <v>157</v>
      </c>
      <c r="C31" s="33">
        <v>5460.9449999999997</v>
      </c>
      <c r="D31" s="33">
        <v>5460.9449999999997</v>
      </c>
      <c r="E31" s="33">
        <v>5460.9449999999997</v>
      </c>
      <c r="F31" s="33">
        <v>5460.9449999999997</v>
      </c>
      <c r="G31" s="34">
        <v>5460.9449999999997</v>
      </c>
      <c r="H31" s="34">
        <v>4095.7087499999998</v>
      </c>
      <c r="I31" s="34">
        <v>3071.7815624999998</v>
      </c>
      <c r="J31" s="34">
        <v>2303.8361718749998</v>
      </c>
      <c r="K31" s="34">
        <v>1727.8771289062497</v>
      </c>
      <c r="L31" s="34">
        <v>1295.9078466796873</v>
      </c>
      <c r="M31" s="34">
        <v>971.93088500976546</v>
      </c>
      <c r="N31" s="35">
        <v>728.9481637573241</v>
      </c>
    </row>
    <row r="32" spans="1:14" x14ac:dyDescent="0.25">
      <c r="A32" s="36">
        <v>2114</v>
      </c>
      <c r="B32" s="37" t="s">
        <v>160</v>
      </c>
      <c r="C32" s="38">
        <f t="shared" ref="C32:N32" si="12">SUM(C33:C34)</f>
        <v>69963.78</v>
      </c>
      <c r="D32" s="38">
        <f t="shared" si="12"/>
        <v>65269.37</v>
      </c>
      <c r="E32" s="38">
        <f t="shared" si="12"/>
        <v>70949.17</v>
      </c>
      <c r="F32" s="38">
        <f t="shared" si="12"/>
        <v>0</v>
      </c>
      <c r="G32" s="38">
        <f t="shared" si="12"/>
        <v>7407.6660168762401</v>
      </c>
      <c r="H32" s="38">
        <f t="shared" si="12"/>
        <v>0</v>
      </c>
      <c r="I32" s="38">
        <f t="shared" si="12"/>
        <v>23626.64749864682</v>
      </c>
      <c r="J32" s="38">
        <f t="shared" si="12"/>
        <v>48606.789132936305</v>
      </c>
      <c r="K32" s="38">
        <f t="shared" si="12"/>
        <v>70593.730721270927</v>
      </c>
      <c r="L32" s="38">
        <f t="shared" si="12"/>
        <v>94231.526771001067</v>
      </c>
      <c r="M32" s="38">
        <f t="shared" si="12"/>
        <v>116663.83825886516</v>
      </c>
      <c r="N32" s="39">
        <f t="shared" si="12"/>
        <v>138091.49209570434</v>
      </c>
    </row>
    <row r="33" spans="1:14" x14ac:dyDescent="0.25">
      <c r="A33" s="31">
        <v>21141</v>
      </c>
      <c r="B33" s="32" t="s">
        <v>156</v>
      </c>
      <c r="C33" s="33">
        <v>69963.78</v>
      </c>
      <c r="D33" s="33">
        <v>65269.37</v>
      </c>
      <c r="E33" s="33">
        <v>70949.17</v>
      </c>
      <c r="F33" s="33">
        <v>0</v>
      </c>
      <c r="G33" s="34">
        <v>7407.6660168762401</v>
      </c>
      <c r="H33" s="34">
        <v>0</v>
      </c>
      <c r="I33" s="34">
        <v>23626.64749864682</v>
      </c>
      <c r="J33" s="34">
        <v>48606.789132936305</v>
      </c>
      <c r="K33" s="34">
        <v>70593.730721270927</v>
      </c>
      <c r="L33" s="34">
        <v>94231.526771001067</v>
      </c>
      <c r="M33" s="34">
        <v>116663.83825886516</v>
      </c>
      <c r="N33" s="35">
        <v>138091.49209570434</v>
      </c>
    </row>
    <row r="34" spans="1:14" x14ac:dyDescent="0.25">
      <c r="A34" s="31">
        <v>21142</v>
      </c>
      <c r="B34" s="32" t="s">
        <v>157</v>
      </c>
      <c r="C34" s="33">
        <v>0</v>
      </c>
      <c r="D34" s="33">
        <v>0</v>
      </c>
      <c r="E34" s="33">
        <v>0</v>
      </c>
      <c r="F34" s="33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5">
        <v>0</v>
      </c>
    </row>
    <row r="35" spans="1:14" x14ac:dyDescent="0.25">
      <c r="A35" s="36">
        <v>2115</v>
      </c>
      <c r="B35" s="37" t="s">
        <v>161</v>
      </c>
      <c r="C35" s="38">
        <f t="shared" ref="C35:N35" si="13">SUM(C36:C37)</f>
        <v>1300</v>
      </c>
      <c r="D35" s="38">
        <f t="shared" si="13"/>
        <v>0</v>
      </c>
      <c r="E35" s="38">
        <f t="shared" si="13"/>
        <v>0</v>
      </c>
      <c r="F35" s="38">
        <f t="shared" si="13"/>
        <v>0</v>
      </c>
      <c r="G35" s="38">
        <f t="shared" si="13"/>
        <v>0</v>
      </c>
      <c r="H35" s="38">
        <f t="shared" si="13"/>
        <v>0</v>
      </c>
      <c r="I35" s="38">
        <f t="shared" si="13"/>
        <v>0</v>
      </c>
      <c r="J35" s="38">
        <f t="shared" si="13"/>
        <v>0</v>
      </c>
      <c r="K35" s="38">
        <f t="shared" si="13"/>
        <v>0</v>
      </c>
      <c r="L35" s="38">
        <f t="shared" si="13"/>
        <v>0</v>
      </c>
      <c r="M35" s="38">
        <f t="shared" si="13"/>
        <v>0</v>
      </c>
      <c r="N35" s="39">
        <f t="shared" si="13"/>
        <v>0</v>
      </c>
    </row>
    <row r="36" spans="1:14" x14ac:dyDescent="0.25">
      <c r="A36" s="31">
        <v>21151</v>
      </c>
      <c r="B36" s="32" t="s">
        <v>156</v>
      </c>
      <c r="C36" s="33">
        <v>1300</v>
      </c>
      <c r="D36" s="33">
        <v>0</v>
      </c>
      <c r="E36" s="33">
        <v>0</v>
      </c>
      <c r="F36" s="33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5">
        <v>0</v>
      </c>
    </row>
    <row r="37" spans="1:14" x14ac:dyDescent="0.25">
      <c r="A37" s="31">
        <v>21152</v>
      </c>
      <c r="B37" s="32" t="s">
        <v>157</v>
      </c>
      <c r="C37" s="33">
        <v>0</v>
      </c>
      <c r="D37" s="33">
        <v>0</v>
      </c>
      <c r="E37" s="33">
        <v>0</v>
      </c>
      <c r="F37" s="33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5">
        <v>0</v>
      </c>
    </row>
    <row r="38" spans="1:14" x14ac:dyDescent="0.25">
      <c r="A38" s="36">
        <v>2116</v>
      </c>
      <c r="B38" s="37" t="s">
        <v>162</v>
      </c>
      <c r="C38" s="38">
        <f t="shared" ref="C38:N38" si="14">SUM(C39:C40)</f>
        <v>0</v>
      </c>
      <c r="D38" s="38">
        <f t="shared" si="14"/>
        <v>0</v>
      </c>
      <c r="E38" s="38">
        <f t="shared" si="14"/>
        <v>0</v>
      </c>
      <c r="F38" s="38">
        <f t="shared" si="14"/>
        <v>0</v>
      </c>
      <c r="G38" s="38">
        <f t="shared" si="14"/>
        <v>0</v>
      </c>
      <c r="H38" s="38">
        <f t="shared" si="14"/>
        <v>0</v>
      </c>
      <c r="I38" s="38">
        <f t="shared" si="14"/>
        <v>0</v>
      </c>
      <c r="J38" s="38">
        <f t="shared" si="14"/>
        <v>0</v>
      </c>
      <c r="K38" s="38">
        <f t="shared" si="14"/>
        <v>0</v>
      </c>
      <c r="L38" s="38">
        <f t="shared" si="14"/>
        <v>0</v>
      </c>
      <c r="M38" s="38">
        <f t="shared" si="14"/>
        <v>0</v>
      </c>
      <c r="N38" s="39">
        <f t="shared" si="14"/>
        <v>0</v>
      </c>
    </row>
    <row r="39" spans="1:14" x14ac:dyDescent="0.25">
      <c r="A39" s="31">
        <v>21161</v>
      </c>
      <c r="B39" s="32" t="s">
        <v>156</v>
      </c>
      <c r="C39" s="33">
        <v>0</v>
      </c>
      <c r="D39" s="33">
        <v>0</v>
      </c>
      <c r="E39" s="33">
        <v>0</v>
      </c>
      <c r="F39" s="33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5">
        <v>0</v>
      </c>
    </row>
    <row r="40" spans="1:14" x14ac:dyDescent="0.25">
      <c r="A40" s="31">
        <v>21162</v>
      </c>
      <c r="B40" s="32" t="s">
        <v>157</v>
      </c>
      <c r="C40" s="33">
        <v>0</v>
      </c>
      <c r="D40" s="33">
        <v>0</v>
      </c>
      <c r="E40" s="33">
        <v>0</v>
      </c>
      <c r="F40" s="33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5">
        <v>0</v>
      </c>
    </row>
    <row r="41" spans="1:14" x14ac:dyDescent="0.25">
      <c r="A41" s="36">
        <v>212</v>
      </c>
      <c r="B41" s="37" t="s">
        <v>163</v>
      </c>
      <c r="C41" s="38">
        <f t="shared" ref="C41:N41" si="15">+SUM(C42,C45,C48,C51,C54,C57)</f>
        <v>0</v>
      </c>
      <c r="D41" s="38">
        <f t="shared" si="15"/>
        <v>0</v>
      </c>
      <c r="E41" s="38">
        <f t="shared" si="15"/>
        <v>0</v>
      </c>
      <c r="F41" s="38">
        <f t="shared" si="15"/>
        <v>0</v>
      </c>
      <c r="G41" s="38">
        <f t="shared" si="15"/>
        <v>0</v>
      </c>
      <c r="H41" s="38">
        <f t="shared" si="15"/>
        <v>0</v>
      </c>
      <c r="I41" s="38">
        <f t="shared" si="15"/>
        <v>0</v>
      </c>
      <c r="J41" s="38">
        <f t="shared" si="15"/>
        <v>0</v>
      </c>
      <c r="K41" s="38">
        <f t="shared" si="15"/>
        <v>0</v>
      </c>
      <c r="L41" s="38">
        <f t="shared" si="15"/>
        <v>0</v>
      </c>
      <c r="M41" s="38">
        <f t="shared" si="15"/>
        <v>0</v>
      </c>
      <c r="N41" s="39">
        <f t="shared" si="15"/>
        <v>0</v>
      </c>
    </row>
    <row r="42" spans="1:14" x14ac:dyDescent="0.25">
      <c r="A42" s="36">
        <v>2121</v>
      </c>
      <c r="B42" s="37" t="s">
        <v>155</v>
      </c>
      <c r="C42" s="38">
        <f t="shared" ref="C42:N42" si="16">SUM(C43:C44)</f>
        <v>0</v>
      </c>
      <c r="D42" s="38">
        <f t="shared" si="16"/>
        <v>0</v>
      </c>
      <c r="E42" s="38">
        <f t="shared" si="16"/>
        <v>0</v>
      </c>
      <c r="F42" s="38">
        <f t="shared" si="16"/>
        <v>0</v>
      </c>
      <c r="G42" s="38">
        <f t="shared" si="16"/>
        <v>0</v>
      </c>
      <c r="H42" s="38">
        <f t="shared" si="16"/>
        <v>0</v>
      </c>
      <c r="I42" s="38">
        <f t="shared" si="16"/>
        <v>0</v>
      </c>
      <c r="J42" s="38">
        <f t="shared" si="16"/>
        <v>0</v>
      </c>
      <c r="K42" s="38">
        <f t="shared" si="16"/>
        <v>0</v>
      </c>
      <c r="L42" s="38">
        <f t="shared" si="16"/>
        <v>0</v>
      </c>
      <c r="M42" s="38">
        <f t="shared" si="16"/>
        <v>0</v>
      </c>
      <c r="N42" s="39">
        <f t="shared" si="16"/>
        <v>0</v>
      </c>
    </row>
    <row r="43" spans="1:14" x14ac:dyDescent="0.25">
      <c r="A43" s="31">
        <v>21211</v>
      </c>
      <c r="B43" s="32" t="s">
        <v>156</v>
      </c>
      <c r="C43" s="33">
        <v>0</v>
      </c>
      <c r="D43" s="33">
        <v>0</v>
      </c>
      <c r="E43" s="33">
        <v>0</v>
      </c>
      <c r="F43" s="33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5">
        <v>0</v>
      </c>
    </row>
    <row r="44" spans="1:14" x14ac:dyDescent="0.25">
      <c r="A44" s="31">
        <v>21212</v>
      </c>
      <c r="B44" s="32" t="s">
        <v>157</v>
      </c>
      <c r="C44" s="33">
        <v>0</v>
      </c>
      <c r="D44" s="33">
        <v>0</v>
      </c>
      <c r="E44" s="33">
        <v>0</v>
      </c>
      <c r="F44" s="33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5">
        <v>0</v>
      </c>
    </row>
    <row r="45" spans="1:14" x14ac:dyDescent="0.25">
      <c r="A45" s="36">
        <v>2122</v>
      </c>
      <c r="B45" s="37" t="s">
        <v>158</v>
      </c>
      <c r="C45" s="38">
        <f t="shared" ref="C45:N45" si="17">SUM(C46:C47)</f>
        <v>0</v>
      </c>
      <c r="D45" s="38">
        <f t="shared" si="17"/>
        <v>0</v>
      </c>
      <c r="E45" s="38">
        <f t="shared" si="17"/>
        <v>0</v>
      </c>
      <c r="F45" s="38">
        <f t="shared" si="17"/>
        <v>0</v>
      </c>
      <c r="G45" s="38">
        <f t="shared" si="17"/>
        <v>0</v>
      </c>
      <c r="H45" s="38">
        <f t="shared" si="17"/>
        <v>0</v>
      </c>
      <c r="I45" s="38">
        <f t="shared" si="17"/>
        <v>0</v>
      </c>
      <c r="J45" s="38">
        <f t="shared" si="17"/>
        <v>0</v>
      </c>
      <c r="K45" s="38">
        <f t="shared" si="17"/>
        <v>0</v>
      </c>
      <c r="L45" s="38">
        <f t="shared" si="17"/>
        <v>0</v>
      </c>
      <c r="M45" s="38">
        <f t="shared" si="17"/>
        <v>0</v>
      </c>
      <c r="N45" s="39">
        <f t="shared" si="17"/>
        <v>0</v>
      </c>
    </row>
    <row r="46" spans="1:14" x14ac:dyDescent="0.25">
      <c r="A46" s="31">
        <v>21221</v>
      </c>
      <c r="B46" s="32" t="s">
        <v>156</v>
      </c>
      <c r="C46" s="33">
        <v>0</v>
      </c>
      <c r="D46" s="33">
        <v>0</v>
      </c>
      <c r="E46" s="33">
        <v>0</v>
      </c>
      <c r="F46" s="33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4">
        <v>0</v>
      </c>
      <c r="N46" s="35">
        <v>0</v>
      </c>
    </row>
    <row r="47" spans="1:14" x14ac:dyDescent="0.25">
      <c r="A47" s="31">
        <v>21222</v>
      </c>
      <c r="B47" s="32" t="s">
        <v>157</v>
      </c>
      <c r="C47" s="33">
        <v>0</v>
      </c>
      <c r="D47" s="33">
        <v>0</v>
      </c>
      <c r="E47" s="33">
        <v>0</v>
      </c>
      <c r="F47" s="33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0</v>
      </c>
      <c r="N47" s="35">
        <v>0</v>
      </c>
    </row>
    <row r="48" spans="1:14" x14ac:dyDescent="0.25">
      <c r="A48" s="36">
        <v>2123</v>
      </c>
      <c r="B48" s="37" t="s">
        <v>159</v>
      </c>
      <c r="C48" s="38">
        <f t="shared" ref="C48:N48" si="18">SUM(C49:C50)</f>
        <v>0</v>
      </c>
      <c r="D48" s="38">
        <f t="shared" si="18"/>
        <v>0</v>
      </c>
      <c r="E48" s="38">
        <f t="shared" si="18"/>
        <v>0</v>
      </c>
      <c r="F48" s="38">
        <f t="shared" si="18"/>
        <v>0</v>
      </c>
      <c r="G48" s="38">
        <f t="shared" si="18"/>
        <v>0</v>
      </c>
      <c r="H48" s="38">
        <f t="shared" si="18"/>
        <v>0</v>
      </c>
      <c r="I48" s="38">
        <f t="shared" si="18"/>
        <v>0</v>
      </c>
      <c r="J48" s="38">
        <f t="shared" si="18"/>
        <v>0</v>
      </c>
      <c r="K48" s="38">
        <f t="shared" si="18"/>
        <v>0</v>
      </c>
      <c r="L48" s="38">
        <f t="shared" si="18"/>
        <v>0</v>
      </c>
      <c r="M48" s="38">
        <f t="shared" si="18"/>
        <v>0</v>
      </c>
      <c r="N48" s="39">
        <f t="shared" si="18"/>
        <v>0</v>
      </c>
    </row>
    <row r="49" spans="1:14" x14ac:dyDescent="0.25">
      <c r="A49" s="31">
        <v>21231</v>
      </c>
      <c r="B49" s="32" t="s">
        <v>156</v>
      </c>
      <c r="C49" s="33">
        <v>0</v>
      </c>
      <c r="D49" s="33">
        <v>0</v>
      </c>
      <c r="E49" s="33">
        <v>0</v>
      </c>
      <c r="F49" s="33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5">
        <v>0</v>
      </c>
    </row>
    <row r="50" spans="1:14" x14ac:dyDescent="0.25">
      <c r="A50" s="31">
        <v>21232</v>
      </c>
      <c r="B50" s="32" t="s">
        <v>157</v>
      </c>
      <c r="C50" s="33">
        <v>0</v>
      </c>
      <c r="D50" s="33">
        <v>0</v>
      </c>
      <c r="E50" s="33">
        <v>0</v>
      </c>
      <c r="F50" s="33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5">
        <v>0</v>
      </c>
    </row>
    <row r="51" spans="1:14" x14ac:dyDescent="0.25">
      <c r="A51" s="36">
        <v>2124</v>
      </c>
      <c r="B51" s="37" t="s">
        <v>160</v>
      </c>
      <c r="C51" s="38">
        <f t="shared" ref="C51:N51" si="19">SUM(C52:C53)</f>
        <v>0</v>
      </c>
      <c r="D51" s="38">
        <f t="shared" si="19"/>
        <v>0</v>
      </c>
      <c r="E51" s="38">
        <f t="shared" si="19"/>
        <v>0</v>
      </c>
      <c r="F51" s="38">
        <f t="shared" si="19"/>
        <v>0</v>
      </c>
      <c r="G51" s="38">
        <f t="shared" si="19"/>
        <v>0</v>
      </c>
      <c r="H51" s="38">
        <f t="shared" si="19"/>
        <v>0</v>
      </c>
      <c r="I51" s="38">
        <f t="shared" si="19"/>
        <v>0</v>
      </c>
      <c r="J51" s="38">
        <f t="shared" si="19"/>
        <v>0</v>
      </c>
      <c r="K51" s="38">
        <f t="shared" si="19"/>
        <v>0</v>
      </c>
      <c r="L51" s="38">
        <f t="shared" si="19"/>
        <v>0</v>
      </c>
      <c r="M51" s="38">
        <f t="shared" si="19"/>
        <v>0</v>
      </c>
      <c r="N51" s="39">
        <f t="shared" si="19"/>
        <v>0</v>
      </c>
    </row>
    <row r="52" spans="1:14" x14ac:dyDescent="0.25">
      <c r="A52" s="31">
        <v>21241</v>
      </c>
      <c r="B52" s="32" t="s">
        <v>156</v>
      </c>
      <c r="C52" s="33">
        <v>0</v>
      </c>
      <c r="D52" s="33">
        <v>0</v>
      </c>
      <c r="E52" s="33">
        <v>0</v>
      </c>
      <c r="F52" s="33">
        <v>0</v>
      </c>
      <c r="G52" s="34">
        <v>0</v>
      </c>
      <c r="H52" s="34">
        <v>0</v>
      </c>
      <c r="I52" s="34">
        <v>0</v>
      </c>
      <c r="J52" s="34">
        <v>0</v>
      </c>
      <c r="K52" s="34">
        <v>0</v>
      </c>
      <c r="L52" s="34">
        <v>0</v>
      </c>
      <c r="M52" s="34">
        <v>0</v>
      </c>
      <c r="N52" s="35">
        <v>0</v>
      </c>
    </row>
    <row r="53" spans="1:14" x14ac:dyDescent="0.25">
      <c r="A53" s="31">
        <v>21242</v>
      </c>
      <c r="B53" s="32" t="s">
        <v>157</v>
      </c>
      <c r="C53" s="33">
        <v>0</v>
      </c>
      <c r="D53" s="33">
        <v>0</v>
      </c>
      <c r="E53" s="33">
        <v>0</v>
      </c>
      <c r="F53" s="33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5">
        <v>0</v>
      </c>
    </row>
    <row r="54" spans="1:14" x14ac:dyDescent="0.25">
      <c r="A54" s="36">
        <v>2125</v>
      </c>
      <c r="B54" s="37" t="s">
        <v>161</v>
      </c>
      <c r="C54" s="38">
        <f t="shared" ref="C54:N54" si="20">SUM(C55:C56)</f>
        <v>0</v>
      </c>
      <c r="D54" s="38">
        <f t="shared" si="20"/>
        <v>0</v>
      </c>
      <c r="E54" s="38">
        <f t="shared" si="20"/>
        <v>0</v>
      </c>
      <c r="F54" s="38">
        <f t="shared" si="20"/>
        <v>0</v>
      </c>
      <c r="G54" s="38">
        <f t="shared" si="20"/>
        <v>0</v>
      </c>
      <c r="H54" s="38">
        <f t="shared" si="20"/>
        <v>0</v>
      </c>
      <c r="I54" s="38">
        <f t="shared" si="20"/>
        <v>0</v>
      </c>
      <c r="J54" s="38">
        <f t="shared" si="20"/>
        <v>0</v>
      </c>
      <c r="K54" s="38">
        <f t="shared" si="20"/>
        <v>0</v>
      </c>
      <c r="L54" s="38">
        <f t="shared" si="20"/>
        <v>0</v>
      </c>
      <c r="M54" s="38">
        <f t="shared" si="20"/>
        <v>0</v>
      </c>
      <c r="N54" s="39">
        <f t="shared" si="20"/>
        <v>0</v>
      </c>
    </row>
    <row r="55" spans="1:14" x14ac:dyDescent="0.25">
      <c r="A55" s="31">
        <v>21251</v>
      </c>
      <c r="B55" s="32" t="s">
        <v>156</v>
      </c>
      <c r="C55" s="33">
        <v>0</v>
      </c>
      <c r="D55" s="33">
        <v>0</v>
      </c>
      <c r="E55" s="33">
        <v>0</v>
      </c>
      <c r="F55" s="33">
        <v>0</v>
      </c>
      <c r="G55" s="34">
        <v>0</v>
      </c>
      <c r="H55" s="34">
        <v>0</v>
      </c>
      <c r="I55" s="34">
        <v>0</v>
      </c>
      <c r="J55" s="34">
        <v>0</v>
      </c>
      <c r="K55" s="34">
        <v>0</v>
      </c>
      <c r="L55" s="34">
        <v>0</v>
      </c>
      <c r="M55" s="34">
        <v>0</v>
      </c>
      <c r="N55" s="35">
        <v>0</v>
      </c>
    </row>
    <row r="56" spans="1:14" x14ac:dyDescent="0.25">
      <c r="A56" s="31">
        <v>21252</v>
      </c>
      <c r="B56" s="32" t="s">
        <v>157</v>
      </c>
      <c r="C56" s="33">
        <v>0</v>
      </c>
      <c r="D56" s="33">
        <v>0</v>
      </c>
      <c r="E56" s="33">
        <v>0</v>
      </c>
      <c r="F56" s="33">
        <v>0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0</v>
      </c>
      <c r="M56" s="34">
        <v>0</v>
      </c>
      <c r="N56" s="35">
        <v>0</v>
      </c>
    </row>
    <row r="57" spans="1:14" x14ac:dyDescent="0.25">
      <c r="A57" s="36">
        <v>2126</v>
      </c>
      <c r="B57" s="37" t="s">
        <v>162</v>
      </c>
      <c r="C57" s="38">
        <f t="shared" ref="C57:N57" si="21">SUM(C58:C59)</f>
        <v>0</v>
      </c>
      <c r="D57" s="38">
        <f t="shared" si="21"/>
        <v>0</v>
      </c>
      <c r="E57" s="38">
        <f t="shared" si="21"/>
        <v>0</v>
      </c>
      <c r="F57" s="38">
        <f t="shared" si="21"/>
        <v>0</v>
      </c>
      <c r="G57" s="38">
        <f t="shared" si="21"/>
        <v>0</v>
      </c>
      <c r="H57" s="38">
        <f t="shared" si="21"/>
        <v>0</v>
      </c>
      <c r="I57" s="38">
        <f t="shared" si="21"/>
        <v>0</v>
      </c>
      <c r="J57" s="38">
        <f t="shared" si="21"/>
        <v>0</v>
      </c>
      <c r="K57" s="38">
        <f t="shared" si="21"/>
        <v>0</v>
      </c>
      <c r="L57" s="38">
        <f t="shared" si="21"/>
        <v>0</v>
      </c>
      <c r="M57" s="38">
        <f t="shared" si="21"/>
        <v>0</v>
      </c>
      <c r="N57" s="39">
        <f t="shared" si="21"/>
        <v>0</v>
      </c>
    </row>
    <row r="58" spans="1:14" x14ac:dyDescent="0.25">
      <c r="A58" s="31">
        <v>21261</v>
      </c>
      <c r="B58" s="32" t="s">
        <v>156</v>
      </c>
      <c r="C58" s="33">
        <v>0</v>
      </c>
      <c r="D58" s="33">
        <v>0</v>
      </c>
      <c r="E58" s="33">
        <v>0</v>
      </c>
      <c r="F58" s="33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5">
        <v>0</v>
      </c>
    </row>
    <row r="59" spans="1:14" x14ac:dyDescent="0.25">
      <c r="A59" s="31">
        <v>21262</v>
      </c>
      <c r="B59" s="32" t="s">
        <v>157</v>
      </c>
      <c r="C59" s="33">
        <v>0</v>
      </c>
      <c r="D59" s="33">
        <v>0</v>
      </c>
      <c r="E59" s="33">
        <v>0</v>
      </c>
      <c r="F59" s="33">
        <v>0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4">
        <v>0</v>
      </c>
      <c r="M59" s="34">
        <v>0</v>
      </c>
      <c r="N59" s="35">
        <v>0</v>
      </c>
    </row>
    <row r="60" spans="1:14" x14ac:dyDescent="0.25">
      <c r="A60" s="36">
        <v>218</v>
      </c>
      <c r="B60" s="37" t="s">
        <v>164</v>
      </c>
      <c r="C60" s="38">
        <f t="shared" ref="C60:N60" si="22">SUM(C61:C62)</f>
        <v>0</v>
      </c>
      <c r="D60" s="38">
        <f t="shared" si="22"/>
        <v>0</v>
      </c>
      <c r="E60" s="38">
        <f t="shared" si="22"/>
        <v>0</v>
      </c>
      <c r="F60" s="38">
        <f t="shared" si="22"/>
        <v>0</v>
      </c>
      <c r="G60" s="38">
        <f t="shared" si="22"/>
        <v>0</v>
      </c>
      <c r="H60" s="38">
        <f t="shared" si="22"/>
        <v>0</v>
      </c>
      <c r="I60" s="38">
        <f t="shared" si="22"/>
        <v>0</v>
      </c>
      <c r="J60" s="38">
        <f t="shared" si="22"/>
        <v>0</v>
      </c>
      <c r="K60" s="38">
        <f t="shared" si="22"/>
        <v>0</v>
      </c>
      <c r="L60" s="38">
        <f t="shared" si="22"/>
        <v>0</v>
      </c>
      <c r="M60" s="38">
        <f t="shared" si="22"/>
        <v>0</v>
      </c>
      <c r="N60" s="39">
        <f t="shared" si="22"/>
        <v>0</v>
      </c>
    </row>
    <row r="61" spans="1:14" x14ac:dyDescent="0.25">
      <c r="A61" s="31">
        <v>2181</v>
      </c>
      <c r="B61" s="32" t="s">
        <v>165</v>
      </c>
      <c r="C61" s="33">
        <v>0</v>
      </c>
      <c r="D61" s="33">
        <v>0</v>
      </c>
      <c r="E61" s="33">
        <v>0</v>
      </c>
      <c r="F61" s="33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5">
        <v>0</v>
      </c>
    </row>
    <row r="62" spans="1:14" x14ac:dyDescent="0.25">
      <c r="A62" s="31">
        <v>2182</v>
      </c>
      <c r="B62" s="32" t="s">
        <v>166</v>
      </c>
      <c r="C62" s="33">
        <v>0</v>
      </c>
      <c r="D62" s="33">
        <v>0</v>
      </c>
      <c r="E62" s="33">
        <v>0</v>
      </c>
      <c r="F62" s="33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5">
        <v>0</v>
      </c>
    </row>
    <row r="63" spans="1:14" x14ac:dyDescent="0.25">
      <c r="A63" s="36">
        <v>219</v>
      </c>
      <c r="B63" s="37" t="s">
        <v>167</v>
      </c>
      <c r="C63" s="38">
        <f t="shared" ref="C63:N63" si="23">SUM(C64:C65)</f>
        <v>0</v>
      </c>
      <c r="D63" s="38">
        <f t="shared" si="23"/>
        <v>0</v>
      </c>
      <c r="E63" s="38">
        <f t="shared" si="23"/>
        <v>0</v>
      </c>
      <c r="F63" s="38">
        <f t="shared" si="23"/>
        <v>0</v>
      </c>
      <c r="G63" s="38">
        <f t="shared" si="23"/>
        <v>0</v>
      </c>
      <c r="H63" s="38">
        <f t="shared" si="23"/>
        <v>0</v>
      </c>
      <c r="I63" s="38">
        <f t="shared" si="23"/>
        <v>0</v>
      </c>
      <c r="J63" s="38">
        <f t="shared" si="23"/>
        <v>0</v>
      </c>
      <c r="K63" s="38">
        <f t="shared" si="23"/>
        <v>0</v>
      </c>
      <c r="L63" s="38">
        <f t="shared" si="23"/>
        <v>0</v>
      </c>
      <c r="M63" s="38">
        <f t="shared" si="23"/>
        <v>0</v>
      </c>
      <c r="N63" s="39">
        <f t="shared" si="23"/>
        <v>0</v>
      </c>
    </row>
    <row r="64" spans="1:14" x14ac:dyDescent="0.25">
      <c r="A64" s="31">
        <v>2191</v>
      </c>
      <c r="B64" s="32" t="s">
        <v>165</v>
      </c>
      <c r="C64" s="33">
        <v>0</v>
      </c>
      <c r="D64" s="33">
        <v>0</v>
      </c>
      <c r="E64" s="33">
        <v>0</v>
      </c>
      <c r="F64" s="33">
        <v>0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5">
        <v>0</v>
      </c>
    </row>
    <row r="65" spans="1:14" x14ac:dyDescent="0.25">
      <c r="A65" s="31">
        <v>2192</v>
      </c>
      <c r="B65" s="32" t="s">
        <v>166</v>
      </c>
      <c r="C65" s="33">
        <v>0</v>
      </c>
      <c r="D65" s="33">
        <v>0</v>
      </c>
      <c r="E65" s="33">
        <v>0</v>
      </c>
      <c r="F65" s="33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5">
        <v>0</v>
      </c>
    </row>
    <row r="66" spans="1:14" x14ac:dyDescent="0.25">
      <c r="A66" s="27">
        <v>22</v>
      </c>
      <c r="B66" s="28" t="s">
        <v>168</v>
      </c>
      <c r="C66" s="29">
        <f t="shared" ref="C66:N66" si="24">+SUM(C67,C86,C105,C108,C111)</f>
        <v>-649545.88386053499</v>
      </c>
      <c r="D66" s="29">
        <f t="shared" si="24"/>
        <v>-652793.61327983765</v>
      </c>
      <c r="E66" s="29">
        <f t="shared" si="24"/>
        <v>-656057.58134623675</v>
      </c>
      <c r="F66" s="29">
        <f t="shared" si="24"/>
        <v>-659337.86925296788</v>
      </c>
      <c r="G66" s="29">
        <f t="shared" si="24"/>
        <v>-662634.55859923258</v>
      </c>
      <c r="H66" s="29">
        <f t="shared" si="24"/>
        <v>-570385.52556680725</v>
      </c>
      <c r="I66" s="29">
        <f t="shared" si="24"/>
        <v>-571451.45116907021</v>
      </c>
      <c r="J66" s="29">
        <f t="shared" si="24"/>
        <v>-574308.70842491556</v>
      </c>
      <c r="K66" s="29">
        <f t="shared" si="24"/>
        <v>-577180.25196704012</v>
      </c>
      <c r="L66" s="29">
        <f t="shared" si="24"/>
        <v>-580066.15322687523</v>
      </c>
      <c r="M66" s="29">
        <f t="shared" si="24"/>
        <v>-582966.48399300955</v>
      </c>
      <c r="N66" s="30">
        <f t="shared" si="24"/>
        <v>-585881.31641297461</v>
      </c>
    </row>
    <row r="67" spans="1:14" x14ac:dyDescent="0.25">
      <c r="A67" s="36">
        <v>221</v>
      </c>
      <c r="B67" s="37" t="s">
        <v>169</v>
      </c>
      <c r="C67" s="38">
        <f t="shared" ref="C67:N67" si="25">SUM(C68,C71,C74,C77,C80,C83)</f>
        <v>-649545.88386053499</v>
      </c>
      <c r="D67" s="38">
        <f t="shared" si="25"/>
        <v>-652793.61327983765</v>
      </c>
      <c r="E67" s="38">
        <f t="shared" si="25"/>
        <v>-656057.58134623675</v>
      </c>
      <c r="F67" s="38">
        <f t="shared" si="25"/>
        <v>-659337.86925296788</v>
      </c>
      <c r="G67" s="38">
        <f t="shared" si="25"/>
        <v>-662634.55859923258</v>
      </c>
      <c r="H67" s="38">
        <f t="shared" si="25"/>
        <v>-570385.52556680725</v>
      </c>
      <c r="I67" s="38">
        <f t="shared" si="25"/>
        <v>-571451.45116907021</v>
      </c>
      <c r="J67" s="38">
        <f t="shared" si="25"/>
        <v>-574308.70842491556</v>
      </c>
      <c r="K67" s="38">
        <f t="shared" si="25"/>
        <v>-577180.25196704012</v>
      </c>
      <c r="L67" s="38">
        <f t="shared" si="25"/>
        <v>-580066.15322687523</v>
      </c>
      <c r="M67" s="38">
        <f t="shared" si="25"/>
        <v>-582966.48399300955</v>
      </c>
      <c r="N67" s="39">
        <f t="shared" si="25"/>
        <v>-585881.31641297461</v>
      </c>
    </row>
    <row r="68" spans="1:14" x14ac:dyDescent="0.25">
      <c r="A68" s="36">
        <v>2211</v>
      </c>
      <c r="B68" s="37" t="s">
        <v>170</v>
      </c>
      <c r="C68" s="38">
        <f t="shared" ref="C68:N68" si="26">SUM(C69:C70)</f>
        <v>-649545.88386053499</v>
      </c>
      <c r="D68" s="38">
        <f t="shared" si="26"/>
        <v>-652793.61327983765</v>
      </c>
      <c r="E68" s="38">
        <f t="shared" si="26"/>
        <v>-656057.58134623675</v>
      </c>
      <c r="F68" s="38">
        <f t="shared" si="26"/>
        <v>-659337.86925296788</v>
      </c>
      <c r="G68" s="38">
        <f t="shared" si="26"/>
        <v>-662634.55859923258</v>
      </c>
      <c r="H68" s="38">
        <f t="shared" si="26"/>
        <v>-568608.40912345308</v>
      </c>
      <c r="I68" s="38">
        <f t="shared" si="26"/>
        <v>-571451.45116907021</v>
      </c>
      <c r="J68" s="38">
        <f t="shared" si="26"/>
        <v>-574308.70842491556</v>
      </c>
      <c r="K68" s="38">
        <f t="shared" si="26"/>
        <v>-577180.25196704012</v>
      </c>
      <c r="L68" s="38">
        <f t="shared" si="26"/>
        <v>-580066.15322687523</v>
      </c>
      <c r="M68" s="38">
        <f t="shared" si="26"/>
        <v>-582966.48399300955</v>
      </c>
      <c r="N68" s="39">
        <f t="shared" si="26"/>
        <v>-585881.31641297461</v>
      </c>
    </row>
    <row r="69" spans="1:14" x14ac:dyDescent="0.25">
      <c r="A69" s="31">
        <v>22111</v>
      </c>
      <c r="B69" s="32" t="s">
        <v>156</v>
      </c>
      <c r="C69" s="33">
        <v>-324772.94193026749</v>
      </c>
      <c r="D69" s="33">
        <v>-326396.80663991882</v>
      </c>
      <c r="E69" s="33">
        <v>-328028.79067311838</v>
      </c>
      <c r="F69" s="33">
        <v>-329668.93462648394</v>
      </c>
      <c r="G69" s="34">
        <v>-331317.27929961629</v>
      </c>
      <c r="H69" s="34">
        <v>-201384.36804445315</v>
      </c>
      <c r="I69" s="34">
        <v>-202391.28988467538</v>
      </c>
      <c r="J69" s="34">
        <v>-203403.24633409875</v>
      </c>
      <c r="K69" s="34">
        <v>-204420.26256576923</v>
      </c>
      <c r="L69" s="34">
        <v>-205442.36387859806</v>
      </c>
      <c r="M69" s="34">
        <v>-206469.57569799104</v>
      </c>
      <c r="N69" s="35">
        <v>-207501.92357648097</v>
      </c>
    </row>
    <row r="70" spans="1:14" x14ac:dyDescent="0.25">
      <c r="A70" s="31">
        <v>22112</v>
      </c>
      <c r="B70" s="32" t="s">
        <v>157</v>
      </c>
      <c r="C70" s="33">
        <v>-324772.94193026749</v>
      </c>
      <c r="D70" s="33">
        <v>-326396.80663991882</v>
      </c>
      <c r="E70" s="33">
        <v>-328028.79067311838</v>
      </c>
      <c r="F70" s="33">
        <v>-329668.93462648394</v>
      </c>
      <c r="G70" s="34">
        <v>-331317.27929961629</v>
      </c>
      <c r="H70" s="34">
        <v>-367224.04107899987</v>
      </c>
      <c r="I70" s="34">
        <v>-369060.16128439485</v>
      </c>
      <c r="J70" s="34">
        <v>-370905.46209081681</v>
      </c>
      <c r="K70" s="34">
        <v>-372759.98940127087</v>
      </c>
      <c r="L70" s="34">
        <v>-374623.78934827721</v>
      </c>
      <c r="M70" s="34">
        <v>-376496.90829501854</v>
      </c>
      <c r="N70" s="35">
        <v>-378379.39283649361</v>
      </c>
    </row>
    <row r="71" spans="1:14" x14ac:dyDescent="0.25">
      <c r="A71" s="36">
        <v>2212</v>
      </c>
      <c r="B71" s="37" t="s">
        <v>171</v>
      </c>
      <c r="C71" s="38">
        <f t="shared" ref="C71:N71" si="27">SUM(C72:C73)</f>
        <v>0</v>
      </c>
      <c r="D71" s="38">
        <f t="shared" si="27"/>
        <v>0</v>
      </c>
      <c r="E71" s="38">
        <f t="shared" si="27"/>
        <v>0</v>
      </c>
      <c r="F71" s="38">
        <f t="shared" si="27"/>
        <v>0</v>
      </c>
      <c r="G71" s="38">
        <f t="shared" si="27"/>
        <v>0</v>
      </c>
      <c r="H71" s="38">
        <f t="shared" si="27"/>
        <v>-592.37214778473447</v>
      </c>
      <c r="I71" s="38">
        <f t="shared" si="27"/>
        <v>0</v>
      </c>
      <c r="J71" s="38">
        <f t="shared" si="27"/>
        <v>0</v>
      </c>
      <c r="K71" s="38">
        <f t="shared" si="27"/>
        <v>0</v>
      </c>
      <c r="L71" s="38">
        <f t="shared" si="27"/>
        <v>0</v>
      </c>
      <c r="M71" s="38">
        <f t="shared" si="27"/>
        <v>0</v>
      </c>
      <c r="N71" s="39">
        <f t="shared" si="27"/>
        <v>0</v>
      </c>
    </row>
    <row r="72" spans="1:14" x14ac:dyDescent="0.25">
      <c r="A72" s="31">
        <v>22121</v>
      </c>
      <c r="B72" s="32" t="s">
        <v>156</v>
      </c>
      <c r="C72" s="33">
        <v>0</v>
      </c>
      <c r="D72" s="33">
        <v>0</v>
      </c>
      <c r="E72" s="33">
        <v>0</v>
      </c>
      <c r="F72" s="33">
        <v>0</v>
      </c>
      <c r="G72" s="34">
        <v>0</v>
      </c>
      <c r="H72" s="34">
        <v>-592.37214778473447</v>
      </c>
      <c r="I72" s="34">
        <v>0</v>
      </c>
      <c r="J72" s="34">
        <v>0</v>
      </c>
      <c r="K72" s="34">
        <v>0</v>
      </c>
      <c r="L72" s="34">
        <v>0</v>
      </c>
      <c r="M72" s="34">
        <v>0</v>
      </c>
      <c r="N72" s="35">
        <v>0</v>
      </c>
    </row>
    <row r="73" spans="1:14" x14ac:dyDescent="0.25">
      <c r="A73" s="31">
        <v>22122</v>
      </c>
      <c r="B73" s="32" t="s">
        <v>157</v>
      </c>
      <c r="C73" s="33">
        <v>0</v>
      </c>
      <c r="D73" s="33">
        <v>0</v>
      </c>
      <c r="E73" s="33">
        <v>0</v>
      </c>
      <c r="F73" s="33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5">
        <v>0</v>
      </c>
    </row>
    <row r="74" spans="1:14" x14ac:dyDescent="0.25">
      <c r="A74" s="36">
        <v>2213</v>
      </c>
      <c r="B74" s="37" t="s">
        <v>172</v>
      </c>
      <c r="C74" s="38">
        <f t="shared" ref="C74:N74" si="28">SUM(C75:C76)</f>
        <v>0</v>
      </c>
      <c r="D74" s="38">
        <f t="shared" si="28"/>
        <v>0</v>
      </c>
      <c r="E74" s="38">
        <f t="shared" si="28"/>
        <v>0</v>
      </c>
      <c r="F74" s="38">
        <f t="shared" si="28"/>
        <v>0</v>
      </c>
      <c r="G74" s="38">
        <f t="shared" si="28"/>
        <v>0</v>
      </c>
      <c r="H74" s="38">
        <f t="shared" si="28"/>
        <v>-1184.7442955694689</v>
      </c>
      <c r="I74" s="38">
        <f t="shared" si="28"/>
        <v>0</v>
      </c>
      <c r="J74" s="38">
        <f t="shared" si="28"/>
        <v>0</v>
      </c>
      <c r="K74" s="38">
        <f t="shared" si="28"/>
        <v>0</v>
      </c>
      <c r="L74" s="38">
        <f t="shared" si="28"/>
        <v>0</v>
      </c>
      <c r="M74" s="38">
        <f t="shared" si="28"/>
        <v>0</v>
      </c>
      <c r="N74" s="39">
        <f t="shared" si="28"/>
        <v>0</v>
      </c>
    </row>
    <row r="75" spans="1:14" x14ac:dyDescent="0.25">
      <c r="A75" s="31">
        <v>22131</v>
      </c>
      <c r="B75" s="32" t="s">
        <v>156</v>
      </c>
      <c r="C75" s="33">
        <v>0</v>
      </c>
      <c r="D75" s="33">
        <v>0</v>
      </c>
      <c r="E75" s="33">
        <v>0</v>
      </c>
      <c r="F75" s="33">
        <v>0</v>
      </c>
      <c r="G75" s="34">
        <v>0</v>
      </c>
      <c r="H75" s="34">
        <v>-592.37214778473447</v>
      </c>
      <c r="I75" s="34">
        <v>0</v>
      </c>
      <c r="J75" s="34">
        <v>0</v>
      </c>
      <c r="K75" s="34">
        <v>0</v>
      </c>
      <c r="L75" s="34">
        <v>0</v>
      </c>
      <c r="M75" s="34">
        <v>0</v>
      </c>
      <c r="N75" s="35">
        <v>0</v>
      </c>
    </row>
    <row r="76" spans="1:14" x14ac:dyDescent="0.25">
      <c r="A76" s="31">
        <v>22132</v>
      </c>
      <c r="B76" s="32" t="s">
        <v>157</v>
      </c>
      <c r="C76" s="33">
        <v>0</v>
      </c>
      <c r="D76" s="33">
        <v>0</v>
      </c>
      <c r="E76" s="33">
        <v>0</v>
      </c>
      <c r="F76" s="33">
        <v>0</v>
      </c>
      <c r="G76" s="34">
        <v>0</v>
      </c>
      <c r="H76" s="34">
        <v>-592.37214778473447</v>
      </c>
      <c r="I76" s="34">
        <v>0</v>
      </c>
      <c r="J76" s="34">
        <v>0</v>
      </c>
      <c r="K76" s="34">
        <v>0</v>
      </c>
      <c r="L76" s="34">
        <v>0</v>
      </c>
      <c r="M76" s="34">
        <v>0</v>
      </c>
      <c r="N76" s="35">
        <v>0</v>
      </c>
    </row>
    <row r="77" spans="1:14" x14ac:dyDescent="0.25">
      <c r="A77" s="36">
        <v>2214</v>
      </c>
      <c r="B77" s="37" t="s">
        <v>173</v>
      </c>
      <c r="C77" s="38">
        <f t="shared" ref="C77:N77" si="29">SUM(C78:C79)</f>
        <v>0</v>
      </c>
      <c r="D77" s="38">
        <f t="shared" si="29"/>
        <v>0</v>
      </c>
      <c r="E77" s="38">
        <f t="shared" si="29"/>
        <v>0</v>
      </c>
      <c r="F77" s="38">
        <f t="shared" si="29"/>
        <v>0</v>
      </c>
      <c r="G77" s="38">
        <f t="shared" si="29"/>
        <v>0</v>
      </c>
      <c r="H77" s="38">
        <f t="shared" si="29"/>
        <v>0</v>
      </c>
      <c r="I77" s="38">
        <f t="shared" si="29"/>
        <v>0</v>
      </c>
      <c r="J77" s="38">
        <f t="shared" si="29"/>
        <v>0</v>
      </c>
      <c r="K77" s="38">
        <f t="shared" si="29"/>
        <v>0</v>
      </c>
      <c r="L77" s="38">
        <f t="shared" si="29"/>
        <v>0</v>
      </c>
      <c r="M77" s="38">
        <f t="shared" si="29"/>
        <v>0</v>
      </c>
      <c r="N77" s="39">
        <f t="shared" si="29"/>
        <v>0</v>
      </c>
    </row>
    <row r="78" spans="1:14" x14ac:dyDescent="0.25">
      <c r="A78" s="31">
        <v>22141</v>
      </c>
      <c r="B78" s="32" t="s">
        <v>156</v>
      </c>
      <c r="C78" s="33">
        <v>0</v>
      </c>
      <c r="D78" s="33">
        <v>0</v>
      </c>
      <c r="E78" s="33">
        <v>0</v>
      </c>
      <c r="F78" s="33">
        <v>0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5">
        <v>0</v>
      </c>
    </row>
    <row r="79" spans="1:14" x14ac:dyDescent="0.25">
      <c r="A79" s="31">
        <v>22142</v>
      </c>
      <c r="B79" s="32" t="s">
        <v>157</v>
      </c>
      <c r="C79" s="33">
        <v>0</v>
      </c>
      <c r="D79" s="33">
        <v>0</v>
      </c>
      <c r="E79" s="33">
        <v>0</v>
      </c>
      <c r="F79" s="33">
        <v>0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35">
        <v>0</v>
      </c>
    </row>
    <row r="80" spans="1:14" x14ac:dyDescent="0.25">
      <c r="A80" s="36">
        <v>2215</v>
      </c>
      <c r="B80" s="37" t="s">
        <v>174</v>
      </c>
      <c r="C80" s="38">
        <f t="shared" ref="C80:N80" si="30">SUM(C81:C82)</f>
        <v>0</v>
      </c>
      <c r="D80" s="38">
        <f t="shared" si="30"/>
        <v>0</v>
      </c>
      <c r="E80" s="38">
        <f t="shared" si="30"/>
        <v>0</v>
      </c>
      <c r="F80" s="38">
        <f t="shared" si="30"/>
        <v>0</v>
      </c>
      <c r="G80" s="38">
        <f t="shared" si="30"/>
        <v>0</v>
      </c>
      <c r="H80" s="38">
        <f t="shared" si="30"/>
        <v>0</v>
      </c>
      <c r="I80" s="38">
        <f t="shared" si="30"/>
        <v>0</v>
      </c>
      <c r="J80" s="38">
        <f t="shared" si="30"/>
        <v>0</v>
      </c>
      <c r="K80" s="38">
        <f t="shared" si="30"/>
        <v>0</v>
      </c>
      <c r="L80" s="38">
        <f t="shared" si="30"/>
        <v>0</v>
      </c>
      <c r="M80" s="38">
        <f t="shared" si="30"/>
        <v>0</v>
      </c>
      <c r="N80" s="39">
        <f t="shared" si="30"/>
        <v>0</v>
      </c>
    </row>
    <row r="81" spans="1:14" x14ac:dyDescent="0.25">
      <c r="A81" s="31">
        <v>22151</v>
      </c>
      <c r="B81" s="32" t="s">
        <v>156</v>
      </c>
      <c r="C81" s="33">
        <v>0</v>
      </c>
      <c r="D81" s="33">
        <v>0</v>
      </c>
      <c r="E81" s="33">
        <v>0</v>
      </c>
      <c r="F81" s="33">
        <v>0</v>
      </c>
      <c r="G81" s="34">
        <v>0</v>
      </c>
      <c r="H81" s="34">
        <v>0</v>
      </c>
      <c r="I81" s="34">
        <v>0</v>
      </c>
      <c r="J81" s="34">
        <v>0</v>
      </c>
      <c r="K81" s="34">
        <v>0</v>
      </c>
      <c r="L81" s="34">
        <v>0</v>
      </c>
      <c r="M81" s="34">
        <v>0</v>
      </c>
      <c r="N81" s="35">
        <v>0</v>
      </c>
    </row>
    <row r="82" spans="1:14" x14ac:dyDescent="0.25">
      <c r="A82" s="31">
        <v>22152</v>
      </c>
      <c r="B82" s="32" t="s">
        <v>157</v>
      </c>
      <c r="C82" s="33">
        <v>0</v>
      </c>
      <c r="D82" s="33">
        <v>0</v>
      </c>
      <c r="E82" s="33">
        <v>0</v>
      </c>
      <c r="F82" s="33">
        <v>0</v>
      </c>
      <c r="G82" s="34">
        <v>0</v>
      </c>
      <c r="H82" s="34">
        <v>0</v>
      </c>
      <c r="I82" s="34">
        <v>0</v>
      </c>
      <c r="J82" s="34">
        <v>0</v>
      </c>
      <c r="K82" s="34">
        <v>0</v>
      </c>
      <c r="L82" s="34">
        <v>0</v>
      </c>
      <c r="M82" s="34">
        <v>0</v>
      </c>
      <c r="N82" s="35">
        <v>0</v>
      </c>
    </row>
    <row r="83" spans="1:14" x14ac:dyDescent="0.25">
      <c r="A83" s="36">
        <v>2216</v>
      </c>
      <c r="B83" s="37" t="s">
        <v>175</v>
      </c>
      <c r="C83" s="38">
        <f t="shared" ref="C83:N83" si="31">SUM(C84:C85)</f>
        <v>0</v>
      </c>
      <c r="D83" s="38">
        <f t="shared" si="31"/>
        <v>0</v>
      </c>
      <c r="E83" s="38">
        <f t="shared" si="31"/>
        <v>0</v>
      </c>
      <c r="F83" s="38">
        <f t="shared" si="31"/>
        <v>0</v>
      </c>
      <c r="G83" s="38">
        <f t="shared" si="31"/>
        <v>0</v>
      </c>
      <c r="H83" s="38">
        <f t="shared" si="31"/>
        <v>0</v>
      </c>
      <c r="I83" s="38">
        <f t="shared" si="31"/>
        <v>0</v>
      </c>
      <c r="J83" s="38">
        <f t="shared" si="31"/>
        <v>0</v>
      </c>
      <c r="K83" s="38">
        <f t="shared" si="31"/>
        <v>0</v>
      </c>
      <c r="L83" s="38">
        <f t="shared" si="31"/>
        <v>0</v>
      </c>
      <c r="M83" s="38">
        <f t="shared" si="31"/>
        <v>0</v>
      </c>
      <c r="N83" s="39">
        <f t="shared" si="31"/>
        <v>0</v>
      </c>
    </row>
    <row r="84" spans="1:14" x14ac:dyDescent="0.25">
      <c r="A84" s="31">
        <v>22161</v>
      </c>
      <c r="B84" s="32" t="s">
        <v>156</v>
      </c>
      <c r="C84" s="33">
        <v>0</v>
      </c>
      <c r="D84" s="33">
        <v>0</v>
      </c>
      <c r="E84" s="33">
        <v>0</v>
      </c>
      <c r="F84" s="33">
        <v>0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4">
        <v>0</v>
      </c>
      <c r="N84" s="35">
        <v>0</v>
      </c>
    </row>
    <row r="85" spans="1:14" x14ac:dyDescent="0.25">
      <c r="A85" s="31">
        <v>22162</v>
      </c>
      <c r="B85" s="32" t="s">
        <v>157</v>
      </c>
      <c r="C85" s="33">
        <v>0</v>
      </c>
      <c r="D85" s="33">
        <v>0</v>
      </c>
      <c r="E85" s="33">
        <v>0</v>
      </c>
      <c r="F85" s="33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5">
        <v>0</v>
      </c>
    </row>
    <row r="86" spans="1:14" x14ac:dyDescent="0.25">
      <c r="A86" s="36">
        <v>222</v>
      </c>
      <c r="B86" s="37" t="s">
        <v>176</v>
      </c>
      <c r="C86" s="38">
        <f t="shared" ref="C86:N86" si="32">+SUM(C87,C90,C93,C96,C99,C102)</f>
        <v>0</v>
      </c>
      <c r="D86" s="38">
        <f t="shared" si="32"/>
        <v>0</v>
      </c>
      <c r="E86" s="38">
        <f t="shared" si="32"/>
        <v>0</v>
      </c>
      <c r="F86" s="38">
        <f t="shared" si="32"/>
        <v>0</v>
      </c>
      <c r="G86" s="38">
        <f t="shared" si="32"/>
        <v>0</v>
      </c>
      <c r="H86" s="38">
        <f t="shared" si="32"/>
        <v>0</v>
      </c>
      <c r="I86" s="38">
        <f t="shared" si="32"/>
        <v>0</v>
      </c>
      <c r="J86" s="38">
        <f t="shared" si="32"/>
        <v>0</v>
      </c>
      <c r="K86" s="38">
        <f t="shared" si="32"/>
        <v>0</v>
      </c>
      <c r="L86" s="38">
        <f t="shared" si="32"/>
        <v>0</v>
      </c>
      <c r="M86" s="38">
        <f t="shared" si="32"/>
        <v>0</v>
      </c>
      <c r="N86" s="39">
        <f t="shared" si="32"/>
        <v>0</v>
      </c>
    </row>
    <row r="87" spans="1:14" x14ac:dyDescent="0.25">
      <c r="A87" s="36">
        <v>2221</v>
      </c>
      <c r="B87" s="37" t="s">
        <v>170</v>
      </c>
      <c r="C87" s="38">
        <f t="shared" ref="C87:N87" si="33">SUM(C88:C89)</f>
        <v>0</v>
      </c>
      <c r="D87" s="38">
        <f t="shared" si="33"/>
        <v>0</v>
      </c>
      <c r="E87" s="38">
        <f t="shared" si="33"/>
        <v>0</v>
      </c>
      <c r="F87" s="38">
        <f t="shared" si="33"/>
        <v>0</v>
      </c>
      <c r="G87" s="38">
        <f t="shared" si="33"/>
        <v>0</v>
      </c>
      <c r="H87" s="38">
        <f t="shared" si="33"/>
        <v>0</v>
      </c>
      <c r="I87" s="38">
        <f t="shared" si="33"/>
        <v>0</v>
      </c>
      <c r="J87" s="38">
        <f t="shared" si="33"/>
        <v>0</v>
      </c>
      <c r="K87" s="38">
        <f t="shared" si="33"/>
        <v>0</v>
      </c>
      <c r="L87" s="38">
        <f t="shared" si="33"/>
        <v>0</v>
      </c>
      <c r="M87" s="38">
        <f t="shared" si="33"/>
        <v>0</v>
      </c>
      <c r="N87" s="39">
        <f t="shared" si="33"/>
        <v>0</v>
      </c>
    </row>
    <row r="88" spans="1:14" x14ac:dyDescent="0.25">
      <c r="A88" s="31">
        <v>22211</v>
      </c>
      <c r="B88" s="32" t="s">
        <v>156</v>
      </c>
      <c r="C88" s="33">
        <v>0</v>
      </c>
      <c r="D88" s="33">
        <v>0</v>
      </c>
      <c r="E88" s="33">
        <v>0</v>
      </c>
      <c r="F88" s="33">
        <v>0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N88" s="35">
        <v>0</v>
      </c>
    </row>
    <row r="89" spans="1:14" x14ac:dyDescent="0.25">
      <c r="A89" s="31">
        <v>22212</v>
      </c>
      <c r="B89" s="32" t="s">
        <v>157</v>
      </c>
      <c r="C89" s="33">
        <v>0</v>
      </c>
      <c r="D89" s="33">
        <v>0</v>
      </c>
      <c r="E89" s="33">
        <v>0</v>
      </c>
      <c r="F89" s="33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5">
        <v>0</v>
      </c>
    </row>
    <row r="90" spans="1:14" x14ac:dyDescent="0.25">
      <c r="A90" s="36">
        <v>2222</v>
      </c>
      <c r="B90" s="37" t="s">
        <v>171</v>
      </c>
      <c r="C90" s="38">
        <f t="shared" ref="C90:N90" si="34">SUM(C91:C92)</f>
        <v>0</v>
      </c>
      <c r="D90" s="38">
        <f t="shared" si="34"/>
        <v>0</v>
      </c>
      <c r="E90" s="38">
        <f t="shared" si="34"/>
        <v>0</v>
      </c>
      <c r="F90" s="38">
        <f t="shared" si="34"/>
        <v>0</v>
      </c>
      <c r="G90" s="38">
        <f t="shared" si="34"/>
        <v>0</v>
      </c>
      <c r="H90" s="38">
        <f t="shared" si="34"/>
        <v>0</v>
      </c>
      <c r="I90" s="38">
        <f t="shared" si="34"/>
        <v>0</v>
      </c>
      <c r="J90" s="38">
        <f t="shared" si="34"/>
        <v>0</v>
      </c>
      <c r="K90" s="38">
        <f t="shared" si="34"/>
        <v>0</v>
      </c>
      <c r="L90" s="38">
        <f t="shared" si="34"/>
        <v>0</v>
      </c>
      <c r="M90" s="38">
        <f t="shared" si="34"/>
        <v>0</v>
      </c>
      <c r="N90" s="39">
        <f t="shared" si="34"/>
        <v>0</v>
      </c>
    </row>
    <row r="91" spans="1:14" x14ac:dyDescent="0.25">
      <c r="A91" s="31">
        <v>22221</v>
      </c>
      <c r="B91" s="32" t="s">
        <v>156</v>
      </c>
      <c r="C91" s="33">
        <v>0</v>
      </c>
      <c r="D91" s="33">
        <v>0</v>
      </c>
      <c r="E91" s="33">
        <v>0</v>
      </c>
      <c r="F91" s="33">
        <v>0</v>
      </c>
      <c r="G91" s="34">
        <v>0</v>
      </c>
      <c r="H91" s="34">
        <v>0</v>
      </c>
      <c r="I91" s="34">
        <v>0</v>
      </c>
      <c r="J91" s="34">
        <v>0</v>
      </c>
      <c r="K91" s="34">
        <v>0</v>
      </c>
      <c r="L91" s="34">
        <v>0</v>
      </c>
      <c r="M91" s="34">
        <v>0</v>
      </c>
      <c r="N91" s="35">
        <v>0</v>
      </c>
    </row>
    <row r="92" spans="1:14" x14ac:dyDescent="0.25">
      <c r="A92" s="31">
        <v>22222</v>
      </c>
      <c r="B92" s="32" t="s">
        <v>157</v>
      </c>
      <c r="C92" s="33">
        <v>0</v>
      </c>
      <c r="D92" s="33">
        <v>0</v>
      </c>
      <c r="E92" s="33">
        <v>0</v>
      </c>
      <c r="F92" s="33">
        <v>0</v>
      </c>
      <c r="G92" s="34">
        <v>0</v>
      </c>
      <c r="H92" s="34">
        <v>0</v>
      </c>
      <c r="I92" s="34">
        <v>0</v>
      </c>
      <c r="J92" s="34">
        <v>0</v>
      </c>
      <c r="K92" s="34">
        <v>0</v>
      </c>
      <c r="L92" s="34">
        <v>0</v>
      </c>
      <c r="M92" s="34">
        <v>0</v>
      </c>
      <c r="N92" s="35">
        <v>0</v>
      </c>
    </row>
    <row r="93" spans="1:14" x14ac:dyDescent="0.25">
      <c r="A93" s="36">
        <v>2223</v>
      </c>
      <c r="B93" s="37" t="s">
        <v>172</v>
      </c>
      <c r="C93" s="38">
        <f t="shared" ref="C93:N93" si="35">SUM(C94:C95)</f>
        <v>0</v>
      </c>
      <c r="D93" s="38">
        <f t="shared" si="35"/>
        <v>0</v>
      </c>
      <c r="E93" s="38">
        <f t="shared" si="35"/>
        <v>0</v>
      </c>
      <c r="F93" s="38">
        <f t="shared" si="35"/>
        <v>0</v>
      </c>
      <c r="G93" s="38">
        <f t="shared" si="35"/>
        <v>0</v>
      </c>
      <c r="H93" s="38">
        <f t="shared" si="35"/>
        <v>0</v>
      </c>
      <c r="I93" s="38">
        <f t="shared" si="35"/>
        <v>0</v>
      </c>
      <c r="J93" s="38">
        <f t="shared" si="35"/>
        <v>0</v>
      </c>
      <c r="K93" s="38">
        <f t="shared" si="35"/>
        <v>0</v>
      </c>
      <c r="L93" s="38">
        <f t="shared" si="35"/>
        <v>0</v>
      </c>
      <c r="M93" s="38">
        <f t="shared" si="35"/>
        <v>0</v>
      </c>
      <c r="N93" s="39">
        <f t="shared" si="35"/>
        <v>0</v>
      </c>
    </row>
    <row r="94" spans="1:14" x14ac:dyDescent="0.25">
      <c r="A94" s="31">
        <v>22231</v>
      </c>
      <c r="B94" s="32" t="s">
        <v>156</v>
      </c>
      <c r="C94" s="33">
        <v>0</v>
      </c>
      <c r="D94" s="33">
        <v>0</v>
      </c>
      <c r="E94" s="33">
        <v>0</v>
      </c>
      <c r="F94" s="33">
        <v>0</v>
      </c>
      <c r="G94" s="34">
        <v>0</v>
      </c>
      <c r="H94" s="34">
        <v>0</v>
      </c>
      <c r="I94" s="34">
        <v>0</v>
      </c>
      <c r="J94" s="34">
        <v>0</v>
      </c>
      <c r="K94" s="34">
        <v>0</v>
      </c>
      <c r="L94" s="34">
        <v>0</v>
      </c>
      <c r="M94" s="34">
        <v>0</v>
      </c>
      <c r="N94" s="35">
        <v>0</v>
      </c>
    </row>
    <row r="95" spans="1:14" x14ac:dyDescent="0.25">
      <c r="A95" s="31">
        <v>22232</v>
      </c>
      <c r="B95" s="32" t="s">
        <v>157</v>
      </c>
      <c r="C95" s="33">
        <v>0</v>
      </c>
      <c r="D95" s="33">
        <v>0</v>
      </c>
      <c r="E95" s="33">
        <v>0</v>
      </c>
      <c r="F95" s="33">
        <v>0</v>
      </c>
      <c r="G95" s="34">
        <v>0</v>
      </c>
      <c r="H95" s="34">
        <v>0</v>
      </c>
      <c r="I95" s="34">
        <v>0</v>
      </c>
      <c r="J95" s="34">
        <v>0</v>
      </c>
      <c r="K95" s="34">
        <v>0</v>
      </c>
      <c r="L95" s="34">
        <v>0</v>
      </c>
      <c r="M95" s="34">
        <v>0</v>
      </c>
      <c r="N95" s="35">
        <v>0</v>
      </c>
    </row>
    <row r="96" spans="1:14" x14ac:dyDescent="0.25">
      <c r="A96" s="36">
        <v>2224</v>
      </c>
      <c r="B96" s="37" t="s">
        <v>173</v>
      </c>
      <c r="C96" s="38">
        <f t="shared" ref="C96:N96" si="36">SUM(C97:C98)</f>
        <v>0</v>
      </c>
      <c r="D96" s="38">
        <f t="shared" si="36"/>
        <v>0</v>
      </c>
      <c r="E96" s="38">
        <f t="shared" si="36"/>
        <v>0</v>
      </c>
      <c r="F96" s="38">
        <f t="shared" si="36"/>
        <v>0</v>
      </c>
      <c r="G96" s="38">
        <f t="shared" si="36"/>
        <v>0</v>
      </c>
      <c r="H96" s="38">
        <f t="shared" si="36"/>
        <v>0</v>
      </c>
      <c r="I96" s="38">
        <f t="shared" si="36"/>
        <v>0</v>
      </c>
      <c r="J96" s="38">
        <f t="shared" si="36"/>
        <v>0</v>
      </c>
      <c r="K96" s="38">
        <f t="shared" si="36"/>
        <v>0</v>
      </c>
      <c r="L96" s="38">
        <f t="shared" si="36"/>
        <v>0</v>
      </c>
      <c r="M96" s="38">
        <f t="shared" si="36"/>
        <v>0</v>
      </c>
      <c r="N96" s="39">
        <f t="shared" si="36"/>
        <v>0</v>
      </c>
    </row>
    <row r="97" spans="1:14" x14ac:dyDescent="0.25">
      <c r="A97" s="31">
        <v>22241</v>
      </c>
      <c r="B97" s="32" t="s">
        <v>156</v>
      </c>
      <c r="C97" s="33">
        <v>0</v>
      </c>
      <c r="D97" s="33">
        <v>0</v>
      </c>
      <c r="E97" s="33">
        <v>0</v>
      </c>
      <c r="F97" s="33">
        <v>0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5">
        <v>0</v>
      </c>
    </row>
    <row r="98" spans="1:14" x14ac:dyDescent="0.25">
      <c r="A98" s="31">
        <v>22242</v>
      </c>
      <c r="B98" s="32" t="s">
        <v>157</v>
      </c>
      <c r="C98" s="33">
        <v>0</v>
      </c>
      <c r="D98" s="33">
        <v>0</v>
      </c>
      <c r="E98" s="33">
        <v>0</v>
      </c>
      <c r="F98" s="33">
        <v>0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5">
        <v>0</v>
      </c>
    </row>
    <row r="99" spans="1:14" x14ac:dyDescent="0.25">
      <c r="A99" s="36">
        <v>2225</v>
      </c>
      <c r="B99" s="37" t="s">
        <v>174</v>
      </c>
      <c r="C99" s="38">
        <f t="shared" ref="C99:N99" si="37">SUM(C100:C101)</f>
        <v>0</v>
      </c>
      <c r="D99" s="38">
        <f t="shared" si="37"/>
        <v>0</v>
      </c>
      <c r="E99" s="38">
        <f t="shared" si="37"/>
        <v>0</v>
      </c>
      <c r="F99" s="38">
        <f t="shared" si="37"/>
        <v>0</v>
      </c>
      <c r="G99" s="38">
        <f t="shared" si="37"/>
        <v>0</v>
      </c>
      <c r="H99" s="38">
        <f t="shared" si="37"/>
        <v>0</v>
      </c>
      <c r="I99" s="38">
        <f t="shared" si="37"/>
        <v>0</v>
      </c>
      <c r="J99" s="38">
        <f t="shared" si="37"/>
        <v>0</v>
      </c>
      <c r="K99" s="38">
        <f t="shared" si="37"/>
        <v>0</v>
      </c>
      <c r="L99" s="38">
        <f t="shared" si="37"/>
        <v>0</v>
      </c>
      <c r="M99" s="38">
        <f t="shared" si="37"/>
        <v>0</v>
      </c>
      <c r="N99" s="39">
        <f t="shared" si="37"/>
        <v>0</v>
      </c>
    </row>
    <row r="100" spans="1:14" x14ac:dyDescent="0.25">
      <c r="A100" s="31">
        <v>22251</v>
      </c>
      <c r="B100" s="32" t="s">
        <v>156</v>
      </c>
      <c r="C100" s="33">
        <v>0</v>
      </c>
      <c r="D100" s="33">
        <v>0</v>
      </c>
      <c r="E100" s="33">
        <v>0</v>
      </c>
      <c r="F100" s="33">
        <v>0</v>
      </c>
      <c r="G100" s="34">
        <v>0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4">
        <v>0</v>
      </c>
      <c r="N100" s="35">
        <v>0</v>
      </c>
    </row>
    <row r="101" spans="1:14" x14ac:dyDescent="0.25">
      <c r="A101" s="31">
        <v>22252</v>
      </c>
      <c r="B101" s="32" t="s">
        <v>157</v>
      </c>
      <c r="C101" s="33">
        <v>0</v>
      </c>
      <c r="D101" s="33">
        <v>0</v>
      </c>
      <c r="E101" s="33">
        <v>0</v>
      </c>
      <c r="F101" s="33">
        <v>0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5">
        <v>0</v>
      </c>
    </row>
    <row r="102" spans="1:14" x14ac:dyDescent="0.25">
      <c r="A102" s="36">
        <v>2226</v>
      </c>
      <c r="B102" s="37" t="s">
        <v>175</v>
      </c>
      <c r="C102" s="38">
        <f t="shared" ref="C102:N102" si="38">SUM(C103:C104)</f>
        <v>0</v>
      </c>
      <c r="D102" s="38">
        <f t="shared" si="38"/>
        <v>0</v>
      </c>
      <c r="E102" s="38">
        <f t="shared" si="38"/>
        <v>0</v>
      </c>
      <c r="F102" s="38">
        <f t="shared" si="38"/>
        <v>0</v>
      </c>
      <c r="G102" s="38">
        <f t="shared" si="38"/>
        <v>0</v>
      </c>
      <c r="H102" s="38">
        <f t="shared" si="38"/>
        <v>0</v>
      </c>
      <c r="I102" s="38">
        <f t="shared" si="38"/>
        <v>0</v>
      </c>
      <c r="J102" s="38">
        <f t="shared" si="38"/>
        <v>0</v>
      </c>
      <c r="K102" s="38">
        <f t="shared" si="38"/>
        <v>0</v>
      </c>
      <c r="L102" s="38">
        <f t="shared" si="38"/>
        <v>0</v>
      </c>
      <c r="M102" s="38">
        <f t="shared" si="38"/>
        <v>0</v>
      </c>
      <c r="N102" s="39">
        <f t="shared" si="38"/>
        <v>0</v>
      </c>
    </row>
    <row r="103" spans="1:14" x14ac:dyDescent="0.25">
      <c r="A103" s="31">
        <v>22261</v>
      </c>
      <c r="B103" s="32" t="s">
        <v>156</v>
      </c>
      <c r="C103" s="33">
        <v>0</v>
      </c>
      <c r="D103" s="33">
        <v>0</v>
      </c>
      <c r="E103" s="33">
        <v>0</v>
      </c>
      <c r="F103" s="33">
        <v>0</v>
      </c>
      <c r="G103" s="34">
        <v>0</v>
      </c>
      <c r="H103" s="34">
        <v>0</v>
      </c>
      <c r="I103" s="34">
        <v>0</v>
      </c>
      <c r="J103" s="34">
        <v>0</v>
      </c>
      <c r="K103" s="34">
        <v>0</v>
      </c>
      <c r="L103" s="34">
        <v>0</v>
      </c>
      <c r="M103" s="34">
        <v>0</v>
      </c>
      <c r="N103" s="35">
        <v>0</v>
      </c>
    </row>
    <row r="104" spans="1:14" x14ac:dyDescent="0.25">
      <c r="A104" s="31">
        <v>22262</v>
      </c>
      <c r="B104" s="32" t="s">
        <v>157</v>
      </c>
      <c r="C104" s="33">
        <v>0</v>
      </c>
      <c r="D104" s="33">
        <v>0</v>
      </c>
      <c r="E104" s="33">
        <v>0</v>
      </c>
      <c r="F104" s="33">
        <v>0</v>
      </c>
      <c r="G104" s="34">
        <v>0</v>
      </c>
      <c r="H104" s="34">
        <v>0</v>
      </c>
      <c r="I104" s="34">
        <v>0</v>
      </c>
      <c r="J104" s="34">
        <v>0</v>
      </c>
      <c r="K104" s="34">
        <v>0</v>
      </c>
      <c r="L104" s="34">
        <v>0</v>
      </c>
      <c r="M104" s="34">
        <v>0</v>
      </c>
      <c r="N104" s="35">
        <v>0</v>
      </c>
    </row>
    <row r="105" spans="1:14" x14ac:dyDescent="0.25">
      <c r="A105" s="36">
        <v>225</v>
      </c>
      <c r="B105" s="37" t="s">
        <v>177</v>
      </c>
      <c r="C105" s="38">
        <f t="shared" ref="C105:N105" si="39">SUM(C106:C107)</f>
        <v>0</v>
      </c>
      <c r="D105" s="38">
        <f t="shared" si="39"/>
        <v>0</v>
      </c>
      <c r="E105" s="38">
        <f t="shared" si="39"/>
        <v>0</v>
      </c>
      <c r="F105" s="38">
        <f t="shared" si="39"/>
        <v>0</v>
      </c>
      <c r="G105" s="38">
        <f t="shared" si="39"/>
        <v>0</v>
      </c>
      <c r="H105" s="38">
        <f t="shared" si="39"/>
        <v>0</v>
      </c>
      <c r="I105" s="38">
        <f t="shared" si="39"/>
        <v>0</v>
      </c>
      <c r="J105" s="38">
        <f t="shared" si="39"/>
        <v>0</v>
      </c>
      <c r="K105" s="38">
        <f t="shared" si="39"/>
        <v>0</v>
      </c>
      <c r="L105" s="38">
        <f t="shared" si="39"/>
        <v>0</v>
      </c>
      <c r="M105" s="38">
        <f t="shared" si="39"/>
        <v>0</v>
      </c>
      <c r="N105" s="39">
        <f t="shared" si="39"/>
        <v>0</v>
      </c>
    </row>
    <row r="106" spans="1:14" x14ac:dyDescent="0.25">
      <c r="A106" s="31">
        <v>2251</v>
      </c>
      <c r="B106" s="32" t="s">
        <v>178</v>
      </c>
      <c r="C106" s="33">
        <v>0</v>
      </c>
      <c r="D106" s="33">
        <v>0</v>
      </c>
      <c r="E106" s="33">
        <v>0</v>
      </c>
      <c r="F106" s="33">
        <v>0</v>
      </c>
      <c r="G106" s="34">
        <v>0</v>
      </c>
      <c r="H106" s="34">
        <v>0</v>
      </c>
      <c r="I106" s="34">
        <v>0</v>
      </c>
      <c r="J106" s="34">
        <v>0</v>
      </c>
      <c r="K106" s="34">
        <v>0</v>
      </c>
      <c r="L106" s="34">
        <v>0</v>
      </c>
      <c r="M106" s="34">
        <v>0</v>
      </c>
      <c r="N106" s="35">
        <v>0</v>
      </c>
    </row>
    <row r="107" spans="1:14" x14ac:dyDescent="0.25">
      <c r="A107" s="31">
        <v>2252</v>
      </c>
      <c r="B107" s="32" t="s">
        <v>179</v>
      </c>
      <c r="C107" s="33">
        <v>0</v>
      </c>
      <c r="D107" s="33">
        <v>0</v>
      </c>
      <c r="E107" s="33">
        <v>0</v>
      </c>
      <c r="F107" s="33">
        <v>0</v>
      </c>
      <c r="G107" s="34">
        <v>0</v>
      </c>
      <c r="H107" s="34">
        <v>0</v>
      </c>
      <c r="I107" s="34">
        <v>0</v>
      </c>
      <c r="J107" s="34">
        <v>0</v>
      </c>
      <c r="K107" s="34">
        <v>0</v>
      </c>
      <c r="L107" s="34">
        <v>0</v>
      </c>
      <c r="M107" s="34">
        <v>0</v>
      </c>
      <c r="N107" s="35">
        <v>0</v>
      </c>
    </row>
    <row r="108" spans="1:14" x14ac:dyDescent="0.25">
      <c r="A108" s="36">
        <v>228</v>
      </c>
      <c r="B108" s="37" t="s">
        <v>180</v>
      </c>
      <c r="C108" s="38">
        <f t="shared" ref="C108:N108" si="40">SUM(C109:C110)</f>
        <v>0</v>
      </c>
      <c r="D108" s="38">
        <f t="shared" si="40"/>
        <v>0</v>
      </c>
      <c r="E108" s="38">
        <f t="shared" si="40"/>
        <v>0</v>
      </c>
      <c r="F108" s="38">
        <f t="shared" si="40"/>
        <v>0</v>
      </c>
      <c r="G108" s="38">
        <f t="shared" si="40"/>
        <v>0</v>
      </c>
      <c r="H108" s="38">
        <f t="shared" si="40"/>
        <v>0</v>
      </c>
      <c r="I108" s="38">
        <f t="shared" si="40"/>
        <v>0</v>
      </c>
      <c r="J108" s="38">
        <f t="shared" si="40"/>
        <v>0</v>
      </c>
      <c r="K108" s="38">
        <f t="shared" si="40"/>
        <v>0</v>
      </c>
      <c r="L108" s="38">
        <f t="shared" si="40"/>
        <v>0</v>
      </c>
      <c r="M108" s="38">
        <f t="shared" si="40"/>
        <v>0</v>
      </c>
      <c r="N108" s="39">
        <f t="shared" si="40"/>
        <v>0</v>
      </c>
    </row>
    <row r="109" spans="1:14" x14ac:dyDescent="0.25">
      <c r="A109" s="31">
        <v>2281</v>
      </c>
      <c r="B109" s="32" t="s">
        <v>178</v>
      </c>
      <c r="C109" s="33">
        <v>0</v>
      </c>
      <c r="D109" s="33">
        <v>0</v>
      </c>
      <c r="E109" s="33">
        <v>0</v>
      </c>
      <c r="F109" s="33">
        <v>0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34">
        <v>0</v>
      </c>
      <c r="M109" s="34">
        <v>0</v>
      </c>
      <c r="N109" s="35">
        <v>0</v>
      </c>
    </row>
    <row r="110" spans="1:14" x14ac:dyDescent="0.25">
      <c r="A110" s="31">
        <v>2282</v>
      </c>
      <c r="B110" s="32" t="s">
        <v>179</v>
      </c>
      <c r="C110" s="33">
        <v>0</v>
      </c>
      <c r="D110" s="33">
        <v>0</v>
      </c>
      <c r="E110" s="33">
        <v>0</v>
      </c>
      <c r="F110" s="33">
        <v>0</v>
      </c>
      <c r="G110" s="34">
        <v>0</v>
      </c>
      <c r="H110" s="34">
        <v>0</v>
      </c>
      <c r="I110" s="34">
        <v>0</v>
      </c>
      <c r="J110" s="34">
        <v>0</v>
      </c>
      <c r="K110" s="34">
        <v>0</v>
      </c>
      <c r="L110" s="34">
        <v>0</v>
      </c>
      <c r="M110" s="34">
        <v>0</v>
      </c>
      <c r="N110" s="35">
        <v>0</v>
      </c>
    </row>
    <row r="111" spans="1:14" x14ac:dyDescent="0.25">
      <c r="A111" s="36">
        <v>229</v>
      </c>
      <c r="B111" s="37" t="s">
        <v>167</v>
      </c>
      <c r="C111" s="38">
        <f t="shared" ref="C111:N111" si="41">SUM(C112:C113)</f>
        <v>0</v>
      </c>
      <c r="D111" s="38">
        <f t="shared" si="41"/>
        <v>0</v>
      </c>
      <c r="E111" s="38">
        <f t="shared" si="41"/>
        <v>0</v>
      </c>
      <c r="F111" s="38">
        <f t="shared" si="41"/>
        <v>0</v>
      </c>
      <c r="G111" s="38">
        <f t="shared" si="41"/>
        <v>0</v>
      </c>
      <c r="H111" s="38">
        <f t="shared" si="41"/>
        <v>0</v>
      </c>
      <c r="I111" s="38">
        <f t="shared" si="41"/>
        <v>0</v>
      </c>
      <c r="J111" s="38">
        <f t="shared" si="41"/>
        <v>0</v>
      </c>
      <c r="K111" s="38">
        <f t="shared" si="41"/>
        <v>0</v>
      </c>
      <c r="L111" s="38">
        <f t="shared" si="41"/>
        <v>0</v>
      </c>
      <c r="M111" s="38">
        <f t="shared" si="41"/>
        <v>0</v>
      </c>
      <c r="N111" s="39">
        <f t="shared" si="41"/>
        <v>0</v>
      </c>
    </row>
    <row r="112" spans="1:14" x14ac:dyDescent="0.25">
      <c r="A112" s="31">
        <v>2291</v>
      </c>
      <c r="B112" s="32" t="s">
        <v>178</v>
      </c>
      <c r="C112" s="33">
        <v>0</v>
      </c>
      <c r="D112" s="33">
        <v>0</v>
      </c>
      <c r="E112" s="33">
        <v>0</v>
      </c>
      <c r="F112" s="33">
        <v>0</v>
      </c>
      <c r="G112" s="34">
        <v>0</v>
      </c>
      <c r="H112" s="34">
        <v>0</v>
      </c>
      <c r="I112" s="34">
        <v>0</v>
      </c>
      <c r="J112" s="34">
        <v>0</v>
      </c>
      <c r="K112" s="34">
        <v>0</v>
      </c>
      <c r="L112" s="34">
        <v>0</v>
      </c>
      <c r="M112" s="34">
        <v>0</v>
      </c>
      <c r="N112" s="35">
        <v>0</v>
      </c>
    </row>
    <row r="113" spans="1:14" x14ac:dyDescent="0.25">
      <c r="A113" s="31">
        <v>2292</v>
      </c>
      <c r="B113" s="32" t="s">
        <v>179</v>
      </c>
      <c r="C113" s="33">
        <v>0</v>
      </c>
      <c r="D113" s="33">
        <v>0</v>
      </c>
      <c r="E113" s="33">
        <v>0</v>
      </c>
      <c r="F113" s="33">
        <v>0</v>
      </c>
      <c r="G113" s="34">
        <v>0</v>
      </c>
      <c r="H113" s="34">
        <v>0</v>
      </c>
      <c r="I113" s="34">
        <v>0</v>
      </c>
      <c r="J113" s="34">
        <v>0</v>
      </c>
      <c r="K113" s="34">
        <v>0</v>
      </c>
      <c r="L113" s="34">
        <v>0</v>
      </c>
      <c r="M113" s="34">
        <v>0</v>
      </c>
      <c r="N113" s="35">
        <v>0</v>
      </c>
    </row>
    <row r="114" spans="1:14" x14ac:dyDescent="0.25">
      <c r="A114" s="27">
        <v>23</v>
      </c>
      <c r="B114" s="28" t="s">
        <v>181</v>
      </c>
      <c r="C114" s="29">
        <f t="shared" ref="C114:N114" si="42">SUM(C115,C118,C121,C124,C127)</f>
        <v>680</v>
      </c>
      <c r="D114" s="29">
        <f t="shared" si="42"/>
        <v>748.00000000000011</v>
      </c>
      <c r="E114" s="29">
        <f t="shared" si="42"/>
        <v>822.80000000000018</v>
      </c>
      <c r="F114" s="29">
        <f t="shared" si="42"/>
        <v>905.08000000000027</v>
      </c>
      <c r="G114" s="29">
        <f t="shared" si="42"/>
        <v>995.58800000000042</v>
      </c>
      <c r="H114" s="29">
        <f t="shared" si="42"/>
        <v>1095.1468000000004</v>
      </c>
      <c r="I114" s="29">
        <f t="shared" si="42"/>
        <v>1204.6614800000007</v>
      </c>
      <c r="J114" s="29">
        <f t="shared" si="42"/>
        <v>1325.1276280000009</v>
      </c>
      <c r="K114" s="29">
        <f t="shared" si="42"/>
        <v>1325.1276280000009</v>
      </c>
      <c r="L114" s="29">
        <f t="shared" si="42"/>
        <v>1325.1276280000009</v>
      </c>
      <c r="M114" s="29">
        <f t="shared" si="42"/>
        <v>1325.1276280000009</v>
      </c>
      <c r="N114" s="30">
        <f t="shared" si="42"/>
        <v>1325.1276280000009</v>
      </c>
    </row>
    <row r="115" spans="1:14" x14ac:dyDescent="0.25">
      <c r="A115" s="36">
        <v>231</v>
      </c>
      <c r="B115" s="37" t="s">
        <v>182</v>
      </c>
      <c r="C115" s="38">
        <f t="shared" ref="C115:N115" si="43">SUM(C116:C117)</f>
        <v>0</v>
      </c>
      <c r="D115" s="38">
        <f t="shared" si="43"/>
        <v>0</v>
      </c>
      <c r="E115" s="38">
        <f t="shared" si="43"/>
        <v>0</v>
      </c>
      <c r="F115" s="38">
        <f t="shared" si="43"/>
        <v>0</v>
      </c>
      <c r="G115" s="38">
        <f t="shared" si="43"/>
        <v>0</v>
      </c>
      <c r="H115" s="38">
        <f t="shared" si="43"/>
        <v>0</v>
      </c>
      <c r="I115" s="38">
        <f t="shared" si="43"/>
        <v>0</v>
      </c>
      <c r="J115" s="38">
        <f t="shared" si="43"/>
        <v>0</v>
      </c>
      <c r="K115" s="38">
        <f t="shared" si="43"/>
        <v>0</v>
      </c>
      <c r="L115" s="38">
        <f t="shared" si="43"/>
        <v>0</v>
      </c>
      <c r="M115" s="38">
        <f t="shared" si="43"/>
        <v>0</v>
      </c>
      <c r="N115" s="39">
        <f t="shared" si="43"/>
        <v>0</v>
      </c>
    </row>
    <row r="116" spans="1:14" x14ac:dyDescent="0.25">
      <c r="A116" s="31">
        <v>2311</v>
      </c>
      <c r="B116" s="32" t="s">
        <v>183</v>
      </c>
      <c r="C116" s="33">
        <v>0</v>
      </c>
      <c r="D116" s="33">
        <v>0</v>
      </c>
      <c r="E116" s="33">
        <v>0</v>
      </c>
      <c r="F116" s="33">
        <v>0</v>
      </c>
      <c r="G116" s="34">
        <v>0</v>
      </c>
      <c r="H116" s="34">
        <v>0</v>
      </c>
      <c r="I116" s="34">
        <v>0</v>
      </c>
      <c r="J116" s="34">
        <v>0</v>
      </c>
      <c r="K116" s="34">
        <v>0</v>
      </c>
      <c r="L116" s="34">
        <v>0</v>
      </c>
      <c r="M116" s="34">
        <v>0</v>
      </c>
      <c r="N116" s="35">
        <v>0</v>
      </c>
    </row>
    <row r="117" spans="1:14" x14ac:dyDescent="0.25">
      <c r="A117" s="31">
        <v>2312</v>
      </c>
      <c r="B117" s="32" t="s">
        <v>184</v>
      </c>
      <c r="C117" s="33">
        <v>0</v>
      </c>
      <c r="D117" s="33">
        <v>0</v>
      </c>
      <c r="E117" s="33">
        <v>0</v>
      </c>
      <c r="F117" s="33">
        <v>0</v>
      </c>
      <c r="G117" s="34">
        <v>0</v>
      </c>
      <c r="H117" s="34">
        <v>0</v>
      </c>
      <c r="I117" s="34">
        <v>0</v>
      </c>
      <c r="J117" s="34">
        <v>0</v>
      </c>
      <c r="K117" s="34">
        <v>0</v>
      </c>
      <c r="L117" s="34">
        <v>0</v>
      </c>
      <c r="M117" s="34">
        <v>0</v>
      </c>
      <c r="N117" s="35">
        <v>0</v>
      </c>
    </row>
    <row r="118" spans="1:14" x14ac:dyDescent="0.25">
      <c r="A118" s="36">
        <v>232</v>
      </c>
      <c r="B118" s="37" t="s">
        <v>185</v>
      </c>
      <c r="C118" s="38">
        <f t="shared" ref="C118:N118" si="44">SUM(C119:C120)</f>
        <v>680</v>
      </c>
      <c r="D118" s="38">
        <f t="shared" si="44"/>
        <v>748.00000000000011</v>
      </c>
      <c r="E118" s="38">
        <f t="shared" si="44"/>
        <v>822.80000000000018</v>
      </c>
      <c r="F118" s="38">
        <f t="shared" si="44"/>
        <v>905.08000000000027</v>
      </c>
      <c r="G118" s="38">
        <f t="shared" si="44"/>
        <v>995.58800000000042</v>
      </c>
      <c r="H118" s="38">
        <f t="shared" si="44"/>
        <v>1095.1468000000004</v>
      </c>
      <c r="I118" s="38">
        <f t="shared" si="44"/>
        <v>1204.6614800000007</v>
      </c>
      <c r="J118" s="38">
        <f t="shared" si="44"/>
        <v>1325.1276280000009</v>
      </c>
      <c r="K118" s="38">
        <f t="shared" si="44"/>
        <v>1325.1276280000009</v>
      </c>
      <c r="L118" s="38">
        <f t="shared" si="44"/>
        <v>1325.1276280000009</v>
      </c>
      <c r="M118" s="38">
        <f t="shared" si="44"/>
        <v>1325.1276280000009</v>
      </c>
      <c r="N118" s="39">
        <f t="shared" si="44"/>
        <v>1325.1276280000009</v>
      </c>
    </row>
    <row r="119" spans="1:14" x14ac:dyDescent="0.25">
      <c r="A119" s="31">
        <v>2321</v>
      </c>
      <c r="B119" s="32" t="s">
        <v>183</v>
      </c>
      <c r="C119" s="33">
        <v>0</v>
      </c>
      <c r="D119" s="33">
        <v>0</v>
      </c>
      <c r="E119" s="33">
        <v>0</v>
      </c>
      <c r="F119" s="33">
        <v>0</v>
      </c>
      <c r="G119" s="34">
        <v>0</v>
      </c>
      <c r="H119" s="34">
        <v>0</v>
      </c>
      <c r="I119" s="34">
        <v>0</v>
      </c>
      <c r="J119" s="34">
        <v>0</v>
      </c>
      <c r="K119" s="34">
        <v>0</v>
      </c>
      <c r="L119" s="34">
        <v>0</v>
      </c>
      <c r="M119" s="34">
        <v>0</v>
      </c>
      <c r="N119" s="35">
        <v>0</v>
      </c>
    </row>
    <row r="120" spans="1:14" x14ac:dyDescent="0.25">
      <c r="A120" s="31">
        <v>2322</v>
      </c>
      <c r="B120" s="32" t="s">
        <v>184</v>
      </c>
      <c r="C120" s="33">
        <v>680</v>
      </c>
      <c r="D120" s="33">
        <v>748.00000000000011</v>
      </c>
      <c r="E120" s="33">
        <v>822.80000000000018</v>
      </c>
      <c r="F120" s="33">
        <v>905.08000000000027</v>
      </c>
      <c r="G120" s="34">
        <v>995.58800000000042</v>
      </c>
      <c r="H120" s="34">
        <v>1095.1468000000004</v>
      </c>
      <c r="I120" s="34">
        <v>1204.6614800000007</v>
      </c>
      <c r="J120" s="34">
        <v>1325.1276280000009</v>
      </c>
      <c r="K120" s="34">
        <v>1325.1276280000009</v>
      </c>
      <c r="L120" s="34">
        <v>1325.1276280000009</v>
      </c>
      <c r="M120" s="34">
        <v>1325.1276280000009</v>
      </c>
      <c r="N120" s="35">
        <v>1325.1276280000009</v>
      </c>
    </row>
    <row r="121" spans="1:14" x14ac:dyDescent="0.25">
      <c r="A121" s="36">
        <v>237</v>
      </c>
      <c r="B121" s="37" t="s">
        <v>186</v>
      </c>
      <c r="C121" s="38">
        <f t="shared" ref="C121:N121" si="45">SUM(C122:C123)</f>
        <v>0</v>
      </c>
      <c r="D121" s="38">
        <f t="shared" si="45"/>
        <v>0</v>
      </c>
      <c r="E121" s="38">
        <f t="shared" si="45"/>
        <v>0</v>
      </c>
      <c r="F121" s="38">
        <f t="shared" si="45"/>
        <v>0</v>
      </c>
      <c r="G121" s="38">
        <f t="shared" si="45"/>
        <v>0</v>
      </c>
      <c r="H121" s="38">
        <f t="shared" si="45"/>
        <v>0</v>
      </c>
      <c r="I121" s="38">
        <f t="shared" si="45"/>
        <v>0</v>
      </c>
      <c r="J121" s="38">
        <f t="shared" si="45"/>
        <v>0</v>
      </c>
      <c r="K121" s="38">
        <f t="shared" si="45"/>
        <v>0</v>
      </c>
      <c r="L121" s="38">
        <f t="shared" si="45"/>
        <v>0</v>
      </c>
      <c r="M121" s="38">
        <f t="shared" si="45"/>
        <v>0</v>
      </c>
      <c r="N121" s="39">
        <f t="shared" si="45"/>
        <v>0</v>
      </c>
    </row>
    <row r="122" spans="1:14" x14ac:dyDescent="0.25">
      <c r="A122" s="31">
        <v>2371</v>
      </c>
      <c r="B122" s="32" t="s">
        <v>187</v>
      </c>
      <c r="C122" s="33">
        <v>0</v>
      </c>
      <c r="D122" s="33">
        <v>0</v>
      </c>
      <c r="E122" s="33">
        <v>0</v>
      </c>
      <c r="F122" s="33">
        <v>0</v>
      </c>
      <c r="G122" s="34">
        <v>0</v>
      </c>
      <c r="H122" s="34">
        <v>0</v>
      </c>
      <c r="I122" s="34">
        <v>0</v>
      </c>
      <c r="J122" s="34">
        <v>0</v>
      </c>
      <c r="K122" s="34">
        <v>0</v>
      </c>
      <c r="L122" s="34">
        <v>0</v>
      </c>
      <c r="M122" s="34">
        <v>0</v>
      </c>
      <c r="N122" s="35">
        <v>0</v>
      </c>
    </row>
    <row r="123" spans="1:14" x14ac:dyDescent="0.25">
      <c r="A123" s="31">
        <v>2372</v>
      </c>
      <c r="B123" s="32" t="s">
        <v>188</v>
      </c>
      <c r="C123" s="33">
        <v>0</v>
      </c>
      <c r="D123" s="33">
        <v>0</v>
      </c>
      <c r="E123" s="33">
        <v>0</v>
      </c>
      <c r="F123" s="33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0</v>
      </c>
      <c r="N123" s="35">
        <v>0</v>
      </c>
    </row>
    <row r="124" spans="1:14" x14ac:dyDescent="0.25">
      <c r="A124" s="36">
        <v>238</v>
      </c>
      <c r="B124" s="37" t="s">
        <v>189</v>
      </c>
      <c r="C124" s="38">
        <f t="shared" ref="C124:N124" si="46">SUM(C125:C126)</f>
        <v>0</v>
      </c>
      <c r="D124" s="38">
        <f t="shared" si="46"/>
        <v>0</v>
      </c>
      <c r="E124" s="38">
        <f t="shared" si="46"/>
        <v>0</v>
      </c>
      <c r="F124" s="38">
        <f t="shared" si="46"/>
        <v>0</v>
      </c>
      <c r="G124" s="38">
        <f t="shared" si="46"/>
        <v>0</v>
      </c>
      <c r="H124" s="38">
        <f t="shared" si="46"/>
        <v>0</v>
      </c>
      <c r="I124" s="38">
        <f t="shared" si="46"/>
        <v>0</v>
      </c>
      <c r="J124" s="38">
        <f t="shared" si="46"/>
        <v>0</v>
      </c>
      <c r="K124" s="38">
        <f t="shared" si="46"/>
        <v>0</v>
      </c>
      <c r="L124" s="38">
        <f t="shared" si="46"/>
        <v>0</v>
      </c>
      <c r="M124" s="38">
        <f t="shared" si="46"/>
        <v>0</v>
      </c>
      <c r="N124" s="39">
        <f t="shared" si="46"/>
        <v>0</v>
      </c>
    </row>
    <row r="125" spans="1:14" x14ac:dyDescent="0.25">
      <c r="A125" s="31">
        <v>2381</v>
      </c>
      <c r="B125" s="32" t="s">
        <v>190</v>
      </c>
      <c r="C125" s="33">
        <v>0</v>
      </c>
      <c r="D125" s="33">
        <v>0</v>
      </c>
      <c r="E125" s="33">
        <v>0</v>
      </c>
      <c r="F125" s="33">
        <v>0</v>
      </c>
      <c r="G125" s="34">
        <v>0</v>
      </c>
      <c r="H125" s="34">
        <v>0</v>
      </c>
      <c r="I125" s="34">
        <v>0</v>
      </c>
      <c r="J125" s="34">
        <v>0</v>
      </c>
      <c r="K125" s="34">
        <v>0</v>
      </c>
      <c r="L125" s="34">
        <v>0</v>
      </c>
      <c r="M125" s="34">
        <v>0</v>
      </c>
      <c r="N125" s="35">
        <v>0</v>
      </c>
    </row>
    <row r="126" spans="1:14" x14ac:dyDescent="0.25">
      <c r="A126" s="31">
        <v>2382</v>
      </c>
      <c r="B126" s="32" t="s">
        <v>191</v>
      </c>
      <c r="C126" s="33">
        <v>0</v>
      </c>
      <c r="D126" s="33">
        <v>0</v>
      </c>
      <c r="E126" s="33">
        <v>0</v>
      </c>
      <c r="F126" s="33">
        <v>0</v>
      </c>
      <c r="G126" s="34">
        <v>0</v>
      </c>
      <c r="H126" s="34">
        <v>0</v>
      </c>
      <c r="I126" s="34">
        <v>0</v>
      </c>
      <c r="J126" s="34">
        <v>0</v>
      </c>
      <c r="K126" s="34">
        <v>0</v>
      </c>
      <c r="L126" s="34">
        <v>0</v>
      </c>
      <c r="M126" s="34">
        <v>0</v>
      </c>
      <c r="N126" s="35">
        <v>0</v>
      </c>
    </row>
    <row r="127" spans="1:14" x14ac:dyDescent="0.25">
      <c r="A127" s="36">
        <v>239</v>
      </c>
      <c r="B127" s="37" t="s">
        <v>167</v>
      </c>
      <c r="C127" s="38">
        <f t="shared" ref="C127:N127" si="47">SUM(C128:C129)</f>
        <v>0</v>
      </c>
      <c r="D127" s="38">
        <f t="shared" si="47"/>
        <v>0</v>
      </c>
      <c r="E127" s="38">
        <f t="shared" si="47"/>
        <v>0</v>
      </c>
      <c r="F127" s="38">
        <f t="shared" si="47"/>
        <v>0</v>
      </c>
      <c r="G127" s="38">
        <f t="shared" si="47"/>
        <v>0</v>
      </c>
      <c r="H127" s="38">
        <f t="shared" si="47"/>
        <v>0</v>
      </c>
      <c r="I127" s="38">
        <f t="shared" si="47"/>
        <v>0</v>
      </c>
      <c r="J127" s="38">
        <f t="shared" si="47"/>
        <v>0</v>
      </c>
      <c r="K127" s="38">
        <f t="shared" si="47"/>
        <v>0</v>
      </c>
      <c r="L127" s="38">
        <f t="shared" si="47"/>
        <v>0</v>
      </c>
      <c r="M127" s="38">
        <f t="shared" si="47"/>
        <v>0</v>
      </c>
      <c r="N127" s="39">
        <f t="shared" si="47"/>
        <v>0</v>
      </c>
    </row>
    <row r="128" spans="1:14" x14ac:dyDescent="0.25">
      <c r="A128" s="31">
        <v>2391</v>
      </c>
      <c r="B128" s="32" t="s">
        <v>192</v>
      </c>
      <c r="C128" s="33">
        <v>0</v>
      </c>
      <c r="D128" s="33">
        <v>0</v>
      </c>
      <c r="E128" s="33">
        <v>0</v>
      </c>
      <c r="F128" s="33">
        <v>0</v>
      </c>
      <c r="G128" s="34">
        <v>0</v>
      </c>
      <c r="H128" s="34">
        <v>0</v>
      </c>
      <c r="I128" s="34">
        <v>0</v>
      </c>
      <c r="J128" s="34">
        <v>0</v>
      </c>
      <c r="K128" s="34">
        <v>0</v>
      </c>
      <c r="L128" s="34">
        <v>0</v>
      </c>
      <c r="M128" s="34">
        <v>0</v>
      </c>
      <c r="N128" s="35">
        <v>0</v>
      </c>
    </row>
    <row r="129" spans="1:14" x14ac:dyDescent="0.25">
      <c r="A129" s="31">
        <v>2392</v>
      </c>
      <c r="B129" s="32" t="s">
        <v>193</v>
      </c>
      <c r="C129" s="33">
        <v>0</v>
      </c>
      <c r="D129" s="33">
        <v>0</v>
      </c>
      <c r="E129" s="33">
        <v>0</v>
      </c>
      <c r="F129" s="33">
        <v>0</v>
      </c>
      <c r="G129" s="34">
        <v>0</v>
      </c>
      <c r="H129" s="34">
        <v>0</v>
      </c>
      <c r="I129" s="34">
        <v>0</v>
      </c>
      <c r="J129" s="34">
        <v>0</v>
      </c>
      <c r="K129" s="34">
        <v>0</v>
      </c>
      <c r="L129" s="34">
        <v>0</v>
      </c>
      <c r="M129" s="34">
        <v>0</v>
      </c>
      <c r="N129" s="35">
        <v>0</v>
      </c>
    </row>
    <row r="130" spans="1:14" x14ac:dyDescent="0.25">
      <c r="A130" s="27">
        <v>24</v>
      </c>
      <c r="B130" s="28" t="s">
        <v>194</v>
      </c>
      <c r="C130" s="29">
        <f t="shared" ref="C130:N130" si="48">+SUM(C131,C134,C140,C163,C164,C165,C166)</f>
        <v>-38418.49</v>
      </c>
      <c r="D130" s="29">
        <f t="shared" si="48"/>
        <v>-23260.44</v>
      </c>
      <c r="E130" s="29">
        <f t="shared" si="48"/>
        <v>-8580.44</v>
      </c>
      <c r="F130" s="29">
        <f t="shared" si="48"/>
        <v>-24885.960000000108</v>
      </c>
      <c r="G130" s="29">
        <f t="shared" si="48"/>
        <v>-24970.397750000113</v>
      </c>
      <c r="H130" s="29">
        <f t="shared" si="48"/>
        <v>-25055.123042795112</v>
      </c>
      <c r="I130" s="29">
        <f t="shared" si="48"/>
        <v>-25140.136860816903</v>
      </c>
      <c r="J130" s="29">
        <f t="shared" si="48"/>
        <v>-25225.440189863893</v>
      </c>
      <c r="K130" s="29">
        <f t="shared" si="48"/>
        <v>-25311.034019112642</v>
      </c>
      <c r="L130" s="29">
        <f t="shared" si="48"/>
        <v>-25396.91934112952</v>
      </c>
      <c r="M130" s="29">
        <f t="shared" si="48"/>
        <v>-25483.097151882306</v>
      </c>
      <c r="N130" s="30">
        <f t="shared" si="48"/>
        <v>-40569.568450751904</v>
      </c>
    </row>
    <row r="131" spans="1:14" x14ac:dyDescent="0.25">
      <c r="A131" s="36">
        <v>241</v>
      </c>
      <c r="B131" s="37" t="s">
        <v>195</v>
      </c>
      <c r="C131" s="38">
        <f t="shared" ref="C131:N131" si="49">SUM(C132:C133)</f>
        <v>0</v>
      </c>
      <c r="D131" s="38">
        <f t="shared" si="49"/>
        <v>0</v>
      </c>
      <c r="E131" s="38">
        <f t="shared" si="49"/>
        <v>0</v>
      </c>
      <c r="F131" s="38">
        <f t="shared" si="49"/>
        <v>0</v>
      </c>
      <c r="G131" s="38">
        <f t="shared" si="49"/>
        <v>0</v>
      </c>
      <c r="H131" s="38">
        <f t="shared" si="49"/>
        <v>0</v>
      </c>
      <c r="I131" s="38">
        <f t="shared" si="49"/>
        <v>0</v>
      </c>
      <c r="J131" s="38">
        <f t="shared" si="49"/>
        <v>0</v>
      </c>
      <c r="K131" s="38">
        <f t="shared" si="49"/>
        <v>0</v>
      </c>
      <c r="L131" s="38">
        <f t="shared" si="49"/>
        <v>0</v>
      </c>
      <c r="M131" s="38">
        <f t="shared" si="49"/>
        <v>0</v>
      </c>
      <c r="N131" s="39">
        <f t="shared" si="49"/>
        <v>-15000</v>
      </c>
    </row>
    <row r="132" spans="1:14" x14ac:dyDescent="0.25">
      <c r="A132" s="31">
        <v>2411</v>
      </c>
      <c r="B132" s="32" t="s">
        <v>196</v>
      </c>
      <c r="C132" s="33">
        <v>0</v>
      </c>
      <c r="D132" s="33">
        <v>0</v>
      </c>
      <c r="E132" s="33">
        <v>0</v>
      </c>
      <c r="F132" s="33">
        <v>0</v>
      </c>
      <c r="G132" s="34">
        <v>0</v>
      </c>
      <c r="H132" s="34">
        <v>0</v>
      </c>
      <c r="I132" s="34">
        <v>0</v>
      </c>
      <c r="J132" s="34">
        <v>0</v>
      </c>
      <c r="K132" s="34">
        <v>0</v>
      </c>
      <c r="L132" s="34">
        <v>0</v>
      </c>
      <c r="M132" s="34">
        <v>0</v>
      </c>
      <c r="N132" s="35">
        <v>0</v>
      </c>
    </row>
    <row r="133" spans="1:14" x14ac:dyDescent="0.25">
      <c r="A133" s="31">
        <v>2412</v>
      </c>
      <c r="B133" s="32" t="s">
        <v>197</v>
      </c>
      <c r="C133" s="33">
        <v>0</v>
      </c>
      <c r="D133" s="33">
        <v>0</v>
      </c>
      <c r="E133" s="33">
        <v>0</v>
      </c>
      <c r="F133" s="33">
        <v>0</v>
      </c>
      <c r="G133" s="34">
        <v>0</v>
      </c>
      <c r="H133" s="34">
        <v>0</v>
      </c>
      <c r="I133" s="34">
        <v>0</v>
      </c>
      <c r="J133" s="34">
        <v>0</v>
      </c>
      <c r="K133" s="34">
        <v>0</v>
      </c>
      <c r="L133" s="34">
        <v>0</v>
      </c>
      <c r="M133" s="34">
        <v>0</v>
      </c>
      <c r="N133" s="35">
        <v>-15000</v>
      </c>
    </row>
    <row r="134" spans="1:14" x14ac:dyDescent="0.25">
      <c r="A134" s="36">
        <v>242</v>
      </c>
      <c r="B134" s="37" t="s">
        <v>198</v>
      </c>
      <c r="C134" s="38">
        <f t="shared" ref="C134:N134" si="50">SUM(C135:C139)</f>
        <v>-3067.45</v>
      </c>
      <c r="D134" s="38">
        <f t="shared" si="50"/>
        <v>-2305.08</v>
      </c>
      <c r="E134" s="38">
        <f t="shared" si="50"/>
        <v>-2341.0500000000002</v>
      </c>
      <c r="F134" s="38">
        <f t="shared" si="50"/>
        <v>-5326.2200000001103</v>
      </c>
      <c r="G134" s="38">
        <f t="shared" si="50"/>
        <v>-5342.1986600001101</v>
      </c>
      <c r="H134" s="38">
        <f t="shared" si="50"/>
        <v>-5358.2252559801091</v>
      </c>
      <c r="I134" s="38">
        <f t="shared" si="50"/>
        <v>-5374.2999317480489</v>
      </c>
      <c r="J134" s="38">
        <f t="shared" si="50"/>
        <v>-5390.4228315432929</v>
      </c>
      <c r="K134" s="38">
        <f t="shared" si="50"/>
        <v>-5406.5941000379207</v>
      </c>
      <c r="L134" s="38">
        <f t="shared" si="50"/>
        <v>-5422.813882338035</v>
      </c>
      <c r="M134" s="38">
        <f t="shared" si="50"/>
        <v>-5439.0823239850488</v>
      </c>
      <c r="N134" s="39">
        <f t="shared" si="50"/>
        <v>-5455.3995709570027</v>
      </c>
    </row>
    <row r="135" spans="1:14" x14ac:dyDescent="0.25">
      <c r="A135" s="31">
        <v>2421</v>
      </c>
      <c r="B135" s="32" t="s">
        <v>199</v>
      </c>
      <c r="C135" s="33">
        <v>-2068.4</v>
      </c>
      <c r="D135" s="33">
        <v>-1400</v>
      </c>
      <c r="E135" s="33">
        <v>-1787</v>
      </c>
      <c r="F135" s="33">
        <v>-1544</v>
      </c>
      <c r="G135" s="34">
        <v>-1548.6319999999998</v>
      </c>
      <c r="H135" s="34">
        <v>-1553.2778959999996</v>
      </c>
      <c r="I135" s="34">
        <v>-1557.9377296879995</v>
      </c>
      <c r="J135" s="34">
        <v>-1562.6115428770634</v>
      </c>
      <c r="K135" s="34">
        <v>-1567.2993775056943</v>
      </c>
      <c r="L135" s="34">
        <v>-1572.0012756382112</v>
      </c>
      <c r="M135" s="34">
        <v>-1576.7172794651256</v>
      </c>
      <c r="N135" s="35">
        <v>-1581.4474313035207</v>
      </c>
    </row>
    <row r="136" spans="1:14" x14ac:dyDescent="0.25">
      <c r="A136" s="31">
        <v>2422</v>
      </c>
      <c r="B136" s="32" t="s">
        <v>200</v>
      </c>
      <c r="C136" s="33">
        <v>-100</v>
      </c>
      <c r="D136" s="33">
        <v>-6.03</v>
      </c>
      <c r="E136" s="33">
        <v>0</v>
      </c>
      <c r="F136" s="33">
        <v>-2538.1700000001101</v>
      </c>
      <c r="G136" s="34">
        <v>-2545.78451000011</v>
      </c>
      <c r="H136" s="34">
        <v>-2553.4218635301099</v>
      </c>
      <c r="I136" s="34">
        <v>-2561.0821291206998</v>
      </c>
      <c r="J136" s="34">
        <v>-2568.7653755080619</v>
      </c>
      <c r="K136" s="34">
        <v>-2576.4716716345856</v>
      </c>
      <c r="L136" s="34">
        <v>-2584.2010866494893</v>
      </c>
      <c r="M136" s="34">
        <v>-2591.9536899094373</v>
      </c>
      <c r="N136" s="35">
        <v>-2599.7295509791652</v>
      </c>
    </row>
    <row r="137" spans="1:14" x14ac:dyDescent="0.25">
      <c r="A137" s="31">
        <v>2423</v>
      </c>
      <c r="B137" s="32" t="s">
        <v>201</v>
      </c>
      <c r="C137" s="33">
        <v>0</v>
      </c>
      <c r="D137" s="33">
        <v>0</v>
      </c>
      <c r="E137" s="33">
        <v>0</v>
      </c>
      <c r="F137" s="33">
        <v>0</v>
      </c>
      <c r="G137" s="34">
        <v>0</v>
      </c>
      <c r="H137" s="34">
        <v>0</v>
      </c>
      <c r="I137" s="34">
        <v>0</v>
      </c>
      <c r="J137" s="34">
        <v>0</v>
      </c>
      <c r="K137" s="34">
        <v>0</v>
      </c>
      <c r="L137" s="34">
        <v>0</v>
      </c>
      <c r="M137" s="34">
        <v>0</v>
      </c>
      <c r="N137" s="35">
        <v>0</v>
      </c>
    </row>
    <row r="138" spans="1:14" x14ac:dyDescent="0.25">
      <c r="A138" s="31">
        <v>2424</v>
      </c>
      <c r="B138" s="32" t="s">
        <v>202</v>
      </c>
      <c r="C138" s="33">
        <v>-899.05</v>
      </c>
      <c r="D138" s="33">
        <v>-899.05</v>
      </c>
      <c r="E138" s="33">
        <v>-554.04999999999995</v>
      </c>
      <c r="F138" s="33">
        <v>-1244.05</v>
      </c>
      <c r="G138" s="34">
        <v>-1247.7821499999998</v>
      </c>
      <c r="H138" s="34">
        <v>-1251.5254964499995</v>
      </c>
      <c r="I138" s="34">
        <v>-1255.2800729393493</v>
      </c>
      <c r="J138" s="34">
        <v>-1259.0459131581672</v>
      </c>
      <c r="K138" s="34">
        <v>-1262.8230508976415</v>
      </c>
      <c r="L138" s="34">
        <v>-1266.6115200503343</v>
      </c>
      <c r="M138" s="34">
        <v>-1270.4113546104852</v>
      </c>
      <c r="N138" s="35">
        <v>-1274.2225886743165</v>
      </c>
    </row>
    <row r="139" spans="1:14" x14ac:dyDescent="0.25">
      <c r="A139" s="31">
        <v>2429</v>
      </c>
      <c r="B139" s="32" t="s">
        <v>203</v>
      </c>
      <c r="C139" s="33">
        <v>0</v>
      </c>
      <c r="D139" s="33">
        <v>0</v>
      </c>
      <c r="E139" s="33">
        <v>0</v>
      </c>
      <c r="F139" s="33">
        <v>0</v>
      </c>
      <c r="G139" s="34">
        <v>0</v>
      </c>
      <c r="H139" s="34">
        <v>0</v>
      </c>
      <c r="I139" s="34">
        <v>0</v>
      </c>
      <c r="J139" s="34">
        <v>0</v>
      </c>
      <c r="K139" s="34">
        <v>0</v>
      </c>
      <c r="L139" s="34">
        <v>0</v>
      </c>
      <c r="M139" s="34">
        <v>0</v>
      </c>
      <c r="N139" s="35">
        <v>0</v>
      </c>
    </row>
    <row r="140" spans="1:14" x14ac:dyDescent="0.25">
      <c r="A140" s="36">
        <v>243</v>
      </c>
      <c r="B140" s="37" t="s">
        <v>204</v>
      </c>
      <c r="C140" s="38">
        <f t="shared" ref="C140:N140" si="51">+SUM(C141,C145,C149,C152,C158:C159,C160:C162)</f>
        <v>-28114.01</v>
      </c>
      <c r="D140" s="38">
        <f t="shared" si="51"/>
        <v>-14742.9</v>
      </c>
      <c r="E140" s="38">
        <f t="shared" si="51"/>
        <v>731.78000000000009</v>
      </c>
      <c r="F140" s="38">
        <f t="shared" si="51"/>
        <v>-12617.3</v>
      </c>
      <c r="G140" s="38">
        <f t="shared" si="51"/>
        <v>-12661.46055</v>
      </c>
      <c r="H140" s="38">
        <f t="shared" si="51"/>
        <v>-12705.775661925001</v>
      </c>
      <c r="I140" s="38">
        <f t="shared" si="51"/>
        <v>-12750.245876741739</v>
      </c>
      <c r="J140" s="38">
        <f t="shared" si="51"/>
        <v>-12794.871737310337</v>
      </c>
      <c r="K140" s="38">
        <f t="shared" si="51"/>
        <v>-12839.653788390924</v>
      </c>
      <c r="L140" s="38">
        <f t="shared" si="51"/>
        <v>-12884.592576650293</v>
      </c>
      <c r="M140" s="38">
        <f t="shared" si="51"/>
        <v>-12929.68865066857</v>
      </c>
      <c r="N140" s="39">
        <f t="shared" si="51"/>
        <v>-12974.94256094591</v>
      </c>
    </row>
    <row r="141" spans="1:14" x14ac:dyDescent="0.25">
      <c r="A141" s="36">
        <v>2431</v>
      </c>
      <c r="B141" s="37" t="s">
        <v>205</v>
      </c>
      <c r="C141" s="38">
        <f t="shared" ref="C141:N141" si="52">SUM(C142:C144)</f>
        <v>0</v>
      </c>
      <c r="D141" s="38">
        <f t="shared" si="52"/>
        <v>0</v>
      </c>
      <c r="E141" s="38">
        <f t="shared" si="52"/>
        <v>0</v>
      </c>
      <c r="F141" s="38">
        <f t="shared" si="52"/>
        <v>0</v>
      </c>
      <c r="G141" s="38">
        <f t="shared" si="52"/>
        <v>0</v>
      </c>
      <c r="H141" s="38">
        <f t="shared" si="52"/>
        <v>0</v>
      </c>
      <c r="I141" s="38">
        <f t="shared" si="52"/>
        <v>0</v>
      </c>
      <c r="J141" s="38">
        <f t="shared" si="52"/>
        <v>0</v>
      </c>
      <c r="K141" s="38">
        <f t="shared" si="52"/>
        <v>0</v>
      </c>
      <c r="L141" s="38">
        <f t="shared" si="52"/>
        <v>0</v>
      </c>
      <c r="M141" s="38">
        <f t="shared" si="52"/>
        <v>0</v>
      </c>
      <c r="N141" s="39">
        <f t="shared" si="52"/>
        <v>0</v>
      </c>
    </row>
    <row r="142" spans="1:14" x14ac:dyDescent="0.25">
      <c r="A142" s="31">
        <v>24311</v>
      </c>
      <c r="B142" s="32" t="s">
        <v>206</v>
      </c>
      <c r="C142" s="33">
        <v>0</v>
      </c>
      <c r="D142" s="33">
        <v>0</v>
      </c>
      <c r="E142" s="33">
        <v>0</v>
      </c>
      <c r="F142" s="33">
        <v>0</v>
      </c>
      <c r="G142" s="34">
        <v>0</v>
      </c>
      <c r="H142" s="34">
        <v>0</v>
      </c>
      <c r="I142" s="34">
        <v>0</v>
      </c>
      <c r="J142" s="34">
        <v>0</v>
      </c>
      <c r="K142" s="34">
        <v>0</v>
      </c>
      <c r="L142" s="34">
        <v>0</v>
      </c>
      <c r="M142" s="34">
        <v>0</v>
      </c>
      <c r="N142" s="35">
        <v>0</v>
      </c>
    </row>
    <row r="143" spans="1:14" x14ac:dyDescent="0.25">
      <c r="A143" s="31">
        <v>24312</v>
      </c>
      <c r="B143" s="32" t="s">
        <v>207</v>
      </c>
      <c r="C143" s="33">
        <v>0</v>
      </c>
      <c r="D143" s="33">
        <v>0</v>
      </c>
      <c r="E143" s="33">
        <v>0</v>
      </c>
      <c r="F143" s="33">
        <v>0</v>
      </c>
      <c r="G143" s="34">
        <v>0</v>
      </c>
      <c r="H143" s="34">
        <v>0</v>
      </c>
      <c r="I143" s="34">
        <v>0</v>
      </c>
      <c r="J143" s="34">
        <v>0</v>
      </c>
      <c r="K143" s="34">
        <v>0</v>
      </c>
      <c r="L143" s="34">
        <v>0</v>
      </c>
      <c r="M143" s="34">
        <v>0</v>
      </c>
      <c r="N143" s="35">
        <v>0</v>
      </c>
    </row>
    <row r="144" spans="1:14" x14ac:dyDescent="0.25">
      <c r="A144" s="31">
        <v>24313</v>
      </c>
      <c r="B144" s="32" t="s">
        <v>208</v>
      </c>
      <c r="C144" s="33">
        <v>0</v>
      </c>
      <c r="D144" s="33">
        <v>0</v>
      </c>
      <c r="E144" s="33">
        <v>0</v>
      </c>
      <c r="F144" s="33">
        <v>0</v>
      </c>
      <c r="G144" s="34">
        <v>0</v>
      </c>
      <c r="H144" s="34">
        <v>0</v>
      </c>
      <c r="I144" s="34">
        <v>0</v>
      </c>
      <c r="J144" s="34">
        <v>0</v>
      </c>
      <c r="K144" s="34">
        <v>0</v>
      </c>
      <c r="L144" s="34">
        <v>0</v>
      </c>
      <c r="M144" s="34">
        <v>0</v>
      </c>
      <c r="N144" s="35">
        <v>0</v>
      </c>
    </row>
    <row r="145" spans="1:14" x14ac:dyDescent="0.25">
      <c r="A145" s="36">
        <v>2432</v>
      </c>
      <c r="B145" s="37" t="s">
        <v>209</v>
      </c>
      <c r="C145" s="38">
        <f t="shared" ref="C145:N145" si="53">SUM(C146:C148)</f>
        <v>0</v>
      </c>
      <c r="D145" s="38">
        <f t="shared" si="53"/>
        <v>0</v>
      </c>
      <c r="E145" s="38">
        <f t="shared" si="53"/>
        <v>0</v>
      </c>
      <c r="F145" s="38">
        <f t="shared" si="53"/>
        <v>0</v>
      </c>
      <c r="G145" s="38">
        <f t="shared" si="53"/>
        <v>0</v>
      </c>
      <c r="H145" s="38">
        <f t="shared" si="53"/>
        <v>0</v>
      </c>
      <c r="I145" s="38">
        <f t="shared" si="53"/>
        <v>0</v>
      </c>
      <c r="J145" s="38">
        <f t="shared" si="53"/>
        <v>0</v>
      </c>
      <c r="K145" s="38">
        <f t="shared" si="53"/>
        <v>0</v>
      </c>
      <c r="L145" s="38">
        <f t="shared" si="53"/>
        <v>0</v>
      </c>
      <c r="M145" s="38">
        <f t="shared" si="53"/>
        <v>0</v>
      </c>
      <c r="N145" s="39">
        <f t="shared" si="53"/>
        <v>0</v>
      </c>
    </row>
    <row r="146" spans="1:14" x14ac:dyDescent="0.25">
      <c r="A146" s="31">
        <v>24321</v>
      </c>
      <c r="B146" s="32" t="s">
        <v>206</v>
      </c>
      <c r="C146" s="33">
        <v>0</v>
      </c>
      <c r="D146" s="33">
        <v>0</v>
      </c>
      <c r="E146" s="33">
        <v>0</v>
      </c>
      <c r="F146" s="33">
        <v>0</v>
      </c>
      <c r="G146" s="34">
        <v>0</v>
      </c>
      <c r="H146" s="34">
        <v>0</v>
      </c>
      <c r="I146" s="34">
        <v>0</v>
      </c>
      <c r="J146" s="34">
        <v>0</v>
      </c>
      <c r="K146" s="34">
        <v>0</v>
      </c>
      <c r="L146" s="34">
        <v>0</v>
      </c>
      <c r="M146" s="34">
        <v>0</v>
      </c>
      <c r="N146" s="35">
        <v>0</v>
      </c>
    </row>
    <row r="147" spans="1:14" x14ac:dyDescent="0.25">
      <c r="A147" s="31">
        <v>24322</v>
      </c>
      <c r="B147" s="32" t="s">
        <v>207</v>
      </c>
      <c r="C147" s="33">
        <v>0</v>
      </c>
      <c r="D147" s="33">
        <v>0</v>
      </c>
      <c r="E147" s="33">
        <v>0</v>
      </c>
      <c r="F147" s="33">
        <v>0</v>
      </c>
      <c r="G147" s="34">
        <v>0</v>
      </c>
      <c r="H147" s="34">
        <v>0</v>
      </c>
      <c r="I147" s="34">
        <v>0</v>
      </c>
      <c r="J147" s="34">
        <v>0</v>
      </c>
      <c r="K147" s="34">
        <v>0</v>
      </c>
      <c r="L147" s="34">
        <v>0</v>
      </c>
      <c r="M147" s="34">
        <v>0</v>
      </c>
      <c r="N147" s="35">
        <v>0</v>
      </c>
    </row>
    <row r="148" spans="1:14" x14ac:dyDescent="0.25">
      <c r="A148" s="31">
        <v>24323</v>
      </c>
      <c r="B148" s="32" t="s">
        <v>208</v>
      </c>
      <c r="C148" s="33">
        <v>0</v>
      </c>
      <c r="D148" s="33">
        <v>0</v>
      </c>
      <c r="E148" s="33">
        <v>0</v>
      </c>
      <c r="F148" s="33">
        <v>0</v>
      </c>
      <c r="G148" s="34">
        <v>0</v>
      </c>
      <c r="H148" s="34">
        <v>0</v>
      </c>
      <c r="I148" s="34">
        <v>0</v>
      </c>
      <c r="J148" s="34">
        <v>0</v>
      </c>
      <c r="K148" s="34">
        <v>0</v>
      </c>
      <c r="L148" s="34">
        <v>0</v>
      </c>
      <c r="M148" s="34">
        <v>0</v>
      </c>
      <c r="N148" s="35">
        <v>0</v>
      </c>
    </row>
    <row r="149" spans="1:14" x14ac:dyDescent="0.25">
      <c r="A149" s="36">
        <v>2433</v>
      </c>
      <c r="B149" s="37" t="s">
        <v>210</v>
      </c>
      <c r="C149" s="38">
        <f t="shared" ref="C149:N149" si="54">SUM(C150:C151)</f>
        <v>0</v>
      </c>
      <c r="D149" s="38">
        <f t="shared" si="54"/>
        <v>0</v>
      </c>
      <c r="E149" s="38">
        <f t="shared" si="54"/>
        <v>0</v>
      </c>
      <c r="F149" s="38">
        <f t="shared" si="54"/>
        <v>0</v>
      </c>
      <c r="G149" s="38">
        <f t="shared" si="54"/>
        <v>0</v>
      </c>
      <c r="H149" s="38">
        <f t="shared" si="54"/>
        <v>0</v>
      </c>
      <c r="I149" s="38">
        <f t="shared" si="54"/>
        <v>0</v>
      </c>
      <c r="J149" s="38">
        <f t="shared" si="54"/>
        <v>0</v>
      </c>
      <c r="K149" s="38">
        <f t="shared" si="54"/>
        <v>0</v>
      </c>
      <c r="L149" s="38">
        <f t="shared" si="54"/>
        <v>0</v>
      </c>
      <c r="M149" s="38">
        <f t="shared" si="54"/>
        <v>0</v>
      </c>
      <c r="N149" s="39">
        <f t="shared" si="54"/>
        <v>0</v>
      </c>
    </row>
    <row r="150" spans="1:14" x14ac:dyDescent="0.25">
      <c r="A150" s="31">
        <v>24331</v>
      </c>
      <c r="B150" s="32" t="s">
        <v>211</v>
      </c>
      <c r="C150" s="33">
        <v>0</v>
      </c>
      <c r="D150" s="33">
        <v>0</v>
      </c>
      <c r="E150" s="33">
        <v>0</v>
      </c>
      <c r="F150" s="33">
        <v>0</v>
      </c>
      <c r="G150" s="34">
        <v>0</v>
      </c>
      <c r="H150" s="34">
        <v>0</v>
      </c>
      <c r="I150" s="34">
        <v>0</v>
      </c>
      <c r="J150" s="34">
        <v>0</v>
      </c>
      <c r="K150" s="34">
        <v>0</v>
      </c>
      <c r="L150" s="34">
        <v>0</v>
      </c>
      <c r="M150" s="34">
        <v>0</v>
      </c>
      <c r="N150" s="35">
        <v>0</v>
      </c>
    </row>
    <row r="151" spans="1:14" x14ac:dyDescent="0.25">
      <c r="A151" s="31">
        <v>24332</v>
      </c>
      <c r="B151" s="32" t="s">
        <v>212</v>
      </c>
      <c r="C151" s="33">
        <v>0</v>
      </c>
      <c r="D151" s="33">
        <v>0</v>
      </c>
      <c r="E151" s="33">
        <v>0</v>
      </c>
      <c r="F151" s="33">
        <v>0</v>
      </c>
      <c r="G151" s="34">
        <v>0</v>
      </c>
      <c r="H151" s="34">
        <v>0</v>
      </c>
      <c r="I151" s="34">
        <v>0</v>
      </c>
      <c r="J151" s="34">
        <v>0</v>
      </c>
      <c r="K151" s="34">
        <v>0</v>
      </c>
      <c r="L151" s="34">
        <v>0</v>
      </c>
      <c r="M151" s="34">
        <v>0</v>
      </c>
      <c r="N151" s="35">
        <v>0</v>
      </c>
    </row>
    <row r="152" spans="1:14" x14ac:dyDescent="0.25">
      <c r="A152" s="36">
        <v>2434</v>
      </c>
      <c r="B152" s="37" t="s">
        <v>213</v>
      </c>
      <c r="C152" s="38">
        <f t="shared" ref="C152:N152" si="55">SUM(C153:C157)</f>
        <v>0</v>
      </c>
      <c r="D152" s="38">
        <f t="shared" si="55"/>
        <v>161.27000000000001</v>
      </c>
      <c r="E152" s="38">
        <f t="shared" si="55"/>
        <v>584.38000000000011</v>
      </c>
      <c r="F152" s="38">
        <f t="shared" si="55"/>
        <v>174.54</v>
      </c>
      <c r="G152" s="38">
        <f t="shared" si="55"/>
        <v>175.15089</v>
      </c>
      <c r="H152" s="38">
        <f t="shared" si="55"/>
        <v>175.763918115</v>
      </c>
      <c r="I152" s="38">
        <f t="shared" si="55"/>
        <v>176.37909182840249</v>
      </c>
      <c r="J152" s="38">
        <f t="shared" si="55"/>
        <v>176.99641864980191</v>
      </c>
      <c r="K152" s="38">
        <f t="shared" si="55"/>
        <v>177.61590611507623</v>
      </c>
      <c r="L152" s="38">
        <f t="shared" si="55"/>
        <v>178.23756178647901</v>
      </c>
      <c r="M152" s="38">
        <f t="shared" si="55"/>
        <v>178.86139325273169</v>
      </c>
      <c r="N152" s="39">
        <f t="shared" si="55"/>
        <v>179.48740812911626</v>
      </c>
    </row>
    <row r="153" spans="1:14" x14ac:dyDescent="0.25">
      <c r="A153" s="31">
        <v>24341</v>
      </c>
      <c r="B153" s="32" t="s">
        <v>214</v>
      </c>
      <c r="C153" s="33">
        <v>0</v>
      </c>
      <c r="D153" s="33">
        <v>164</v>
      </c>
      <c r="E153" s="33">
        <v>1022.82</v>
      </c>
      <c r="F153" s="33">
        <v>217</v>
      </c>
      <c r="G153" s="34">
        <v>217.7595</v>
      </c>
      <c r="H153" s="34">
        <v>218.52165825</v>
      </c>
      <c r="I153" s="34">
        <v>219.286484053875</v>
      </c>
      <c r="J153" s="34">
        <v>220.05398674806358</v>
      </c>
      <c r="K153" s="34">
        <v>220.82417570168181</v>
      </c>
      <c r="L153" s="34">
        <v>221.59706031663771</v>
      </c>
      <c r="M153" s="34">
        <v>222.37265002774595</v>
      </c>
      <c r="N153" s="35">
        <v>223.15095430284308</v>
      </c>
    </row>
    <row r="154" spans="1:14" x14ac:dyDescent="0.25">
      <c r="A154" s="31">
        <v>24342</v>
      </c>
      <c r="B154" s="32" t="s">
        <v>215</v>
      </c>
      <c r="C154" s="33">
        <v>0</v>
      </c>
      <c r="D154" s="33">
        <v>-2.73</v>
      </c>
      <c r="E154" s="33">
        <v>-438.44</v>
      </c>
      <c r="F154" s="33">
        <v>-42.46</v>
      </c>
      <c r="G154" s="34">
        <v>-42.608610000000006</v>
      </c>
      <c r="H154" s="34">
        <v>-42.757740135000006</v>
      </c>
      <c r="I154" s="34">
        <v>-42.907392225472506</v>
      </c>
      <c r="J154" s="34">
        <v>-43.057568098261662</v>
      </c>
      <c r="K154" s="34">
        <v>-43.208269586605581</v>
      </c>
      <c r="L154" s="34">
        <v>-43.359498530158703</v>
      </c>
      <c r="M154" s="34">
        <v>-43.51125677501426</v>
      </c>
      <c r="N154" s="35">
        <v>-43.663546173726814</v>
      </c>
    </row>
    <row r="155" spans="1:14" x14ac:dyDescent="0.25">
      <c r="A155" s="31">
        <v>24343</v>
      </c>
      <c r="B155" s="32" t="s">
        <v>216</v>
      </c>
      <c r="C155" s="33">
        <v>0</v>
      </c>
      <c r="D155" s="33">
        <v>0</v>
      </c>
      <c r="E155" s="33">
        <v>0</v>
      </c>
      <c r="F155" s="33">
        <v>0</v>
      </c>
      <c r="G155" s="34">
        <v>0</v>
      </c>
      <c r="H155" s="34">
        <v>0</v>
      </c>
      <c r="I155" s="34">
        <v>0</v>
      </c>
      <c r="J155" s="34">
        <v>0</v>
      </c>
      <c r="K155" s="34">
        <v>0</v>
      </c>
      <c r="L155" s="34">
        <v>0</v>
      </c>
      <c r="M155" s="34">
        <v>0</v>
      </c>
      <c r="N155" s="35">
        <v>0</v>
      </c>
    </row>
    <row r="156" spans="1:14" x14ac:dyDescent="0.25">
      <c r="A156" s="31">
        <v>24344</v>
      </c>
      <c r="B156" s="32" t="s">
        <v>217</v>
      </c>
      <c r="C156" s="33">
        <v>0</v>
      </c>
      <c r="D156" s="33">
        <v>0</v>
      </c>
      <c r="E156" s="33">
        <v>0</v>
      </c>
      <c r="F156" s="33">
        <v>0</v>
      </c>
      <c r="G156" s="34">
        <v>0</v>
      </c>
      <c r="H156" s="34">
        <v>0</v>
      </c>
      <c r="I156" s="34">
        <v>0</v>
      </c>
      <c r="J156" s="34">
        <v>0</v>
      </c>
      <c r="K156" s="34">
        <v>0</v>
      </c>
      <c r="L156" s="34">
        <v>0</v>
      </c>
      <c r="M156" s="34">
        <v>0</v>
      </c>
      <c r="N156" s="35">
        <v>0</v>
      </c>
    </row>
    <row r="157" spans="1:14" x14ac:dyDescent="0.25">
      <c r="A157" s="31">
        <v>24345</v>
      </c>
      <c r="B157" s="32" t="s">
        <v>218</v>
      </c>
      <c r="C157" s="33">
        <v>0</v>
      </c>
      <c r="D157" s="33">
        <v>0</v>
      </c>
      <c r="E157" s="33">
        <v>0</v>
      </c>
      <c r="F157" s="33">
        <v>0</v>
      </c>
      <c r="G157" s="34">
        <v>0</v>
      </c>
      <c r="H157" s="34">
        <v>0</v>
      </c>
      <c r="I157" s="34">
        <v>0</v>
      </c>
      <c r="J157" s="34">
        <v>0</v>
      </c>
      <c r="K157" s="34">
        <v>0</v>
      </c>
      <c r="L157" s="34">
        <v>0</v>
      </c>
      <c r="M157" s="34">
        <v>0</v>
      </c>
      <c r="N157" s="35">
        <v>0</v>
      </c>
    </row>
    <row r="158" spans="1:14" x14ac:dyDescent="0.25">
      <c r="A158" s="31">
        <v>2435</v>
      </c>
      <c r="B158" s="32" t="s">
        <v>219</v>
      </c>
      <c r="C158" s="33">
        <v>0</v>
      </c>
      <c r="D158" s="33">
        <v>0</v>
      </c>
      <c r="E158" s="33">
        <v>0</v>
      </c>
      <c r="F158" s="33">
        <v>0</v>
      </c>
      <c r="G158" s="34">
        <v>0</v>
      </c>
      <c r="H158" s="34">
        <v>0</v>
      </c>
      <c r="I158" s="34">
        <v>0</v>
      </c>
      <c r="J158" s="34">
        <v>0</v>
      </c>
      <c r="K158" s="34">
        <v>0</v>
      </c>
      <c r="L158" s="34">
        <v>0</v>
      </c>
      <c r="M158" s="34">
        <v>0</v>
      </c>
      <c r="N158" s="35">
        <v>0</v>
      </c>
    </row>
    <row r="159" spans="1:14" x14ac:dyDescent="0.25">
      <c r="A159" s="31">
        <v>2436</v>
      </c>
      <c r="B159" s="32" t="s">
        <v>220</v>
      </c>
      <c r="C159" s="33">
        <v>-28114.01</v>
      </c>
      <c r="D159" s="33">
        <v>-14904.17</v>
      </c>
      <c r="E159" s="33">
        <v>147.4</v>
      </c>
      <c r="F159" s="33">
        <v>-12791.84</v>
      </c>
      <c r="G159" s="34">
        <v>-12836.611440000001</v>
      </c>
      <c r="H159" s="34">
        <v>-12881.539580040002</v>
      </c>
      <c r="I159" s="34">
        <v>-12926.624968570142</v>
      </c>
      <c r="J159" s="34">
        <v>-12971.868155960139</v>
      </c>
      <c r="K159" s="34">
        <v>-13017.269694506</v>
      </c>
      <c r="L159" s="34">
        <v>-13062.830138436771</v>
      </c>
      <c r="M159" s="34">
        <v>-13108.550043921301</v>
      </c>
      <c r="N159" s="35">
        <v>-13154.429969075027</v>
      </c>
    </row>
    <row r="160" spans="1:14" x14ac:dyDescent="0.25">
      <c r="A160" s="31">
        <v>2437</v>
      </c>
      <c r="B160" s="32" t="s">
        <v>221</v>
      </c>
      <c r="C160" s="33">
        <v>0</v>
      </c>
      <c r="D160" s="33">
        <v>0</v>
      </c>
      <c r="E160" s="33">
        <v>0</v>
      </c>
      <c r="F160" s="33">
        <v>0</v>
      </c>
      <c r="G160" s="34">
        <v>0</v>
      </c>
      <c r="H160" s="34">
        <v>0</v>
      </c>
      <c r="I160" s="34">
        <v>0</v>
      </c>
      <c r="J160" s="34">
        <v>0</v>
      </c>
      <c r="K160" s="34">
        <v>0</v>
      </c>
      <c r="L160" s="34">
        <v>0</v>
      </c>
      <c r="M160" s="34">
        <v>0</v>
      </c>
      <c r="N160" s="35">
        <v>0</v>
      </c>
    </row>
    <row r="161" spans="1:14" x14ac:dyDescent="0.25">
      <c r="A161" s="31">
        <v>2438</v>
      </c>
      <c r="B161" s="32" t="s">
        <v>222</v>
      </c>
      <c r="C161" s="33">
        <v>0</v>
      </c>
      <c r="D161" s="33">
        <v>0</v>
      </c>
      <c r="E161" s="33">
        <v>0</v>
      </c>
      <c r="F161" s="33">
        <v>0</v>
      </c>
      <c r="G161" s="34">
        <v>0</v>
      </c>
      <c r="H161" s="34">
        <v>0</v>
      </c>
      <c r="I161" s="34">
        <v>0</v>
      </c>
      <c r="J161" s="34">
        <v>0</v>
      </c>
      <c r="K161" s="34">
        <v>0</v>
      </c>
      <c r="L161" s="34">
        <v>0</v>
      </c>
      <c r="M161" s="34">
        <v>0</v>
      </c>
      <c r="N161" s="35">
        <v>0</v>
      </c>
    </row>
    <row r="162" spans="1:14" x14ac:dyDescent="0.25">
      <c r="A162" s="31">
        <v>2439</v>
      </c>
      <c r="B162" s="32" t="s">
        <v>223</v>
      </c>
      <c r="C162" s="33">
        <v>0</v>
      </c>
      <c r="D162" s="33">
        <v>0</v>
      </c>
      <c r="E162" s="33">
        <v>0</v>
      </c>
      <c r="F162" s="33">
        <v>0</v>
      </c>
      <c r="G162" s="34">
        <v>0</v>
      </c>
      <c r="H162" s="34">
        <v>0</v>
      </c>
      <c r="I162" s="34">
        <v>0</v>
      </c>
      <c r="J162" s="34">
        <v>0</v>
      </c>
      <c r="K162" s="34">
        <v>0</v>
      </c>
      <c r="L162" s="34">
        <v>0</v>
      </c>
      <c r="M162" s="34">
        <v>0</v>
      </c>
      <c r="N162" s="35">
        <v>0</v>
      </c>
    </row>
    <row r="163" spans="1:14" x14ac:dyDescent="0.25">
      <c r="A163" s="31">
        <v>244</v>
      </c>
      <c r="B163" s="32" t="s">
        <v>224</v>
      </c>
      <c r="C163" s="33">
        <v>0</v>
      </c>
      <c r="D163" s="33">
        <v>0</v>
      </c>
      <c r="E163" s="33">
        <v>0</v>
      </c>
      <c r="F163" s="33">
        <v>0</v>
      </c>
      <c r="G163" s="34">
        <v>0</v>
      </c>
      <c r="H163" s="34">
        <v>0</v>
      </c>
      <c r="I163" s="34">
        <v>0</v>
      </c>
      <c r="J163" s="34">
        <v>0</v>
      </c>
      <c r="K163" s="34">
        <v>0</v>
      </c>
      <c r="L163" s="34">
        <v>0</v>
      </c>
      <c r="M163" s="34">
        <v>0</v>
      </c>
      <c r="N163" s="35">
        <v>0</v>
      </c>
    </row>
    <row r="164" spans="1:14" x14ac:dyDescent="0.25">
      <c r="A164" s="31">
        <v>245</v>
      </c>
      <c r="B164" s="32" t="s">
        <v>225</v>
      </c>
      <c r="C164" s="33">
        <v>-7237.03</v>
      </c>
      <c r="D164" s="33">
        <v>-6212.46</v>
      </c>
      <c r="E164" s="33">
        <v>-6971.17</v>
      </c>
      <c r="F164" s="33">
        <v>-6942.44</v>
      </c>
      <c r="G164" s="34">
        <v>-6966.7385400000003</v>
      </c>
      <c r="H164" s="34">
        <v>-6991.122124890001</v>
      </c>
      <c r="I164" s="34">
        <v>-7015.5910523271168</v>
      </c>
      <c r="J164" s="34">
        <v>-7040.1456210102624</v>
      </c>
      <c r="K164" s="34">
        <v>-7064.7861306837985</v>
      </c>
      <c r="L164" s="34">
        <v>-7089.5128821411927</v>
      </c>
      <c r="M164" s="34">
        <v>-7114.3261772286869</v>
      </c>
      <c r="N164" s="35">
        <v>-7139.2263188489878</v>
      </c>
    </row>
    <row r="165" spans="1:14" x14ac:dyDescent="0.25">
      <c r="A165" s="31">
        <v>246</v>
      </c>
      <c r="B165" s="32" t="s">
        <v>226</v>
      </c>
      <c r="C165" s="33">
        <v>0</v>
      </c>
      <c r="D165" s="33">
        <v>0</v>
      </c>
      <c r="E165" s="33">
        <v>0</v>
      </c>
      <c r="F165" s="33">
        <v>0</v>
      </c>
      <c r="G165" s="34">
        <v>0</v>
      </c>
      <c r="H165" s="34">
        <v>0</v>
      </c>
      <c r="I165" s="34">
        <v>0</v>
      </c>
      <c r="J165" s="34">
        <v>0</v>
      </c>
      <c r="K165" s="34">
        <v>0</v>
      </c>
      <c r="L165" s="34">
        <v>0</v>
      </c>
      <c r="M165" s="34">
        <v>0</v>
      </c>
      <c r="N165" s="35">
        <v>0</v>
      </c>
    </row>
    <row r="166" spans="1:14" x14ac:dyDescent="0.25">
      <c r="A166" s="31">
        <v>248</v>
      </c>
      <c r="B166" s="32" t="s">
        <v>227</v>
      </c>
      <c r="C166" s="33">
        <v>0</v>
      </c>
      <c r="D166" s="33">
        <v>0</v>
      </c>
      <c r="E166" s="33">
        <v>0</v>
      </c>
      <c r="F166" s="33">
        <v>0</v>
      </c>
      <c r="G166" s="34">
        <v>0</v>
      </c>
      <c r="H166" s="34">
        <v>0</v>
      </c>
      <c r="I166" s="34">
        <v>0</v>
      </c>
      <c r="J166" s="34">
        <v>0</v>
      </c>
      <c r="K166" s="34">
        <v>0</v>
      </c>
      <c r="L166" s="34">
        <v>0</v>
      </c>
      <c r="M166" s="34">
        <v>0</v>
      </c>
      <c r="N166" s="35">
        <v>0</v>
      </c>
    </row>
    <row r="167" spans="1:14" x14ac:dyDescent="0.25">
      <c r="A167" s="27">
        <v>25</v>
      </c>
      <c r="B167" s="28" t="s">
        <v>228</v>
      </c>
      <c r="C167" s="29">
        <f t="shared" ref="C167:N167" si="56">+SUM(C168,C174,C176,C183:C184)</f>
        <v>-210275.39</v>
      </c>
      <c r="D167" s="29">
        <f t="shared" si="56"/>
        <v>-198906.73</v>
      </c>
      <c r="E167" s="29">
        <f t="shared" si="56"/>
        <v>-197083.62</v>
      </c>
      <c r="F167" s="29">
        <f t="shared" si="56"/>
        <v>-207849.58</v>
      </c>
      <c r="G167" s="29">
        <f t="shared" si="56"/>
        <v>-208618.62344599998</v>
      </c>
      <c r="H167" s="29">
        <f t="shared" si="56"/>
        <v>-209390.5123527502</v>
      </c>
      <c r="I167" s="29">
        <f t="shared" si="56"/>
        <v>-210165.2572484554</v>
      </c>
      <c r="J167" s="29">
        <f t="shared" si="56"/>
        <v>-210942.8687002747</v>
      </c>
      <c r="K167" s="29">
        <f t="shared" si="56"/>
        <v>-211723.35731446571</v>
      </c>
      <c r="L167" s="29">
        <f t="shared" si="56"/>
        <v>-212506.73373652925</v>
      </c>
      <c r="M167" s="29">
        <f t="shared" si="56"/>
        <v>-213293.00865135441</v>
      </c>
      <c r="N167" s="30">
        <f t="shared" si="56"/>
        <v>-214082.19278336441</v>
      </c>
    </row>
    <row r="168" spans="1:14" x14ac:dyDescent="0.25">
      <c r="A168" s="36">
        <v>251</v>
      </c>
      <c r="B168" s="37" t="s">
        <v>229</v>
      </c>
      <c r="C168" s="38">
        <f t="shared" ref="C168:N168" si="57">SUM(C169,C172:C173)</f>
        <v>-210275.39</v>
      </c>
      <c r="D168" s="38">
        <f t="shared" si="57"/>
        <v>-198906.73</v>
      </c>
      <c r="E168" s="38">
        <f t="shared" si="57"/>
        <v>-197083.62</v>
      </c>
      <c r="F168" s="38">
        <f t="shared" si="57"/>
        <v>-207849.58</v>
      </c>
      <c r="G168" s="38">
        <f t="shared" si="57"/>
        <v>-208618.62344599998</v>
      </c>
      <c r="H168" s="38">
        <f t="shared" si="57"/>
        <v>-209390.5123527502</v>
      </c>
      <c r="I168" s="38">
        <f t="shared" si="57"/>
        <v>-210165.2572484554</v>
      </c>
      <c r="J168" s="38">
        <f t="shared" si="57"/>
        <v>-210942.8687002747</v>
      </c>
      <c r="K168" s="38">
        <f t="shared" si="57"/>
        <v>-211723.35731446571</v>
      </c>
      <c r="L168" s="38">
        <f t="shared" si="57"/>
        <v>-212506.73373652925</v>
      </c>
      <c r="M168" s="38">
        <f t="shared" si="57"/>
        <v>-213293.00865135441</v>
      </c>
      <c r="N168" s="39">
        <f t="shared" si="57"/>
        <v>-214082.19278336441</v>
      </c>
    </row>
    <row r="169" spans="1:14" x14ac:dyDescent="0.25">
      <c r="A169" s="36">
        <v>2511</v>
      </c>
      <c r="B169" s="37" t="s">
        <v>230</v>
      </c>
      <c r="C169" s="38">
        <f t="shared" ref="C169:N169" si="58">SUM(C170:C171)</f>
        <v>-210275.39</v>
      </c>
      <c r="D169" s="38">
        <f t="shared" si="58"/>
        <v>-198906.73</v>
      </c>
      <c r="E169" s="38">
        <f t="shared" si="58"/>
        <v>-197083.62</v>
      </c>
      <c r="F169" s="38">
        <f t="shared" si="58"/>
        <v>-207849.58</v>
      </c>
      <c r="G169" s="38">
        <f t="shared" si="58"/>
        <v>-208618.62344599998</v>
      </c>
      <c r="H169" s="38">
        <f t="shared" si="58"/>
        <v>-209390.5123527502</v>
      </c>
      <c r="I169" s="38">
        <f t="shared" si="58"/>
        <v>-210165.2572484554</v>
      </c>
      <c r="J169" s="38">
        <f t="shared" si="58"/>
        <v>-210942.8687002747</v>
      </c>
      <c r="K169" s="38">
        <f t="shared" si="58"/>
        <v>-211723.35731446571</v>
      </c>
      <c r="L169" s="38">
        <f t="shared" si="58"/>
        <v>-212506.73373652925</v>
      </c>
      <c r="M169" s="38">
        <f t="shared" si="58"/>
        <v>-213293.00865135441</v>
      </c>
      <c r="N169" s="39">
        <f t="shared" si="58"/>
        <v>-214082.19278336441</v>
      </c>
    </row>
    <row r="170" spans="1:14" x14ac:dyDescent="0.25">
      <c r="A170" s="31">
        <v>25111</v>
      </c>
      <c r="B170" s="32" t="s">
        <v>156</v>
      </c>
      <c r="C170" s="33">
        <v>-210275.39</v>
      </c>
      <c r="D170" s="33">
        <v>-198906.73</v>
      </c>
      <c r="E170" s="33">
        <v>-197083.62</v>
      </c>
      <c r="F170" s="33">
        <v>-207849.58</v>
      </c>
      <c r="G170" s="34">
        <v>-208618.62344599998</v>
      </c>
      <c r="H170" s="34">
        <v>-209390.5123527502</v>
      </c>
      <c r="I170" s="34">
        <v>-210165.2572484554</v>
      </c>
      <c r="J170" s="34">
        <v>-210942.8687002747</v>
      </c>
      <c r="K170" s="34">
        <v>-211723.35731446571</v>
      </c>
      <c r="L170" s="34">
        <v>-212506.73373652925</v>
      </c>
      <c r="M170" s="34">
        <v>-213293.00865135441</v>
      </c>
      <c r="N170" s="35">
        <v>-214082.19278336441</v>
      </c>
    </row>
    <row r="171" spans="1:14" x14ac:dyDescent="0.25">
      <c r="A171" s="31">
        <v>25112</v>
      </c>
      <c r="B171" s="32" t="s">
        <v>157</v>
      </c>
      <c r="C171" s="33">
        <v>0</v>
      </c>
      <c r="D171" s="33">
        <v>0</v>
      </c>
      <c r="E171" s="33">
        <v>0</v>
      </c>
      <c r="F171" s="33">
        <v>0</v>
      </c>
      <c r="G171" s="34">
        <v>0</v>
      </c>
      <c r="H171" s="34">
        <v>0</v>
      </c>
      <c r="I171" s="34">
        <v>0</v>
      </c>
      <c r="J171" s="34">
        <v>0</v>
      </c>
      <c r="K171" s="34">
        <v>0</v>
      </c>
      <c r="L171" s="34">
        <v>0</v>
      </c>
      <c r="M171" s="34">
        <v>0</v>
      </c>
      <c r="N171" s="35">
        <v>0</v>
      </c>
    </row>
    <row r="172" spans="1:14" x14ac:dyDescent="0.25">
      <c r="A172" s="31">
        <v>2512</v>
      </c>
      <c r="B172" s="32" t="s">
        <v>231</v>
      </c>
      <c r="C172" s="33">
        <v>0</v>
      </c>
      <c r="D172" s="33">
        <v>0</v>
      </c>
      <c r="E172" s="33">
        <v>0</v>
      </c>
      <c r="F172" s="33">
        <v>0</v>
      </c>
      <c r="G172" s="34">
        <v>0</v>
      </c>
      <c r="H172" s="34">
        <v>0</v>
      </c>
      <c r="I172" s="34">
        <v>0</v>
      </c>
      <c r="J172" s="34">
        <v>0</v>
      </c>
      <c r="K172" s="34">
        <v>0</v>
      </c>
      <c r="L172" s="34">
        <v>0</v>
      </c>
      <c r="M172" s="34">
        <v>0</v>
      </c>
      <c r="N172" s="35">
        <v>0</v>
      </c>
    </row>
    <row r="173" spans="1:14" x14ac:dyDescent="0.25">
      <c r="A173" s="31">
        <v>2513</v>
      </c>
      <c r="B173" s="32" t="s">
        <v>232</v>
      </c>
      <c r="C173" s="33">
        <v>0</v>
      </c>
      <c r="D173" s="33">
        <v>0</v>
      </c>
      <c r="E173" s="33">
        <v>0</v>
      </c>
      <c r="F173" s="33">
        <v>0</v>
      </c>
      <c r="G173" s="34">
        <v>0</v>
      </c>
      <c r="H173" s="34">
        <v>0</v>
      </c>
      <c r="I173" s="34">
        <v>0</v>
      </c>
      <c r="J173" s="34">
        <v>0</v>
      </c>
      <c r="K173" s="34">
        <v>0</v>
      </c>
      <c r="L173" s="34">
        <v>0</v>
      </c>
      <c r="M173" s="34">
        <v>0</v>
      </c>
      <c r="N173" s="35">
        <v>0</v>
      </c>
    </row>
    <row r="174" spans="1:14" x14ac:dyDescent="0.25">
      <c r="A174" s="36">
        <v>252</v>
      </c>
      <c r="B174" s="37" t="s">
        <v>233</v>
      </c>
      <c r="C174" s="38">
        <f t="shared" ref="C174:N174" si="59">+C175</f>
        <v>0</v>
      </c>
      <c r="D174" s="38">
        <f t="shared" si="59"/>
        <v>0</v>
      </c>
      <c r="E174" s="38">
        <f t="shared" si="59"/>
        <v>0</v>
      </c>
      <c r="F174" s="38">
        <f t="shared" si="59"/>
        <v>0</v>
      </c>
      <c r="G174" s="38">
        <f t="shared" si="59"/>
        <v>0</v>
      </c>
      <c r="H174" s="38">
        <f t="shared" si="59"/>
        <v>0</v>
      </c>
      <c r="I174" s="38">
        <f t="shared" si="59"/>
        <v>0</v>
      </c>
      <c r="J174" s="38">
        <f t="shared" si="59"/>
        <v>0</v>
      </c>
      <c r="K174" s="38">
        <f t="shared" si="59"/>
        <v>0</v>
      </c>
      <c r="L174" s="38">
        <f t="shared" si="59"/>
        <v>0</v>
      </c>
      <c r="M174" s="38">
        <f t="shared" si="59"/>
        <v>0</v>
      </c>
      <c r="N174" s="39">
        <f t="shared" si="59"/>
        <v>0</v>
      </c>
    </row>
    <row r="175" spans="1:14" x14ac:dyDescent="0.25">
      <c r="A175" s="31">
        <v>2521</v>
      </c>
      <c r="B175" s="32" t="s">
        <v>234</v>
      </c>
      <c r="C175" s="33">
        <v>0</v>
      </c>
      <c r="D175" s="33">
        <v>0</v>
      </c>
      <c r="E175" s="33">
        <v>0</v>
      </c>
      <c r="F175" s="33">
        <v>0</v>
      </c>
      <c r="G175" s="34">
        <v>0</v>
      </c>
      <c r="H175" s="34">
        <v>0</v>
      </c>
      <c r="I175" s="34">
        <v>0</v>
      </c>
      <c r="J175" s="34">
        <v>0</v>
      </c>
      <c r="K175" s="34">
        <v>0</v>
      </c>
      <c r="L175" s="34">
        <v>0</v>
      </c>
      <c r="M175" s="34">
        <v>0</v>
      </c>
      <c r="N175" s="35">
        <v>0</v>
      </c>
    </row>
    <row r="176" spans="1:14" x14ac:dyDescent="0.25">
      <c r="A176" s="36">
        <v>253</v>
      </c>
      <c r="B176" s="37" t="s">
        <v>235</v>
      </c>
      <c r="C176" s="38">
        <f t="shared" ref="C176:N176" si="60">SUM(C177,C180)</f>
        <v>0</v>
      </c>
      <c r="D176" s="38">
        <f t="shared" si="60"/>
        <v>0</v>
      </c>
      <c r="E176" s="38">
        <f t="shared" si="60"/>
        <v>0</v>
      </c>
      <c r="F176" s="38">
        <f t="shared" si="60"/>
        <v>0</v>
      </c>
      <c r="G176" s="38">
        <f t="shared" si="60"/>
        <v>0</v>
      </c>
      <c r="H176" s="38">
        <f t="shared" si="60"/>
        <v>0</v>
      </c>
      <c r="I176" s="38">
        <f t="shared" si="60"/>
        <v>0</v>
      </c>
      <c r="J176" s="38">
        <f t="shared" si="60"/>
        <v>0</v>
      </c>
      <c r="K176" s="38">
        <f t="shared" si="60"/>
        <v>0</v>
      </c>
      <c r="L176" s="38">
        <f t="shared" si="60"/>
        <v>0</v>
      </c>
      <c r="M176" s="38">
        <f t="shared" si="60"/>
        <v>0</v>
      </c>
      <c r="N176" s="39">
        <f t="shared" si="60"/>
        <v>0</v>
      </c>
    </row>
    <row r="177" spans="1:14" x14ac:dyDescent="0.25">
      <c r="A177" s="36">
        <v>2531</v>
      </c>
      <c r="B177" s="37" t="s">
        <v>236</v>
      </c>
      <c r="C177" s="38">
        <f t="shared" ref="C177:N177" si="61">SUM(C178:C179)</f>
        <v>0</v>
      </c>
      <c r="D177" s="38">
        <f t="shared" si="61"/>
        <v>0</v>
      </c>
      <c r="E177" s="38">
        <f t="shared" si="61"/>
        <v>0</v>
      </c>
      <c r="F177" s="38">
        <f t="shared" si="61"/>
        <v>0</v>
      </c>
      <c r="G177" s="38">
        <f t="shared" si="61"/>
        <v>0</v>
      </c>
      <c r="H177" s="38">
        <f t="shared" si="61"/>
        <v>0</v>
      </c>
      <c r="I177" s="38">
        <f t="shared" si="61"/>
        <v>0</v>
      </c>
      <c r="J177" s="38">
        <f t="shared" si="61"/>
        <v>0</v>
      </c>
      <c r="K177" s="38">
        <f t="shared" si="61"/>
        <v>0</v>
      </c>
      <c r="L177" s="38">
        <f t="shared" si="61"/>
        <v>0</v>
      </c>
      <c r="M177" s="38">
        <f t="shared" si="61"/>
        <v>0</v>
      </c>
      <c r="N177" s="39">
        <f t="shared" si="61"/>
        <v>0</v>
      </c>
    </row>
    <row r="178" spans="1:14" x14ac:dyDescent="0.25">
      <c r="A178" s="31">
        <v>25311</v>
      </c>
      <c r="B178" s="32" t="s">
        <v>156</v>
      </c>
      <c r="C178" s="33">
        <v>0</v>
      </c>
      <c r="D178" s="33">
        <v>0</v>
      </c>
      <c r="E178" s="33">
        <v>0</v>
      </c>
      <c r="F178" s="33">
        <v>0</v>
      </c>
      <c r="G178" s="34">
        <v>0</v>
      </c>
      <c r="H178" s="34">
        <v>0</v>
      </c>
      <c r="I178" s="34">
        <v>0</v>
      </c>
      <c r="J178" s="34">
        <v>0</v>
      </c>
      <c r="K178" s="34">
        <v>0</v>
      </c>
      <c r="L178" s="34">
        <v>0</v>
      </c>
      <c r="M178" s="34">
        <v>0</v>
      </c>
      <c r="N178" s="35">
        <v>0</v>
      </c>
    </row>
    <row r="179" spans="1:14" x14ac:dyDescent="0.25">
      <c r="A179" s="31">
        <v>25312</v>
      </c>
      <c r="B179" s="32" t="s">
        <v>157</v>
      </c>
      <c r="C179" s="33">
        <v>0</v>
      </c>
      <c r="D179" s="33">
        <v>0</v>
      </c>
      <c r="E179" s="33">
        <v>0</v>
      </c>
      <c r="F179" s="33">
        <v>0</v>
      </c>
      <c r="G179" s="34">
        <v>0</v>
      </c>
      <c r="H179" s="34">
        <v>0</v>
      </c>
      <c r="I179" s="34">
        <v>0</v>
      </c>
      <c r="J179" s="34">
        <v>0</v>
      </c>
      <c r="K179" s="34">
        <v>0</v>
      </c>
      <c r="L179" s="34">
        <v>0</v>
      </c>
      <c r="M179" s="34">
        <v>0</v>
      </c>
      <c r="N179" s="35">
        <v>0</v>
      </c>
    </row>
    <row r="180" spans="1:14" x14ac:dyDescent="0.25">
      <c r="A180" s="36">
        <v>2532</v>
      </c>
      <c r="B180" s="37" t="s">
        <v>237</v>
      </c>
      <c r="C180" s="38">
        <f t="shared" ref="C180:N180" si="62">SUM(C181:C182)</f>
        <v>0</v>
      </c>
      <c r="D180" s="38">
        <f t="shared" si="62"/>
        <v>0</v>
      </c>
      <c r="E180" s="38">
        <f t="shared" si="62"/>
        <v>0</v>
      </c>
      <c r="F180" s="38">
        <f t="shared" si="62"/>
        <v>0</v>
      </c>
      <c r="G180" s="38">
        <f t="shared" si="62"/>
        <v>0</v>
      </c>
      <c r="H180" s="38">
        <f t="shared" si="62"/>
        <v>0</v>
      </c>
      <c r="I180" s="38">
        <f t="shared" si="62"/>
        <v>0</v>
      </c>
      <c r="J180" s="38">
        <f t="shared" si="62"/>
        <v>0</v>
      </c>
      <c r="K180" s="38">
        <f t="shared" si="62"/>
        <v>0</v>
      </c>
      <c r="L180" s="38">
        <f t="shared" si="62"/>
        <v>0</v>
      </c>
      <c r="M180" s="38">
        <f t="shared" si="62"/>
        <v>0</v>
      </c>
      <c r="N180" s="39">
        <f t="shared" si="62"/>
        <v>0</v>
      </c>
    </row>
    <row r="181" spans="1:14" x14ac:dyDescent="0.25">
      <c r="A181" s="31">
        <v>25321</v>
      </c>
      <c r="B181" s="32" t="s">
        <v>156</v>
      </c>
      <c r="C181" s="33">
        <v>0</v>
      </c>
      <c r="D181" s="33">
        <v>0</v>
      </c>
      <c r="E181" s="33">
        <v>0</v>
      </c>
      <c r="F181" s="33">
        <v>0</v>
      </c>
      <c r="G181" s="34">
        <v>0</v>
      </c>
      <c r="H181" s="34">
        <v>0</v>
      </c>
      <c r="I181" s="34">
        <v>0</v>
      </c>
      <c r="J181" s="34">
        <v>0</v>
      </c>
      <c r="K181" s="34">
        <v>0</v>
      </c>
      <c r="L181" s="34">
        <v>0</v>
      </c>
      <c r="M181" s="34">
        <v>0</v>
      </c>
      <c r="N181" s="35">
        <v>0</v>
      </c>
    </row>
    <row r="182" spans="1:14" x14ac:dyDescent="0.25">
      <c r="A182" s="31">
        <v>25322</v>
      </c>
      <c r="B182" s="32" t="s">
        <v>157</v>
      </c>
      <c r="C182" s="33">
        <v>0</v>
      </c>
      <c r="D182" s="33">
        <v>0</v>
      </c>
      <c r="E182" s="33">
        <v>0</v>
      </c>
      <c r="F182" s="33">
        <v>0</v>
      </c>
      <c r="G182" s="34">
        <v>0</v>
      </c>
      <c r="H182" s="34">
        <v>0</v>
      </c>
      <c r="I182" s="34">
        <v>0</v>
      </c>
      <c r="J182" s="34">
        <v>0</v>
      </c>
      <c r="K182" s="34">
        <v>0</v>
      </c>
      <c r="L182" s="34">
        <v>0</v>
      </c>
      <c r="M182" s="34">
        <v>0</v>
      </c>
      <c r="N182" s="35">
        <v>0</v>
      </c>
    </row>
    <row r="183" spans="1:14" x14ac:dyDescent="0.25">
      <c r="A183" s="31">
        <v>254</v>
      </c>
      <c r="B183" s="32" t="s">
        <v>238</v>
      </c>
      <c r="C183" s="33">
        <v>0</v>
      </c>
      <c r="D183" s="33">
        <v>0</v>
      </c>
      <c r="E183" s="33">
        <v>0</v>
      </c>
      <c r="F183" s="33">
        <v>0</v>
      </c>
      <c r="G183" s="34">
        <v>0</v>
      </c>
      <c r="H183" s="34">
        <v>0</v>
      </c>
      <c r="I183" s="34">
        <v>0</v>
      </c>
      <c r="J183" s="34">
        <v>0</v>
      </c>
      <c r="K183" s="34">
        <v>0</v>
      </c>
      <c r="L183" s="34">
        <v>0</v>
      </c>
      <c r="M183" s="34">
        <v>0</v>
      </c>
      <c r="N183" s="35">
        <v>0</v>
      </c>
    </row>
    <row r="184" spans="1:14" x14ac:dyDescent="0.25">
      <c r="A184" s="31">
        <v>258</v>
      </c>
      <c r="B184" s="32" t="s">
        <v>239</v>
      </c>
      <c r="C184" s="33">
        <v>0</v>
      </c>
      <c r="D184" s="33">
        <v>0</v>
      </c>
      <c r="E184" s="33">
        <v>0</v>
      </c>
      <c r="F184" s="33">
        <v>0</v>
      </c>
      <c r="G184" s="34">
        <v>0</v>
      </c>
      <c r="H184" s="34">
        <v>0</v>
      </c>
      <c r="I184" s="34">
        <v>0</v>
      </c>
      <c r="J184" s="34">
        <v>0</v>
      </c>
      <c r="K184" s="34">
        <v>0</v>
      </c>
      <c r="L184" s="34">
        <v>0</v>
      </c>
      <c r="M184" s="34">
        <v>0</v>
      </c>
      <c r="N184" s="35">
        <v>0</v>
      </c>
    </row>
    <row r="185" spans="1:14" x14ac:dyDescent="0.25">
      <c r="A185" s="27">
        <v>26</v>
      </c>
      <c r="B185" s="28" t="s">
        <v>240</v>
      </c>
      <c r="C185" s="29">
        <f>+SUM(C186,C189,C192,C195,C198,C201,C204,C207)</f>
        <v>12225</v>
      </c>
      <c r="D185" s="29">
        <f t="shared" ref="D185:N185" si="63">+SUM(D186,D189,D192,D195,D198,D201,D204,D207)</f>
        <v>12261.674999999999</v>
      </c>
      <c r="E185" s="29">
        <f t="shared" si="63"/>
        <v>12298.460024999998</v>
      </c>
      <c r="F185" s="29">
        <f t="shared" si="63"/>
        <v>12335.355405074997</v>
      </c>
      <c r="G185" s="29">
        <f t="shared" si="63"/>
        <v>12372.36147129022</v>
      </c>
      <c r="H185" s="29">
        <f t="shared" si="63"/>
        <v>12409.478555704089</v>
      </c>
      <c r="I185" s="29">
        <f t="shared" si="63"/>
        <v>12446.7069913712</v>
      </c>
      <c r="J185" s="29">
        <f t="shared" si="63"/>
        <v>12484.047112345312</v>
      </c>
      <c r="K185" s="29">
        <f t="shared" si="63"/>
        <v>12521.499253682347</v>
      </c>
      <c r="L185" s="29">
        <f t="shared" si="63"/>
        <v>12559.063751443393</v>
      </c>
      <c r="M185" s="29">
        <f t="shared" si="63"/>
        <v>12596.740942697721</v>
      </c>
      <c r="N185" s="30">
        <f t="shared" si="63"/>
        <v>12634.531165525812</v>
      </c>
    </row>
    <row r="186" spans="1:14" x14ac:dyDescent="0.25">
      <c r="A186" s="36">
        <v>261</v>
      </c>
      <c r="B186" s="37" t="s">
        <v>241</v>
      </c>
      <c r="C186" s="38">
        <f t="shared" ref="C186:N186" si="64">SUM(C187:C188)</f>
        <v>0</v>
      </c>
      <c r="D186" s="38">
        <f t="shared" si="64"/>
        <v>0</v>
      </c>
      <c r="E186" s="38">
        <f t="shared" si="64"/>
        <v>0</v>
      </c>
      <c r="F186" s="38">
        <f t="shared" si="64"/>
        <v>0</v>
      </c>
      <c r="G186" s="38">
        <f t="shared" si="64"/>
        <v>0</v>
      </c>
      <c r="H186" s="38">
        <f t="shared" si="64"/>
        <v>0</v>
      </c>
      <c r="I186" s="38">
        <f t="shared" si="64"/>
        <v>0</v>
      </c>
      <c r="J186" s="38">
        <f t="shared" si="64"/>
        <v>0</v>
      </c>
      <c r="K186" s="38">
        <f t="shared" si="64"/>
        <v>0</v>
      </c>
      <c r="L186" s="38">
        <f t="shared" si="64"/>
        <v>0</v>
      </c>
      <c r="M186" s="38">
        <f t="shared" si="64"/>
        <v>0</v>
      </c>
      <c r="N186" s="39">
        <f t="shared" si="64"/>
        <v>0</v>
      </c>
    </row>
    <row r="187" spans="1:14" x14ac:dyDescent="0.25">
      <c r="A187" s="31">
        <v>2611</v>
      </c>
      <c r="B187" s="32" t="s">
        <v>156</v>
      </c>
      <c r="C187" s="33">
        <v>0</v>
      </c>
      <c r="D187" s="33">
        <v>0</v>
      </c>
      <c r="E187" s="33">
        <v>0</v>
      </c>
      <c r="F187" s="33">
        <v>0</v>
      </c>
      <c r="G187" s="34">
        <v>0</v>
      </c>
      <c r="H187" s="34">
        <v>0</v>
      </c>
      <c r="I187" s="34">
        <v>0</v>
      </c>
      <c r="J187" s="34">
        <v>0</v>
      </c>
      <c r="K187" s="34">
        <v>0</v>
      </c>
      <c r="L187" s="34">
        <v>0</v>
      </c>
      <c r="M187" s="34">
        <v>0</v>
      </c>
      <c r="N187" s="35">
        <v>0</v>
      </c>
    </row>
    <row r="188" spans="1:14" x14ac:dyDescent="0.25">
      <c r="A188" s="31">
        <v>2612</v>
      </c>
      <c r="B188" s="32" t="s">
        <v>157</v>
      </c>
      <c r="C188" s="33">
        <v>0</v>
      </c>
      <c r="D188" s="33">
        <v>0</v>
      </c>
      <c r="E188" s="33">
        <v>0</v>
      </c>
      <c r="F188" s="33">
        <v>0</v>
      </c>
      <c r="G188" s="34">
        <v>0</v>
      </c>
      <c r="H188" s="34">
        <v>0</v>
      </c>
      <c r="I188" s="34">
        <v>0</v>
      </c>
      <c r="J188" s="34">
        <v>0</v>
      </c>
      <c r="K188" s="34">
        <v>0</v>
      </c>
      <c r="L188" s="34">
        <v>0</v>
      </c>
      <c r="M188" s="34">
        <v>0</v>
      </c>
      <c r="N188" s="35">
        <v>0</v>
      </c>
    </row>
    <row r="189" spans="1:14" x14ac:dyDescent="0.25">
      <c r="A189" s="36">
        <v>262</v>
      </c>
      <c r="B189" s="37" t="s">
        <v>242</v>
      </c>
      <c r="C189" s="38">
        <f t="shared" ref="C189:N189" si="65">SUM(C190:C191)</f>
        <v>0</v>
      </c>
      <c r="D189" s="38">
        <f t="shared" si="65"/>
        <v>0</v>
      </c>
      <c r="E189" s="38">
        <f t="shared" si="65"/>
        <v>0</v>
      </c>
      <c r="F189" s="38">
        <f t="shared" si="65"/>
        <v>0</v>
      </c>
      <c r="G189" s="38">
        <f t="shared" si="65"/>
        <v>0</v>
      </c>
      <c r="H189" s="38">
        <f t="shared" si="65"/>
        <v>0</v>
      </c>
      <c r="I189" s="38">
        <f t="shared" si="65"/>
        <v>0</v>
      </c>
      <c r="J189" s="38">
        <f t="shared" si="65"/>
        <v>0</v>
      </c>
      <c r="K189" s="38">
        <f t="shared" si="65"/>
        <v>0</v>
      </c>
      <c r="L189" s="38">
        <f t="shared" si="65"/>
        <v>0</v>
      </c>
      <c r="M189" s="38">
        <f t="shared" si="65"/>
        <v>0</v>
      </c>
      <c r="N189" s="39">
        <f t="shared" si="65"/>
        <v>0</v>
      </c>
    </row>
    <row r="190" spans="1:14" x14ac:dyDescent="0.25">
      <c r="A190" s="31">
        <v>2621</v>
      </c>
      <c r="B190" s="32" t="s">
        <v>156</v>
      </c>
      <c r="C190" s="33">
        <v>0</v>
      </c>
      <c r="D190" s="33">
        <v>0</v>
      </c>
      <c r="E190" s="33">
        <v>0</v>
      </c>
      <c r="F190" s="33">
        <v>0</v>
      </c>
      <c r="G190" s="34">
        <v>0</v>
      </c>
      <c r="H190" s="34">
        <v>0</v>
      </c>
      <c r="I190" s="34">
        <v>0</v>
      </c>
      <c r="J190" s="34">
        <v>0</v>
      </c>
      <c r="K190" s="34">
        <v>0</v>
      </c>
      <c r="L190" s="34">
        <v>0</v>
      </c>
      <c r="M190" s="34">
        <v>0</v>
      </c>
      <c r="N190" s="35">
        <v>0</v>
      </c>
    </row>
    <row r="191" spans="1:14" x14ac:dyDescent="0.25">
      <c r="A191" s="31">
        <v>2622</v>
      </c>
      <c r="B191" s="32" t="s">
        <v>157</v>
      </c>
      <c r="C191" s="33">
        <v>0</v>
      </c>
      <c r="D191" s="33">
        <v>0</v>
      </c>
      <c r="E191" s="33">
        <v>0</v>
      </c>
      <c r="F191" s="33">
        <v>0</v>
      </c>
      <c r="G191" s="34">
        <v>0</v>
      </c>
      <c r="H191" s="34">
        <v>0</v>
      </c>
      <c r="I191" s="34">
        <v>0</v>
      </c>
      <c r="J191" s="34">
        <v>0</v>
      </c>
      <c r="K191" s="34">
        <v>0</v>
      </c>
      <c r="L191" s="34">
        <v>0</v>
      </c>
      <c r="M191" s="34">
        <v>0</v>
      </c>
      <c r="N191" s="35">
        <v>0</v>
      </c>
    </row>
    <row r="192" spans="1:14" x14ac:dyDescent="0.25">
      <c r="A192" s="36">
        <v>263</v>
      </c>
      <c r="B192" s="37" t="s">
        <v>243</v>
      </c>
      <c r="C192" s="38">
        <f t="shared" ref="C192:N192" si="66">SUM(C193:C194)</f>
        <v>0</v>
      </c>
      <c r="D192" s="38">
        <f t="shared" si="66"/>
        <v>0</v>
      </c>
      <c r="E192" s="38">
        <f t="shared" si="66"/>
        <v>0</v>
      </c>
      <c r="F192" s="38">
        <f t="shared" si="66"/>
        <v>0</v>
      </c>
      <c r="G192" s="38">
        <f t="shared" si="66"/>
        <v>0</v>
      </c>
      <c r="H192" s="38">
        <f t="shared" si="66"/>
        <v>0</v>
      </c>
      <c r="I192" s="38">
        <f t="shared" si="66"/>
        <v>0</v>
      </c>
      <c r="J192" s="38">
        <f t="shared" si="66"/>
        <v>0</v>
      </c>
      <c r="K192" s="38">
        <f t="shared" si="66"/>
        <v>0</v>
      </c>
      <c r="L192" s="38">
        <f t="shared" si="66"/>
        <v>0</v>
      </c>
      <c r="M192" s="38">
        <f t="shared" si="66"/>
        <v>0</v>
      </c>
      <c r="N192" s="39">
        <f t="shared" si="66"/>
        <v>0</v>
      </c>
    </row>
    <row r="193" spans="1:14" x14ac:dyDescent="0.25">
      <c r="A193" s="31">
        <v>2631</v>
      </c>
      <c r="B193" s="32" t="s">
        <v>156</v>
      </c>
      <c r="C193" s="33">
        <v>0</v>
      </c>
      <c r="D193" s="33">
        <v>0</v>
      </c>
      <c r="E193" s="33">
        <v>0</v>
      </c>
      <c r="F193" s="33">
        <v>0</v>
      </c>
      <c r="G193" s="34">
        <v>0</v>
      </c>
      <c r="H193" s="34">
        <v>0</v>
      </c>
      <c r="I193" s="34">
        <v>0</v>
      </c>
      <c r="J193" s="34">
        <v>0</v>
      </c>
      <c r="K193" s="34">
        <v>0</v>
      </c>
      <c r="L193" s="34">
        <v>0</v>
      </c>
      <c r="M193" s="34">
        <v>0</v>
      </c>
      <c r="N193" s="35">
        <v>0</v>
      </c>
    </row>
    <row r="194" spans="1:14" x14ac:dyDescent="0.25">
      <c r="A194" s="31">
        <v>2632</v>
      </c>
      <c r="B194" s="32" t="s">
        <v>157</v>
      </c>
      <c r="C194" s="33">
        <v>0</v>
      </c>
      <c r="D194" s="33">
        <v>0</v>
      </c>
      <c r="E194" s="33">
        <v>0</v>
      </c>
      <c r="F194" s="33">
        <v>0</v>
      </c>
      <c r="G194" s="34">
        <v>0</v>
      </c>
      <c r="H194" s="34">
        <v>0</v>
      </c>
      <c r="I194" s="34">
        <v>0</v>
      </c>
      <c r="J194" s="34">
        <v>0</v>
      </c>
      <c r="K194" s="34">
        <v>0</v>
      </c>
      <c r="L194" s="34">
        <v>0</v>
      </c>
      <c r="M194" s="34">
        <v>0</v>
      </c>
      <c r="N194" s="35">
        <v>0</v>
      </c>
    </row>
    <row r="195" spans="1:14" x14ac:dyDescent="0.25">
      <c r="A195" s="36">
        <v>264</v>
      </c>
      <c r="B195" s="37" t="s">
        <v>244</v>
      </c>
      <c r="C195" s="38">
        <f t="shared" ref="C195:N195" si="67">SUM(C196:C197)</f>
        <v>0</v>
      </c>
      <c r="D195" s="38">
        <f t="shared" si="67"/>
        <v>0</v>
      </c>
      <c r="E195" s="38">
        <f t="shared" si="67"/>
        <v>0</v>
      </c>
      <c r="F195" s="38">
        <f t="shared" si="67"/>
        <v>0</v>
      </c>
      <c r="G195" s="38">
        <f t="shared" si="67"/>
        <v>0</v>
      </c>
      <c r="H195" s="38">
        <f t="shared" si="67"/>
        <v>0</v>
      </c>
      <c r="I195" s="38">
        <f t="shared" si="67"/>
        <v>0</v>
      </c>
      <c r="J195" s="38">
        <f t="shared" si="67"/>
        <v>0</v>
      </c>
      <c r="K195" s="38">
        <f t="shared" si="67"/>
        <v>0</v>
      </c>
      <c r="L195" s="38">
        <f t="shared" si="67"/>
        <v>0</v>
      </c>
      <c r="M195" s="38">
        <f t="shared" si="67"/>
        <v>0</v>
      </c>
      <c r="N195" s="39">
        <f t="shared" si="67"/>
        <v>0</v>
      </c>
    </row>
    <row r="196" spans="1:14" x14ac:dyDescent="0.25">
      <c r="A196" s="31">
        <v>2641</v>
      </c>
      <c r="B196" s="32" t="s">
        <v>156</v>
      </c>
      <c r="C196" s="33">
        <v>0</v>
      </c>
      <c r="D196" s="33">
        <v>0</v>
      </c>
      <c r="E196" s="33">
        <v>0</v>
      </c>
      <c r="F196" s="33">
        <v>0</v>
      </c>
      <c r="G196" s="34">
        <v>0</v>
      </c>
      <c r="H196" s="34">
        <v>0</v>
      </c>
      <c r="I196" s="34">
        <v>0</v>
      </c>
      <c r="J196" s="34">
        <v>0</v>
      </c>
      <c r="K196" s="34">
        <v>0</v>
      </c>
      <c r="L196" s="34">
        <v>0</v>
      </c>
      <c r="M196" s="34">
        <v>0</v>
      </c>
      <c r="N196" s="35">
        <v>0</v>
      </c>
    </row>
    <row r="197" spans="1:14" x14ac:dyDescent="0.25">
      <c r="A197" s="31">
        <v>2642</v>
      </c>
      <c r="B197" s="32" t="s">
        <v>157</v>
      </c>
      <c r="C197" s="33">
        <v>0</v>
      </c>
      <c r="D197" s="33">
        <v>0</v>
      </c>
      <c r="E197" s="33">
        <v>0</v>
      </c>
      <c r="F197" s="33">
        <v>0</v>
      </c>
      <c r="G197" s="34">
        <v>0</v>
      </c>
      <c r="H197" s="34">
        <v>0</v>
      </c>
      <c r="I197" s="34">
        <v>0</v>
      </c>
      <c r="J197" s="34">
        <v>0</v>
      </c>
      <c r="K197" s="34">
        <v>0</v>
      </c>
      <c r="L197" s="34">
        <v>0</v>
      </c>
      <c r="M197" s="34">
        <v>0</v>
      </c>
      <c r="N197" s="35">
        <v>0</v>
      </c>
    </row>
    <row r="198" spans="1:14" x14ac:dyDescent="0.25">
      <c r="A198" s="36">
        <v>265</v>
      </c>
      <c r="B198" s="37" t="s">
        <v>245</v>
      </c>
      <c r="C198" s="38">
        <f t="shared" ref="C198:N198" si="68">SUM(C199:C200)</f>
        <v>0</v>
      </c>
      <c r="D198" s="38">
        <f t="shared" si="68"/>
        <v>0</v>
      </c>
      <c r="E198" s="38">
        <f t="shared" si="68"/>
        <v>0</v>
      </c>
      <c r="F198" s="38">
        <f t="shared" si="68"/>
        <v>0</v>
      </c>
      <c r="G198" s="38">
        <f t="shared" si="68"/>
        <v>0</v>
      </c>
      <c r="H198" s="38">
        <f t="shared" si="68"/>
        <v>0</v>
      </c>
      <c r="I198" s="38">
        <f t="shared" si="68"/>
        <v>0</v>
      </c>
      <c r="J198" s="38">
        <f t="shared" si="68"/>
        <v>0</v>
      </c>
      <c r="K198" s="38">
        <f t="shared" si="68"/>
        <v>0</v>
      </c>
      <c r="L198" s="38">
        <f t="shared" si="68"/>
        <v>0</v>
      </c>
      <c r="M198" s="38">
        <f t="shared" si="68"/>
        <v>0</v>
      </c>
      <c r="N198" s="39">
        <f t="shared" si="68"/>
        <v>0</v>
      </c>
    </row>
    <row r="199" spans="1:14" x14ac:dyDescent="0.25">
      <c r="A199" s="31">
        <v>2651</v>
      </c>
      <c r="B199" s="32" t="s">
        <v>156</v>
      </c>
      <c r="C199" s="33">
        <v>0</v>
      </c>
      <c r="D199" s="33">
        <v>0</v>
      </c>
      <c r="E199" s="33">
        <v>0</v>
      </c>
      <c r="F199" s="33">
        <v>0</v>
      </c>
      <c r="G199" s="34">
        <v>0</v>
      </c>
      <c r="H199" s="34">
        <v>0</v>
      </c>
      <c r="I199" s="34">
        <v>0</v>
      </c>
      <c r="J199" s="34">
        <v>0</v>
      </c>
      <c r="K199" s="34">
        <v>0</v>
      </c>
      <c r="L199" s="34">
        <v>0</v>
      </c>
      <c r="M199" s="34">
        <v>0</v>
      </c>
      <c r="N199" s="35">
        <v>0</v>
      </c>
    </row>
    <row r="200" spans="1:14" x14ac:dyDescent="0.25">
      <c r="A200" s="31">
        <v>2652</v>
      </c>
      <c r="B200" s="32" t="s">
        <v>157</v>
      </c>
      <c r="C200" s="33">
        <v>0</v>
      </c>
      <c r="D200" s="33">
        <v>0</v>
      </c>
      <c r="E200" s="33">
        <v>0</v>
      </c>
      <c r="F200" s="33">
        <v>0</v>
      </c>
      <c r="G200" s="34">
        <v>0</v>
      </c>
      <c r="H200" s="34">
        <v>0</v>
      </c>
      <c r="I200" s="34">
        <v>0</v>
      </c>
      <c r="J200" s="34">
        <v>0</v>
      </c>
      <c r="K200" s="34">
        <v>0</v>
      </c>
      <c r="L200" s="34">
        <v>0</v>
      </c>
      <c r="M200" s="34">
        <v>0</v>
      </c>
      <c r="N200" s="35">
        <v>0</v>
      </c>
    </row>
    <row r="201" spans="1:14" x14ac:dyDescent="0.25">
      <c r="A201" s="36">
        <v>266</v>
      </c>
      <c r="B201" s="37" t="s">
        <v>246</v>
      </c>
      <c r="C201" s="38">
        <f t="shared" ref="C201:N201" si="69">SUM(C202:C203)</f>
        <v>0</v>
      </c>
      <c r="D201" s="38">
        <f t="shared" si="69"/>
        <v>0</v>
      </c>
      <c r="E201" s="38">
        <f t="shared" si="69"/>
        <v>0</v>
      </c>
      <c r="F201" s="38">
        <f t="shared" si="69"/>
        <v>0</v>
      </c>
      <c r="G201" s="38">
        <f t="shared" si="69"/>
        <v>0</v>
      </c>
      <c r="H201" s="38">
        <f t="shared" si="69"/>
        <v>0</v>
      </c>
      <c r="I201" s="38">
        <f t="shared" si="69"/>
        <v>0</v>
      </c>
      <c r="J201" s="38">
        <f t="shared" si="69"/>
        <v>0</v>
      </c>
      <c r="K201" s="38">
        <f t="shared" si="69"/>
        <v>0</v>
      </c>
      <c r="L201" s="38">
        <f t="shared" si="69"/>
        <v>0</v>
      </c>
      <c r="M201" s="38">
        <f t="shared" si="69"/>
        <v>0</v>
      </c>
      <c r="N201" s="39">
        <f t="shared" si="69"/>
        <v>0</v>
      </c>
    </row>
    <row r="202" spans="1:14" x14ac:dyDescent="0.25">
      <c r="A202" s="31">
        <v>2661</v>
      </c>
      <c r="B202" s="32" t="s">
        <v>156</v>
      </c>
      <c r="C202" s="33">
        <v>0</v>
      </c>
      <c r="D202" s="33">
        <v>0</v>
      </c>
      <c r="E202" s="33">
        <v>0</v>
      </c>
      <c r="F202" s="33">
        <v>0</v>
      </c>
      <c r="G202" s="34">
        <v>0</v>
      </c>
      <c r="H202" s="34">
        <v>0</v>
      </c>
      <c r="I202" s="34">
        <v>0</v>
      </c>
      <c r="J202" s="34">
        <v>0</v>
      </c>
      <c r="K202" s="34">
        <v>0</v>
      </c>
      <c r="L202" s="34">
        <v>0</v>
      </c>
      <c r="M202" s="34">
        <v>0</v>
      </c>
      <c r="N202" s="35">
        <v>0</v>
      </c>
    </row>
    <row r="203" spans="1:14" x14ac:dyDescent="0.25">
      <c r="A203" s="31">
        <v>2662</v>
      </c>
      <c r="B203" s="32" t="s">
        <v>157</v>
      </c>
      <c r="C203" s="33">
        <v>0</v>
      </c>
      <c r="D203" s="33">
        <v>0</v>
      </c>
      <c r="E203" s="33">
        <v>0</v>
      </c>
      <c r="F203" s="33">
        <v>0</v>
      </c>
      <c r="G203" s="34">
        <v>0</v>
      </c>
      <c r="H203" s="34">
        <v>0</v>
      </c>
      <c r="I203" s="34">
        <v>0</v>
      </c>
      <c r="J203" s="34">
        <v>0</v>
      </c>
      <c r="K203" s="34">
        <v>0</v>
      </c>
      <c r="L203" s="34">
        <v>0</v>
      </c>
      <c r="M203" s="34">
        <v>0</v>
      </c>
      <c r="N203" s="35">
        <v>0</v>
      </c>
    </row>
    <row r="204" spans="1:14" x14ac:dyDescent="0.25">
      <c r="A204" s="36">
        <v>268</v>
      </c>
      <c r="B204" s="37" t="s">
        <v>189</v>
      </c>
      <c r="C204" s="38">
        <f t="shared" ref="C204:N204" si="70">SUM(C205:C206)</f>
        <v>12225</v>
      </c>
      <c r="D204" s="38">
        <f t="shared" si="70"/>
        <v>12261.674999999999</v>
      </c>
      <c r="E204" s="38">
        <f t="shared" si="70"/>
        <v>12298.460024999998</v>
      </c>
      <c r="F204" s="38">
        <f t="shared" si="70"/>
        <v>12335.355405074997</v>
      </c>
      <c r="G204" s="38">
        <f t="shared" si="70"/>
        <v>12372.36147129022</v>
      </c>
      <c r="H204" s="38">
        <f t="shared" si="70"/>
        <v>12409.478555704089</v>
      </c>
      <c r="I204" s="38">
        <f t="shared" si="70"/>
        <v>12446.7069913712</v>
      </c>
      <c r="J204" s="38">
        <f t="shared" si="70"/>
        <v>12484.047112345312</v>
      </c>
      <c r="K204" s="38">
        <f t="shared" si="70"/>
        <v>12521.499253682347</v>
      </c>
      <c r="L204" s="38">
        <f t="shared" si="70"/>
        <v>12559.063751443393</v>
      </c>
      <c r="M204" s="38">
        <f t="shared" si="70"/>
        <v>12596.740942697721</v>
      </c>
      <c r="N204" s="39">
        <f t="shared" si="70"/>
        <v>12634.531165525812</v>
      </c>
    </row>
    <row r="205" spans="1:14" x14ac:dyDescent="0.25">
      <c r="A205" s="31">
        <v>2681</v>
      </c>
      <c r="B205" s="32" t="s">
        <v>156</v>
      </c>
      <c r="C205" s="33">
        <v>12225</v>
      </c>
      <c r="D205" s="33">
        <v>12261.674999999999</v>
      </c>
      <c r="E205" s="33">
        <v>12298.460024999998</v>
      </c>
      <c r="F205" s="33">
        <v>12335.355405074997</v>
      </c>
      <c r="G205" s="34">
        <v>12372.36147129022</v>
      </c>
      <c r="H205" s="34">
        <v>12409.478555704089</v>
      </c>
      <c r="I205" s="34">
        <v>12446.7069913712</v>
      </c>
      <c r="J205" s="34">
        <v>12484.047112345312</v>
      </c>
      <c r="K205" s="34">
        <v>12521.499253682347</v>
      </c>
      <c r="L205" s="34">
        <v>12559.063751443393</v>
      </c>
      <c r="M205" s="34">
        <v>12596.740942697721</v>
      </c>
      <c r="N205" s="35">
        <v>12634.531165525812</v>
      </c>
    </row>
    <row r="206" spans="1:14" x14ac:dyDescent="0.25">
      <c r="A206" s="31">
        <v>2682</v>
      </c>
      <c r="B206" s="32" t="s">
        <v>157</v>
      </c>
      <c r="C206" s="33">
        <v>0</v>
      </c>
      <c r="D206" s="33">
        <v>0</v>
      </c>
      <c r="E206" s="33">
        <v>0</v>
      </c>
      <c r="F206" s="33">
        <v>0</v>
      </c>
      <c r="G206" s="34">
        <v>0</v>
      </c>
      <c r="H206" s="34">
        <v>0</v>
      </c>
      <c r="I206" s="34">
        <v>0</v>
      </c>
      <c r="J206" s="34">
        <v>0</v>
      </c>
      <c r="K206" s="34">
        <v>0</v>
      </c>
      <c r="L206" s="34">
        <v>0</v>
      </c>
      <c r="M206" s="34">
        <v>0</v>
      </c>
      <c r="N206" s="35">
        <v>0</v>
      </c>
    </row>
    <row r="207" spans="1:14" x14ac:dyDescent="0.25">
      <c r="A207" s="36">
        <v>269</v>
      </c>
      <c r="B207" s="37" t="s">
        <v>167</v>
      </c>
      <c r="C207" s="38">
        <f t="shared" ref="C207:N207" si="71">SUM(C208:C209)</f>
        <v>0</v>
      </c>
      <c r="D207" s="38">
        <f t="shared" si="71"/>
        <v>0</v>
      </c>
      <c r="E207" s="38">
        <f t="shared" si="71"/>
        <v>0</v>
      </c>
      <c r="F207" s="38">
        <f t="shared" si="71"/>
        <v>0</v>
      </c>
      <c r="G207" s="38">
        <f t="shared" si="71"/>
        <v>0</v>
      </c>
      <c r="H207" s="38">
        <f t="shared" si="71"/>
        <v>0</v>
      </c>
      <c r="I207" s="38">
        <f t="shared" si="71"/>
        <v>0</v>
      </c>
      <c r="J207" s="38">
        <f t="shared" si="71"/>
        <v>0</v>
      </c>
      <c r="K207" s="38">
        <f t="shared" si="71"/>
        <v>0</v>
      </c>
      <c r="L207" s="38">
        <f t="shared" si="71"/>
        <v>0</v>
      </c>
      <c r="M207" s="38">
        <f t="shared" si="71"/>
        <v>0</v>
      </c>
      <c r="N207" s="39">
        <f t="shared" si="71"/>
        <v>0</v>
      </c>
    </row>
    <row r="208" spans="1:14" x14ac:dyDescent="0.25">
      <c r="A208" s="31">
        <v>2691</v>
      </c>
      <c r="B208" s="32" t="s">
        <v>156</v>
      </c>
      <c r="C208" s="33">
        <v>0</v>
      </c>
      <c r="D208" s="33">
        <v>0</v>
      </c>
      <c r="E208" s="33">
        <v>0</v>
      </c>
      <c r="F208" s="33">
        <v>0</v>
      </c>
      <c r="G208" s="34">
        <v>0</v>
      </c>
      <c r="H208" s="34">
        <v>0</v>
      </c>
      <c r="I208" s="34">
        <v>0</v>
      </c>
      <c r="J208" s="34">
        <v>0</v>
      </c>
      <c r="K208" s="34">
        <v>0</v>
      </c>
      <c r="L208" s="34">
        <v>0</v>
      </c>
      <c r="M208" s="34">
        <v>0</v>
      </c>
      <c r="N208" s="35">
        <v>0</v>
      </c>
    </row>
    <row r="209" spans="1:14" x14ac:dyDescent="0.25">
      <c r="A209" s="31">
        <v>2692</v>
      </c>
      <c r="B209" s="32" t="s">
        <v>157</v>
      </c>
      <c r="C209" s="33">
        <v>0</v>
      </c>
      <c r="D209" s="33">
        <v>0</v>
      </c>
      <c r="E209" s="33">
        <v>0</v>
      </c>
      <c r="F209" s="33">
        <v>0</v>
      </c>
      <c r="G209" s="34">
        <v>0</v>
      </c>
      <c r="H209" s="34">
        <v>0</v>
      </c>
      <c r="I209" s="34">
        <v>0</v>
      </c>
      <c r="J209" s="34">
        <v>0</v>
      </c>
      <c r="K209" s="34">
        <v>0</v>
      </c>
      <c r="L209" s="34">
        <v>0</v>
      </c>
      <c r="M209" s="34">
        <v>0</v>
      </c>
      <c r="N209" s="35">
        <v>0</v>
      </c>
    </row>
    <row r="210" spans="1:14" x14ac:dyDescent="0.25">
      <c r="A210" s="27">
        <v>27</v>
      </c>
      <c r="B210" s="28" t="s">
        <v>247</v>
      </c>
      <c r="C210" s="29">
        <f t="shared" ref="C210:N210" si="72">+SUM(C211,C216,C219:C220,C223:C225,C232)</f>
        <v>-29408.060000000005</v>
      </c>
      <c r="D210" s="29">
        <f t="shared" si="72"/>
        <v>-34641.879999999997</v>
      </c>
      <c r="E210" s="29">
        <f t="shared" si="72"/>
        <v>-58916.280000000101</v>
      </c>
      <c r="F210" s="29">
        <f t="shared" si="72"/>
        <v>-44255.229999999996</v>
      </c>
      <c r="G210" s="29">
        <f t="shared" si="72"/>
        <v>-43952.995693999997</v>
      </c>
      <c r="H210" s="29">
        <f t="shared" si="72"/>
        <v>-43652.3333973064</v>
      </c>
      <c r="I210" s="29">
        <f t="shared" si="72"/>
        <v>-43353.235324890025</v>
      </c>
      <c r="J210" s="29">
        <f t="shared" si="72"/>
        <v>-43055.693730723331</v>
      </c>
      <c r="K210" s="29">
        <f t="shared" si="72"/>
        <v>-42759.700907585349</v>
      </c>
      <c r="L210" s="29">
        <f t="shared" si="72"/>
        <v>-42465.249186867841</v>
      </c>
      <c r="M210" s="29">
        <f t="shared" si="72"/>
        <v>-42172.330938382307</v>
      </c>
      <c r="N210" s="30">
        <f t="shared" si="72"/>
        <v>-41880.938570167869</v>
      </c>
    </row>
    <row r="211" spans="1:14" x14ac:dyDescent="0.25">
      <c r="A211" s="36">
        <v>271</v>
      </c>
      <c r="B211" s="37" t="s">
        <v>248</v>
      </c>
      <c r="C211" s="38">
        <f t="shared" ref="C211:N211" si="73">SUM(C212:C215)</f>
        <v>-14394.41</v>
      </c>
      <c r="D211" s="38">
        <f t="shared" si="73"/>
        <v>-13812.75</v>
      </c>
      <c r="E211" s="38">
        <f t="shared" si="73"/>
        <v>-34974.470000000103</v>
      </c>
      <c r="F211" s="38">
        <f t="shared" si="73"/>
        <v>-12765.48</v>
      </c>
      <c r="G211" s="38">
        <f t="shared" si="73"/>
        <v>-12778.245479999998</v>
      </c>
      <c r="H211" s="38">
        <f t="shared" si="73"/>
        <v>-12791.023725479996</v>
      </c>
      <c r="I211" s="38">
        <f t="shared" si="73"/>
        <v>-12803.814749205474</v>
      </c>
      <c r="J211" s="38">
        <f t="shared" si="73"/>
        <v>-12816.618563954678</v>
      </c>
      <c r="K211" s="38">
        <f t="shared" si="73"/>
        <v>-12829.435182518631</v>
      </c>
      <c r="L211" s="38">
        <f t="shared" si="73"/>
        <v>-12842.264617701148</v>
      </c>
      <c r="M211" s="38">
        <f t="shared" si="73"/>
        <v>-12855.106882318849</v>
      </c>
      <c r="N211" s="39">
        <f t="shared" si="73"/>
        <v>-12867.961989201167</v>
      </c>
    </row>
    <row r="212" spans="1:14" x14ac:dyDescent="0.25">
      <c r="A212" s="31">
        <v>2711</v>
      </c>
      <c r="B212" s="32" t="s">
        <v>249</v>
      </c>
      <c r="C212" s="33">
        <v>-14394.41</v>
      </c>
      <c r="D212" s="33">
        <v>-13812.75</v>
      </c>
      <c r="E212" s="33">
        <v>-13229.77</v>
      </c>
      <c r="F212" s="33">
        <v>-12765.48</v>
      </c>
      <c r="G212" s="34">
        <v>-12778.245479999998</v>
      </c>
      <c r="H212" s="34">
        <v>-12791.023725479996</v>
      </c>
      <c r="I212" s="34">
        <v>-12803.814749205474</v>
      </c>
      <c r="J212" s="34">
        <v>-12816.618563954678</v>
      </c>
      <c r="K212" s="34">
        <v>-12829.435182518631</v>
      </c>
      <c r="L212" s="34">
        <v>-12842.264617701148</v>
      </c>
      <c r="M212" s="34">
        <v>-12855.106882318849</v>
      </c>
      <c r="N212" s="35">
        <v>-12867.961989201167</v>
      </c>
    </row>
    <row r="213" spans="1:14" x14ac:dyDescent="0.25">
      <c r="A213" s="31">
        <v>2712</v>
      </c>
      <c r="B213" s="32" t="s">
        <v>177</v>
      </c>
      <c r="C213" s="33">
        <v>0</v>
      </c>
      <c r="D213" s="33">
        <v>0</v>
      </c>
      <c r="E213" s="33">
        <v>-21744.700000000099</v>
      </c>
      <c r="F213" s="33">
        <v>0</v>
      </c>
      <c r="G213" s="34">
        <v>0</v>
      </c>
      <c r="H213" s="34">
        <v>0</v>
      </c>
      <c r="I213" s="34">
        <v>0</v>
      </c>
      <c r="J213" s="34">
        <v>0</v>
      </c>
      <c r="K213" s="34">
        <v>0</v>
      </c>
      <c r="L213" s="34">
        <v>0</v>
      </c>
      <c r="M213" s="34">
        <v>0</v>
      </c>
      <c r="N213" s="35">
        <v>0</v>
      </c>
    </row>
    <row r="214" spans="1:14" x14ac:dyDescent="0.25">
      <c r="A214" s="31">
        <v>2713</v>
      </c>
      <c r="B214" s="32" t="s">
        <v>250</v>
      </c>
      <c r="C214" s="33">
        <v>0</v>
      </c>
      <c r="D214" s="33">
        <v>0</v>
      </c>
      <c r="E214" s="33">
        <v>0</v>
      </c>
      <c r="F214" s="33">
        <v>0</v>
      </c>
      <c r="G214" s="34">
        <v>0</v>
      </c>
      <c r="H214" s="34">
        <v>0</v>
      </c>
      <c r="I214" s="34">
        <v>0</v>
      </c>
      <c r="J214" s="34">
        <v>0</v>
      </c>
      <c r="K214" s="34">
        <v>0</v>
      </c>
      <c r="L214" s="34">
        <v>0</v>
      </c>
      <c r="M214" s="34">
        <v>0</v>
      </c>
      <c r="N214" s="35">
        <v>0</v>
      </c>
    </row>
    <row r="215" spans="1:14" x14ac:dyDescent="0.25">
      <c r="A215" s="31">
        <v>2714</v>
      </c>
      <c r="B215" s="32" t="s">
        <v>251</v>
      </c>
      <c r="C215" s="33">
        <v>0</v>
      </c>
      <c r="D215" s="33">
        <v>0</v>
      </c>
      <c r="E215" s="33">
        <v>0</v>
      </c>
      <c r="F215" s="33">
        <v>0</v>
      </c>
      <c r="G215" s="34">
        <v>0</v>
      </c>
      <c r="H215" s="34">
        <v>0</v>
      </c>
      <c r="I215" s="34">
        <v>0</v>
      </c>
      <c r="J215" s="34">
        <v>0</v>
      </c>
      <c r="K215" s="34">
        <v>0</v>
      </c>
      <c r="L215" s="34">
        <v>0</v>
      </c>
      <c r="M215" s="34">
        <v>0</v>
      </c>
      <c r="N215" s="35">
        <v>0</v>
      </c>
    </row>
    <row r="216" spans="1:14" x14ac:dyDescent="0.25">
      <c r="A216" s="36">
        <v>272</v>
      </c>
      <c r="B216" s="37" t="s">
        <v>252</v>
      </c>
      <c r="C216" s="38">
        <f t="shared" ref="C216:N216" si="74">SUM(C217:C218)</f>
        <v>-50933.03</v>
      </c>
      <c r="D216" s="38">
        <f t="shared" si="74"/>
        <v>-54749.39</v>
      </c>
      <c r="E216" s="38">
        <f t="shared" si="74"/>
        <v>-58565.75</v>
      </c>
      <c r="F216" s="38">
        <f t="shared" si="74"/>
        <v>-62382.11</v>
      </c>
      <c r="G216" s="38">
        <f t="shared" si="74"/>
        <v>-62070.19945</v>
      </c>
      <c r="H216" s="38">
        <f t="shared" si="74"/>
        <v>-61759.848452749997</v>
      </c>
      <c r="I216" s="38">
        <f t="shared" si="74"/>
        <v>-61451.04921048625</v>
      </c>
      <c r="J216" s="38">
        <f t="shared" si="74"/>
        <v>-61143.793964433826</v>
      </c>
      <c r="K216" s="38">
        <f t="shared" si="74"/>
        <v>-60838.074994611648</v>
      </c>
      <c r="L216" s="38">
        <f t="shared" si="74"/>
        <v>-60533.884619638593</v>
      </c>
      <c r="M216" s="38">
        <f t="shared" si="74"/>
        <v>-60231.215196540397</v>
      </c>
      <c r="N216" s="39">
        <f t="shared" si="74"/>
        <v>-59930.0591205577</v>
      </c>
    </row>
    <row r="217" spans="1:14" x14ac:dyDescent="0.25">
      <c r="A217" s="31">
        <v>2721</v>
      </c>
      <c r="B217" s="32" t="s">
        <v>253</v>
      </c>
      <c r="C217" s="33">
        <v>2496</v>
      </c>
      <c r="D217" s="33">
        <v>2496</v>
      </c>
      <c r="E217" s="33">
        <v>2496</v>
      </c>
      <c r="F217" s="33">
        <v>2496</v>
      </c>
      <c r="G217" s="34">
        <v>2483.52</v>
      </c>
      <c r="H217" s="34">
        <v>2471.1023999999998</v>
      </c>
      <c r="I217" s="34">
        <v>2458.7468879999997</v>
      </c>
      <c r="J217" s="34">
        <v>2446.4531535599995</v>
      </c>
      <c r="K217" s="34">
        <v>2434.2208877921994</v>
      </c>
      <c r="L217" s="34">
        <v>2422.0497833532386</v>
      </c>
      <c r="M217" s="34">
        <v>2409.9395344364725</v>
      </c>
      <c r="N217" s="35">
        <v>2397.8898367642901</v>
      </c>
    </row>
    <row r="218" spans="1:14" x14ac:dyDescent="0.25">
      <c r="A218" s="31">
        <v>2722</v>
      </c>
      <c r="B218" s="32" t="s">
        <v>254</v>
      </c>
      <c r="C218" s="33">
        <v>-53429.03</v>
      </c>
      <c r="D218" s="33">
        <v>-57245.39</v>
      </c>
      <c r="E218" s="33">
        <v>-61061.75</v>
      </c>
      <c r="F218" s="33">
        <v>-64878.11</v>
      </c>
      <c r="G218" s="34">
        <v>-64553.719449999997</v>
      </c>
      <c r="H218" s="34">
        <v>-64230.95085275</v>
      </c>
      <c r="I218" s="34">
        <v>-63909.796098486251</v>
      </c>
      <c r="J218" s="34">
        <v>-63590.247117993822</v>
      </c>
      <c r="K218" s="34">
        <v>-63272.295882403851</v>
      </c>
      <c r="L218" s="34">
        <v>-62955.934402991828</v>
      </c>
      <c r="M218" s="34">
        <v>-62641.154730976872</v>
      </c>
      <c r="N218" s="35">
        <v>-62327.948957321991</v>
      </c>
    </row>
    <row r="219" spans="1:14" x14ac:dyDescent="0.25">
      <c r="A219" s="31">
        <v>273</v>
      </c>
      <c r="B219" s="32" t="s">
        <v>255</v>
      </c>
      <c r="C219" s="33">
        <v>0</v>
      </c>
      <c r="D219" s="33">
        <v>0</v>
      </c>
      <c r="E219" s="33">
        <v>0</v>
      </c>
      <c r="F219" s="33">
        <v>0</v>
      </c>
      <c r="G219" s="34">
        <v>0</v>
      </c>
      <c r="H219" s="34">
        <v>0</v>
      </c>
      <c r="I219" s="34">
        <v>0</v>
      </c>
      <c r="J219" s="34">
        <v>0</v>
      </c>
      <c r="K219" s="34">
        <v>0</v>
      </c>
      <c r="L219" s="34">
        <v>0</v>
      </c>
      <c r="M219" s="34">
        <v>0</v>
      </c>
      <c r="N219" s="35">
        <v>0</v>
      </c>
    </row>
    <row r="220" spans="1:14" x14ac:dyDescent="0.25">
      <c r="A220" s="36">
        <v>274</v>
      </c>
      <c r="B220" s="37" t="s">
        <v>256</v>
      </c>
      <c r="C220" s="38">
        <f>SUM(C221:C222)</f>
        <v>0</v>
      </c>
      <c r="D220" s="38">
        <f t="shared" ref="D220:N220" si="75">SUM(D221:D222)</f>
        <v>0</v>
      </c>
      <c r="E220" s="38">
        <f t="shared" si="75"/>
        <v>0</v>
      </c>
      <c r="F220" s="38">
        <f t="shared" si="75"/>
        <v>0</v>
      </c>
      <c r="G220" s="38">
        <f t="shared" si="75"/>
        <v>0</v>
      </c>
      <c r="H220" s="38">
        <f t="shared" si="75"/>
        <v>0</v>
      </c>
      <c r="I220" s="38">
        <f t="shared" si="75"/>
        <v>0</v>
      </c>
      <c r="J220" s="38">
        <f t="shared" si="75"/>
        <v>0</v>
      </c>
      <c r="K220" s="38">
        <f t="shared" si="75"/>
        <v>0</v>
      </c>
      <c r="L220" s="38">
        <f t="shared" si="75"/>
        <v>0</v>
      </c>
      <c r="M220" s="38">
        <f t="shared" si="75"/>
        <v>0</v>
      </c>
      <c r="N220" s="39">
        <f t="shared" si="75"/>
        <v>0</v>
      </c>
    </row>
    <row r="221" spans="1:14" x14ac:dyDescent="0.25">
      <c r="A221" s="31">
        <v>2741</v>
      </c>
      <c r="B221" s="32" t="s">
        <v>257</v>
      </c>
      <c r="C221" s="33">
        <v>0</v>
      </c>
      <c r="D221" s="33">
        <v>0</v>
      </c>
      <c r="E221" s="33">
        <v>0</v>
      </c>
      <c r="F221" s="33">
        <v>0</v>
      </c>
      <c r="G221" s="34">
        <v>0</v>
      </c>
      <c r="H221" s="34">
        <v>0</v>
      </c>
      <c r="I221" s="34">
        <v>0</v>
      </c>
      <c r="J221" s="34">
        <v>0</v>
      </c>
      <c r="K221" s="34">
        <v>0</v>
      </c>
      <c r="L221" s="34">
        <v>0</v>
      </c>
      <c r="M221" s="34">
        <v>0</v>
      </c>
      <c r="N221" s="35">
        <v>0</v>
      </c>
    </row>
    <row r="222" spans="1:14" x14ac:dyDescent="0.25">
      <c r="A222" s="31">
        <v>2742</v>
      </c>
      <c r="B222" s="32" t="s">
        <v>258</v>
      </c>
      <c r="C222" s="33">
        <v>0</v>
      </c>
      <c r="D222" s="33">
        <v>0</v>
      </c>
      <c r="E222" s="33">
        <v>0</v>
      </c>
      <c r="F222" s="33">
        <v>0</v>
      </c>
      <c r="G222" s="34">
        <v>0</v>
      </c>
      <c r="H222" s="34">
        <v>0</v>
      </c>
      <c r="I222" s="34">
        <v>0</v>
      </c>
      <c r="J222" s="34">
        <v>0</v>
      </c>
      <c r="K222" s="34">
        <v>0</v>
      </c>
      <c r="L222" s="34">
        <v>0</v>
      </c>
      <c r="M222" s="34">
        <v>0</v>
      </c>
      <c r="N222" s="35">
        <v>0</v>
      </c>
    </row>
    <row r="223" spans="1:14" x14ac:dyDescent="0.25">
      <c r="A223" s="31">
        <v>275</v>
      </c>
      <c r="B223" s="32" t="s">
        <v>259</v>
      </c>
      <c r="C223" s="33">
        <v>0</v>
      </c>
      <c r="D223" s="33">
        <v>0</v>
      </c>
      <c r="E223" s="33">
        <v>0</v>
      </c>
      <c r="F223" s="33">
        <v>0</v>
      </c>
      <c r="G223" s="34">
        <v>0</v>
      </c>
      <c r="H223" s="34">
        <v>0</v>
      </c>
      <c r="I223" s="34">
        <v>0</v>
      </c>
      <c r="J223" s="34">
        <v>0</v>
      </c>
      <c r="K223" s="34">
        <v>0</v>
      </c>
      <c r="L223" s="34">
        <v>0</v>
      </c>
      <c r="M223" s="34">
        <v>0</v>
      </c>
      <c r="N223" s="35">
        <v>0</v>
      </c>
    </row>
    <row r="224" spans="1:14" x14ac:dyDescent="0.25">
      <c r="A224" s="31">
        <v>276</v>
      </c>
      <c r="B224" s="32" t="s">
        <v>260</v>
      </c>
      <c r="C224" s="33">
        <v>0</v>
      </c>
      <c r="D224" s="33">
        <v>0</v>
      </c>
      <c r="E224" s="33">
        <v>0</v>
      </c>
      <c r="F224" s="33">
        <v>0</v>
      </c>
      <c r="G224" s="34">
        <v>0</v>
      </c>
      <c r="H224" s="34">
        <v>0</v>
      </c>
      <c r="I224" s="34">
        <v>0</v>
      </c>
      <c r="J224" s="34">
        <v>0</v>
      </c>
      <c r="K224" s="34">
        <v>0</v>
      </c>
      <c r="L224" s="34">
        <v>0</v>
      </c>
      <c r="M224" s="34">
        <v>0</v>
      </c>
      <c r="N224" s="35">
        <v>0</v>
      </c>
    </row>
    <row r="225" spans="1:14" x14ac:dyDescent="0.25">
      <c r="A225" s="36">
        <v>278</v>
      </c>
      <c r="B225" s="37" t="s">
        <v>261</v>
      </c>
      <c r="C225" s="38">
        <f>SUM(C226,C229)</f>
        <v>35919.379999999997</v>
      </c>
      <c r="D225" s="38">
        <f t="shared" ref="D225:N225" si="76">SUM(D226,D229)</f>
        <v>33920.26</v>
      </c>
      <c r="E225" s="38">
        <f t="shared" si="76"/>
        <v>34623.94</v>
      </c>
      <c r="F225" s="38">
        <f t="shared" si="76"/>
        <v>30892.36</v>
      </c>
      <c r="G225" s="38">
        <f t="shared" si="76"/>
        <v>30895.449236</v>
      </c>
      <c r="H225" s="38">
        <f t="shared" si="76"/>
        <v>30898.538780923602</v>
      </c>
      <c r="I225" s="38">
        <f t="shared" si="76"/>
        <v>30901.628634801695</v>
      </c>
      <c r="J225" s="38">
        <f t="shared" si="76"/>
        <v>30904.718797665173</v>
      </c>
      <c r="K225" s="38">
        <f t="shared" si="76"/>
        <v>30907.809269544938</v>
      </c>
      <c r="L225" s="38">
        <f t="shared" si="76"/>
        <v>30910.900050471893</v>
      </c>
      <c r="M225" s="38">
        <f t="shared" si="76"/>
        <v>30913.991140476941</v>
      </c>
      <c r="N225" s="39">
        <f t="shared" si="76"/>
        <v>30917.082539590989</v>
      </c>
    </row>
    <row r="226" spans="1:14" x14ac:dyDescent="0.25">
      <c r="A226" s="36">
        <v>2781</v>
      </c>
      <c r="B226" s="37" t="s">
        <v>156</v>
      </c>
      <c r="C226" s="38">
        <f>+SUM(C227:C228)</f>
        <v>35919.379999999997</v>
      </c>
      <c r="D226" s="38">
        <f t="shared" ref="D226:N226" si="77">+SUM(D227:D228)</f>
        <v>33920.26</v>
      </c>
      <c r="E226" s="38">
        <f t="shared" si="77"/>
        <v>34623.94</v>
      </c>
      <c r="F226" s="38">
        <f t="shared" si="77"/>
        <v>30892.36</v>
      </c>
      <c r="G226" s="38">
        <f t="shared" si="77"/>
        <v>30895.449236</v>
      </c>
      <c r="H226" s="38">
        <f t="shared" si="77"/>
        <v>30898.538780923602</v>
      </c>
      <c r="I226" s="38">
        <f t="shared" si="77"/>
        <v>30901.628634801695</v>
      </c>
      <c r="J226" s="38">
        <f t="shared" si="77"/>
        <v>30904.718797665173</v>
      </c>
      <c r="K226" s="38">
        <f t="shared" si="77"/>
        <v>30907.809269544938</v>
      </c>
      <c r="L226" s="38">
        <f t="shared" si="77"/>
        <v>30910.900050471893</v>
      </c>
      <c r="M226" s="38">
        <f t="shared" si="77"/>
        <v>30913.991140476941</v>
      </c>
      <c r="N226" s="39">
        <f t="shared" si="77"/>
        <v>30917.082539590989</v>
      </c>
    </row>
    <row r="227" spans="1:14" x14ac:dyDescent="0.25">
      <c r="A227" s="31">
        <v>27811</v>
      </c>
      <c r="B227" s="32" t="s">
        <v>262</v>
      </c>
      <c r="C227" s="33">
        <v>35919.379999999997</v>
      </c>
      <c r="D227" s="33">
        <v>33920.26</v>
      </c>
      <c r="E227" s="33">
        <v>34623.94</v>
      </c>
      <c r="F227" s="33">
        <v>30892.36</v>
      </c>
      <c r="G227" s="34">
        <v>30895.449236</v>
      </c>
      <c r="H227" s="34">
        <v>30898.538780923602</v>
      </c>
      <c r="I227" s="34">
        <v>30901.628634801695</v>
      </c>
      <c r="J227" s="34">
        <v>30904.718797665173</v>
      </c>
      <c r="K227" s="34">
        <v>30907.809269544938</v>
      </c>
      <c r="L227" s="34">
        <v>30910.900050471893</v>
      </c>
      <c r="M227" s="34">
        <v>30913.991140476941</v>
      </c>
      <c r="N227" s="35">
        <v>30917.082539590989</v>
      </c>
    </row>
    <row r="228" spans="1:14" x14ac:dyDescent="0.25">
      <c r="A228" s="31">
        <v>27812</v>
      </c>
      <c r="B228" s="32" t="s">
        <v>263</v>
      </c>
      <c r="C228" s="33">
        <v>0</v>
      </c>
      <c r="D228" s="33">
        <v>0</v>
      </c>
      <c r="E228" s="33">
        <v>0</v>
      </c>
      <c r="F228" s="33">
        <v>0</v>
      </c>
      <c r="G228" s="34">
        <v>0</v>
      </c>
      <c r="H228" s="34">
        <v>0</v>
      </c>
      <c r="I228" s="34">
        <v>0</v>
      </c>
      <c r="J228" s="34">
        <v>0</v>
      </c>
      <c r="K228" s="34">
        <v>0</v>
      </c>
      <c r="L228" s="34">
        <v>0</v>
      </c>
      <c r="M228" s="34">
        <v>0</v>
      </c>
      <c r="N228" s="35">
        <v>0</v>
      </c>
    </row>
    <row r="229" spans="1:14" x14ac:dyDescent="0.25">
      <c r="A229" s="36">
        <v>2782</v>
      </c>
      <c r="B229" s="37" t="s">
        <v>157</v>
      </c>
      <c r="C229" s="38">
        <f>+SUM(C230:C231)</f>
        <v>0</v>
      </c>
      <c r="D229" s="38">
        <f t="shared" ref="D229:N229" si="78">+SUM(D230:D231)</f>
        <v>0</v>
      </c>
      <c r="E229" s="38">
        <f t="shared" si="78"/>
        <v>0</v>
      </c>
      <c r="F229" s="38">
        <f t="shared" si="78"/>
        <v>0</v>
      </c>
      <c r="G229" s="38">
        <f t="shared" si="78"/>
        <v>0</v>
      </c>
      <c r="H229" s="38">
        <f t="shared" si="78"/>
        <v>0</v>
      </c>
      <c r="I229" s="38">
        <f t="shared" si="78"/>
        <v>0</v>
      </c>
      <c r="J229" s="38">
        <f t="shared" si="78"/>
        <v>0</v>
      </c>
      <c r="K229" s="38">
        <f t="shared" si="78"/>
        <v>0</v>
      </c>
      <c r="L229" s="38">
        <f t="shared" si="78"/>
        <v>0</v>
      </c>
      <c r="M229" s="38">
        <f t="shared" si="78"/>
        <v>0</v>
      </c>
      <c r="N229" s="39">
        <f t="shared" si="78"/>
        <v>0</v>
      </c>
    </row>
    <row r="230" spans="1:14" x14ac:dyDescent="0.25">
      <c r="A230" s="31">
        <v>27821</v>
      </c>
      <c r="B230" s="32" t="s">
        <v>262</v>
      </c>
      <c r="C230" s="33">
        <v>0</v>
      </c>
      <c r="D230" s="33">
        <v>0</v>
      </c>
      <c r="E230" s="33">
        <v>0</v>
      </c>
      <c r="F230" s="33">
        <v>0</v>
      </c>
      <c r="G230" s="34">
        <v>0</v>
      </c>
      <c r="H230" s="34">
        <v>0</v>
      </c>
      <c r="I230" s="34">
        <v>0</v>
      </c>
      <c r="J230" s="34">
        <v>0</v>
      </c>
      <c r="K230" s="34">
        <v>0</v>
      </c>
      <c r="L230" s="34">
        <v>0</v>
      </c>
      <c r="M230" s="34">
        <v>0</v>
      </c>
      <c r="N230" s="35">
        <v>0</v>
      </c>
    </row>
    <row r="231" spans="1:14" x14ac:dyDescent="0.25">
      <c r="A231" s="31">
        <v>27822</v>
      </c>
      <c r="B231" s="32" t="s">
        <v>263</v>
      </c>
      <c r="C231" s="33">
        <v>0</v>
      </c>
      <c r="D231" s="33">
        <v>0</v>
      </c>
      <c r="E231" s="33">
        <v>0</v>
      </c>
      <c r="F231" s="33">
        <v>0</v>
      </c>
      <c r="G231" s="34">
        <v>0</v>
      </c>
      <c r="H231" s="34">
        <v>0</v>
      </c>
      <c r="I231" s="34">
        <v>0</v>
      </c>
      <c r="J231" s="34">
        <v>0</v>
      </c>
      <c r="K231" s="34">
        <v>0</v>
      </c>
      <c r="L231" s="34">
        <v>0</v>
      </c>
      <c r="M231" s="34">
        <v>0</v>
      </c>
      <c r="N231" s="35">
        <v>0</v>
      </c>
    </row>
    <row r="232" spans="1:14" x14ac:dyDescent="0.25">
      <c r="A232" s="31">
        <v>279</v>
      </c>
      <c r="B232" s="32" t="s">
        <v>167</v>
      </c>
      <c r="C232" s="33">
        <v>0</v>
      </c>
      <c r="D232" s="33">
        <v>0</v>
      </c>
      <c r="E232" s="33">
        <v>0</v>
      </c>
      <c r="F232" s="33">
        <v>0</v>
      </c>
      <c r="G232" s="34">
        <v>0</v>
      </c>
      <c r="H232" s="34">
        <v>0</v>
      </c>
      <c r="I232" s="34">
        <v>0</v>
      </c>
      <c r="J232" s="34">
        <v>0</v>
      </c>
      <c r="K232" s="34">
        <v>0</v>
      </c>
      <c r="L232" s="34">
        <v>0</v>
      </c>
      <c r="M232" s="34">
        <v>0</v>
      </c>
      <c r="N232" s="35">
        <v>0</v>
      </c>
    </row>
    <row r="233" spans="1:14" x14ac:dyDescent="0.25">
      <c r="A233" s="27">
        <v>28</v>
      </c>
      <c r="B233" s="28" t="s">
        <v>264</v>
      </c>
      <c r="C233" s="29">
        <f t="shared" ref="C233:N233" si="79">+SUM(C234:C235)</f>
        <v>4289.03</v>
      </c>
      <c r="D233" s="29">
        <f t="shared" si="79"/>
        <v>829.8099999998999</v>
      </c>
      <c r="E233" s="29">
        <f t="shared" si="79"/>
        <v>5272.55</v>
      </c>
      <c r="F233" s="29">
        <f t="shared" si="79"/>
        <v>5977</v>
      </c>
      <c r="G233" s="29">
        <f t="shared" si="79"/>
        <v>5977</v>
      </c>
      <c r="H233" s="29">
        <f t="shared" si="79"/>
        <v>5977</v>
      </c>
      <c r="I233" s="29">
        <f t="shared" si="79"/>
        <v>5977</v>
      </c>
      <c r="J233" s="29">
        <f t="shared" si="79"/>
        <v>5977</v>
      </c>
      <c r="K233" s="29">
        <f t="shared" si="79"/>
        <v>5977</v>
      </c>
      <c r="L233" s="29">
        <f t="shared" si="79"/>
        <v>5977</v>
      </c>
      <c r="M233" s="29">
        <f t="shared" si="79"/>
        <v>5977</v>
      </c>
      <c r="N233" s="30">
        <f t="shared" si="79"/>
        <v>5977</v>
      </c>
    </row>
    <row r="234" spans="1:14" x14ac:dyDescent="0.25">
      <c r="A234" s="31">
        <v>281</v>
      </c>
      <c r="B234" s="32" t="s">
        <v>265</v>
      </c>
      <c r="C234" s="33">
        <v>4289.03</v>
      </c>
      <c r="D234" s="33">
        <v>4289.03</v>
      </c>
      <c r="E234" s="33">
        <v>5272.55</v>
      </c>
      <c r="F234" s="33">
        <v>5977</v>
      </c>
      <c r="G234" s="34">
        <v>5977</v>
      </c>
      <c r="H234" s="34">
        <v>5977</v>
      </c>
      <c r="I234" s="34">
        <v>5977</v>
      </c>
      <c r="J234" s="34">
        <v>5977</v>
      </c>
      <c r="K234" s="34">
        <v>5977</v>
      </c>
      <c r="L234" s="34">
        <v>5977</v>
      </c>
      <c r="M234" s="34">
        <v>5977</v>
      </c>
      <c r="N234" s="35">
        <v>5977</v>
      </c>
    </row>
    <row r="235" spans="1:14" x14ac:dyDescent="0.25">
      <c r="A235" s="31">
        <v>282</v>
      </c>
      <c r="B235" s="32" t="s">
        <v>266</v>
      </c>
      <c r="C235" s="33">
        <v>0</v>
      </c>
      <c r="D235" s="33">
        <v>-3459.2200000000998</v>
      </c>
      <c r="E235" s="33">
        <v>0</v>
      </c>
      <c r="F235" s="33">
        <v>0</v>
      </c>
      <c r="G235" s="34">
        <v>0</v>
      </c>
      <c r="H235" s="34">
        <v>0</v>
      </c>
      <c r="I235" s="34">
        <v>0</v>
      </c>
      <c r="J235" s="34">
        <v>0</v>
      </c>
      <c r="K235" s="34">
        <v>0</v>
      </c>
      <c r="L235" s="34">
        <v>0</v>
      </c>
      <c r="M235" s="34">
        <v>0</v>
      </c>
      <c r="N235" s="35">
        <v>0</v>
      </c>
    </row>
    <row r="236" spans="1:14" x14ac:dyDescent="0.25">
      <c r="A236" s="27">
        <v>29</v>
      </c>
      <c r="B236" s="28" t="s">
        <v>267</v>
      </c>
      <c r="C236" s="29">
        <f t="shared" ref="C236:N236" si="80">+SUM(C237:C244)</f>
        <v>0</v>
      </c>
      <c r="D236" s="29">
        <f t="shared" si="80"/>
        <v>0</v>
      </c>
      <c r="E236" s="29">
        <f t="shared" si="80"/>
        <v>0</v>
      </c>
      <c r="F236" s="29">
        <f t="shared" si="80"/>
        <v>0</v>
      </c>
      <c r="G236" s="29">
        <f t="shared" si="80"/>
        <v>0</v>
      </c>
      <c r="H236" s="29">
        <f t="shared" si="80"/>
        <v>0</v>
      </c>
      <c r="I236" s="29">
        <f t="shared" si="80"/>
        <v>0</v>
      </c>
      <c r="J236" s="29">
        <f t="shared" si="80"/>
        <v>0</v>
      </c>
      <c r="K236" s="29">
        <f t="shared" si="80"/>
        <v>0</v>
      </c>
      <c r="L236" s="29">
        <f t="shared" si="80"/>
        <v>0</v>
      </c>
      <c r="M236" s="29">
        <f t="shared" si="80"/>
        <v>0</v>
      </c>
      <c r="N236" s="30">
        <f t="shared" si="80"/>
        <v>0</v>
      </c>
    </row>
    <row r="237" spans="1:14" x14ac:dyDescent="0.25">
      <c r="A237" s="31">
        <v>291</v>
      </c>
      <c r="B237" s="32" t="s">
        <v>268</v>
      </c>
      <c r="C237" s="33">
        <v>0</v>
      </c>
      <c r="D237" s="33">
        <v>0</v>
      </c>
      <c r="E237" s="33">
        <v>0</v>
      </c>
      <c r="F237" s="33">
        <v>0</v>
      </c>
      <c r="G237" s="34">
        <v>0</v>
      </c>
      <c r="H237" s="34">
        <v>0</v>
      </c>
      <c r="I237" s="34">
        <v>0</v>
      </c>
      <c r="J237" s="34">
        <v>0</v>
      </c>
      <c r="K237" s="34">
        <v>0</v>
      </c>
      <c r="L237" s="34">
        <v>0</v>
      </c>
      <c r="M237" s="34">
        <v>0</v>
      </c>
      <c r="N237" s="35">
        <v>0</v>
      </c>
    </row>
    <row r="238" spans="1:14" x14ac:dyDescent="0.25">
      <c r="A238" s="31">
        <v>292</v>
      </c>
      <c r="B238" s="32" t="s">
        <v>269</v>
      </c>
      <c r="C238" s="33">
        <v>0</v>
      </c>
      <c r="D238" s="33">
        <v>0</v>
      </c>
      <c r="E238" s="33">
        <v>0</v>
      </c>
      <c r="F238" s="33">
        <v>0</v>
      </c>
      <c r="G238" s="34">
        <v>0</v>
      </c>
      <c r="H238" s="34">
        <v>0</v>
      </c>
      <c r="I238" s="34">
        <v>0</v>
      </c>
      <c r="J238" s="34">
        <v>0</v>
      </c>
      <c r="K238" s="34">
        <v>0</v>
      </c>
      <c r="L238" s="34">
        <v>0</v>
      </c>
      <c r="M238" s="34">
        <v>0</v>
      </c>
      <c r="N238" s="35">
        <v>0</v>
      </c>
    </row>
    <row r="239" spans="1:14" x14ac:dyDescent="0.25">
      <c r="A239" s="31">
        <v>293</v>
      </c>
      <c r="B239" s="32" t="s">
        <v>270</v>
      </c>
      <c r="C239" s="33">
        <v>0</v>
      </c>
      <c r="D239" s="33">
        <v>0</v>
      </c>
      <c r="E239" s="33">
        <v>0</v>
      </c>
      <c r="F239" s="33">
        <v>0</v>
      </c>
      <c r="G239" s="34">
        <v>0</v>
      </c>
      <c r="H239" s="34">
        <v>0</v>
      </c>
      <c r="I239" s="34">
        <v>0</v>
      </c>
      <c r="J239" s="34">
        <v>0</v>
      </c>
      <c r="K239" s="34">
        <v>0</v>
      </c>
      <c r="L239" s="34">
        <v>0</v>
      </c>
      <c r="M239" s="34">
        <v>0</v>
      </c>
      <c r="N239" s="35">
        <v>0</v>
      </c>
    </row>
    <row r="240" spans="1:14" x14ac:dyDescent="0.25">
      <c r="A240" s="31">
        <v>294</v>
      </c>
      <c r="B240" s="32" t="s">
        <v>271</v>
      </c>
      <c r="C240" s="33">
        <v>0</v>
      </c>
      <c r="D240" s="33">
        <v>0</v>
      </c>
      <c r="E240" s="33">
        <v>0</v>
      </c>
      <c r="F240" s="33">
        <v>0</v>
      </c>
      <c r="G240" s="34">
        <v>0</v>
      </c>
      <c r="H240" s="34">
        <v>0</v>
      </c>
      <c r="I240" s="34">
        <v>0</v>
      </c>
      <c r="J240" s="34">
        <v>0</v>
      </c>
      <c r="K240" s="34">
        <v>0</v>
      </c>
      <c r="L240" s="34">
        <v>0</v>
      </c>
      <c r="M240" s="34">
        <v>0</v>
      </c>
      <c r="N240" s="35">
        <v>0</v>
      </c>
    </row>
    <row r="241" spans="1:14" x14ac:dyDescent="0.25">
      <c r="A241" s="31">
        <v>295</v>
      </c>
      <c r="B241" s="32" t="s">
        <v>272</v>
      </c>
      <c r="C241" s="33">
        <v>0</v>
      </c>
      <c r="D241" s="33">
        <v>0</v>
      </c>
      <c r="E241" s="33">
        <v>0</v>
      </c>
      <c r="F241" s="33">
        <v>0</v>
      </c>
      <c r="G241" s="34">
        <v>0</v>
      </c>
      <c r="H241" s="34">
        <v>0</v>
      </c>
      <c r="I241" s="34">
        <v>0</v>
      </c>
      <c r="J241" s="34">
        <v>0</v>
      </c>
      <c r="K241" s="34">
        <v>0</v>
      </c>
      <c r="L241" s="34">
        <v>0</v>
      </c>
      <c r="M241" s="34">
        <v>0</v>
      </c>
      <c r="N241" s="35">
        <v>0</v>
      </c>
    </row>
    <row r="242" spans="1:14" x14ac:dyDescent="0.25">
      <c r="A242" s="31">
        <v>296</v>
      </c>
      <c r="B242" s="32" t="s">
        <v>273</v>
      </c>
      <c r="C242" s="33">
        <v>0</v>
      </c>
      <c r="D242" s="33">
        <v>0</v>
      </c>
      <c r="E242" s="33">
        <v>0</v>
      </c>
      <c r="F242" s="33">
        <v>0</v>
      </c>
      <c r="G242" s="34">
        <v>0</v>
      </c>
      <c r="H242" s="34">
        <v>0</v>
      </c>
      <c r="I242" s="34">
        <v>0</v>
      </c>
      <c r="J242" s="34">
        <v>0</v>
      </c>
      <c r="K242" s="34">
        <v>0</v>
      </c>
      <c r="L242" s="34">
        <v>0</v>
      </c>
      <c r="M242" s="34">
        <v>0</v>
      </c>
      <c r="N242" s="35">
        <v>0</v>
      </c>
    </row>
    <row r="243" spans="1:14" x14ac:dyDescent="0.25">
      <c r="A243" s="31">
        <v>297</v>
      </c>
      <c r="B243" s="32" t="s">
        <v>274</v>
      </c>
      <c r="C243" s="33">
        <v>0</v>
      </c>
      <c r="D243" s="33">
        <v>0</v>
      </c>
      <c r="E243" s="33">
        <v>0</v>
      </c>
      <c r="F243" s="33">
        <v>0</v>
      </c>
      <c r="G243" s="34">
        <v>0</v>
      </c>
      <c r="H243" s="34">
        <v>0</v>
      </c>
      <c r="I243" s="34">
        <v>0</v>
      </c>
      <c r="J243" s="34">
        <v>0</v>
      </c>
      <c r="K243" s="34">
        <v>0</v>
      </c>
      <c r="L243" s="34">
        <v>0</v>
      </c>
      <c r="M243" s="34">
        <v>0</v>
      </c>
      <c r="N243" s="35">
        <v>0</v>
      </c>
    </row>
    <row r="244" spans="1:14" x14ac:dyDescent="0.25">
      <c r="A244" s="31">
        <v>298</v>
      </c>
      <c r="B244" s="32" t="s">
        <v>275</v>
      </c>
      <c r="C244" s="33">
        <v>0</v>
      </c>
      <c r="D244" s="33">
        <v>0</v>
      </c>
      <c r="E244" s="33">
        <v>0</v>
      </c>
      <c r="F244" s="33">
        <v>0</v>
      </c>
      <c r="G244" s="34">
        <v>0</v>
      </c>
      <c r="H244" s="34">
        <v>0</v>
      </c>
      <c r="I244" s="34">
        <v>0</v>
      </c>
      <c r="J244" s="34">
        <v>0</v>
      </c>
      <c r="K244" s="34">
        <v>0</v>
      </c>
      <c r="L244" s="34">
        <v>0</v>
      </c>
      <c r="M244" s="34">
        <v>0</v>
      </c>
      <c r="N244" s="35">
        <v>0</v>
      </c>
    </row>
    <row r="245" spans="1:14" x14ac:dyDescent="0.25">
      <c r="A245" s="27">
        <v>31</v>
      </c>
      <c r="B245" s="28" t="s">
        <v>276</v>
      </c>
      <c r="C245" s="29">
        <f t="shared" ref="C245:N245" si="81">SUM(C246:C250)</f>
        <v>0</v>
      </c>
      <c r="D245" s="29">
        <f t="shared" si="81"/>
        <v>0</v>
      </c>
      <c r="E245" s="29">
        <f t="shared" si="81"/>
        <v>0</v>
      </c>
      <c r="F245" s="29">
        <f t="shared" si="81"/>
        <v>0</v>
      </c>
      <c r="G245" s="29">
        <f t="shared" si="81"/>
        <v>0</v>
      </c>
      <c r="H245" s="29">
        <f t="shared" si="81"/>
        <v>0</v>
      </c>
      <c r="I245" s="29">
        <f t="shared" si="81"/>
        <v>0</v>
      </c>
      <c r="J245" s="29">
        <f t="shared" si="81"/>
        <v>0</v>
      </c>
      <c r="K245" s="29">
        <f t="shared" si="81"/>
        <v>0</v>
      </c>
      <c r="L245" s="29">
        <f t="shared" si="81"/>
        <v>0</v>
      </c>
      <c r="M245" s="29">
        <f t="shared" si="81"/>
        <v>0</v>
      </c>
      <c r="N245" s="30">
        <f t="shared" si="81"/>
        <v>0</v>
      </c>
    </row>
    <row r="246" spans="1:14" x14ac:dyDescent="0.25">
      <c r="A246" s="31">
        <v>311</v>
      </c>
      <c r="B246" s="32" t="s">
        <v>277</v>
      </c>
      <c r="C246" s="33">
        <v>0</v>
      </c>
      <c r="D246" s="33">
        <v>0</v>
      </c>
      <c r="E246" s="33">
        <v>0</v>
      </c>
      <c r="F246" s="33">
        <v>0</v>
      </c>
      <c r="G246" s="34">
        <v>0</v>
      </c>
      <c r="H246" s="34">
        <v>0</v>
      </c>
      <c r="I246" s="34">
        <v>0</v>
      </c>
      <c r="J246" s="34">
        <v>0</v>
      </c>
      <c r="K246" s="34">
        <v>0</v>
      </c>
      <c r="L246" s="34">
        <v>0</v>
      </c>
      <c r="M246" s="34">
        <v>0</v>
      </c>
      <c r="N246" s="35">
        <v>0</v>
      </c>
    </row>
    <row r="247" spans="1:14" x14ac:dyDescent="0.25">
      <c r="A247" s="31">
        <v>312</v>
      </c>
      <c r="B247" s="32" t="s">
        <v>278</v>
      </c>
      <c r="C247" s="33">
        <v>0</v>
      </c>
      <c r="D247" s="33">
        <v>0</v>
      </c>
      <c r="E247" s="33">
        <v>0</v>
      </c>
      <c r="F247" s="33">
        <v>0</v>
      </c>
      <c r="G247" s="34">
        <v>0</v>
      </c>
      <c r="H247" s="34">
        <v>0</v>
      </c>
      <c r="I247" s="34">
        <v>0</v>
      </c>
      <c r="J247" s="34">
        <v>0</v>
      </c>
      <c r="K247" s="34">
        <v>0</v>
      </c>
      <c r="L247" s="34">
        <v>0</v>
      </c>
      <c r="M247" s="34">
        <v>0</v>
      </c>
      <c r="N247" s="35">
        <v>0</v>
      </c>
    </row>
    <row r="248" spans="1:14" x14ac:dyDescent="0.25">
      <c r="A248" s="31">
        <v>313</v>
      </c>
      <c r="B248" s="32" t="s">
        <v>279</v>
      </c>
      <c r="C248" s="33">
        <v>0</v>
      </c>
      <c r="D248" s="33">
        <v>0</v>
      </c>
      <c r="E248" s="33">
        <v>0</v>
      </c>
      <c r="F248" s="33">
        <v>0</v>
      </c>
      <c r="G248" s="34">
        <v>0</v>
      </c>
      <c r="H248" s="34">
        <v>0</v>
      </c>
      <c r="I248" s="34">
        <v>0</v>
      </c>
      <c r="J248" s="34">
        <v>0</v>
      </c>
      <c r="K248" s="34">
        <v>0</v>
      </c>
      <c r="L248" s="34">
        <v>0</v>
      </c>
      <c r="M248" s="34">
        <v>0</v>
      </c>
      <c r="N248" s="35">
        <v>0</v>
      </c>
    </row>
    <row r="249" spans="1:14" x14ac:dyDescent="0.25">
      <c r="A249" s="31">
        <v>317</v>
      </c>
      <c r="B249" s="32" t="s">
        <v>280</v>
      </c>
      <c r="C249" s="33">
        <v>0</v>
      </c>
      <c r="D249" s="33">
        <v>0</v>
      </c>
      <c r="E249" s="33">
        <v>0</v>
      </c>
      <c r="F249" s="33">
        <v>0</v>
      </c>
      <c r="G249" s="34">
        <v>0</v>
      </c>
      <c r="H249" s="34">
        <v>0</v>
      </c>
      <c r="I249" s="34">
        <v>0</v>
      </c>
      <c r="J249" s="34">
        <v>0</v>
      </c>
      <c r="K249" s="34">
        <v>0</v>
      </c>
      <c r="L249" s="34">
        <v>0</v>
      </c>
      <c r="M249" s="34">
        <v>0</v>
      </c>
      <c r="N249" s="35">
        <v>0</v>
      </c>
    </row>
    <row r="250" spans="1:14" x14ac:dyDescent="0.25">
      <c r="A250" s="31">
        <v>318</v>
      </c>
      <c r="B250" s="32" t="s">
        <v>281</v>
      </c>
      <c r="C250" s="33">
        <v>0</v>
      </c>
      <c r="D250" s="33">
        <v>0</v>
      </c>
      <c r="E250" s="33">
        <v>0</v>
      </c>
      <c r="F250" s="33">
        <v>0</v>
      </c>
      <c r="G250" s="34">
        <v>0</v>
      </c>
      <c r="H250" s="34">
        <v>0</v>
      </c>
      <c r="I250" s="34">
        <v>0</v>
      </c>
      <c r="J250" s="34">
        <v>0</v>
      </c>
      <c r="K250" s="34">
        <v>0</v>
      </c>
      <c r="L250" s="34">
        <v>0</v>
      </c>
      <c r="M250" s="34">
        <v>0</v>
      </c>
      <c r="N250" s="35">
        <v>0</v>
      </c>
    </row>
    <row r="251" spans="1:14" x14ac:dyDescent="0.25">
      <c r="A251" s="27">
        <v>32</v>
      </c>
      <c r="B251" s="28" t="s">
        <v>277</v>
      </c>
      <c r="C251" s="29">
        <f t="shared" ref="C251:N251" si="82">+SUM(C252:C257)</f>
        <v>0</v>
      </c>
      <c r="D251" s="29">
        <f t="shared" si="82"/>
        <v>0</v>
      </c>
      <c r="E251" s="29">
        <f t="shared" si="82"/>
        <v>0</v>
      </c>
      <c r="F251" s="29">
        <f t="shared" si="82"/>
        <v>0</v>
      </c>
      <c r="G251" s="29">
        <f t="shared" si="82"/>
        <v>0</v>
      </c>
      <c r="H251" s="29">
        <f t="shared" si="82"/>
        <v>0</v>
      </c>
      <c r="I251" s="29">
        <f t="shared" si="82"/>
        <v>0</v>
      </c>
      <c r="J251" s="29">
        <f t="shared" si="82"/>
        <v>0</v>
      </c>
      <c r="K251" s="29">
        <f t="shared" si="82"/>
        <v>0</v>
      </c>
      <c r="L251" s="29">
        <f t="shared" si="82"/>
        <v>0</v>
      </c>
      <c r="M251" s="29">
        <f t="shared" si="82"/>
        <v>0</v>
      </c>
      <c r="N251" s="30">
        <f t="shared" si="82"/>
        <v>0</v>
      </c>
    </row>
    <row r="252" spans="1:14" x14ac:dyDescent="0.25">
      <c r="A252" s="31">
        <v>321</v>
      </c>
      <c r="B252" s="32" t="s">
        <v>282</v>
      </c>
      <c r="C252" s="33">
        <v>0</v>
      </c>
      <c r="D252" s="33">
        <v>0</v>
      </c>
      <c r="E252" s="33">
        <v>0</v>
      </c>
      <c r="F252" s="33">
        <v>0</v>
      </c>
      <c r="G252" s="34">
        <v>0</v>
      </c>
      <c r="H252" s="34">
        <v>0</v>
      </c>
      <c r="I252" s="34">
        <v>0</v>
      </c>
      <c r="J252" s="34">
        <v>0</v>
      </c>
      <c r="K252" s="34">
        <v>0</v>
      </c>
      <c r="L252" s="34">
        <v>0</v>
      </c>
      <c r="M252" s="34">
        <v>0</v>
      </c>
      <c r="N252" s="35">
        <v>0</v>
      </c>
    </row>
    <row r="253" spans="1:14" x14ac:dyDescent="0.25">
      <c r="A253" s="31">
        <v>322</v>
      </c>
      <c r="B253" s="32" t="s">
        <v>283</v>
      </c>
      <c r="C253" s="33">
        <v>0</v>
      </c>
      <c r="D253" s="33">
        <v>0</v>
      </c>
      <c r="E253" s="33">
        <v>0</v>
      </c>
      <c r="F253" s="33">
        <v>0</v>
      </c>
      <c r="G253" s="34">
        <v>0</v>
      </c>
      <c r="H253" s="34">
        <v>0</v>
      </c>
      <c r="I253" s="34">
        <v>0</v>
      </c>
      <c r="J253" s="34">
        <v>0</v>
      </c>
      <c r="K253" s="34">
        <v>0</v>
      </c>
      <c r="L253" s="34">
        <v>0</v>
      </c>
      <c r="M253" s="34">
        <v>0</v>
      </c>
      <c r="N253" s="35">
        <v>0</v>
      </c>
    </row>
    <row r="254" spans="1:14" x14ac:dyDescent="0.25">
      <c r="A254" s="31">
        <v>323</v>
      </c>
      <c r="B254" s="32" t="s">
        <v>284</v>
      </c>
      <c r="C254" s="33">
        <v>0</v>
      </c>
      <c r="D254" s="33">
        <v>0</v>
      </c>
      <c r="E254" s="33">
        <v>0</v>
      </c>
      <c r="F254" s="33">
        <v>0</v>
      </c>
      <c r="G254" s="34">
        <v>0</v>
      </c>
      <c r="H254" s="34">
        <v>0</v>
      </c>
      <c r="I254" s="34">
        <v>0</v>
      </c>
      <c r="J254" s="34">
        <v>0</v>
      </c>
      <c r="K254" s="34">
        <v>0</v>
      </c>
      <c r="L254" s="34">
        <v>0</v>
      </c>
      <c r="M254" s="34">
        <v>0</v>
      </c>
      <c r="N254" s="35">
        <v>0</v>
      </c>
    </row>
    <row r="255" spans="1:14" x14ac:dyDescent="0.25">
      <c r="A255" s="31">
        <v>325</v>
      </c>
      <c r="B255" s="32" t="s">
        <v>285</v>
      </c>
      <c r="C255" s="33">
        <v>0</v>
      </c>
      <c r="D255" s="33">
        <v>0</v>
      </c>
      <c r="E255" s="33">
        <v>0</v>
      </c>
      <c r="F255" s="33">
        <v>0</v>
      </c>
      <c r="G255" s="34">
        <v>0</v>
      </c>
      <c r="H255" s="34">
        <v>0</v>
      </c>
      <c r="I255" s="34">
        <v>0</v>
      </c>
      <c r="J255" s="34">
        <v>0</v>
      </c>
      <c r="K255" s="34">
        <v>0</v>
      </c>
      <c r="L255" s="34">
        <v>0</v>
      </c>
      <c r="M255" s="34">
        <v>0</v>
      </c>
      <c r="N255" s="35">
        <v>0</v>
      </c>
    </row>
    <row r="256" spans="1:14" x14ac:dyDescent="0.25">
      <c r="A256" s="31">
        <v>326</v>
      </c>
      <c r="B256" s="32" t="s">
        <v>286</v>
      </c>
      <c r="C256" s="33">
        <v>0</v>
      </c>
      <c r="D256" s="33">
        <v>0</v>
      </c>
      <c r="E256" s="33">
        <v>0</v>
      </c>
      <c r="F256" s="33">
        <v>0</v>
      </c>
      <c r="G256" s="34">
        <v>0</v>
      </c>
      <c r="H256" s="34">
        <v>0</v>
      </c>
      <c r="I256" s="34">
        <v>0</v>
      </c>
      <c r="J256" s="34">
        <v>0</v>
      </c>
      <c r="K256" s="34">
        <v>0</v>
      </c>
      <c r="L256" s="34">
        <v>0</v>
      </c>
      <c r="M256" s="34">
        <v>0</v>
      </c>
      <c r="N256" s="35">
        <v>0</v>
      </c>
    </row>
    <row r="257" spans="1:14" x14ac:dyDescent="0.25">
      <c r="A257" s="31">
        <v>329</v>
      </c>
      <c r="B257" s="32" t="s">
        <v>167</v>
      </c>
      <c r="C257" s="33">
        <v>0</v>
      </c>
      <c r="D257" s="33">
        <v>0</v>
      </c>
      <c r="E257" s="33">
        <v>0</v>
      </c>
      <c r="F257" s="33">
        <v>0</v>
      </c>
      <c r="G257" s="34">
        <v>0</v>
      </c>
      <c r="H257" s="34">
        <v>0</v>
      </c>
      <c r="I257" s="34">
        <v>0</v>
      </c>
      <c r="J257" s="34">
        <v>0</v>
      </c>
      <c r="K257" s="34">
        <v>0</v>
      </c>
      <c r="L257" s="34">
        <v>0</v>
      </c>
      <c r="M257" s="34">
        <v>0</v>
      </c>
      <c r="N257" s="35">
        <v>0</v>
      </c>
    </row>
    <row r="258" spans="1:14" x14ac:dyDescent="0.25">
      <c r="A258" s="27">
        <v>33</v>
      </c>
      <c r="B258" s="28" t="s">
        <v>278</v>
      </c>
      <c r="C258" s="29">
        <f t="shared" ref="C258:N258" si="83">+SUM(C259:C264)</f>
        <v>449188.51000000013</v>
      </c>
      <c r="D258" s="29">
        <f t="shared" si="83"/>
        <v>469248.50999999995</v>
      </c>
      <c r="E258" s="29">
        <f t="shared" si="83"/>
        <v>489308.69</v>
      </c>
      <c r="F258" s="29">
        <f t="shared" si="83"/>
        <v>516860.41054000001</v>
      </c>
      <c r="G258" s="29">
        <f t="shared" si="83"/>
        <v>498169.90960999992</v>
      </c>
      <c r="H258" s="29">
        <f t="shared" si="83"/>
        <v>499664.41933882987</v>
      </c>
      <c r="I258" s="29">
        <f t="shared" si="83"/>
        <v>501163.41259684629</v>
      </c>
      <c r="J258" s="29">
        <f t="shared" si="83"/>
        <v>502666.9028346368</v>
      </c>
      <c r="K258" s="29">
        <f t="shared" si="83"/>
        <v>504174.90354314068</v>
      </c>
      <c r="L258" s="29">
        <f t="shared" si="83"/>
        <v>505687.42825377005</v>
      </c>
      <c r="M258" s="29">
        <f t="shared" si="83"/>
        <v>507204.49053853133</v>
      </c>
      <c r="N258" s="30">
        <f t="shared" si="83"/>
        <v>508726.10401014687</v>
      </c>
    </row>
    <row r="259" spans="1:14" x14ac:dyDescent="0.25">
      <c r="A259" s="31">
        <v>331</v>
      </c>
      <c r="B259" s="32" t="s">
        <v>287</v>
      </c>
      <c r="C259" s="33">
        <v>429188.51000000013</v>
      </c>
      <c r="D259" s="33">
        <v>449188.50999999995</v>
      </c>
      <c r="E259" s="33">
        <v>469188.51</v>
      </c>
      <c r="F259" s="33">
        <v>496679.87</v>
      </c>
      <c r="G259" s="34">
        <v>498169.90960999992</v>
      </c>
      <c r="H259" s="34">
        <v>499664.41933882987</v>
      </c>
      <c r="I259" s="34">
        <v>501163.41259684629</v>
      </c>
      <c r="J259" s="34">
        <v>502666.9028346368</v>
      </c>
      <c r="K259" s="34">
        <v>504174.90354314068</v>
      </c>
      <c r="L259" s="34">
        <v>505687.42825377005</v>
      </c>
      <c r="M259" s="34">
        <v>507204.49053853133</v>
      </c>
      <c r="N259" s="35">
        <v>508726.10401014687</v>
      </c>
    </row>
    <row r="260" spans="1:14" x14ac:dyDescent="0.25">
      <c r="A260" s="31">
        <v>332</v>
      </c>
      <c r="B260" s="32" t="s">
        <v>288</v>
      </c>
      <c r="C260" s="33">
        <v>0</v>
      </c>
      <c r="D260" s="33">
        <v>0</v>
      </c>
      <c r="E260" s="33">
        <v>0</v>
      </c>
      <c r="F260" s="33">
        <v>0</v>
      </c>
      <c r="G260" s="34">
        <v>0</v>
      </c>
      <c r="H260" s="34">
        <v>0</v>
      </c>
      <c r="I260" s="34">
        <v>0</v>
      </c>
      <c r="J260" s="34">
        <v>0</v>
      </c>
      <c r="K260" s="34">
        <v>0</v>
      </c>
      <c r="L260" s="34">
        <v>0</v>
      </c>
      <c r="M260" s="34">
        <v>0</v>
      </c>
      <c r="N260" s="35">
        <v>0</v>
      </c>
    </row>
    <row r="261" spans="1:14" x14ac:dyDescent="0.25">
      <c r="A261" s="31">
        <v>333</v>
      </c>
      <c r="B261" s="32" t="s">
        <v>289</v>
      </c>
      <c r="C261" s="33">
        <v>20000</v>
      </c>
      <c r="D261" s="33">
        <v>20059.999999999996</v>
      </c>
      <c r="E261" s="33">
        <v>20120.179999999993</v>
      </c>
      <c r="F261" s="33">
        <v>20180.540539999991</v>
      </c>
      <c r="G261" s="34">
        <v>0</v>
      </c>
      <c r="H261" s="34">
        <v>0</v>
      </c>
      <c r="I261" s="34">
        <v>0</v>
      </c>
      <c r="J261" s="34">
        <v>0</v>
      </c>
      <c r="K261" s="34">
        <v>0</v>
      </c>
      <c r="L261" s="34">
        <v>0</v>
      </c>
      <c r="M261" s="34">
        <v>0</v>
      </c>
      <c r="N261" s="35">
        <v>0</v>
      </c>
    </row>
    <row r="262" spans="1:14" x14ac:dyDescent="0.25">
      <c r="A262" s="31">
        <v>334</v>
      </c>
      <c r="B262" s="32" t="s">
        <v>290</v>
      </c>
      <c r="C262" s="33">
        <v>0</v>
      </c>
      <c r="D262" s="33">
        <v>0</v>
      </c>
      <c r="E262" s="33">
        <v>0</v>
      </c>
      <c r="F262" s="33">
        <v>0</v>
      </c>
      <c r="G262" s="34">
        <v>0</v>
      </c>
      <c r="H262" s="34">
        <v>0</v>
      </c>
      <c r="I262" s="34">
        <v>0</v>
      </c>
      <c r="J262" s="34">
        <v>0</v>
      </c>
      <c r="K262" s="34">
        <v>0</v>
      </c>
      <c r="L262" s="34">
        <v>0</v>
      </c>
      <c r="M262" s="34">
        <v>0</v>
      </c>
      <c r="N262" s="35">
        <v>0</v>
      </c>
    </row>
    <row r="263" spans="1:14" x14ac:dyDescent="0.25">
      <c r="A263" s="31">
        <v>335</v>
      </c>
      <c r="B263" s="32" t="s">
        <v>291</v>
      </c>
      <c r="C263" s="33">
        <v>0</v>
      </c>
      <c r="D263" s="33">
        <v>0</v>
      </c>
      <c r="E263" s="33">
        <v>0</v>
      </c>
      <c r="F263" s="33">
        <v>0</v>
      </c>
      <c r="G263" s="34">
        <v>0</v>
      </c>
      <c r="H263" s="34">
        <v>0</v>
      </c>
      <c r="I263" s="34">
        <v>0</v>
      </c>
      <c r="J263" s="34">
        <v>0</v>
      </c>
      <c r="K263" s="34">
        <v>0</v>
      </c>
      <c r="L263" s="34">
        <v>0</v>
      </c>
      <c r="M263" s="34">
        <v>0</v>
      </c>
      <c r="N263" s="35">
        <v>0</v>
      </c>
    </row>
    <row r="264" spans="1:14" x14ac:dyDescent="0.25">
      <c r="A264" s="31">
        <v>339</v>
      </c>
      <c r="B264" s="32" t="s">
        <v>167</v>
      </c>
      <c r="C264" s="33">
        <v>0</v>
      </c>
      <c r="D264" s="33">
        <v>0</v>
      </c>
      <c r="E264" s="33">
        <v>0</v>
      </c>
      <c r="F264" s="33">
        <v>0</v>
      </c>
      <c r="G264" s="34">
        <v>0</v>
      </c>
      <c r="H264" s="34">
        <v>0</v>
      </c>
      <c r="I264" s="34">
        <v>0</v>
      </c>
      <c r="J264" s="34">
        <v>0</v>
      </c>
      <c r="K264" s="34">
        <v>0</v>
      </c>
      <c r="L264" s="34">
        <v>0</v>
      </c>
      <c r="M264" s="34">
        <v>0</v>
      </c>
      <c r="N264" s="35">
        <v>0</v>
      </c>
    </row>
    <row r="265" spans="1:14" x14ac:dyDescent="0.25">
      <c r="A265" s="27">
        <v>34</v>
      </c>
      <c r="B265" s="28" t="s">
        <v>292</v>
      </c>
      <c r="C265" s="29">
        <f t="shared" ref="C265:N265" si="84">SUM(C266:C269)</f>
        <v>0</v>
      </c>
      <c r="D265" s="29">
        <f t="shared" si="84"/>
        <v>0</v>
      </c>
      <c r="E265" s="29">
        <f t="shared" si="84"/>
        <v>0</v>
      </c>
      <c r="F265" s="29">
        <f t="shared" si="84"/>
        <v>0</v>
      </c>
      <c r="G265" s="29">
        <f t="shared" si="84"/>
        <v>0</v>
      </c>
      <c r="H265" s="29">
        <f t="shared" si="84"/>
        <v>0</v>
      </c>
      <c r="I265" s="29">
        <f t="shared" si="84"/>
        <v>0</v>
      </c>
      <c r="J265" s="29">
        <f t="shared" si="84"/>
        <v>0</v>
      </c>
      <c r="K265" s="29">
        <f t="shared" si="84"/>
        <v>0</v>
      </c>
      <c r="L265" s="29">
        <f t="shared" si="84"/>
        <v>0</v>
      </c>
      <c r="M265" s="29">
        <f t="shared" si="84"/>
        <v>0</v>
      </c>
      <c r="N265" s="30">
        <f t="shared" si="84"/>
        <v>0</v>
      </c>
    </row>
    <row r="266" spans="1:14" x14ac:dyDescent="0.25">
      <c r="A266" s="31">
        <v>341</v>
      </c>
      <c r="B266" s="32" t="s">
        <v>293</v>
      </c>
      <c r="C266" s="33">
        <v>0</v>
      </c>
      <c r="D266" s="33">
        <v>0</v>
      </c>
      <c r="E266" s="33">
        <v>0</v>
      </c>
      <c r="F266" s="33">
        <v>0</v>
      </c>
      <c r="G266" s="34">
        <v>0</v>
      </c>
      <c r="H266" s="34">
        <v>0</v>
      </c>
      <c r="I266" s="34">
        <v>0</v>
      </c>
      <c r="J266" s="34">
        <v>0</v>
      </c>
      <c r="K266" s="34">
        <v>0</v>
      </c>
      <c r="L266" s="34">
        <v>0</v>
      </c>
      <c r="M266" s="34">
        <v>0</v>
      </c>
      <c r="N266" s="35">
        <v>0</v>
      </c>
    </row>
    <row r="267" spans="1:14" x14ac:dyDescent="0.25">
      <c r="A267" s="31">
        <v>342</v>
      </c>
      <c r="B267" s="32" t="s">
        <v>294</v>
      </c>
      <c r="C267" s="33">
        <v>0</v>
      </c>
      <c r="D267" s="33">
        <v>0</v>
      </c>
      <c r="E267" s="33">
        <v>0</v>
      </c>
      <c r="F267" s="33">
        <v>0</v>
      </c>
      <c r="G267" s="34">
        <v>0</v>
      </c>
      <c r="H267" s="34">
        <v>0</v>
      </c>
      <c r="I267" s="34">
        <v>0</v>
      </c>
      <c r="J267" s="34">
        <v>0</v>
      </c>
      <c r="K267" s="34">
        <v>0</v>
      </c>
      <c r="L267" s="34">
        <v>0</v>
      </c>
      <c r="M267" s="34">
        <v>0</v>
      </c>
      <c r="N267" s="35">
        <v>0</v>
      </c>
    </row>
    <row r="268" spans="1:14" x14ac:dyDescent="0.25">
      <c r="A268" s="31">
        <v>346</v>
      </c>
      <c r="B268" s="32" t="s">
        <v>295</v>
      </c>
      <c r="C268" s="33">
        <v>0</v>
      </c>
      <c r="D268" s="33">
        <v>0</v>
      </c>
      <c r="E268" s="33">
        <v>0</v>
      </c>
      <c r="F268" s="33">
        <v>0</v>
      </c>
      <c r="G268" s="34">
        <v>0</v>
      </c>
      <c r="H268" s="34">
        <v>0</v>
      </c>
      <c r="I268" s="34">
        <v>0</v>
      </c>
      <c r="J268" s="34">
        <v>0</v>
      </c>
      <c r="K268" s="34">
        <v>0</v>
      </c>
      <c r="L268" s="34">
        <v>0</v>
      </c>
      <c r="M268" s="34">
        <v>0</v>
      </c>
      <c r="N268" s="35">
        <v>0</v>
      </c>
    </row>
    <row r="269" spans="1:14" x14ac:dyDescent="0.25">
      <c r="A269" s="31">
        <v>349</v>
      </c>
      <c r="B269" s="32" t="s">
        <v>167</v>
      </c>
      <c r="C269" s="33">
        <v>0</v>
      </c>
      <c r="D269" s="33">
        <v>0</v>
      </c>
      <c r="E269" s="33">
        <v>0</v>
      </c>
      <c r="F269" s="33">
        <v>0</v>
      </c>
      <c r="G269" s="34">
        <v>0</v>
      </c>
      <c r="H269" s="34">
        <v>0</v>
      </c>
      <c r="I269" s="34">
        <v>0</v>
      </c>
      <c r="J269" s="34">
        <v>0</v>
      </c>
      <c r="K269" s="34">
        <v>0</v>
      </c>
      <c r="L269" s="34">
        <v>0</v>
      </c>
      <c r="M269" s="34">
        <v>0</v>
      </c>
      <c r="N269" s="35">
        <v>0</v>
      </c>
    </row>
    <row r="270" spans="1:14" x14ac:dyDescent="0.25">
      <c r="A270" s="27">
        <v>35</v>
      </c>
      <c r="B270" s="28" t="s">
        <v>296</v>
      </c>
      <c r="C270" s="29">
        <f t="shared" ref="C270:N270" si="85">+SUM(C271:C273)</f>
        <v>0</v>
      </c>
      <c r="D270" s="29">
        <f t="shared" si="85"/>
        <v>0</v>
      </c>
      <c r="E270" s="29">
        <f t="shared" si="85"/>
        <v>0</v>
      </c>
      <c r="F270" s="29">
        <f t="shared" si="85"/>
        <v>0</v>
      </c>
      <c r="G270" s="29">
        <f t="shared" si="85"/>
        <v>0</v>
      </c>
      <c r="H270" s="29">
        <f t="shared" si="85"/>
        <v>0</v>
      </c>
      <c r="I270" s="29">
        <f t="shared" si="85"/>
        <v>0</v>
      </c>
      <c r="J270" s="29">
        <f t="shared" si="85"/>
        <v>0</v>
      </c>
      <c r="K270" s="29">
        <f t="shared" si="85"/>
        <v>0</v>
      </c>
      <c r="L270" s="29">
        <f t="shared" si="85"/>
        <v>0</v>
      </c>
      <c r="M270" s="29">
        <f t="shared" si="85"/>
        <v>0</v>
      </c>
      <c r="N270" s="30">
        <f t="shared" si="85"/>
        <v>0</v>
      </c>
    </row>
    <row r="271" spans="1:14" x14ac:dyDescent="0.25">
      <c r="A271" s="31">
        <v>351</v>
      </c>
      <c r="B271" s="32" t="s">
        <v>297</v>
      </c>
      <c r="C271" s="33">
        <v>0</v>
      </c>
      <c r="D271" s="33">
        <v>0</v>
      </c>
      <c r="E271" s="33">
        <v>0</v>
      </c>
      <c r="F271" s="33">
        <v>0</v>
      </c>
      <c r="G271" s="34">
        <v>0</v>
      </c>
      <c r="H271" s="34">
        <v>0</v>
      </c>
      <c r="I271" s="34">
        <v>0</v>
      </c>
      <c r="J271" s="34">
        <v>0</v>
      </c>
      <c r="K271" s="34">
        <v>0</v>
      </c>
      <c r="L271" s="34">
        <v>0</v>
      </c>
      <c r="M271" s="34">
        <v>0</v>
      </c>
      <c r="N271" s="35">
        <v>0</v>
      </c>
    </row>
    <row r="272" spans="1:14" x14ac:dyDescent="0.25">
      <c r="A272" s="31">
        <v>352</v>
      </c>
      <c r="B272" s="32" t="s">
        <v>298</v>
      </c>
      <c r="C272" s="33">
        <v>0</v>
      </c>
      <c r="D272" s="33">
        <v>0</v>
      </c>
      <c r="E272" s="33">
        <v>0</v>
      </c>
      <c r="F272" s="33">
        <v>0</v>
      </c>
      <c r="G272" s="34">
        <v>0</v>
      </c>
      <c r="H272" s="34">
        <v>0</v>
      </c>
      <c r="I272" s="34">
        <v>0</v>
      </c>
      <c r="J272" s="34">
        <v>0</v>
      </c>
      <c r="K272" s="34">
        <v>0</v>
      </c>
      <c r="L272" s="34">
        <v>0</v>
      </c>
      <c r="M272" s="34">
        <v>0</v>
      </c>
      <c r="N272" s="35">
        <v>0</v>
      </c>
    </row>
    <row r="273" spans="1:14" x14ac:dyDescent="0.25">
      <c r="A273" s="31">
        <v>359</v>
      </c>
      <c r="B273" s="32" t="s">
        <v>167</v>
      </c>
      <c r="C273" s="33">
        <v>0</v>
      </c>
      <c r="D273" s="33">
        <v>0</v>
      </c>
      <c r="E273" s="33">
        <v>0</v>
      </c>
      <c r="F273" s="33">
        <v>0</v>
      </c>
      <c r="G273" s="34">
        <v>0</v>
      </c>
      <c r="H273" s="34">
        <v>0</v>
      </c>
      <c r="I273" s="34">
        <v>0</v>
      </c>
      <c r="J273" s="34">
        <v>0</v>
      </c>
      <c r="K273" s="34">
        <v>0</v>
      </c>
      <c r="L273" s="34">
        <v>0</v>
      </c>
      <c r="M273" s="34">
        <v>0</v>
      </c>
      <c r="N273" s="35">
        <v>0</v>
      </c>
    </row>
    <row r="274" spans="1:14" x14ac:dyDescent="0.25">
      <c r="A274" s="27">
        <v>36</v>
      </c>
      <c r="B274" s="28" t="s">
        <v>299</v>
      </c>
      <c r="C274" s="29">
        <f t="shared" ref="C274:N274" si="86">SUM(C275:C276)</f>
        <v>0</v>
      </c>
      <c r="D274" s="29">
        <f t="shared" si="86"/>
        <v>0</v>
      </c>
      <c r="E274" s="29">
        <f t="shared" si="86"/>
        <v>0</v>
      </c>
      <c r="F274" s="29">
        <f t="shared" si="86"/>
        <v>0</v>
      </c>
      <c r="G274" s="29">
        <f t="shared" si="86"/>
        <v>0</v>
      </c>
      <c r="H274" s="29">
        <f t="shared" si="86"/>
        <v>0</v>
      </c>
      <c r="I274" s="29">
        <f t="shared" si="86"/>
        <v>0</v>
      </c>
      <c r="J274" s="29">
        <f t="shared" si="86"/>
        <v>0</v>
      </c>
      <c r="K274" s="29">
        <f t="shared" si="86"/>
        <v>0</v>
      </c>
      <c r="L274" s="29">
        <f t="shared" si="86"/>
        <v>0</v>
      </c>
      <c r="M274" s="29">
        <f t="shared" si="86"/>
        <v>0</v>
      </c>
      <c r="N274" s="30">
        <f t="shared" si="86"/>
        <v>0</v>
      </c>
    </row>
    <row r="275" spans="1:14" x14ac:dyDescent="0.25">
      <c r="A275" s="31">
        <v>361</v>
      </c>
      <c r="B275" s="32" t="s">
        <v>300</v>
      </c>
      <c r="C275" s="33">
        <v>0</v>
      </c>
      <c r="D275" s="33">
        <v>0</v>
      </c>
      <c r="E275" s="33">
        <v>0</v>
      </c>
      <c r="F275" s="33">
        <v>0</v>
      </c>
      <c r="G275" s="34">
        <v>0</v>
      </c>
      <c r="H275" s="34">
        <v>0</v>
      </c>
      <c r="I275" s="34">
        <v>0</v>
      </c>
      <c r="J275" s="34">
        <v>0</v>
      </c>
      <c r="K275" s="34">
        <v>0</v>
      </c>
      <c r="L275" s="34">
        <v>0</v>
      </c>
      <c r="M275" s="34">
        <v>0</v>
      </c>
      <c r="N275" s="35">
        <v>0</v>
      </c>
    </row>
    <row r="276" spans="1:14" x14ac:dyDescent="0.25">
      <c r="A276" s="31">
        <v>362</v>
      </c>
      <c r="B276" s="32" t="s">
        <v>301</v>
      </c>
      <c r="C276" s="33">
        <v>0</v>
      </c>
      <c r="D276" s="33">
        <v>0</v>
      </c>
      <c r="E276" s="33">
        <v>0</v>
      </c>
      <c r="F276" s="33">
        <v>0</v>
      </c>
      <c r="G276" s="34">
        <v>0</v>
      </c>
      <c r="H276" s="34">
        <v>0</v>
      </c>
      <c r="I276" s="34">
        <v>0</v>
      </c>
      <c r="J276" s="34">
        <v>0</v>
      </c>
      <c r="K276" s="34">
        <v>0</v>
      </c>
      <c r="L276" s="34">
        <v>0</v>
      </c>
      <c r="M276" s="34">
        <v>0</v>
      </c>
      <c r="N276" s="35">
        <v>0</v>
      </c>
    </row>
    <row r="277" spans="1:14" x14ac:dyDescent="0.25">
      <c r="A277" s="27">
        <v>37</v>
      </c>
      <c r="B277" s="28" t="s">
        <v>279</v>
      </c>
      <c r="C277" s="29">
        <f t="shared" ref="C277:N277" si="87">SUM(C278,C281)</f>
        <v>0</v>
      </c>
      <c r="D277" s="29">
        <f t="shared" si="87"/>
        <v>0</v>
      </c>
      <c r="E277" s="29">
        <f t="shared" si="87"/>
        <v>0</v>
      </c>
      <c r="F277" s="29">
        <f t="shared" si="87"/>
        <v>0</v>
      </c>
      <c r="G277" s="29">
        <f t="shared" si="87"/>
        <v>0</v>
      </c>
      <c r="H277" s="29">
        <f t="shared" si="87"/>
        <v>0</v>
      </c>
      <c r="I277" s="29">
        <f t="shared" si="87"/>
        <v>0</v>
      </c>
      <c r="J277" s="29">
        <f t="shared" si="87"/>
        <v>0</v>
      </c>
      <c r="K277" s="29">
        <f t="shared" si="87"/>
        <v>0</v>
      </c>
      <c r="L277" s="29">
        <f t="shared" si="87"/>
        <v>0</v>
      </c>
      <c r="M277" s="29">
        <f t="shared" si="87"/>
        <v>0</v>
      </c>
      <c r="N277" s="30">
        <f t="shared" si="87"/>
        <v>0</v>
      </c>
    </row>
    <row r="278" spans="1:14" x14ac:dyDescent="0.25">
      <c r="A278" s="36">
        <v>371</v>
      </c>
      <c r="B278" s="37" t="s">
        <v>302</v>
      </c>
      <c r="C278" s="38">
        <f t="shared" ref="C278:N278" si="88">SUM(C279:C280)</f>
        <v>0</v>
      </c>
      <c r="D278" s="38">
        <f t="shared" si="88"/>
        <v>0</v>
      </c>
      <c r="E278" s="38">
        <f t="shared" si="88"/>
        <v>0</v>
      </c>
      <c r="F278" s="38">
        <f t="shared" si="88"/>
        <v>0</v>
      </c>
      <c r="G278" s="38">
        <f t="shared" si="88"/>
        <v>0</v>
      </c>
      <c r="H278" s="38">
        <f t="shared" si="88"/>
        <v>0</v>
      </c>
      <c r="I278" s="38">
        <f t="shared" si="88"/>
        <v>0</v>
      </c>
      <c r="J278" s="38">
        <f t="shared" si="88"/>
        <v>0</v>
      </c>
      <c r="K278" s="38">
        <f t="shared" si="88"/>
        <v>0</v>
      </c>
      <c r="L278" s="38">
        <f t="shared" si="88"/>
        <v>0</v>
      </c>
      <c r="M278" s="38">
        <f t="shared" si="88"/>
        <v>0</v>
      </c>
      <c r="N278" s="39">
        <f t="shared" si="88"/>
        <v>0</v>
      </c>
    </row>
    <row r="279" spans="1:14" x14ac:dyDescent="0.25">
      <c r="A279" s="31">
        <v>3711</v>
      </c>
      <c r="B279" s="32" t="s">
        <v>303</v>
      </c>
      <c r="C279" s="33">
        <v>0</v>
      </c>
      <c r="D279" s="33">
        <v>0</v>
      </c>
      <c r="E279" s="33">
        <v>0</v>
      </c>
      <c r="F279" s="33">
        <v>0</v>
      </c>
      <c r="G279" s="34">
        <v>0</v>
      </c>
      <c r="H279" s="34">
        <v>0</v>
      </c>
      <c r="I279" s="34">
        <v>0</v>
      </c>
      <c r="J279" s="34">
        <v>0</v>
      </c>
      <c r="K279" s="34">
        <v>0</v>
      </c>
      <c r="L279" s="34">
        <v>0</v>
      </c>
      <c r="M279" s="34">
        <v>0</v>
      </c>
      <c r="N279" s="35">
        <v>0</v>
      </c>
    </row>
    <row r="280" spans="1:14" x14ac:dyDescent="0.25">
      <c r="A280" s="31">
        <v>3712</v>
      </c>
      <c r="B280" s="32" t="s">
        <v>304</v>
      </c>
      <c r="C280" s="33">
        <v>0</v>
      </c>
      <c r="D280" s="33">
        <v>0</v>
      </c>
      <c r="E280" s="33">
        <v>0</v>
      </c>
      <c r="F280" s="33">
        <v>0</v>
      </c>
      <c r="G280" s="34">
        <v>0</v>
      </c>
      <c r="H280" s="34">
        <v>0</v>
      </c>
      <c r="I280" s="34">
        <v>0</v>
      </c>
      <c r="J280" s="34">
        <v>0</v>
      </c>
      <c r="K280" s="34">
        <v>0</v>
      </c>
      <c r="L280" s="34">
        <v>0</v>
      </c>
      <c r="M280" s="34">
        <v>0</v>
      </c>
      <c r="N280" s="35">
        <v>0</v>
      </c>
    </row>
    <row r="281" spans="1:14" x14ac:dyDescent="0.25">
      <c r="A281" s="36">
        <v>372</v>
      </c>
      <c r="B281" s="37" t="s">
        <v>305</v>
      </c>
      <c r="C281" s="38">
        <f t="shared" ref="C281:N281" si="89">SUM(C282:C283)</f>
        <v>0</v>
      </c>
      <c r="D281" s="38">
        <f t="shared" si="89"/>
        <v>0</v>
      </c>
      <c r="E281" s="38">
        <f t="shared" si="89"/>
        <v>0</v>
      </c>
      <c r="F281" s="38">
        <f t="shared" si="89"/>
        <v>0</v>
      </c>
      <c r="G281" s="38">
        <f t="shared" si="89"/>
        <v>0</v>
      </c>
      <c r="H281" s="38">
        <f t="shared" si="89"/>
        <v>0</v>
      </c>
      <c r="I281" s="38">
        <f t="shared" si="89"/>
        <v>0</v>
      </c>
      <c r="J281" s="38">
        <f t="shared" si="89"/>
        <v>0</v>
      </c>
      <c r="K281" s="38">
        <f t="shared" si="89"/>
        <v>0</v>
      </c>
      <c r="L281" s="38">
        <f t="shared" si="89"/>
        <v>0</v>
      </c>
      <c r="M281" s="38">
        <f t="shared" si="89"/>
        <v>0</v>
      </c>
      <c r="N281" s="39">
        <f t="shared" si="89"/>
        <v>0</v>
      </c>
    </row>
    <row r="282" spans="1:14" x14ac:dyDescent="0.25">
      <c r="A282" s="31">
        <v>3721</v>
      </c>
      <c r="B282" s="32" t="s">
        <v>303</v>
      </c>
      <c r="C282" s="33">
        <v>0</v>
      </c>
      <c r="D282" s="33">
        <v>0</v>
      </c>
      <c r="E282" s="33">
        <v>0</v>
      </c>
      <c r="F282" s="33">
        <v>0</v>
      </c>
      <c r="G282" s="34">
        <v>0</v>
      </c>
      <c r="H282" s="34">
        <v>0</v>
      </c>
      <c r="I282" s="34">
        <v>0</v>
      </c>
      <c r="J282" s="34">
        <v>0</v>
      </c>
      <c r="K282" s="34">
        <v>0</v>
      </c>
      <c r="L282" s="34">
        <v>0</v>
      </c>
      <c r="M282" s="34">
        <v>0</v>
      </c>
      <c r="N282" s="35">
        <v>0</v>
      </c>
    </row>
    <row r="283" spans="1:14" x14ac:dyDescent="0.25">
      <c r="A283" s="31">
        <v>3722</v>
      </c>
      <c r="B283" s="32" t="s">
        <v>304</v>
      </c>
      <c r="C283" s="33">
        <v>0</v>
      </c>
      <c r="D283" s="33">
        <v>0</v>
      </c>
      <c r="E283" s="33">
        <v>0</v>
      </c>
      <c r="F283" s="33">
        <v>0</v>
      </c>
      <c r="G283" s="34">
        <v>0</v>
      </c>
      <c r="H283" s="34">
        <v>0</v>
      </c>
      <c r="I283" s="34">
        <v>0</v>
      </c>
      <c r="J283" s="34">
        <v>0</v>
      </c>
      <c r="K283" s="34">
        <v>0</v>
      </c>
      <c r="L283" s="34">
        <v>0</v>
      </c>
      <c r="M283" s="34">
        <v>0</v>
      </c>
      <c r="N283" s="35">
        <v>0</v>
      </c>
    </row>
    <row r="284" spans="1:14" x14ac:dyDescent="0.25">
      <c r="A284" s="27">
        <v>38</v>
      </c>
      <c r="B284" s="28" t="s">
        <v>306</v>
      </c>
      <c r="C284" s="29">
        <f t="shared" ref="C284:N284" si="90">SUM(C285:C290)</f>
        <v>0</v>
      </c>
      <c r="D284" s="29">
        <f t="shared" si="90"/>
        <v>0</v>
      </c>
      <c r="E284" s="29">
        <f t="shared" si="90"/>
        <v>0</v>
      </c>
      <c r="F284" s="29">
        <f t="shared" si="90"/>
        <v>0</v>
      </c>
      <c r="G284" s="29">
        <f t="shared" si="90"/>
        <v>0</v>
      </c>
      <c r="H284" s="29">
        <f t="shared" si="90"/>
        <v>0</v>
      </c>
      <c r="I284" s="29">
        <f t="shared" si="90"/>
        <v>0</v>
      </c>
      <c r="J284" s="29">
        <f t="shared" si="90"/>
        <v>0</v>
      </c>
      <c r="K284" s="29">
        <f t="shared" si="90"/>
        <v>0</v>
      </c>
      <c r="L284" s="29">
        <f t="shared" si="90"/>
        <v>0</v>
      </c>
      <c r="M284" s="29">
        <f t="shared" si="90"/>
        <v>0</v>
      </c>
      <c r="N284" s="30">
        <f t="shared" si="90"/>
        <v>0</v>
      </c>
    </row>
    <row r="285" spans="1:14" x14ac:dyDescent="0.25">
      <c r="A285" s="31">
        <v>382</v>
      </c>
      <c r="B285" s="32" t="s">
        <v>277</v>
      </c>
      <c r="C285" s="33">
        <v>0</v>
      </c>
      <c r="D285" s="33">
        <v>0</v>
      </c>
      <c r="E285" s="33">
        <v>0</v>
      </c>
      <c r="F285" s="33">
        <v>0</v>
      </c>
      <c r="G285" s="34">
        <v>0</v>
      </c>
      <c r="H285" s="34">
        <v>0</v>
      </c>
      <c r="I285" s="34">
        <v>0</v>
      </c>
      <c r="J285" s="34">
        <v>0</v>
      </c>
      <c r="K285" s="34">
        <v>0</v>
      </c>
      <c r="L285" s="34">
        <v>0</v>
      </c>
      <c r="M285" s="34">
        <v>0</v>
      </c>
      <c r="N285" s="35">
        <v>0</v>
      </c>
    </row>
    <row r="286" spans="1:14" x14ac:dyDescent="0.25">
      <c r="A286" s="31">
        <v>383</v>
      </c>
      <c r="B286" s="32" t="s">
        <v>278</v>
      </c>
      <c r="C286" s="33">
        <v>0</v>
      </c>
      <c r="D286" s="33">
        <v>0</v>
      </c>
      <c r="E286" s="33">
        <v>0</v>
      </c>
      <c r="F286" s="33">
        <v>0</v>
      </c>
      <c r="G286" s="34">
        <v>0</v>
      </c>
      <c r="H286" s="34">
        <v>0</v>
      </c>
      <c r="I286" s="34">
        <v>0</v>
      </c>
      <c r="J286" s="34">
        <v>0</v>
      </c>
      <c r="K286" s="34">
        <v>0</v>
      </c>
      <c r="L286" s="34">
        <v>0</v>
      </c>
      <c r="M286" s="34">
        <v>0</v>
      </c>
      <c r="N286" s="35">
        <v>0</v>
      </c>
    </row>
    <row r="287" spans="1:14" x14ac:dyDescent="0.25">
      <c r="A287" s="31">
        <v>384</v>
      </c>
      <c r="B287" s="32" t="s">
        <v>292</v>
      </c>
      <c r="C287" s="33">
        <v>0</v>
      </c>
      <c r="D287" s="33">
        <v>0</v>
      </c>
      <c r="E287" s="33">
        <v>0</v>
      </c>
      <c r="F287" s="33">
        <v>0</v>
      </c>
      <c r="G287" s="34">
        <v>0</v>
      </c>
      <c r="H287" s="34">
        <v>0</v>
      </c>
      <c r="I287" s="34">
        <v>0</v>
      </c>
      <c r="J287" s="34">
        <v>0</v>
      </c>
      <c r="K287" s="34">
        <v>0</v>
      </c>
      <c r="L287" s="34">
        <v>0</v>
      </c>
      <c r="M287" s="34">
        <v>0</v>
      </c>
      <c r="N287" s="35">
        <v>0</v>
      </c>
    </row>
    <row r="288" spans="1:14" x14ac:dyDescent="0.25">
      <c r="A288" s="31">
        <v>385</v>
      </c>
      <c r="B288" s="32" t="s">
        <v>296</v>
      </c>
      <c r="C288" s="33">
        <v>0</v>
      </c>
      <c r="D288" s="33">
        <v>0</v>
      </c>
      <c r="E288" s="33">
        <v>0</v>
      </c>
      <c r="F288" s="33">
        <v>0</v>
      </c>
      <c r="G288" s="34">
        <v>0</v>
      </c>
      <c r="H288" s="34">
        <v>0</v>
      </c>
      <c r="I288" s="34">
        <v>0</v>
      </c>
      <c r="J288" s="34">
        <v>0</v>
      </c>
      <c r="K288" s="34">
        <v>0</v>
      </c>
      <c r="L288" s="34">
        <v>0</v>
      </c>
      <c r="M288" s="34">
        <v>0</v>
      </c>
      <c r="N288" s="35">
        <v>0</v>
      </c>
    </row>
    <row r="289" spans="1:14" x14ac:dyDescent="0.25">
      <c r="A289" s="31">
        <v>386</v>
      </c>
      <c r="B289" s="32" t="s">
        <v>299</v>
      </c>
      <c r="C289" s="33">
        <v>0</v>
      </c>
      <c r="D289" s="33">
        <v>0</v>
      </c>
      <c r="E289" s="33">
        <v>0</v>
      </c>
      <c r="F289" s="33">
        <v>0</v>
      </c>
      <c r="G289" s="34">
        <v>0</v>
      </c>
      <c r="H289" s="34">
        <v>0</v>
      </c>
      <c r="I289" s="34">
        <v>0</v>
      </c>
      <c r="J289" s="34">
        <v>0</v>
      </c>
      <c r="K289" s="34">
        <v>0</v>
      </c>
      <c r="L289" s="34">
        <v>0</v>
      </c>
      <c r="M289" s="34">
        <v>0</v>
      </c>
      <c r="N289" s="35">
        <v>0</v>
      </c>
    </row>
    <row r="290" spans="1:14" x14ac:dyDescent="0.25">
      <c r="A290" s="31">
        <v>387</v>
      </c>
      <c r="B290" s="32" t="s">
        <v>279</v>
      </c>
      <c r="C290" s="33">
        <v>0</v>
      </c>
      <c r="D290" s="33">
        <v>0</v>
      </c>
      <c r="E290" s="33">
        <v>0</v>
      </c>
      <c r="F290" s="33">
        <v>0</v>
      </c>
      <c r="G290" s="34">
        <v>0</v>
      </c>
      <c r="H290" s="34">
        <v>0</v>
      </c>
      <c r="I290" s="34">
        <v>0</v>
      </c>
      <c r="J290" s="34">
        <v>0</v>
      </c>
      <c r="K290" s="34">
        <v>0</v>
      </c>
      <c r="L290" s="34">
        <v>0</v>
      </c>
      <c r="M290" s="34">
        <v>0</v>
      </c>
      <c r="N290" s="35">
        <v>0</v>
      </c>
    </row>
    <row r="291" spans="1:14" x14ac:dyDescent="0.25">
      <c r="A291" s="27">
        <v>39</v>
      </c>
      <c r="B291" s="28" t="s">
        <v>307</v>
      </c>
      <c r="C291" s="29">
        <f t="shared" ref="C291:N291" si="91">SUM(C292:C293)</f>
        <v>0</v>
      </c>
      <c r="D291" s="29">
        <f t="shared" si="91"/>
        <v>0</v>
      </c>
      <c r="E291" s="29">
        <f t="shared" si="91"/>
        <v>0</v>
      </c>
      <c r="F291" s="29">
        <f t="shared" si="91"/>
        <v>0</v>
      </c>
      <c r="G291" s="29">
        <f t="shared" si="91"/>
        <v>0</v>
      </c>
      <c r="H291" s="29">
        <f t="shared" si="91"/>
        <v>0</v>
      </c>
      <c r="I291" s="29">
        <f t="shared" si="91"/>
        <v>0</v>
      </c>
      <c r="J291" s="29">
        <f t="shared" si="91"/>
        <v>0</v>
      </c>
      <c r="K291" s="29">
        <f t="shared" si="91"/>
        <v>0</v>
      </c>
      <c r="L291" s="29">
        <f t="shared" si="91"/>
        <v>0</v>
      </c>
      <c r="M291" s="29">
        <f t="shared" si="91"/>
        <v>0</v>
      </c>
      <c r="N291" s="30">
        <f t="shared" si="91"/>
        <v>0</v>
      </c>
    </row>
    <row r="292" spans="1:14" x14ac:dyDescent="0.25">
      <c r="A292" s="31">
        <v>391</v>
      </c>
      <c r="B292" s="32" t="s">
        <v>178</v>
      </c>
      <c r="C292" s="33">
        <v>0</v>
      </c>
      <c r="D292" s="33">
        <v>0</v>
      </c>
      <c r="E292" s="33">
        <v>0</v>
      </c>
      <c r="F292" s="33">
        <v>0</v>
      </c>
      <c r="G292" s="34">
        <v>0</v>
      </c>
      <c r="H292" s="34">
        <v>0</v>
      </c>
      <c r="I292" s="34">
        <v>0</v>
      </c>
      <c r="J292" s="34">
        <v>0</v>
      </c>
      <c r="K292" s="34">
        <v>0</v>
      </c>
      <c r="L292" s="34">
        <v>0</v>
      </c>
      <c r="M292" s="34">
        <v>0</v>
      </c>
      <c r="N292" s="35">
        <v>0</v>
      </c>
    </row>
    <row r="293" spans="1:14" x14ac:dyDescent="0.25">
      <c r="A293" s="31">
        <v>392</v>
      </c>
      <c r="B293" s="32" t="s">
        <v>179</v>
      </c>
      <c r="C293" s="33">
        <v>0</v>
      </c>
      <c r="D293" s="33">
        <v>0</v>
      </c>
      <c r="E293" s="33">
        <v>0</v>
      </c>
      <c r="F293" s="33">
        <v>0</v>
      </c>
      <c r="G293" s="34">
        <v>0</v>
      </c>
      <c r="H293" s="34">
        <v>0</v>
      </c>
      <c r="I293" s="34">
        <v>0</v>
      </c>
      <c r="J293" s="34">
        <v>0</v>
      </c>
      <c r="K293" s="34">
        <v>0</v>
      </c>
      <c r="L293" s="34">
        <v>0</v>
      </c>
      <c r="M293" s="34">
        <v>0</v>
      </c>
      <c r="N293" s="35">
        <v>0</v>
      </c>
    </row>
    <row r="294" spans="1:14" x14ac:dyDescent="0.25">
      <c r="A294" s="27">
        <v>41</v>
      </c>
      <c r="B294" s="28" t="s">
        <v>308</v>
      </c>
      <c r="C294" s="29">
        <f t="shared" ref="C294:N294" si="92">SUM(C295,C299,C303,C307,C310,C313)</f>
        <v>35850</v>
      </c>
      <c r="D294" s="29">
        <f t="shared" si="92"/>
        <v>35850</v>
      </c>
      <c r="E294" s="29">
        <f t="shared" si="92"/>
        <v>35850</v>
      </c>
      <c r="F294" s="29">
        <f t="shared" si="92"/>
        <v>35850</v>
      </c>
      <c r="G294" s="29">
        <f t="shared" si="92"/>
        <v>35850</v>
      </c>
      <c r="H294" s="29">
        <f t="shared" si="92"/>
        <v>35850</v>
      </c>
      <c r="I294" s="29">
        <f t="shared" si="92"/>
        <v>35850</v>
      </c>
      <c r="J294" s="29">
        <f t="shared" si="92"/>
        <v>35850</v>
      </c>
      <c r="K294" s="29">
        <f t="shared" si="92"/>
        <v>35850</v>
      </c>
      <c r="L294" s="29">
        <f t="shared" si="92"/>
        <v>35850</v>
      </c>
      <c r="M294" s="29">
        <f t="shared" si="92"/>
        <v>35850</v>
      </c>
      <c r="N294" s="30">
        <f t="shared" si="92"/>
        <v>35850</v>
      </c>
    </row>
    <row r="295" spans="1:14" x14ac:dyDescent="0.25">
      <c r="A295" s="36">
        <v>411</v>
      </c>
      <c r="B295" s="37" t="s">
        <v>309</v>
      </c>
      <c r="C295" s="38">
        <f t="shared" ref="C295:N295" si="93">+SUM(C296:C298)</f>
        <v>0</v>
      </c>
      <c r="D295" s="38">
        <f t="shared" si="93"/>
        <v>0</v>
      </c>
      <c r="E295" s="38">
        <f t="shared" si="93"/>
        <v>0</v>
      </c>
      <c r="F295" s="38">
        <f t="shared" si="93"/>
        <v>0</v>
      </c>
      <c r="G295" s="38">
        <f t="shared" si="93"/>
        <v>0</v>
      </c>
      <c r="H295" s="38">
        <f t="shared" si="93"/>
        <v>0</v>
      </c>
      <c r="I295" s="38">
        <f t="shared" si="93"/>
        <v>0</v>
      </c>
      <c r="J295" s="38">
        <f t="shared" si="93"/>
        <v>0</v>
      </c>
      <c r="K295" s="38">
        <f t="shared" si="93"/>
        <v>0</v>
      </c>
      <c r="L295" s="38">
        <f t="shared" si="93"/>
        <v>0</v>
      </c>
      <c r="M295" s="38">
        <f t="shared" si="93"/>
        <v>0</v>
      </c>
      <c r="N295" s="39">
        <f t="shared" si="93"/>
        <v>0</v>
      </c>
    </row>
    <row r="296" spans="1:14" x14ac:dyDescent="0.25">
      <c r="A296" s="31">
        <v>4111</v>
      </c>
      <c r="B296" s="32" t="s">
        <v>310</v>
      </c>
      <c r="C296" s="33">
        <v>0</v>
      </c>
      <c r="D296" s="33">
        <v>0</v>
      </c>
      <c r="E296" s="33">
        <v>0</v>
      </c>
      <c r="F296" s="33">
        <v>0</v>
      </c>
      <c r="G296" s="34">
        <v>0</v>
      </c>
      <c r="H296" s="34">
        <v>0</v>
      </c>
      <c r="I296" s="34">
        <v>0</v>
      </c>
      <c r="J296" s="34">
        <v>0</v>
      </c>
      <c r="K296" s="34">
        <v>0</v>
      </c>
      <c r="L296" s="34">
        <v>0</v>
      </c>
      <c r="M296" s="34">
        <v>0</v>
      </c>
      <c r="N296" s="35">
        <v>0</v>
      </c>
    </row>
    <row r="297" spans="1:14" x14ac:dyDescent="0.25">
      <c r="A297" s="31">
        <v>4112</v>
      </c>
      <c r="B297" s="32" t="s">
        <v>311</v>
      </c>
      <c r="C297" s="33">
        <v>0</v>
      </c>
      <c r="D297" s="33">
        <v>0</v>
      </c>
      <c r="E297" s="33">
        <v>0</v>
      </c>
      <c r="F297" s="33">
        <v>0</v>
      </c>
      <c r="G297" s="34">
        <v>0</v>
      </c>
      <c r="H297" s="34">
        <v>0</v>
      </c>
      <c r="I297" s="34">
        <v>0</v>
      </c>
      <c r="J297" s="34">
        <v>0</v>
      </c>
      <c r="K297" s="34">
        <v>0</v>
      </c>
      <c r="L297" s="34">
        <v>0</v>
      </c>
      <c r="M297" s="34">
        <v>0</v>
      </c>
      <c r="N297" s="35">
        <v>0</v>
      </c>
    </row>
    <row r="298" spans="1:14" x14ac:dyDescent="0.25">
      <c r="A298" s="31">
        <v>4113</v>
      </c>
      <c r="B298" s="32" t="s">
        <v>312</v>
      </c>
      <c r="C298" s="33">
        <v>0</v>
      </c>
      <c r="D298" s="33">
        <v>0</v>
      </c>
      <c r="E298" s="33">
        <v>0</v>
      </c>
      <c r="F298" s="33">
        <v>0</v>
      </c>
      <c r="G298" s="34">
        <v>0</v>
      </c>
      <c r="H298" s="34">
        <v>0</v>
      </c>
      <c r="I298" s="34">
        <v>0</v>
      </c>
      <c r="J298" s="34">
        <v>0</v>
      </c>
      <c r="K298" s="34">
        <v>0</v>
      </c>
      <c r="L298" s="34">
        <v>0</v>
      </c>
      <c r="M298" s="34">
        <v>0</v>
      </c>
      <c r="N298" s="35">
        <v>0</v>
      </c>
    </row>
    <row r="299" spans="1:14" x14ac:dyDescent="0.25">
      <c r="A299" s="36">
        <v>412</v>
      </c>
      <c r="B299" s="37" t="s">
        <v>313</v>
      </c>
      <c r="C299" s="38">
        <f t="shared" ref="C299:N299" si="94">SUM(C300:C302)</f>
        <v>0</v>
      </c>
      <c r="D299" s="38">
        <f t="shared" si="94"/>
        <v>0</v>
      </c>
      <c r="E299" s="38">
        <f t="shared" si="94"/>
        <v>0</v>
      </c>
      <c r="F299" s="38">
        <f t="shared" si="94"/>
        <v>0</v>
      </c>
      <c r="G299" s="38">
        <f t="shared" si="94"/>
        <v>0</v>
      </c>
      <c r="H299" s="38">
        <f t="shared" si="94"/>
        <v>0</v>
      </c>
      <c r="I299" s="38">
        <f t="shared" si="94"/>
        <v>0</v>
      </c>
      <c r="J299" s="38">
        <f t="shared" si="94"/>
        <v>0</v>
      </c>
      <c r="K299" s="38">
        <f t="shared" si="94"/>
        <v>0</v>
      </c>
      <c r="L299" s="38">
        <f t="shared" si="94"/>
        <v>0</v>
      </c>
      <c r="M299" s="38">
        <f t="shared" si="94"/>
        <v>0</v>
      </c>
      <c r="N299" s="39">
        <f t="shared" si="94"/>
        <v>0</v>
      </c>
    </row>
    <row r="300" spans="1:14" x14ac:dyDescent="0.25">
      <c r="A300" s="31">
        <v>4121</v>
      </c>
      <c r="B300" s="32" t="s">
        <v>310</v>
      </c>
      <c r="C300" s="33">
        <v>0</v>
      </c>
      <c r="D300" s="33">
        <v>0</v>
      </c>
      <c r="E300" s="33">
        <v>0</v>
      </c>
      <c r="F300" s="33">
        <v>0</v>
      </c>
      <c r="G300" s="34">
        <v>0</v>
      </c>
      <c r="H300" s="34">
        <v>0</v>
      </c>
      <c r="I300" s="34">
        <v>0</v>
      </c>
      <c r="J300" s="34">
        <v>0</v>
      </c>
      <c r="K300" s="34">
        <v>0</v>
      </c>
      <c r="L300" s="34">
        <v>0</v>
      </c>
      <c r="M300" s="34">
        <v>0</v>
      </c>
      <c r="N300" s="35">
        <v>0</v>
      </c>
    </row>
    <row r="301" spans="1:14" x14ac:dyDescent="0.25">
      <c r="A301" s="31">
        <v>4122</v>
      </c>
      <c r="B301" s="32" t="s">
        <v>311</v>
      </c>
      <c r="C301" s="33">
        <v>0</v>
      </c>
      <c r="D301" s="33">
        <v>0</v>
      </c>
      <c r="E301" s="33">
        <v>0</v>
      </c>
      <c r="F301" s="33">
        <v>0</v>
      </c>
      <c r="G301" s="34">
        <v>0</v>
      </c>
      <c r="H301" s="34">
        <v>0</v>
      </c>
      <c r="I301" s="34">
        <v>0</v>
      </c>
      <c r="J301" s="34">
        <v>0</v>
      </c>
      <c r="K301" s="34">
        <v>0</v>
      </c>
      <c r="L301" s="34">
        <v>0</v>
      </c>
      <c r="M301" s="34">
        <v>0</v>
      </c>
      <c r="N301" s="35">
        <v>0</v>
      </c>
    </row>
    <row r="302" spans="1:14" x14ac:dyDescent="0.25">
      <c r="A302" s="31">
        <v>4123</v>
      </c>
      <c r="B302" s="32" t="s">
        <v>312</v>
      </c>
      <c r="C302" s="33">
        <v>0</v>
      </c>
      <c r="D302" s="33">
        <v>0</v>
      </c>
      <c r="E302" s="33">
        <v>0</v>
      </c>
      <c r="F302" s="33">
        <v>0</v>
      </c>
      <c r="G302" s="34">
        <v>0</v>
      </c>
      <c r="H302" s="34">
        <v>0</v>
      </c>
      <c r="I302" s="34">
        <v>0</v>
      </c>
      <c r="J302" s="34">
        <v>0</v>
      </c>
      <c r="K302" s="34">
        <v>0</v>
      </c>
      <c r="L302" s="34">
        <v>0</v>
      </c>
      <c r="M302" s="34">
        <v>0</v>
      </c>
      <c r="N302" s="35">
        <v>0</v>
      </c>
    </row>
    <row r="303" spans="1:14" x14ac:dyDescent="0.25">
      <c r="A303" s="36">
        <v>413</v>
      </c>
      <c r="B303" s="37" t="s">
        <v>314</v>
      </c>
      <c r="C303" s="38">
        <f t="shared" ref="C303:N303" si="95">+SUM(C304:C306)</f>
        <v>0</v>
      </c>
      <c r="D303" s="38">
        <f t="shared" si="95"/>
        <v>0</v>
      </c>
      <c r="E303" s="38">
        <f t="shared" si="95"/>
        <v>0</v>
      </c>
      <c r="F303" s="38">
        <f t="shared" si="95"/>
        <v>0</v>
      </c>
      <c r="G303" s="38">
        <f t="shared" si="95"/>
        <v>0</v>
      </c>
      <c r="H303" s="38">
        <f t="shared" si="95"/>
        <v>0</v>
      </c>
      <c r="I303" s="38">
        <f t="shared" si="95"/>
        <v>0</v>
      </c>
      <c r="J303" s="38">
        <f t="shared" si="95"/>
        <v>0</v>
      </c>
      <c r="K303" s="38">
        <f t="shared" si="95"/>
        <v>0</v>
      </c>
      <c r="L303" s="38">
        <f t="shared" si="95"/>
        <v>0</v>
      </c>
      <c r="M303" s="38">
        <f t="shared" si="95"/>
        <v>0</v>
      </c>
      <c r="N303" s="39">
        <f t="shared" si="95"/>
        <v>0</v>
      </c>
    </row>
    <row r="304" spans="1:14" x14ac:dyDescent="0.25">
      <c r="A304" s="31">
        <v>4131</v>
      </c>
      <c r="B304" s="32" t="s">
        <v>310</v>
      </c>
      <c r="C304" s="33">
        <v>0</v>
      </c>
      <c r="D304" s="33">
        <v>0</v>
      </c>
      <c r="E304" s="33">
        <v>0</v>
      </c>
      <c r="F304" s="33">
        <v>0</v>
      </c>
      <c r="G304" s="34">
        <v>0</v>
      </c>
      <c r="H304" s="34">
        <v>0</v>
      </c>
      <c r="I304" s="34">
        <v>0</v>
      </c>
      <c r="J304" s="34">
        <v>0</v>
      </c>
      <c r="K304" s="34">
        <v>0</v>
      </c>
      <c r="L304" s="34">
        <v>0</v>
      </c>
      <c r="M304" s="34">
        <v>0</v>
      </c>
      <c r="N304" s="35">
        <v>0</v>
      </c>
    </row>
    <row r="305" spans="1:14" x14ac:dyDescent="0.25">
      <c r="A305" s="31">
        <v>4132</v>
      </c>
      <c r="B305" s="32" t="s">
        <v>311</v>
      </c>
      <c r="C305" s="33">
        <v>0</v>
      </c>
      <c r="D305" s="33">
        <v>0</v>
      </c>
      <c r="E305" s="33">
        <v>0</v>
      </c>
      <c r="F305" s="33">
        <v>0</v>
      </c>
      <c r="G305" s="34">
        <v>0</v>
      </c>
      <c r="H305" s="34">
        <v>0</v>
      </c>
      <c r="I305" s="34">
        <v>0</v>
      </c>
      <c r="J305" s="34">
        <v>0</v>
      </c>
      <c r="K305" s="34">
        <v>0</v>
      </c>
      <c r="L305" s="34">
        <v>0</v>
      </c>
      <c r="M305" s="34">
        <v>0</v>
      </c>
      <c r="N305" s="35">
        <v>0</v>
      </c>
    </row>
    <row r="306" spans="1:14" x14ac:dyDescent="0.25">
      <c r="A306" s="31">
        <v>4133</v>
      </c>
      <c r="B306" s="32" t="s">
        <v>312</v>
      </c>
      <c r="C306" s="33">
        <v>0</v>
      </c>
      <c r="D306" s="33">
        <v>0</v>
      </c>
      <c r="E306" s="33">
        <v>0</v>
      </c>
      <c r="F306" s="33">
        <v>0</v>
      </c>
      <c r="G306" s="34">
        <v>0</v>
      </c>
      <c r="H306" s="34">
        <v>0</v>
      </c>
      <c r="I306" s="34">
        <v>0</v>
      </c>
      <c r="J306" s="34">
        <v>0</v>
      </c>
      <c r="K306" s="34">
        <v>0</v>
      </c>
      <c r="L306" s="34">
        <v>0</v>
      </c>
      <c r="M306" s="34">
        <v>0</v>
      </c>
      <c r="N306" s="35">
        <v>0</v>
      </c>
    </row>
    <row r="307" spans="1:14" x14ac:dyDescent="0.25">
      <c r="A307" s="36">
        <v>414</v>
      </c>
      <c r="B307" s="37" t="s">
        <v>315</v>
      </c>
      <c r="C307" s="38">
        <f t="shared" ref="C307:N307" si="96">+SUM(C308:C309)</f>
        <v>35000</v>
      </c>
      <c r="D307" s="38">
        <f t="shared" si="96"/>
        <v>35000</v>
      </c>
      <c r="E307" s="38">
        <f t="shared" si="96"/>
        <v>35000</v>
      </c>
      <c r="F307" s="38">
        <f t="shared" si="96"/>
        <v>35000</v>
      </c>
      <c r="G307" s="38">
        <f t="shared" si="96"/>
        <v>35000</v>
      </c>
      <c r="H307" s="38">
        <f t="shared" si="96"/>
        <v>35000</v>
      </c>
      <c r="I307" s="38">
        <f t="shared" si="96"/>
        <v>35000</v>
      </c>
      <c r="J307" s="38">
        <f t="shared" si="96"/>
        <v>35000</v>
      </c>
      <c r="K307" s="38">
        <f t="shared" si="96"/>
        <v>35000</v>
      </c>
      <c r="L307" s="38">
        <f t="shared" si="96"/>
        <v>35000</v>
      </c>
      <c r="M307" s="38">
        <f t="shared" si="96"/>
        <v>35000</v>
      </c>
      <c r="N307" s="39">
        <f t="shared" si="96"/>
        <v>35000</v>
      </c>
    </row>
    <row r="308" spans="1:14" x14ac:dyDescent="0.25">
      <c r="A308" s="31">
        <v>4141</v>
      </c>
      <c r="B308" s="32" t="s">
        <v>316</v>
      </c>
      <c r="C308" s="33">
        <v>35000</v>
      </c>
      <c r="D308" s="33">
        <v>35000</v>
      </c>
      <c r="E308" s="33">
        <v>35000</v>
      </c>
      <c r="F308" s="33">
        <v>35000</v>
      </c>
      <c r="G308" s="34">
        <v>35000</v>
      </c>
      <c r="H308" s="34">
        <v>35000</v>
      </c>
      <c r="I308" s="34">
        <v>35000</v>
      </c>
      <c r="J308" s="34">
        <v>35000</v>
      </c>
      <c r="K308" s="34">
        <v>35000</v>
      </c>
      <c r="L308" s="34">
        <v>35000</v>
      </c>
      <c r="M308" s="34">
        <v>35000</v>
      </c>
      <c r="N308" s="35">
        <v>35000</v>
      </c>
    </row>
    <row r="309" spans="1:14" x14ac:dyDescent="0.25">
      <c r="A309" s="31">
        <v>4142</v>
      </c>
      <c r="B309" s="32" t="s">
        <v>312</v>
      </c>
      <c r="C309" s="33">
        <v>0</v>
      </c>
      <c r="D309" s="33">
        <v>0</v>
      </c>
      <c r="E309" s="33">
        <v>0</v>
      </c>
      <c r="F309" s="33">
        <v>0</v>
      </c>
      <c r="G309" s="34">
        <v>0</v>
      </c>
      <c r="H309" s="34">
        <v>0</v>
      </c>
      <c r="I309" s="34">
        <v>0</v>
      </c>
      <c r="J309" s="34">
        <v>0</v>
      </c>
      <c r="K309" s="34">
        <v>0</v>
      </c>
      <c r="L309" s="34">
        <v>0</v>
      </c>
      <c r="M309" s="34">
        <v>0</v>
      </c>
      <c r="N309" s="35">
        <v>0</v>
      </c>
    </row>
    <row r="310" spans="1:14" x14ac:dyDescent="0.25">
      <c r="A310" s="36">
        <v>415</v>
      </c>
      <c r="B310" s="37" t="s">
        <v>317</v>
      </c>
      <c r="C310" s="38">
        <f t="shared" ref="C310:N310" si="97">+SUM(C311:C312)</f>
        <v>850</v>
      </c>
      <c r="D310" s="38">
        <f t="shared" si="97"/>
        <v>850</v>
      </c>
      <c r="E310" s="38">
        <f t="shared" si="97"/>
        <v>850</v>
      </c>
      <c r="F310" s="38">
        <f t="shared" si="97"/>
        <v>850</v>
      </c>
      <c r="G310" s="38">
        <f t="shared" si="97"/>
        <v>850</v>
      </c>
      <c r="H310" s="38">
        <f t="shared" si="97"/>
        <v>850</v>
      </c>
      <c r="I310" s="38">
        <f t="shared" si="97"/>
        <v>850</v>
      </c>
      <c r="J310" s="38">
        <f t="shared" si="97"/>
        <v>850</v>
      </c>
      <c r="K310" s="38">
        <f t="shared" si="97"/>
        <v>850</v>
      </c>
      <c r="L310" s="38">
        <f t="shared" si="97"/>
        <v>850</v>
      </c>
      <c r="M310" s="38">
        <f t="shared" si="97"/>
        <v>850</v>
      </c>
      <c r="N310" s="39">
        <f t="shared" si="97"/>
        <v>850</v>
      </c>
    </row>
    <row r="311" spans="1:14" x14ac:dyDescent="0.25">
      <c r="A311" s="31">
        <v>4151</v>
      </c>
      <c r="B311" s="32" t="s">
        <v>318</v>
      </c>
      <c r="C311" s="33">
        <v>0</v>
      </c>
      <c r="D311" s="33">
        <v>0</v>
      </c>
      <c r="E311" s="33">
        <v>0</v>
      </c>
      <c r="F311" s="33">
        <v>0</v>
      </c>
      <c r="G311" s="34">
        <v>0</v>
      </c>
      <c r="H311" s="34">
        <v>0</v>
      </c>
      <c r="I311" s="34">
        <v>0</v>
      </c>
      <c r="J311" s="34">
        <v>0</v>
      </c>
      <c r="K311" s="34">
        <v>0</v>
      </c>
      <c r="L311" s="34">
        <v>0</v>
      </c>
      <c r="M311" s="34">
        <v>0</v>
      </c>
      <c r="N311" s="35">
        <v>0</v>
      </c>
    </row>
    <row r="312" spans="1:14" x14ac:dyDescent="0.25">
      <c r="A312" s="31">
        <v>4158</v>
      </c>
      <c r="B312" s="32" t="s">
        <v>319</v>
      </c>
      <c r="C312" s="33">
        <v>850</v>
      </c>
      <c r="D312" s="33">
        <v>850</v>
      </c>
      <c r="E312" s="33">
        <v>850</v>
      </c>
      <c r="F312" s="33">
        <v>850</v>
      </c>
      <c r="G312" s="34">
        <v>850</v>
      </c>
      <c r="H312" s="34">
        <v>850</v>
      </c>
      <c r="I312" s="34">
        <v>850</v>
      </c>
      <c r="J312" s="34">
        <v>850</v>
      </c>
      <c r="K312" s="34">
        <v>850</v>
      </c>
      <c r="L312" s="34">
        <v>850</v>
      </c>
      <c r="M312" s="34">
        <v>850</v>
      </c>
      <c r="N312" s="35">
        <v>850</v>
      </c>
    </row>
    <row r="313" spans="1:14" x14ac:dyDescent="0.25">
      <c r="A313" s="36">
        <v>419</v>
      </c>
      <c r="B313" s="37" t="s">
        <v>167</v>
      </c>
      <c r="C313" s="38">
        <f t="shared" ref="C313:N313" si="98">SUM(C314:C315)</f>
        <v>0</v>
      </c>
      <c r="D313" s="38">
        <f t="shared" si="98"/>
        <v>0</v>
      </c>
      <c r="E313" s="38">
        <f t="shared" si="98"/>
        <v>0</v>
      </c>
      <c r="F313" s="38">
        <f t="shared" si="98"/>
        <v>0</v>
      </c>
      <c r="G313" s="38">
        <f t="shared" si="98"/>
        <v>0</v>
      </c>
      <c r="H313" s="38">
        <f t="shared" si="98"/>
        <v>0</v>
      </c>
      <c r="I313" s="38">
        <f t="shared" si="98"/>
        <v>0</v>
      </c>
      <c r="J313" s="38">
        <f t="shared" si="98"/>
        <v>0</v>
      </c>
      <c r="K313" s="38">
        <f t="shared" si="98"/>
        <v>0</v>
      </c>
      <c r="L313" s="38">
        <f t="shared" si="98"/>
        <v>0</v>
      </c>
      <c r="M313" s="38">
        <f t="shared" si="98"/>
        <v>0</v>
      </c>
      <c r="N313" s="39">
        <f t="shared" si="98"/>
        <v>0</v>
      </c>
    </row>
    <row r="314" spans="1:14" x14ac:dyDescent="0.25">
      <c r="A314" s="31">
        <v>4191</v>
      </c>
      <c r="B314" s="32" t="s">
        <v>320</v>
      </c>
      <c r="C314" s="33">
        <v>0</v>
      </c>
      <c r="D314" s="33">
        <v>0</v>
      </c>
      <c r="E314" s="33">
        <v>0</v>
      </c>
      <c r="F314" s="33">
        <v>0</v>
      </c>
      <c r="G314" s="34">
        <v>0</v>
      </c>
      <c r="H314" s="34">
        <v>0</v>
      </c>
      <c r="I314" s="34">
        <v>0</v>
      </c>
      <c r="J314" s="34">
        <v>0</v>
      </c>
      <c r="K314" s="34">
        <v>0</v>
      </c>
      <c r="L314" s="34">
        <v>0</v>
      </c>
      <c r="M314" s="34">
        <v>0</v>
      </c>
      <c r="N314" s="35">
        <v>0</v>
      </c>
    </row>
    <row r="315" spans="1:14" x14ac:dyDescent="0.25">
      <c r="A315" s="31">
        <v>4192</v>
      </c>
      <c r="B315" s="32" t="s">
        <v>321</v>
      </c>
      <c r="C315" s="33">
        <v>0</v>
      </c>
      <c r="D315" s="33">
        <v>0</v>
      </c>
      <c r="E315" s="33">
        <v>0</v>
      </c>
      <c r="F315" s="33">
        <v>0</v>
      </c>
      <c r="G315" s="34">
        <v>0</v>
      </c>
      <c r="H315" s="34">
        <v>0</v>
      </c>
      <c r="I315" s="34">
        <v>0</v>
      </c>
      <c r="J315" s="34">
        <v>0</v>
      </c>
      <c r="K315" s="34">
        <v>0</v>
      </c>
      <c r="L315" s="34">
        <v>0</v>
      </c>
      <c r="M315" s="34">
        <v>0</v>
      </c>
      <c r="N315" s="35">
        <v>0</v>
      </c>
    </row>
    <row r="316" spans="1:14" x14ac:dyDescent="0.25">
      <c r="A316" s="27">
        <v>42</v>
      </c>
      <c r="B316" s="28" t="s">
        <v>322</v>
      </c>
      <c r="C316" s="29">
        <f t="shared" ref="C316:N316" si="99">+SUM(C317:C320,C324)</f>
        <v>0</v>
      </c>
      <c r="D316" s="29">
        <f t="shared" si="99"/>
        <v>0</v>
      </c>
      <c r="E316" s="29">
        <f t="shared" si="99"/>
        <v>0</v>
      </c>
      <c r="F316" s="29">
        <f t="shared" si="99"/>
        <v>0</v>
      </c>
      <c r="G316" s="29">
        <f t="shared" si="99"/>
        <v>0</v>
      </c>
      <c r="H316" s="29">
        <f t="shared" si="99"/>
        <v>0</v>
      </c>
      <c r="I316" s="29">
        <f t="shared" si="99"/>
        <v>0</v>
      </c>
      <c r="J316" s="29">
        <f t="shared" si="99"/>
        <v>0</v>
      </c>
      <c r="K316" s="29">
        <f t="shared" si="99"/>
        <v>0</v>
      </c>
      <c r="L316" s="29">
        <f t="shared" si="99"/>
        <v>0</v>
      </c>
      <c r="M316" s="29">
        <f t="shared" si="99"/>
        <v>0</v>
      </c>
      <c r="N316" s="30">
        <f t="shared" si="99"/>
        <v>0</v>
      </c>
    </row>
    <row r="317" spans="1:14" x14ac:dyDescent="0.25">
      <c r="A317" s="31">
        <v>421</v>
      </c>
      <c r="B317" s="32" t="s">
        <v>323</v>
      </c>
      <c r="C317" s="33">
        <v>0</v>
      </c>
      <c r="D317" s="33">
        <v>0</v>
      </c>
      <c r="E317" s="33">
        <v>0</v>
      </c>
      <c r="F317" s="33">
        <v>0</v>
      </c>
      <c r="G317" s="34">
        <v>0</v>
      </c>
      <c r="H317" s="34">
        <v>0</v>
      </c>
      <c r="I317" s="34">
        <v>0</v>
      </c>
      <c r="J317" s="34">
        <v>0</v>
      </c>
      <c r="K317" s="34">
        <v>0</v>
      </c>
      <c r="L317" s="34">
        <v>0</v>
      </c>
      <c r="M317" s="34">
        <v>0</v>
      </c>
      <c r="N317" s="35">
        <v>0</v>
      </c>
    </row>
    <row r="318" spans="1:14" x14ac:dyDescent="0.25">
      <c r="A318" s="31">
        <v>422</v>
      </c>
      <c r="B318" s="32" t="s">
        <v>324</v>
      </c>
      <c r="C318" s="33">
        <v>0</v>
      </c>
      <c r="D318" s="33">
        <v>0</v>
      </c>
      <c r="E318" s="33">
        <v>0</v>
      </c>
      <c r="F318" s="33">
        <v>0</v>
      </c>
      <c r="G318" s="34">
        <v>0</v>
      </c>
      <c r="H318" s="34">
        <v>0</v>
      </c>
      <c r="I318" s="34">
        <v>0</v>
      </c>
      <c r="J318" s="34">
        <v>0</v>
      </c>
      <c r="K318" s="34">
        <v>0</v>
      </c>
      <c r="L318" s="34">
        <v>0</v>
      </c>
      <c r="M318" s="34">
        <v>0</v>
      </c>
      <c r="N318" s="35">
        <v>0</v>
      </c>
    </row>
    <row r="319" spans="1:14" x14ac:dyDescent="0.25">
      <c r="A319" s="31">
        <v>426</v>
      </c>
      <c r="B319" s="32" t="s">
        <v>325</v>
      </c>
      <c r="C319" s="33">
        <v>0</v>
      </c>
      <c r="D319" s="33">
        <v>0</v>
      </c>
      <c r="E319" s="33">
        <v>0</v>
      </c>
      <c r="F319" s="33">
        <v>0</v>
      </c>
      <c r="G319" s="34">
        <v>0</v>
      </c>
      <c r="H319" s="34">
        <v>0</v>
      </c>
      <c r="I319" s="34">
        <v>0</v>
      </c>
      <c r="J319" s="34">
        <v>0</v>
      </c>
      <c r="K319" s="34">
        <v>0</v>
      </c>
      <c r="L319" s="34">
        <v>0</v>
      </c>
      <c r="M319" s="34">
        <v>0</v>
      </c>
      <c r="N319" s="35">
        <v>0</v>
      </c>
    </row>
    <row r="320" spans="1:14" x14ac:dyDescent="0.25">
      <c r="A320" s="36">
        <v>428</v>
      </c>
      <c r="B320" s="37" t="s">
        <v>326</v>
      </c>
      <c r="C320" s="38">
        <f t="shared" ref="C320:N320" si="100">SUM(C321:C323)</f>
        <v>0</v>
      </c>
      <c r="D320" s="38">
        <f t="shared" si="100"/>
        <v>0</v>
      </c>
      <c r="E320" s="38">
        <f t="shared" si="100"/>
        <v>0</v>
      </c>
      <c r="F320" s="38">
        <f t="shared" si="100"/>
        <v>0</v>
      </c>
      <c r="G320" s="38">
        <f t="shared" si="100"/>
        <v>0</v>
      </c>
      <c r="H320" s="38">
        <f t="shared" si="100"/>
        <v>0</v>
      </c>
      <c r="I320" s="38">
        <f t="shared" si="100"/>
        <v>0</v>
      </c>
      <c r="J320" s="38">
        <f t="shared" si="100"/>
        <v>0</v>
      </c>
      <c r="K320" s="38">
        <f t="shared" si="100"/>
        <v>0</v>
      </c>
      <c r="L320" s="38">
        <f t="shared" si="100"/>
        <v>0</v>
      </c>
      <c r="M320" s="38">
        <f t="shared" si="100"/>
        <v>0</v>
      </c>
      <c r="N320" s="39">
        <f t="shared" si="100"/>
        <v>0</v>
      </c>
    </row>
    <row r="321" spans="1:14" x14ac:dyDescent="0.25">
      <c r="A321" s="31">
        <v>4281</v>
      </c>
      <c r="B321" s="32" t="s">
        <v>323</v>
      </c>
      <c r="C321" s="33">
        <v>0</v>
      </c>
      <c r="D321" s="33">
        <v>0</v>
      </c>
      <c r="E321" s="33">
        <v>0</v>
      </c>
      <c r="F321" s="33">
        <v>0</v>
      </c>
      <c r="G321" s="34">
        <v>0</v>
      </c>
      <c r="H321" s="34">
        <v>0</v>
      </c>
      <c r="I321" s="34">
        <v>0</v>
      </c>
      <c r="J321" s="34">
        <v>0</v>
      </c>
      <c r="K321" s="34">
        <v>0</v>
      </c>
      <c r="L321" s="34">
        <v>0</v>
      </c>
      <c r="M321" s="34">
        <v>0</v>
      </c>
      <c r="N321" s="35">
        <v>0</v>
      </c>
    </row>
    <row r="322" spans="1:14" x14ac:dyDescent="0.25">
      <c r="A322" s="31">
        <v>4282</v>
      </c>
      <c r="B322" s="32" t="s">
        <v>324</v>
      </c>
      <c r="C322" s="33">
        <v>0</v>
      </c>
      <c r="D322" s="33">
        <v>0</v>
      </c>
      <c r="E322" s="33">
        <v>0</v>
      </c>
      <c r="F322" s="33">
        <v>0</v>
      </c>
      <c r="G322" s="34">
        <v>0</v>
      </c>
      <c r="H322" s="34">
        <v>0</v>
      </c>
      <c r="I322" s="34">
        <v>0</v>
      </c>
      <c r="J322" s="34">
        <v>0</v>
      </c>
      <c r="K322" s="34">
        <v>0</v>
      </c>
      <c r="L322" s="34">
        <v>0</v>
      </c>
      <c r="M322" s="34">
        <v>0</v>
      </c>
      <c r="N322" s="35">
        <v>0</v>
      </c>
    </row>
    <row r="323" spans="1:14" x14ac:dyDescent="0.25">
      <c r="A323" s="31">
        <v>4286</v>
      </c>
      <c r="B323" s="32" t="s">
        <v>325</v>
      </c>
      <c r="C323" s="33">
        <v>0</v>
      </c>
      <c r="D323" s="33">
        <v>0</v>
      </c>
      <c r="E323" s="33">
        <v>0</v>
      </c>
      <c r="F323" s="33">
        <v>0</v>
      </c>
      <c r="G323" s="34">
        <v>0</v>
      </c>
      <c r="H323" s="34">
        <v>0</v>
      </c>
      <c r="I323" s="34">
        <v>0</v>
      </c>
      <c r="J323" s="34">
        <v>0</v>
      </c>
      <c r="K323" s="34">
        <v>0</v>
      </c>
      <c r="L323" s="34">
        <v>0</v>
      </c>
      <c r="M323" s="34">
        <v>0</v>
      </c>
      <c r="N323" s="35">
        <v>0</v>
      </c>
    </row>
    <row r="324" spans="1:14" x14ac:dyDescent="0.25">
      <c r="A324" s="31">
        <v>429</v>
      </c>
      <c r="B324" s="32" t="s">
        <v>167</v>
      </c>
      <c r="C324" s="33">
        <v>0</v>
      </c>
      <c r="D324" s="33">
        <v>0</v>
      </c>
      <c r="E324" s="33">
        <v>0</v>
      </c>
      <c r="F324" s="33">
        <v>0</v>
      </c>
      <c r="G324" s="34">
        <v>0</v>
      </c>
      <c r="H324" s="34">
        <v>0</v>
      </c>
      <c r="I324" s="34">
        <v>0</v>
      </c>
      <c r="J324" s="34">
        <v>0</v>
      </c>
      <c r="K324" s="34">
        <v>0</v>
      </c>
      <c r="L324" s="34">
        <v>0</v>
      </c>
      <c r="M324" s="34">
        <v>0</v>
      </c>
      <c r="N324" s="35">
        <v>0</v>
      </c>
    </row>
    <row r="325" spans="1:14" x14ac:dyDescent="0.25">
      <c r="A325" s="27">
        <v>43</v>
      </c>
      <c r="B325" s="28" t="s">
        <v>327</v>
      </c>
      <c r="C325" s="29">
        <f t="shared" ref="C325:N325" si="101">SUM(C326:C333,C341)</f>
        <v>32313.15</v>
      </c>
      <c r="D325" s="29">
        <f t="shared" si="101"/>
        <v>34989.150000000009</v>
      </c>
      <c r="E325" s="29">
        <f t="shared" si="101"/>
        <v>33665.150000000009</v>
      </c>
      <c r="F325" s="29">
        <f t="shared" si="101"/>
        <v>32341.150000000009</v>
      </c>
      <c r="G325" s="29">
        <f t="shared" si="101"/>
        <v>29991.150000000009</v>
      </c>
      <c r="H325" s="29">
        <f t="shared" si="101"/>
        <v>27641.150000000009</v>
      </c>
      <c r="I325" s="29">
        <f t="shared" si="101"/>
        <v>25291.150000000009</v>
      </c>
      <c r="J325" s="29">
        <f t="shared" si="101"/>
        <v>22941.150000000009</v>
      </c>
      <c r="K325" s="29">
        <f t="shared" si="101"/>
        <v>20591.150000000009</v>
      </c>
      <c r="L325" s="29">
        <f t="shared" si="101"/>
        <v>18241.150000000009</v>
      </c>
      <c r="M325" s="29">
        <f t="shared" si="101"/>
        <v>15891.150000000009</v>
      </c>
      <c r="N325" s="30">
        <f t="shared" si="101"/>
        <v>13541.150000000009</v>
      </c>
    </row>
    <row r="326" spans="1:14" x14ac:dyDescent="0.25">
      <c r="A326" s="31">
        <v>431</v>
      </c>
      <c r="B326" s="32" t="s">
        <v>323</v>
      </c>
      <c r="C326" s="33">
        <v>0</v>
      </c>
      <c r="D326" s="33">
        <v>0</v>
      </c>
      <c r="E326" s="33">
        <v>0</v>
      </c>
      <c r="F326" s="33">
        <v>0</v>
      </c>
      <c r="G326" s="34">
        <v>0</v>
      </c>
      <c r="H326" s="34">
        <v>0</v>
      </c>
      <c r="I326" s="34">
        <v>0</v>
      </c>
      <c r="J326" s="34">
        <v>0</v>
      </c>
      <c r="K326" s="34">
        <v>0</v>
      </c>
      <c r="L326" s="34">
        <v>0</v>
      </c>
      <c r="M326" s="34">
        <v>0</v>
      </c>
      <c r="N326" s="35">
        <v>0</v>
      </c>
    </row>
    <row r="327" spans="1:14" x14ac:dyDescent="0.25">
      <c r="A327" s="31">
        <v>432</v>
      </c>
      <c r="B327" s="32" t="s">
        <v>324</v>
      </c>
      <c r="C327" s="33">
        <v>0</v>
      </c>
      <c r="D327" s="33">
        <v>0</v>
      </c>
      <c r="E327" s="33">
        <v>0</v>
      </c>
      <c r="F327" s="33">
        <v>0</v>
      </c>
      <c r="G327" s="34">
        <v>0</v>
      </c>
      <c r="H327" s="34">
        <v>0</v>
      </c>
      <c r="I327" s="34">
        <v>0</v>
      </c>
      <c r="J327" s="34">
        <v>0</v>
      </c>
      <c r="K327" s="34">
        <v>0</v>
      </c>
      <c r="L327" s="34">
        <v>0</v>
      </c>
      <c r="M327" s="34">
        <v>0</v>
      </c>
      <c r="N327" s="35">
        <v>0</v>
      </c>
    </row>
    <row r="328" spans="1:14" x14ac:dyDescent="0.25">
      <c r="A328" s="31">
        <v>433</v>
      </c>
      <c r="B328" s="32" t="s">
        <v>328</v>
      </c>
      <c r="C328" s="33">
        <v>80000</v>
      </c>
      <c r="D328" s="33">
        <v>84000</v>
      </c>
      <c r="E328" s="33">
        <v>84000</v>
      </c>
      <c r="F328" s="33">
        <v>84000</v>
      </c>
      <c r="G328" s="34">
        <v>84000</v>
      </c>
      <c r="H328" s="34">
        <v>84000</v>
      </c>
      <c r="I328" s="34">
        <v>84000</v>
      </c>
      <c r="J328" s="34">
        <v>84000</v>
      </c>
      <c r="K328" s="34">
        <v>84000</v>
      </c>
      <c r="L328" s="34">
        <v>84000</v>
      </c>
      <c r="M328" s="34">
        <v>84000</v>
      </c>
      <c r="N328" s="35">
        <v>84000</v>
      </c>
    </row>
    <row r="329" spans="1:14" x14ac:dyDescent="0.25">
      <c r="A329" s="31">
        <v>434</v>
      </c>
      <c r="B329" s="32" t="s">
        <v>329</v>
      </c>
      <c r="C329" s="33">
        <v>0</v>
      </c>
      <c r="D329" s="33">
        <v>0</v>
      </c>
      <c r="E329" s="33">
        <v>0</v>
      </c>
      <c r="F329" s="33">
        <v>0</v>
      </c>
      <c r="G329" s="34">
        <v>0</v>
      </c>
      <c r="H329" s="34">
        <v>0</v>
      </c>
      <c r="I329" s="34">
        <v>0</v>
      </c>
      <c r="J329" s="34">
        <v>0</v>
      </c>
      <c r="K329" s="34">
        <v>0</v>
      </c>
      <c r="L329" s="34">
        <v>0</v>
      </c>
      <c r="M329" s="34">
        <v>0</v>
      </c>
      <c r="N329" s="35">
        <v>0</v>
      </c>
    </row>
    <row r="330" spans="1:14" x14ac:dyDescent="0.25">
      <c r="A330" s="31">
        <v>435</v>
      </c>
      <c r="B330" s="32" t="s">
        <v>330</v>
      </c>
      <c r="C330" s="33">
        <v>0</v>
      </c>
      <c r="D330" s="33">
        <v>0</v>
      </c>
      <c r="E330" s="33">
        <v>0</v>
      </c>
      <c r="F330" s="33">
        <v>0</v>
      </c>
      <c r="G330" s="34">
        <v>0</v>
      </c>
      <c r="H330" s="34">
        <v>0</v>
      </c>
      <c r="I330" s="34">
        <v>0</v>
      </c>
      <c r="J330" s="34">
        <v>0</v>
      </c>
      <c r="K330" s="34">
        <v>0</v>
      </c>
      <c r="L330" s="34">
        <v>0</v>
      </c>
      <c r="M330" s="34">
        <v>0</v>
      </c>
      <c r="N330" s="35">
        <v>0</v>
      </c>
    </row>
    <row r="331" spans="1:14" x14ac:dyDescent="0.25">
      <c r="A331" s="31">
        <v>436</v>
      </c>
      <c r="B331" s="32" t="s">
        <v>331</v>
      </c>
      <c r="C331" s="33">
        <v>0</v>
      </c>
      <c r="D331" s="33">
        <v>0</v>
      </c>
      <c r="E331" s="33">
        <v>0</v>
      </c>
      <c r="F331" s="33">
        <v>0</v>
      </c>
      <c r="G331" s="34">
        <v>0</v>
      </c>
      <c r="H331" s="34">
        <v>0</v>
      </c>
      <c r="I331" s="34">
        <v>0</v>
      </c>
      <c r="J331" s="34">
        <v>0</v>
      </c>
      <c r="K331" s="34">
        <v>0</v>
      </c>
      <c r="L331" s="34">
        <v>0</v>
      </c>
      <c r="M331" s="34">
        <v>0</v>
      </c>
      <c r="N331" s="35">
        <v>0</v>
      </c>
    </row>
    <row r="332" spans="1:14" x14ac:dyDescent="0.25">
      <c r="A332" s="31">
        <v>437</v>
      </c>
      <c r="B332" s="32" t="s">
        <v>332</v>
      </c>
      <c r="C332" s="33">
        <v>17818.740000000002</v>
      </c>
      <c r="D332" s="33">
        <v>17818.740000000002</v>
      </c>
      <c r="E332" s="33">
        <v>17818.740000000002</v>
      </c>
      <c r="F332" s="33">
        <v>17818.740000000002</v>
      </c>
      <c r="G332" s="34">
        <v>17818.740000000002</v>
      </c>
      <c r="H332" s="34">
        <v>17818.740000000002</v>
      </c>
      <c r="I332" s="34">
        <v>17818.740000000002</v>
      </c>
      <c r="J332" s="34">
        <v>17818.740000000002</v>
      </c>
      <c r="K332" s="34">
        <v>17818.740000000002</v>
      </c>
      <c r="L332" s="34">
        <v>17818.740000000002</v>
      </c>
      <c r="M332" s="34">
        <v>17818.740000000002</v>
      </c>
      <c r="N332" s="35">
        <v>17818.740000000002</v>
      </c>
    </row>
    <row r="333" spans="1:14" x14ac:dyDescent="0.25">
      <c r="A333" s="36">
        <v>438</v>
      </c>
      <c r="B333" s="37" t="s">
        <v>326</v>
      </c>
      <c r="C333" s="38">
        <f t="shared" ref="C333:N333" si="102">SUM(C334:C340)</f>
        <v>-65505.590000000004</v>
      </c>
      <c r="D333" s="38">
        <f t="shared" si="102"/>
        <v>-66829.59</v>
      </c>
      <c r="E333" s="38">
        <f t="shared" si="102"/>
        <v>-68153.59</v>
      </c>
      <c r="F333" s="38">
        <f t="shared" si="102"/>
        <v>-69477.59</v>
      </c>
      <c r="G333" s="38">
        <f t="shared" si="102"/>
        <v>-71827.59</v>
      </c>
      <c r="H333" s="38">
        <f t="shared" si="102"/>
        <v>-74177.59</v>
      </c>
      <c r="I333" s="38">
        <f t="shared" si="102"/>
        <v>-76527.59</v>
      </c>
      <c r="J333" s="38">
        <f t="shared" si="102"/>
        <v>-78877.59</v>
      </c>
      <c r="K333" s="38">
        <f t="shared" si="102"/>
        <v>-81227.59</v>
      </c>
      <c r="L333" s="38">
        <f t="shared" si="102"/>
        <v>-83577.59</v>
      </c>
      <c r="M333" s="38">
        <f t="shared" si="102"/>
        <v>-85927.59</v>
      </c>
      <c r="N333" s="39">
        <f t="shared" si="102"/>
        <v>-88277.59</v>
      </c>
    </row>
    <row r="334" spans="1:14" x14ac:dyDescent="0.25">
      <c r="A334" s="31">
        <v>4381</v>
      </c>
      <c r="B334" s="32" t="s">
        <v>323</v>
      </c>
      <c r="C334" s="33">
        <v>0</v>
      </c>
      <c r="D334" s="33">
        <v>0</v>
      </c>
      <c r="E334" s="33">
        <v>0</v>
      </c>
      <c r="F334" s="33">
        <v>0</v>
      </c>
      <c r="G334" s="34">
        <v>0</v>
      </c>
      <c r="H334" s="34">
        <v>0</v>
      </c>
      <c r="I334" s="34">
        <v>0</v>
      </c>
      <c r="J334" s="34">
        <v>0</v>
      </c>
      <c r="K334" s="34">
        <v>0</v>
      </c>
      <c r="L334" s="34">
        <v>0</v>
      </c>
      <c r="M334" s="34">
        <v>0</v>
      </c>
      <c r="N334" s="35">
        <v>0</v>
      </c>
    </row>
    <row r="335" spans="1:14" x14ac:dyDescent="0.25">
      <c r="A335" s="31">
        <v>4382</v>
      </c>
      <c r="B335" s="32" t="s">
        <v>324</v>
      </c>
      <c r="C335" s="33">
        <v>0</v>
      </c>
      <c r="D335" s="33">
        <v>0</v>
      </c>
      <c r="E335" s="33">
        <v>0</v>
      </c>
      <c r="F335" s="33">
        <v>0</v>
      </c>
      <c r="G335" s="34">
        <v>0</v>
      </c>
      <c r="H335" s="34">
        <v>0</v>
      </c>
      <c r="I335" s="34">
        <v>0</v>
      </c>
      <c r="J335" s="34">
        <v>0</v>
      </c>
      <c r="K335" s="34">
        <v>0</v>
      </c>
      <c r="L335" s="34">
        <v>0</v>
      </c>
      <c r="M335" s="34">
        <v>0</v>
      </c>
      <c r="N335" s="35">
        <v>0</v>
      </c>
    </row>
    <row r="336" spans="1:14" x14ac:dyDescent="0.25">
      <c r="A336" s="31">
        <v>4383</v>
      </c>
      <c r="B336" s="32" t="s">
        <v>328</v>
      </c>
      <c r="C336" s="33">
        <v>-1621.95</v>
      </c>
      <c r="D336" s="33">
        <v>-1786.95</v>
      </c>
      <c r="E336" s="33">
        <v>-1951.95</v>
      </c>
      <c r="F336" s="33">
        <v>-2116.9499999999998</v>
      </c>
      <c r="G336" s="34">
        <v>-2316.9499999999998</v>
      </c>
      <c r="H336" s="34">
        <v>-2516.9499999999998</v>
      </c>
      <c r="I336" s="34">
        <v>-2716.95</v>
      </c>
      <c r="J336" s="34">
        <v>-2916.95</v>
      </c>
      <c r="K336" s="34">
        <v>-3116.95</v>
      </c>
      <c r="L336" s="34">
        <v>-3316.95</v>
      </c>
      <c r="M336" s="34">
        <v>-3516.95</v>
      </c>
      <c r="N336" s="35">
        <v>-3716.95</v>
      </c>
    </row>
    <row r="337" spans="1:14" x14ac:dyDescent="0.25">
      <c r="A337" s="31">
        <v>4384</v>
      </c>
      <c r="B337" s="32" t="s">
        <v>329</v>
      </c>
      <c r="C337" s="33">
        <v>-42316.22</v>
      </c>
      <c r="D337" s="33">
        <v>-43030.22</v>
      </c>
      <c r="E337" s="33">
        <v>-43744.22</v>
      </c>
      <c r="F337" s="33">
        <v>-44458.22</v>
      </c>
      <c r="G337" s="34">
        <v>-45308.22</v>
      </c>
      <c r="H337" s="34">
        <v>-46158.22</v>
      </c>
      <c r="I337" s="34">
        <v>-47008.22</v>
      </c>
      <c r="J337" s="34">
        <v>-47858.22</v>
      </c>
      <c r="K337" s="34">
        <v>-48708.22</v>
      </c>
      <c r="L337" s="34">
        <v>-49558.22</v>
      </c>
      <c r="M337" s="34">
        <v>-50408.22</v>
      </c>
      <c r="N337" s="35">
        <v>-51258.22</v>
      </c>
    </row>
    <row r="338" spans="1:14" x14ac:dyDescent="0.25">
      <c r="A338" s="31">
        <v>4385</v>
      </c>
      <c r="B338" s="32" t="s">
        <v>330</v>
      </c>
      <c r="C338" s="33">
        <v>-18940.740000000002</v>
      </c>
      <c r="D338" s="33">
        <v>-19306.740000000002</v>
      </c>
      <c r="E338" s="33">
        <v>-19672.740000000002</v>
      </c>
      <c r="F338" s="33">
        <v>-20038.740000000002</v>
      </c>
      <c r="G338" s="34">
        <v>-21038.74</v>
      </c>
      <c r="H338" s="34">
        <v>-22038.74</v>
      </c>
      <c r="I338" s="34">
        <v>-23038.74</v>
      </c>
      <c r="J338" s="34">
        <v>-24038.74</v>
      </c>
      <c r="K338" s="34">
        <v>-25038.74</v>
      </c>
      <c r="L338" s="34">
        <v>-26038.74</v>
      </c>
      <c r="M338" s="34">
        <v>-27038.74</v>
      </c>
      <c r="N338" s="35">
        <v>-28038.74</v>
      </c>
    </row>
    <row r="339" spans="1:14" x14ac:dyDescent="0.25">
      <c r="A339" s="31">
        <v>4386</v>
      </c>
      <c r="B339" s="32" t="s">
        <v>331</v>
      </c>
      <c r="C339" s="33">
        <v>0</v>
      </c>
      <c r="D339" s="33">
        <v>0</v>
      </c>
      <c r="E339" s="33">
        <v>0</v>
      </c>
      <c r="F339" s="33">
        <v>0</v>
      </c>
      <c r="G339" s="34">
        <v>0</v>
      </c>
      <c r="H339" s="34">
        <v>0</v>
      </c>
      <c r="I339" s="34">
        <v>0</v>
      </c>
      <c r="J339" s="34">
        <v>0</v>
      </c>
      <c r="K339" s="34">
        <v>0</v>
      </c>
      <c r="L339" s="34">
        <v>0</v>
      </c>
      <c r="M339" s="34">
        <v>0</v>
      </c>
      <c r="N339" s="35">
        <v>0</v>
      </c>
    </row>
    <row r="340" spans="1:14" x14ac:dyDescent="0.25">
      <c r="A340" s="31">
        <v>4387</v>
      </c>
      <c r="B340" s="32" t="s">
        <v>332</v>
      </c>
      <c r="C340" s="33">
        <v>-2626.68</v>
      </c>
      <c r="D340" s="33">
        <v>-2705.68</v>
      </c>
      <c r="E340" s="33">
        <v>-2784.68</v>
      </c>
      <c r="F340" s="33">
        <v>-2863.68</v>
      </c>
      <c r="G340" s="34">
        <v>-3163.68</v>
      </c>
      <c r="H340" s="34">
        <v>-3463.68</v>
      </c>
      <c r="I340" s="34">
        <v>-3763.68</v>
      </c>
      <c r="J340" s="34">
        <v>-4063.68</v>
      </c>
      <c r="K340" s="34">
        <v>-4363.68</v>
      </c>
      <c r="L340" s="34">
        <v>-4663.68</v>
      </c>
      <c r="M340" s="34">
        <v>-4963.68</v>
      </c>
      <c r="N340" s="35">
        <v>-5263.68</v>
      </c>
    </row>
    <row r="341" spans="1:14" x14ac:dyDescent="0.25">
      <c r="A341" s="31">
        <v>439</v>
      </c>
      <c r="B341" s="32" t="s">
        <v>167</v>
      </c>
      <c r="C341" s="33">
        <v>0</v>
      </c>
      <c r="D341" s="33">
        <v>0</v>
      </c>
      <c r="E341" s="33">
        <v>0</v>
      </c>
      <c r="F341" s="33">
        <v>0</v>
      </c>
      <c r="G341" s="34">
        <v>0</v>
      </c>
      <c r="H341" s="34">
        <v>0</v>
      </c>
      <c r="I341" s="34">
        <v>0</v>
      </c>
      <c r="J341" s="34">
        <v>0</v>
      </c>
      <c r="K341" s="34">
        <v>0</v>
      </c>
      <c r="L341" s="34">
        <v>0</v>
      </c>
      <c r="M341" s="34">
        <v>0</v>
      </c>
      <c r="N341" s="35">
        <v>0</v>
      </c>
    </row>
    <row r="342" spans="1:14" x14ac:dyDescent="0.25">
      <c r="A342" s="27">
        <v>44</v>
      </c>
      <c r="B342" s="28" t="s">
        <v>333</v>
      </c>
      <c r="C342" s="29">
        <f t="shared" ref="C342:N342" si="103">SUM(C343:C348,C354)</f>
        <v>6.9999999999708962E-2</v>
      </c>
      <c r="D342" s="29">
        <f t="shared" si="103"/>
        <v>6.9999999999708962E-2</v>
      </c>
      <c r="E342" s="29">
        <f t="shared" si="103"/>
        <v>6.9999999999708962E-2</v>
      </c>
      <c r="F342" s="29">
        <f t="shared" si="103"/>
        <v>6.9999999999708962E-2</v>
      </c>
      <c r="G342" s="29">
        <f t="shared" si="103"/>
        <v>6.9999999999708962E-2</v>
      </c>
      <c r="H342" s="29">
        <f t="shared" si="103"/>
        <v>6.9999999999708962E-2</v>
      </c>
      <c r="I342" s="29">
        <f t="shared" si="103"/>
        <v>6.9999999999708962E-2</v>
      </c>
      <c r="J342" s="29">
        <f t="shared" si="103"/>
        <v>6.9999999999708962E-2</v>
      </c>
      <c r="K342" s="29">
        <f t="shared" si="103"/>
        <v>6.9999999999708962E-2</v>
      </c>
      <c r="L342" s="29">
        <f t="shared" si="103"/>
        <v>6.9999999999708962E-2</v>
      </c>
      <c r="M342" s="29">
        <f t="shared" si="103"/>
        <v>6.9999999999708962E-2</v>
      </c>
      <c r="N342" s="30">
        <f t="shared" si="103"/>
        <v>6.9999999999708962E-2</v>
      </c>
    </row>
    <row r="343" spans="1:14" x14ac:dyDescent="0.25">
      <c r="A343" s="31">
        <v>441</v>
      </c>
      <c r="B343" s="32" t="s">
        <v>334</v>
      </c>
      <c r="C343" s="33">
        <v>0</v>
      </c>
      <c r="D343" s="33">
        <v>0</v>
      </c>
      <c r="E343" s="33">
        <v>0</v>
      </c>
      <c r="F343" s="33">
        <v>0</v>
      </c>
      <c r="G343" s="34">
        <v>0</v>
      </c>
      <c r="H343" s="34">
        <v>0</v>
      </c>
      <c r="I343" s="34">
        <v>0</v>
      </c>
      <c r="J343" s="34">
        <v>0</v>
      </c>
      <c r="K343" s="34">
        <v>0</v>
      </c>
      <c r="L343" s="34">
        <v>0</v>
      </c>
      <c r="M343" s="34">
        <v>0</v>
      </c>
      <c r="N343" s="35">
        <v>0</v>
      </c>
    </row>
    <row r="344" spans="1:14" x14ac:dyDescent="0.25">
      <c r="A344" s="31">
        <v>442</v>
      </c>
      <c r="B344" s="32" t="s">
        <v>335</v>
      </c>
      <c r="C344" s="33">
        <v>0</v>
      </c>
      <c r="D344" s="33">
        <v>0</v>
      </c>
      <c r="E344" s="33">
        <v>0</v>
      </c>
      <c r="F344" s="33">
        <v>0</v>
      </c>
      <c r="G344" s="34">
        <v>0</v>
      </c>
      <c r="H344" s="34">
        <v>0</v>
      </c>
      <c r="I344" s="34">
        <v>0</v>
      </c>
      <c r="J344" s="34">
        <v>0</v>
      </c>
      <c r="K344" s="34">
        <v>0</v>
      </c>
      <c r="L344" s="34">
        <v>0</v>
      </c>
      <c r="M344" s="34">
        <v>0</v>
      </c>
      <c r="N344" s="35">
        <v>0</v>
      </c>
    </row>
    <row r="345" spans="1:14" x14ac:dyDescent="0.25">
      <c r="A345" s="31">
        <v>443</v>
      </c>
      <c r="B345" s="32" t="s">
        <v>336</v>
      </c>
      <c r="C345" s="33">
        <v>0</v>
      </c>
      <c r="D345" s="33">
        <v>0</v>
      </c>
      <c r="E345" s="33">
        <v>0</v>
      </c>
      <c r="F345" s="33">
        <v>0</v>
      </c>
      <c r="G345" s="34">
        <v>0</v>
      </c>
      <c r="H345" s="34">
        <v>0</v>
      </c>
      <c r="I345" s="34">
        <v>0</v>
      </c>
      <c r="J345" s="34">
        <v>0</v>
      </c>
      <c r="K345" s="34">
        <v>0</v>
      </c>
      <c r="L345" s="34">
        <v>0</v>
      </c>
      <c r="M345" s="34">
        <v>0</v>
      </c>
      <c r="N345" s="35">
        <v>0</v>
      </c>
    </row>
    <row r="346" spans="1:14" x14ac:dyDescent="0.25">
      <c r="A346" s="31">
        <v>444</v>
      </c>
      <c r="B346" s="32" t="s">
        <v>337</v>
      </c>
      <c r="C346" s="33">
        <v>0</v>
      </c>
      <c r="D346" s="33">
        <v>0</v>
      </c>
      <c r="E346" s="33">
        <v>0</v>
      </c>
      <c r="F346" s="33">
        <v>0</v>
      </c>
      <c r="G346" s="34">
        <v>0</v>
      </c>
      <c r="H346" s="34">
        <v>0</v>
      </c>
      <c r="I346" s="34">
        <v>0</v>
      </c>
      <c r="J346" s="34">
        <v>0</v>
      </c>
      <c r="K346" s="34">
        <v>0</v>
      </c>
      <c r="L346" s="34">
        <v>0</v>
      </c>
      <c r="M346" s="34">
        <v>0</v>
      </c>
      <c r="N346" s="35">
        <v>0</v>
      </c>
    </row>
    <row r="347" spans="1:14" x14ac:dyDescent="0.25">
      <c r="A347" s="31">
        <v>446</v>
      </c>
      <c r="B347" s="32" t="s">
        <v>338</v>
      </c>
      <c r="C347" s="33">
        <v>2448.37</v>
      </c>
      <c r="D347" s="33">
        <v>2448.37</v>
      </c>
      <c r="E347" s="33">
        <v>2448.37</v>
      </c>
      <c r="F347" s="33">
        <v>2448.37</v>
      </c>
      <c r="G347" s="34">
        <v>2448.37</v>
      </c>
      <c r="H347" s="34">
        <v>2448.37</v>
      </c>
      <c r="I347" s="34">
        <v>2448.37</v>
      </c>
      <c r="J347" s="34">
        <v>2448.37</v>
      </c>
      <c r="K347" s="34">
        <v>2448.37</v>
      </c>
      <c r="L347" s="34">
        <v>2448.37</v>
      </c>
      <c r="M347" s="34">
        <v>2448.37</v>
      </c>
      <c r="N347" s="35">
        <v>2448.37</v>
      </c>
    </row>
    <row r="348" spans="1:14" x14ac:dyDescent="0.25">
      <c r="A348" s="36">
        <v>448</v>
      </c>
      <c r="B348" s="37" t="s">
        <v>339</v>
      </c>
      <c r="C348" s="38">
        <f t="shared" ref="C348:N348" si="104">SUM(C349:C353)</f>
        <v>-2448.3000000000002</v>
      </c>
      <c r="D348" s="38">
        <f t="shared" si="104"/>
        <v>-2448.3000000000002</v>
      </c>
      <c r="E348" s="38">
        <f t="shared" si="104"/>
        <v>-2448.3000000000002</v>
      </c>
      <c r="F348" s="38">
        <f t="shared" si="104"/>
        <v>-2448.3000000000002</v>
      </c>
      <c r="G348" s="38">
        <f t="shared" si="104"/>
        <v>-2448.3000000000002</v>
      </c>
      <c r="H348" s="38">
        <f t="shared" si="104"/>
        <v>-2448.3000000000002</v>
      </c>
      <c r="I348" s="38">
        <f t="shared" si="104"/>
        <v>-2448.3000000000002</v>
      </c>
      <c r="J348" s="38">
        <f t="shared" si="104"/>
        <v>-2448.3000000000002</v>
      </c>
      <c r="K348" s="38">
        <f t="shared" si="104"/>
        <v>-2448.3000000000002</v>
      </c>
      <c r="L348" s="38">
        <f t="shared" si="104"/>
        <v>-2448.3000000000002</v>
      </c>
      <c r="M348" s="38">
        <f t="shared" si="104"/>
        <v>-2448.3000000000002</v>
      </c>
      <c r="N348" s="39">
        <f t="shared" si="104"/>
        <v>-2448.3000000000002</v>
      </c>
    </row>
    <row r="349" spans="1:14" x14ac:dyDescent="0.25">
      <c r="A349" s="31">
        <v>4481</v>
      </c>
      <c r="B349" s="32" t="s">
        <v>334</v>
      </c>
      <c r="C349" s="33">
        <v>0</v>
      </c>
      <c r="D349" s="33">
        <v>0</v>
      </c>
      <c r="E349" s="33">
        <v>0</v>
      </c>
      <c r="F349" s="33">
        <v>0</v>
      </c>
      <c r="G349" s="34">
        <v>0</v>
      </c>
      <c r="H349" s="34">
        <v>0</v>
      </c>
      <c r="I349" s="34">
        <v>0</v>
      </c>
      <c r="J349" s="34">
        <v>0</v>
      </c>
      <c r="K349" s="34">
        <v>0</v>
      </c>
      <c r="L349" s="34">
        <v>0</v>
      </c>
      <c r="M349" s="34">
        <v>0</v>
      </c>
      <c r="N349" s="35">
        <v>0</v>
      </c>
    </row>
    <row r="350" spans="1:14" x14ac:dyDescent="0.25">
      <c r="A350" s="31">
        <v>4482</v>
      </c>
      <c r="B350" s="32" t="s">
        <v>335</v>
      </c>
      <c r="C350" s="33">
        <v>0</v>
      </c>
      <c r="D350" s="33">
        <v>0</v>
      </c>
      <c r="E350" s="33">
        <v>0</v>
      </c>
      <c r="F350" s="33">
        <v>0</v>
      </c>
      <c r="G350" s="34">
        <v>0</v>
      </c>
      <c r="H350" s="34">
        <v>0</v>
      </c>
      <c r="I350" s="34">
        <v>0</v>
      </c>
      <c r="J350" s="34">
        <v>0</v>
      </c>
      <c r="K350" s="34">
        <v>0</v>
      </c>
      <c r="L350" s="34">
        <v>0</v>
      </c>
      <c r="M350" s="34">
        <v>0</v>
      </c>
      <c r="N350" s="35">
        <v>0</v>
      </c>
    </row>
    <row r="351" spans="1:14" x14ac:dyDescent="0.25">
      <c r="A351" s="31">
        <v>4483</v>
      </c>
      <c r="B351" s="32" t="s">
        <v>336</v>
      </c>
      <c r="C351" s="33">
        <v>0</v>
      </c>
      <c r="D351" s="33">
        <v>0</v>
      </c>
      <c r="E351" s="33">
        <v>0</v>
      </c>
      <c r="F351" s="33">
        <v>0</v>
      </c>
      <c r="G351" s="34">
        <v>0</v>
      </c>
      <c r="H351" s="34">
        <v>0</v>
      </c>
      <c r="I351" s="34">
        <v>0</v>
      </c>
      <c r="J351" s="34">
        <v>0</v>
      </c>
      <c r="K351" s="34">
        <v>0</v>
      </c>
      <c r="L351" s="34">
        <v>0</v>
      </c>
      <c r="M351" s="34">
        <v>0</v>
      </c>
      <c r="N351" s="35">
        <v>0</v>
      </c>
    </row>
    <row r="352" spans="1:14" x14ac:dyDescent="0.25">
      <c r="A352" s="31">
        <v>4484</v>
      </c>
      <c r="B352" s="32" t="s">
        <v>337</v>
      </c>
      <c r="C352" s="33">
        <v>0</v>
      </c>
      <c r="D352" s="33">
        <v>0</v>
      </c>
      <c r="E352" s="33">
        <v>0</v>
      </c>
      <c r="F352" s="33">
        <v>0</v>
      </c>
      <c r="G352" s="34">
        <v>0</v>
      </c>
      <c r="H352" s="34">
        <v>0</v>
      </c>
      <c r="I352" s="34">
        <v>0</v>
      </c>
      <c r="J352" s="34">
        <v>0</v>
      </c>
      <c r="K352" s="34">
        <v>0</v>
      </c>
      <c r="L352" s="34">
        <v>0</v>
      </c>
      <c r="M352" s="34">
        <v>0</v>
      </c>
      <c r="N352" s="35">
        <v>0</v>
      </c>
    </row>
    <row r="353" spans="1:14" x14ac:dyDescent="0.25">
      <c r="A353" s="31">
        <v>4486</v>
      </c>
      <c r="B353" s="32" t="s">
        <v>338</v>
      </c>
      <c r="C353" s="33">
        <v>-2448.3000000000002</v>
      </c>
      <c r="D353" s="33">
        <v>-2448.3000000000002</v>
      </c>
      <c r="E353" s="33">
        <v>-2448.3000000000002</v>
      </c>
      <c r="F353" s="33">
        <v>-2448.3000000000002</v>
      </c>
      <c r="G353" s="34">
        <v>-2448.3000000000002</v>
      </c>
      <c r="H353" s="34">
        <v>-2448.3000000000002</v>
      </c>
      <c r="I353" s="34">
        <v>-2448.3000000000002</v>
      </c>
      <c r="J353" s="34">
        <v>-2448.3000000000002</v>
      </c>
      <c r="K353" s="34">
        <v>-2448.3000000000002</v>
      </c>
      <c r="L353" s="34">
        <v>-2448.3000000000002</v>
      </c>
      <c r="M353" s="34">
        <v>-2448.3000000000002</v>
      </c>
      <c r="N353" s="35">
        <v>-2448.3000000000002</v>
      </c>
    </row>
    <row r="354" spans="1:14" x14ac:dyDescent="0.25">
      <c r="A354" s="31">
        <v>449</v>
      </c>
      <c r="B354" s="32" t="s">
        <v>167</v>
      </c>
      <c r="C354" s="33">
        <v>0</v>
      </c>
      <c r="D354" s="33">
        <v>0</v>
      </c>
      <c r="E354" s="33">
        <v>0</v>
      </c>
      <c r="F354" s="33">
        <v>0</v>
      </c>
      <c r="G354" s="34">
        <v>0</v>
      </c>
      <c r="H354" s="34">
        <v>0</v>
      </c>
      <c r="I354" s="34">
        <v>0</v>
      </c>
      <c r="J354" s="34">
        <v>0</v>
      </c>
      <c r="K354" s="34">
        <v>0</v>
      </c>
      <c r="L354" s="34">
        <v>0</v>
      </c>
      <c r="M354" s="34">
        <v>0</v>
      </c>
      <c r="N354" s="35">
        <v>0</v>
      </c>
    </row>
    <row r="355" spans="1:14" x14ac:dyDescent="0.25">
      <c r="A355" s="27">
        <v>45</v>
      </c>
      <c r="B355" s="28" t="s">
        <v>340</v>
      </c>
      <c r="C355" s="29">
        <f t="shared" ref="C355:N355" si="105">SUM(C356:C365)</f>
        <v>0</v>
      </c>
      <c r="D355" s="29">
        <f t="shared" si="105"/>
        <v>0</v>
      </c>
      <c r="E355" s="29">
        <f t="shared" si="105"/>
        <v>0</v>
      </c>
      <c r="F355" s="29">
        <f t="shared" si="105"/>
        <v>0</v>
      </c>
      <c r="G355" s="29">
        <f t="shared" si="105"/>
        <v>0</v>
      </c>
      <c r="H355" s="29">
        <f t="shared" si="105"/>
        <v>0</v>
      </c>
      <c r="I355" s="29">
        <f t="shared" si="105"/>
        <v>0</v>
      </c>
      <c r="J355" s="29">
        <f t="shared" si="105"/>
        <v>0</v>
      </c>
      <c r="K355" s="29">
        <f t="shared" si="105"/>
        <v>0</v>
      </c>
      <c r="L355" s="29">
        <f t="shared" si="105"/>
        <v>0</v>
      </c>
      <c r="M355" s="29">
        <f t="shared" si="105"/>
        <v>0</v>
      </c>
      <c r="N355" s="30">
        <f t="shared" si="105"/>
        <v>0</v>
      </c>
    </row>
    <row r="356" spans="1:14" x14ac:dyDescent="0.25">
      <c r="A356" s="31">
        <v>451</v>
      </c>
      <c r="B356" s="32" t="s">
        <v>341</v>
      </c>
      <c r="C356" s="33">
        <v>0</v>
      </c>
      <c r="D356" s="33">
        <v>0</v>
      </c>
      <c r="E356" s="33">
        <v>0</v>
      </c>
      <c r="F356" s="33">
        <v>0</v>
      </c>
      <c r="G356" s="34">
        <v>0</v>
      </c>
      <c r="H356" s="34">
        <v>0</v>
      </c>
      <c r="I356" s="34">
        <v>0</v>
      </c>
      <c r="J356" s="34">
        <v>0</v>
      </c>
      <c r="K356" s="34">
        <v>0</v>
      </c>
      <c r="L356" s="34">
        <v>0</v>
      </c>
      <c r="M356" s="34">
        <v>0</v>
      </c>
      <c r="N356" s="35">
        <v>0</v>
      </c>
    </row>
    <row r="357" spans="1:14" x14ac:dyDescent="0.25">
      <c r="A357" s="31">
        <v>452</v>
      </c>
      <c r="B357" s="32" t="s">
        <v>342</v>
      </c>
      <c r="C357" s="33">
        <v>0</v>
      </c>
      <c r="D357" s="33">
        <v>0</v>
      </c>
      <c r="E357" s="33">
        <v>0</v>
      </c>
      <c r="F357" s="33">
        <v>0</v>
      </c>
      <c r="G357" s="34">
        <v>0</v>
      </c>
      <c r="H357" s="34">
        <v>0</v>
      </c>
      <c r="I357" s="34">
        <v>0</v>
      </c>
      <c r="J357" s="34">
        <v>0</v>
      </c>
      <c r="K357" s="34">
        <v>0</v>
      </c>
      <c r="L357" s="34">
        <v>0</v>
      </c>
      <c r="M357" s="34">
        <v>0</v>
      </c>
      <c r="N357" s="35">
        <v>0</v>
      </c>
    </row>
    <row r="358" spans="1:14" x14ac:dyDescent="0.25">
      <c r="A358" s="31">
        <v>453</v>
      </c>
      <c r="B358" s="32" t="s">
        <v>343</v>
      </c>
      <c r="C358" s="33">
        <v>0</v>
      </c>
      <c r="D358" s="33">
        <v>0</v>
      </c>
      <c r="E358" s="33">
        <v>0</v>
      </c>
      <c r="F358" s="33">
        <v>0</v>
      </c>
      <c r="G358" s="34">
        <v>0</v>
      </c>
      <c r="H358" s="34">
        <v>0</v>
      </c>
      <c r="I358" s="34">
        <v>0</v>
      </c>
      <c r="J358" s="34">
        <v>0</v>
      </c>
      <c r="K358" s="34">
        <v>0</v>
      </c>
      <c r="L358" s="34">
        <v>0</v>
      </c>
      <c r="M358" s="34">
        <v>0</v>
      </c>
      <c r="N358" s="35">
        <v>0</v>
      </c>
    </row>
    <row r="359" spans="1:14" x14ac:dyDescent="0.25">
      <c r="A359" s="31">
        <v>454</v>
      </c>
      <c r="B359" s="32" t="s">
        <v>344</v>
      </c>
      <c r="C359" s="33">
        <v>0</v>
      </c>
      <c r="D359" s="33">
        <v>0</v>
      </c>
      <c r="E359" s="33">
        <v>0</v>
      </c>
      <c r="F359" s="33">
        <v>0</v>
      </c>
      <c r="G359" s="34">
        <v>0</v>
      </c>
      <c r="H359" s="34">
        <v>0</v>
      </c>
      <c r="I359" s="34">
        <v>0</v>
      </c>
      <c r="J359" s="34">
        <v>0</v>
      </c>
      <c r="K359" s="34">
        <v>0</v>
      </c>
      <c r="L359" s="34">
        <v>0</v>
      </c>
      <c r="M359" s="34">
        <v>0</v>
      </c>
      <c r="N359" s="35">
        <v>0</v>
      </c>
    </row>
    <row r="360" spans="1:14" x14ac:dyDescent="0.25">
      <c r="A360" s="36">
        <v>455</v>
      </c>
      <c r="B360" s="37" t="s">
        <v>345</v>
      </c>
      <c r="C360" s="38">
        <f t="shared" ref="C360:N360" si="106">SUM(C361:C364)</f>
        <v>0</v>
      </c>
      <c r="D360" s="38">
        <f t="shared" si="106"/>
        <v>0</v>
      </c>
      <c r="E360" s="38">
        <f t="shared" si="106"/>
        <v>0</v>
      </c>
      <c r="F360" s="38">
        <f t="shared" si="106"/>
        <v>0</v>
      </c>
      <c r="G360" s="38">
        <f t="shared" si="106"/>
        <v>0</v>
      </c>
      <c r="H360" s="38">
        <f t="shared" si="106"/>
        <v>0</v>
      </c>
      <c r="I360" s="38">
        <f t="shared" si="106"/>
        <v>0</v>
      </c>
      <c r="J360" s="38">
        <f t="shared" si="106"/>
        <v>0</v>
      </c>
      <c r="K360" s="38">
        <f t="shared" si="106"/>
        <v>0</v>
      </c>
      <c r="L360" s="38">
        <f t="shared" si="106"/>
        <v>0</v>
      </c>
      <c r="M360" s="38">
        <f t="shared" si="106"/>
        <v>0</v>
      </c>
      <c r="N360" s="39">
        <f t="shared" si="106"/>
        <v>0</v>
      </c>
    </row>
    <row r="361" spans="1:14" x14ac:dyDescent="0.25">
      <c r="A361" s="31">
        <v>4551</v>
      </c>
      <c r="B361" s="32" t="s">
        <v>327</v>
      </c>
      <c r="C361" s="33">
        <v>0</v>
      </c>
      <c r="D361" s="33">
        <v>0</v>
      </c>
      <c r="E361" s="33">
        <v>0</v>
      </c>
      <c r="F361" s="33">
        <v>0</v>
      </c>
      <c r="G361" s="34">
        <v>0</v>
      </c>
      <c r="H361" s="34">
        <v>0</v>
      </c>
      <c r="I361" s="34">
        <v>0</v>
      </c>
      <c r="J361" s="34">
        <v>0</v>
      </c>
      <c r="K361" s="34">
        <v>0</v>
      </c>
      <c r="L361" s="34">
        <v>0</v>
      </c>
      <c r="M361" s="34">
        <v>0</v>
      </c>
      <c r="N361" s="35">
        <v>0</v>
      </c>
    </row>
    <row r="362" spans="1:14" x14ac:dyDescent="0.25">
      <c r="A362" s="31">
        <v>4552</v>
      </c>
      <c r="B362" s="32" t="s">
        <v>346</v>
      </c>
      <c r="C362" s="33">
        <v>0</v>
      </c>
      <c r="D362" s="33">
        <v>0</v>
      </c>
      <c r="E362" s="33">
        <v>0</v>
      </c>
      <c r="F362" s="33">
        <v>0</v>
      </c>
      <c r="G362" s="34">
        <v>0</v>
      </c>
      <c r="H362" s="34">
        <v>0</v>
      </c>
      <c r="I362" s="34">
        <v>0</v>
      </c>
      <c r="J362" s="34">
        <v>0</v>
      </c>
      <c r="K362" s="34">
        <v>0</v>
      </c>
      <c r="L362" s="34">
        <v>0</v>
      </c>
      <c r="M362" s="34">
        <v>0</v>
      </c>
      <c r="N362" s="35">
        <v>0</v>
      </c>
    </row>
    <row r="363" spans="1:14" x14ac:dyDescent="0.25">
      <c r="A363" s="31">
        <v>4553</v>
      </c>
      <c r="B363" s="32" t="s">
        <v>333</v>
      </c>
      <c r="C363" s="33">
        <v>0</v>
      </c>
      <c r="D363" s="33">
        <v>0</v>
      </c>
      <c r="E363" s="33">
        <v>0</v>
      </c>
      <c r="F363" s="33">
        <v>0</v>
      </c>
      <c r="G363" s="34">
        <v>0</v>
      </c>
      <c r="H363" s="34">
        <v>0</v>
      </c>
      <c r="I363" s="34">
        <v>0</v>
      </c>
      <c r="J363" s="34">
        <v>0</v>
      </c>
      <c r="K363" s="34">
        <v>0</v>
      </c>
      <c r="L363" s="34">
        <v>0</v>
      </c>
      <c r="M363" s="34">
        <v>0</v>
      </c>
      <c r="N363" s="35">
        <v>0</v>
      </c>
    </row>
    <row r="364" spans="1:14" x14ac:dyDescent="0.25">
      <c r="A364" s="31">
        <v>4554</v>
      </c>
      <c r="B364" s="32" t="s">
        <v>151</v>
      </c>
      <c r="C364" s="33">
        <v>0</v>
      </c>
      <c r="D364" s="33">
        <v>0</v>
      </c>
      <c r="E364" s="33">
        <v>0</v>
      </c>
      <c r="F364" s="33">
        <v>0</v>
      </c>
      <c r="G364" s="34">
        <v>0</v>
      </c>
      <c r="H364" s="34">
        <v>0</v>
      </c>
      <c r="I364" s="34">
        <v>0</v>
      </c>
      <c r="J364" s="34">
        <v>0</v>
      </c>
      <c r="K364" s="34">
        <v>0</v>
      </c>
      <c r="L364" s="34">
        <v>0</v>
      </c>
      <c r="M364" s="34">
        <v>0</v>
      </c>
      <c r="N364" s="35">
        <v>0</v>
      </c>
    </row>
    <row r="365" spans="1:14" x14ac:dyDescent="0.25">
      <c r="A365" s="36">
        <v>459</v>
      </c>
      <c r="B365" s="37" t="s">
        <v>167</v>
      </c>
      <c r="C365" s="38">
        <f t="shared" ref="C365:N365" si="107">SUM(C366:C369)</f>
        <v>0</v>
      </c>
      <c r="D365" s="38">
        <f t="shared" si="107"/>
        <v>0</v>
      </c>
      <c r="E365" s="38">
        <f t="shared" si="107"/>
        <v>0</v>
      </c>
      <c r="F365" s="38">
        <f t="shared" si="107"/>
        <v>0</v>
      </c>
      <c r="G365" s="38">
        <f t="shared" si="107"/>
        <v>0</v>
      </c>
      <c r="H365" s="38">
        <f t="shared" si="107"/>
        <v>0</v>
      </c>
      <c r="I365" s="38">
        <f t="shared" si="107"/>
        <v>0</v>
      </c>
      <c r="J365" s="38">
        <f t="shared" si="107"/>
        <v>0</v>
      </c>
      <c r="K365" s="38">
        <f t="shared" si="107"/>
        <v>0</v>
      </c>
      <c r="L365" s="38">
        <f t="shared" si="107"/>
        <v>0</v>
      </c>
      <c r="M365" s="38">
        <f t="shared" si="107"/>
        <v>0</v>
      </c>
      <c r="N365" s="39">
        <f t="shared" si="107"/>
        <v>0</v>
      </c>
    </row>
    <row r="366" spans="1:14" x14ac:dyDescent="0.25">
      <c r="A366" s="31">
        <v>4591</v>
      </c>
      <c r="B366" s="32" t="s">
        <v>327</v>
      </c>
      <c r="C366" s="33">
        <v>0</v>
      </c>
      <c r="D366" s="33">
        <v>0</v>
      </c>
      <c r="E366" s="33">
        <v>0</v>
      </c>
      <c r="F366" s="33">
        <v>0</v>
      </c>
      <c r="G366" s="34">
        <v>0</v>
      </c>
      <c r="H366" s="34">
        <v>0</v>
      </c>
      <c r="I366" s="34">
        <v>0</v>
      </c>
      <c r="J366" s="34">
        <v>0</v>
      </c>
      <c r="K366" s="34">
        <v>0</v>
      </c>
      <c r="L366" s="34">
        <v>0</v>
      </c>
      <c r="M366" s="34">
        <v>0</v>
      </c>
      <c r="N366" s="35">
        <v>0</v>
      </c>
    </row>
    <row r="367" spans="1:14" x14ac:dyDescent="0.25">
      <c r="A367" s="31">
        <v>4592</v>
      </c>
      <c r="B367" s="32" t="s">
        <v>346</v>
      </c>
      <c r="C367" s="33">
        <v>0</v>
      </c>
      <c r="D367" s="33">
        <v>0</v>
      </c>
      <c r="E367" s="33">
        <v>0</v>
      </c>
      <c r="F367" s="33">
        <v>0</v>
      </c>
      <c r="G367" s="34">
        <v>0</v>
      </c>
      <c r="H367" s="34">
        <v>0</v>
      </c>
      <c r="I367" s="34">
        <v>0</v>
      </c>
      <c r="J367" s="34">
        <v>0</v>
      </c>
      <c r="K367" s="34">
        <v>0</v>
      </c>
      <c r="L367" s="34">
        <v>0</v>
      </c>
      <c r="M367" s="34">
        <v>0</v>
      </c>
      <c r="N367" s="35">
        <v>0</v>
      </c>
    </row>
    <row r="368" spans="1:14" x14ac:dyDescent="0.25">
      <c r="A368" s="31">
        <v>4593</v>
      </c>
      <c r="B368" s="32" t="s">
        <v>333</v>
      </c>
      <c r="C368" s="33">
        <v>0</v>
      </c>
      <c r="D368" s="33">
        <v>0</v>
      </c>
      <c r="E368" s="33">
        <v>0</v>
      </c>
      <c r="F368" s="33">
        <v>0</v>
      </c>
      <c r="G368" s="34">
        <v>0</v>
      </c>
      <c r="H368" s="34">
        <v>0</v>
      </c>
      <c r="I368" s="34">
        <v>0</v>
      </c>
      <c r="J368" s="34">
        <v>0</v>
      </c>
      <c r="K368" s="34">
        <v>0</v>
      </c>
      <c r="L368" s="34">
        <v>0</v>
      </c>
      <c r="M368" s="34">
        <v>0</v>
      </c>
      <c r="N368" s="35">
        <v>0</v>
      </c>
    </row>
    <row r="369" spans="1:14" x14ac:dyDescent="0.25">
      <c r="A369" s="31">
        <v>4594</v>
      </c>
      <c r="B369" s="32" t="s">
        <v>151</v>
      </c>
      <c r="C369" s="33">
        <v>0</v>
      </c>
      <c r="D369" s="33">
        <v>0</v>
      </c>
      <c r="E369" s="33">
        <v>0</v>
      </c>
      <c r="F369" s="33">
        <v>0</v>
      </c>
      <c r="G369" s="34">
        <v>0</v>
      </c>
      <c r="H369" s="34">
        <v>0</v>
      </c>
      <c r="I369" s="34">
        <v>0</v>
      </c>
      <c r="J369" s="34">
        <v>0</v>
      </c>
      <c r="K369" s="34">
        <v>0</v>
      </c>
      <c r="L369" s="34">
        <v>0</v>
      </c>
      <c r="M369" s="34">
        <v>0</v>
      </c>
      <c r="N369" s="35">
        <v>0</v>
      </c>
    </row>
    <row r="370" spans="1:14" x14ac:dyDescent="0.25">
      <c r="A370" s="27">
        <v>46</v>
      </c>
      <c r="B370" s="28" t="s">
        <v>347</v>
      </c>
      <c r="C370" s="29">
        <f t="shared" ref="C370:N370" si="108">SUM(C371:C373)</f>
        <v>0</v>
      </c>
      <c r="D370" s="29">
        <f t="shared" si="108"/>
        <v>0</v>
      </c>
      <c r="E370" s="29">
        <f t="shared" si="108"/>
        <v>0</v>
      </c>
      <c r="F370" s="29">
        <f t="shared" si="108"/>
        <v>0</v>
      </c>
      <c r="G370" s="29">
        <f t="shared" si="108"/>
        <v>0</v>
      </c>
      <c r="H370" s="29">
        <f t="shared" si="108"/>
        <v>0</v>
      </c>
      <c r="I370" s="29">
        <f t="shared" si="108"/>
        <v>0</v>
      </c>
      <c r="J370" s="29">
        <f t="shared" si="108"/>
        <v>0</v>
      </c>
      <c r="K370" s="29">
        <f t="shared" si="108"/>
        <v>0</v>
      </c>
      <c r="L370" s="29">
        <f t="shared" si="108"/>
        <v>0</v>
      </c>
      <c r="M370" s="29">
        <f t="shared" si="108"/>
        <v>0</v>
      </c>
      <c r="N370" s="30">
        <f t="shared" si="108"/>
        <v>0</v>
      </c>
    </row>
    <row r="371" spans="1:14" x14ac:dyDescent="0.25">
      <c r="A371" s="31">
        <v>461</v>
      </c>
      <c r="B371" s="32" t="s">
        <v>348</v>
      </c>
      <c r="C371" s="33">
        <v>0</v>
      </c>
      <c r="D371" s="33">
        <v>0</v>
      </c>
      <c r="E371" s="33">
        <v>0</v>
      </c>
      <c r="F371" s="33">
        <v>0</v>
      </c>
      <c r="G371" s="34">
        <v>0</v>
      </c>
      <c r="H371" s="34">
        <v>0</v>
      </c>
      <c r="I371" s="34">
        <v>0</v>
      </c>
      <c r="J371" s="34">
        <v>0</v>
      </c>
      <c r="K371" s="34">
        <v>0</v>
      </c>
      <c r="L371" s="34">
        <v>0</v>
      </c>
      <c r="M371" s="34">
        <v>0</v>
      </c>
      <c r="N371" s="35">
        <v>0</v>
      </c>
    </row>
    <row r="372" spans="1:14" x14ac:dyDescent="0.25">
      <c r="A372" s="31">
        <v>462</v>
      </c>
      <c r="B372" s="32" t="s">
        <v>349</v>
      </c>
      <c r="C372" s="33">
        <v>0</v>
      </c>
      <c r="D372" s="33">
        <v>0</v>
      </c>
      <c r="E372" s="33">
        <v>0</v>
      </c>
      <c r="F372" s="33">
        <v>0</v>
      </c>
      <c r="G372" s="34">
        <v>0</v>
      </c>
      <c r="H372" s="34">
        <v>0</v>
      </c>
      <c r="I372" s="34">
        <v>0</v>
      </c>
      <c r="J372" s="34">
        <v>0</v>
      </c>
      <c r="K372" s="34">
        <v>0</v>
      </c>
      <c r="L372" s="34">
        <v>0</v>
      </c>
      <c r="M372" s="34">
        <v>0</v>
      </c>
      <c r="N372" s="35">
        <v>0</v>
      </c>
    </row>
    <row r="373" spans="1:14" x14ac:dyDescent="0.25">
      <c r="A373" s="31">
        <v>469</v>
      </c>
      <c r="B373" s="32" t="s">
        <v>167</v>
      </c>
      <c r="C373" s="33">
        <v>0</v>
      </c>
      <c r="D373" s="33">
        <v>0</v>
      </c>
      <c r="E373" s="33">
        <v>0</v>
      </c>
      <c r="F373" s="33">
        <v>0</v>
      </c>
      <c r="G373" s="34">
        <v>0</v>
      </c>
      <c r="H373" s="34">
        <v>0</v>
      </c>
      <c r="I373" s="34">
        <v>0</v>
      </c>
      <c r="J373" s="34">
        <v>0</v>
      </c>
      <c r="K373" s="34">
        <v>0</v>
      </c>
      <c r="L373" s="34">
        <v>0</v>
      </c>
      <c r="M373" s="34">
        <v>0</v>
      </c>
      <c r="N373" s="35">
        <v>0</v>
      </c>
    </row>
    <row r="374" spans="1:14" x14ac:dyDescent="0.25">
      <c r="A374" s="27">
        <v>51</v>
      </c>
      <c r="B374" s="28" t="s">
        <v>350</v>
      </c>
      <c r="C374" s="29">
        <f t="shared" ref="C374:N374" si="109">SUM(C375:C376)</f>
        <v>-50000</v>
      </c>
      <c r="D374" s="29">
        <f t="shared" si="109"/>
        <v>-50000</v>
      </c>
      <c r="E374" s="29">
        <f t="shared" si="109"/>
        <v>-50000</v>
      </c>
      <c r="F374" s="29">
        <f t="shared" si="109"/>
        <v>-50000</v>
      </c>
      <c r="G374" s="29">
        <f t="shared" si="109"/>
        <v>-50000</v>
      </c>
      <c r="H374" s="29">
        <f t="shared" si="109"/>
        <v>-50000</v>
      </c>
      <c r="I374" s="29">
        <f t="shared" si="109"/>
        <v>-50000</v>
      </c>
      <c r="J374" s="29">
        <f t="shared" si="109"/>
        <v>-50000</v>
      </c>
      <c r="K374" s="29">
        <f t="shared" si="109"/>
        <v>-50000</v>
      </c>
      <c r="L374" s="29">
        <f t="shared" si="109"/>
        <v>-50000</v>
      </c>
      <c r="M374" s="29">
        <f t="shared" si="109"/>
        <v>-50000</v>
      </c>
      <c r="N374" s="30">
        <f t="shared" si="109"/>
        <v>-50000</v>
      </c>
    </row>
    <row r="375" spans="1:14" x14ac:dyDescent="0.25">
      <c r="A375" s="31">
        <v>511</v>
      </c>
      <c r="B375" s="32" t="s">
        <v>351</v>
      </c>
      <c r="C375" s="33">
        <v>-30000</v>
      </c>
      <c r="D375" s="33">
        <v>-30000</v>
      </c>
      <c r="E375" s="33">
        <v>-30000</v>
      </c>
      <c r="F375" s="33">
        <v>-30000</v>
      </c>
      <c r="G375" s="34">
        <v>-30000</v>
      </c>
      <c r="H375" s="34">
        <v>-30000</v>
      </c>
      <c r="I375" s="34">
        <v>-30000</v>
      </c>
      <c r="J375" s="34">
        <v>-30000</v>
      </c>
      <c r="K375" s="34">
        <v>-30000</v>
      </c>
      <c r="L375" s="34">
        <v>-30000</v>
      </c>
      <c r="M375" s="34">
        <v>-30000</v>
      </c>
      <c r="N375" s="35">
        <v>-30000</v>
      </c>
    </row>
    <row r="376" spans="1:14" x14ac:dyDescent="0.25">
      <c r="A376" s="31">
        <v>512</v>
      </c>
      <c r="B376" s="32" t="s">
        <v>352</v>
      </c>
      <c r="C376" s="33">
        <v>-20000</v>
      </c>
      <c r="D376" s="33">
        <v>-20000</v>
      </c>
      <c r="E376" s="33">
        <v>-20000</v>
      </c>
      <c r="F376" s="33">
        <v>-20000</v>
      </c>
      <c r="G376" s="34">
        <v>-20000</v>
      </c>
      <c r="H376" s="34">
        <v>-20000</v>
      </c>
      <c r="I376" s="34">
        <v>-20000</v>
      </c>
      <c r="J376" s="34">
        <v>-20000</v>
      </c>
      <c r="K376" s="34">
        <v>-20000</v>
      </c>
      <c r="L376" s="34">
        <v>-20000</v>
      </c>
      <c r="M376" s="34">
        <v>-20000</v>
      </c>
      <c r="N376" s="35">
        <v>-20000</v>
      </c>
    </row>
    <row r="377" spans="1:14" x14ac:dyDescent="0.25">
      <c r="A377" s="27">
        <v>52</v>
      </c>
      <c r="B377" s="28" t="s">
        <v>353</v>
      </c>
      <c r="C377" s="29">
        <f t="shared" ref="C377:N377" si="110">SUM(C378:C379)</f>
        <v>0</v>
      </c>
      <c r="D377" s="29">
        <f t="shared" si="110"/>
        <v>0</v>
      </c>
      <c r="E377" s="29">
        <f t="shared" si="110"/>
        <v>0</v>
      </c>
      <c r="F377" s="29">
        <f t="shared" si="110"/>
        <v>0</v>
      </c>
      <c r="G377" s="29">
        <f t="shared" si="110"/>
        <v>0</v>
      </c>
      <c r="H377" s="29">
        <f t="shared" si="110"/>
        <v>0</v>
      </c>
      <c r="I377" s="29">
        <f t="shared" si="110"/>
        <v>0</v>
      </c>
      <c r="J377" s="29">
        <f t="shared" si="110"/>
        <v>0</v>
      </c>
      <c r="K377" s="29">
        <f t="shared" si="110"/>
        <v>0</v>
      </c>
      <c r="L377" s="29">
        <f t="shared" si="110"/>
        <v>0</v>
      </c>
      <c r="M377" s="29">
        <f t="shared" si="110"/>
        <v>0</v>
      </c>
      <c r="N377" s="30">
        <f t="shared" si="110"/>
        <v>0</v>
      </c>
    </row>
    <row r="378" spans="1:14" x14ac:dyDescent="0.25">
      <c r="A378" s="31">
        <v>521</v>
      </c>
      <c r="B378" s="32" t="s">
        <v>354</v>
      </c>
      <c r="C378" s="33">
        <v>0</v>
      </c>
      <c r="D378" s="33">
        <v>0</v>
      </c>
      <c r="E378" s="33">
        <v>0</v>
      </c>
      <c r="F378" s="33">
        <v>0</v>
      </c>
      <c r="G378" s="34">
        <v>0</v>
      </c>
      <c r="H378" s="34">
        <v>0</v>
      </c>
      <c r="I378" s="34">
        <v>0</v>
      </c>
      <c r="J378" s="34">
        <v>0</v>
      </c>
      <c r="K378" s="34">
        <v>0</v>
      </c>
      <c r="L378" s="34">
        <v>0</v>
      </c>
      <c r="M378" s="34">
        <v>0</v>
      </c>
      <c r="N378" s="35">
        <v>0</v>
      </c>
    </row>
    <row r="379" spans="1:14" x14ac:dyDescent="0.25">
      <c r="A379" s="31">
        <v>522</v>
      </c>
      <c r="B379" s="32" t="s">
        <v>355</v>
      </c>
      <c r="C379" s="33">
        <v>0</v>
      </c>
      <c r="D379" s="33">
        <v>0</v>
      </c>
      <c r="E379" s="33">
        <v>0</v>
      </c>
      <c r="F379" s="33">
        <v>0</v>
      </c>
      <c r="G379" s="34">
        <v>0</v>
      </c>
      <c r="H379" s="34">
        <v>0</v>
      </c>
      <c r="I379" s="34">
        <v>0</v>
      </c>
      <c r="J379" s="34">
        <v>0</v>
      </c>
      <c r="K379" s="34">
        <v>0</v>
      </c>
      <c r="L379" s="34">
        <v>0</v>
      </c>
      <c r="M379" s="34">
        <v>0</v>
      </c>
      <c r="N379" s="35">
        <v>0</v>
      </c>
    </row>
    <row r="380" spans="1:14" x14ac:dyDescent="0.25">
      <c r="A380" s="31">
        <v>53</v>
      </c>
      <c r="B380" s="32" t="s">
        <v>356</v>
      </c>
      <c r="C380" s="33">
        <v>0</v>
      </c>
      <c r="D380" s="33">
        <v>0</v>
      </c>
      <c r="E380" s="33">
        <v>0</v>
      </c>
      <c r="F380" s="33">
        <v>0</v>
      </c>
      <c r="G380" s="34">
        <v>0</v>
      </c>
      <c r="H380" s="34">
        <v>0</v>
      </c>
      <c r="I380" s="34">
        <v>0</v>
      </c>
      <c r="J380" s="34">
        <v>0</v>
      </c>
      <c r="K380" s="34">
        <v>0</v>
      </c>
      <c r="L380" s="34">
        <v>0</v>
      </c>
      <c r="M380" s="34">
        <v>0</v>
      </c>
      <c r="N380" s="35">
        <v>0</v>
      </c>
    </row>
    <row r="381" spans="1:14" x14ac:dyDescent="0.25">
      <c r="A381" s="31">
        <v>54</v>
      </c>
      <c r="B381" s="32" t="s">
        <v>357</v>
      </c>
      <c r="C381" s="33">
        <v>0</v>
      </c>
      <c r="D381" s="33">
        <v>0</v>
      </c>
      <c r="E381" s="33">
        <v>0</v>
      </c>
      <c r="F381" s="33">
        <v>0</v>
      </c>
      <c r="G381" s="34">
        <v>0</v>
      </c>
      <c r="H381" s="34">
        <v>0</v>
      </c>
      <c r="I381" s="34">
        <v>0</v>
      </c>
      <c r="J381" s="34">
        <v>0</v>
      </c>
      <c r="K381" s="34">
        <v>0</v>
      </c>
      <c r="L381" s="34">
        <v>0</v>
      </c>
      <c r="M381" s="34">
        <v>0</v>
      </c>
      <c r="N381" s="35">
        <v>0</v>
      </c>
    </row>
    <row r="382" spans="1:14" x14ac:dyDescent="0.25">
      <c r="A382" s="27">
        <v>55</v>
      </c>
      <c r="B382" s="28" t="s">
        <v>358</v>
      </c>
      <c r="C382" s="29">
        <f>+SUM(C383,C384)</f>
        <v>0</v>
      </c>
      <c r="D382" s="29">
        <f t="shared" ref="D382:N382" si="111">+SUM(D383,D384)</f>
        <v>0</v>
      </c>
      <c r="E382" s="29">
        <f t="shared" si="111"/>
        <v>0</v>
      </c>
      <c r="F382" s="29">
        <f t="shared" si="111"/>
        <v>0</v>
      </c>
      <c r="G382" s="29">
        <f t="shared" si="111"/>
        <v>0</v>
      </c>
      <c r="H382" s="29">
        <f t="shared" si="111"/>
        <v>0</v>
      </c>
      <c r="I382" s="29">
        <f t="shared" si="111"/>
        <v>0</v>
      </c>
      <c r="J382" s="29">
        <f t="shared" si="111"/>
        <v>0</v>
      </c>
      <c r="K382" s="29">
        <f t="shared" si="111"/>
        <v>0</v>
      </c>
      <c r="L382" s="29">
        <f t="shared" si="111"/>
        <v>0</v>
      </c>
      <c r="M382" s="29">
        <f t="shared" si="111"/>
        <v>0</v>
      </c>
      <c r="N382" s="30">
        <f t="shared" si="111"/>
        <v>0</v>
      </c>
    </row>
    <row r="383" spans="1:14" x14ac:dyDescent="0.25">
      <c r="A383" s="31">
        <v>551</v>
      </c>
      <c r="B383" s="32" t="s">
        <v>359</v>
      </c>
      <c r="C383" s="33">
        <v>0</v>
      </c>
      <c r="D383" s="33">
        <v>0</v>
      </c>
      <c r="E383" s="33">
        <v>0</v>
      </c>
      <c r="F383" s="33">
        <v>0</v>
      </c>
      <c r="G383" s="34">
        <v>0</v>
      </c>
      <c r="H383" s="34">
        <v>0</v>
      </c>
      <c r="I383" s="34">
        <v>0</v>
      </c>
      <c r="J383" s="34">
        <v>0</v>
      </c>
      <c r="K383" s="34">
        <v>0</v>
      </c>
      <c r="L383" s="34">
        <v>0</v>
      </c>
      <c r="M383" s="34">
        <v>0</v>
      </c>
      <c r="N383" s="35">
        <v>0</v>
      </c>
    </row>
    <row r="384" spans="1:14" x14ac:dyDescent="0.25">
      <c r="A384" s="31">
        <v>552</v>
      </c>
      <c r="B384" s="32" t="s">
        <v>360</v>
      </c>
      <c r="C384" s="33">
        <v>0</v>
      </c>
      <c r="D384" s="33">
        <v>0</v>
      </c>
      <c r="E384" s="33">
        <v>0</v>
      </c>
      <c r="F384" s="33">
        <v>0</v>
      </c>
      <c r="G384" s="34">
        <v>0</v>
      </c>
      <c r="H384" s="34">
        <v>0</v>
      </c>
      <c r="I384" s="34">
        <v>0</v>
      </c>
      <c r="J384" s="34">
        <v>0</v>
      </c>
      <c r="K384" s="34">
        <v>0</v>
      </c>
      <c r="L384" s="34">
        <v>0</v>
      </c>
      <c r="M384" s="34">
        <v>0</v>
      </c>
      <c r="N384" s="35">
        <v>0</v>
      </c>
    </row>
    <row r="385" spans="1:14" x14ac:dyDescent="0.25">
      <c r="A385" s="31">
        <v>56</v>
      </c>
      <c r="B385" s="32" t="s">
        <v>361</v>
      </c>
      <c r="C385" s="33">
        <v>0</v>
      </c>
      <c r="D385" s="33">
        <v>0</v>
      </c>
      <c r="E385" s="33">
        <v>0</v>
      </c>
      <c r="F385" s="33">
        <v>0</v>
      </c>
      <c r="G385" s="34">
        <v>0</v>
      </c>
      <c r="H385" s="34">
        <v>0</v>
      </c>
      <c r="I385" s="34">
        <v>0</v>
      </c>
      <c r="J385" s="34">
        <v>0</v>
      </c>
      <c r="K385" s="34">
        <v>0</v>
      </c>
      <c r="L385" s="34">
        <v>0</v>
      </c>
      <c r="M385" s="34">
        <v>0</v>
      </c>
      <c r="N385" s="35">
        <v>0</v>
      </c>
    </row>
    <row r="386" spans="1:14" x14ac:dyDescent="0.25">
      <c r="A386" s="27">
        <v>57</v>
      </c>
      <c r="B386" s="28" t="s">
        <v>362</v>
      </c>
      <c r="C386" s="29">
        <f>SUM(C387,C391)</f>
        <v>0</v>
      </c>
      <c r="D386" s="29">
        <f t="shared" ref="D386:N386" si="112">SUM(D387,D391)</f>
        <v>0</v>
      </c>
      <c r="E386" s="29">
        <f t="shared" si="112"/>
        <v>0</v>
      </c>
      <c r="F386" s="29">
        <f t="shared" si="112"/>
        <v>0</v>
      </c>
      <c r="G386" s="29">
        <f t="shared" si="112"/>
        <v>0</v>
      </c>
      <c r="H386" s="29">
        <f t="shared" si="112"/>
        <v>0</v>
      </c>
      <c r="I386" s="29">
        <f t="shared" si="112"/>
        <v>0</v>
      </c>
      <c r="J386" s="29">
        <f t="shared" si="112"/>
        <v>0</v>
      </c>
      <c r="K386" s="29">
        <f t="shared" si="112"/>
        <v>0</v>
      </c>
      <c r="L386" s="29">
        <f t="shared" si="112"/>
        <v>0</v>
      </c>
      <c r="M386" s="29">
        <f t="shared" si="112"/>
        <v>0</v>
      </c>
      <c r="N386" s="30">
        <f t="shared" si="112"/>
        <v>0</v>
      </c>
    </row>
    <row r="387" spans="1:14" x14ac:dyDescent="0.25">
      <c r="A387" s="36">
        <v>571</v>
      </c>
      <c r="B387" s="37" t="s">
        <v>363</v>
      </c>
      <c r="C387" s="38">
        <f>+SUM(C388:C390)</f>
        <v>0</v>
      </c>
      <c r="D387" s="38">
        <f t="shared" ref="D387:N387" si="113">+SUM(D388:D390)</f>
        <v>0</v>
      </c>
      <c r="E387" s="38">
        <f t="shared" si="113"/>
        <v>0</v>
      </c>
      <c r="F387" s="38">
        <f t="shared" si="113"/>
        <v>0</v>
      </c>
      <c r="G387" s="38">
        <f t="shared" si="113"/>
        <v>0</v>
      </c>
      <c r="H387" s="38">
        <f t="shared" si="113"/>
        <v>0</v>
      </c>
      <c r="I387" s="38">
        <f t="shared" si="113"/>
        <v>0</v>
      </c>
      <c r="J387" s="38">
        <f t="shared" si="113"/>
        <v>0</v>
      </c>
      <c r="K387" s="38">
        <f t="shared" si="113"/>
        <v>0</v>
      </c>
      <c r="L387" s="38">
        <f t="shared" si="113"/>
        <v>0</v>
      </c>
      <c r="M387" s="38">
        <f t="shared" si="113"/>
        <v>0</v>
      </c>
      <c r="N387" s="39">
        <f t="shared" si="113"/>
        <v>0</v>
      </c>
    </row>
    <row r="388" spans="1:14" x14ac:dyDescent="0.25">
      <c r="A388" s="31">
        <v>5711</v>
      </c>
      <c r="B388" s="32" t="s">
        <v>364</v>
      </c>
      <c r="C388" s="33">
        <v>0</v>
      </c>
      <c r="D388" s="33">
        <v>0</v>
      </c>
      <c r="E388" s="33">
        <v>0</v>
      </c>
      <c r="F388" s="33">
        <v>0</v>
      </c>
      <c r="G388" s="34">
        <v>0</v>
      </c>
      <c r="H388" s="34">
        <v>0</v>
      </c>
      <c r="I388" s="34">
        <v>0</v>
      </c>
      <c r="J388" s="34">
        <v>0</v>
      </c>
      <c r="K388" s="34">
        <v>0</v>
      </c>
      <c r="L388" s="34">
        <v>0</v>
      </c>
      <c r="M388" s="34">
        <v>0</v>
      </c>
      <c r="N388" s="35">
        <v>0</v>
      </c>
    </row>
    <row r="389" spans="1:14" x14ac:dyDescent="0.25">
      <c r="A389" s="31">
        <v>5712</v>
      </c>
      <c r="B389" s="32" t="s">
        <v>365</v>
      </c>
      <c r="C389" s="33">
        <v>0</v>
      </c>
      <c r="D389" s="33">
        <v>0</v>
      </c>
      <c r="E389" s="33">
        <v>0</v>
      </c>
      <c r="F389" s="33">
        <v>0</v>
      </c>
      <c r="G389" s="34">
        <v>0</v>
      </c>
      <c r="H389" s="34">
        <v>0</v>
      </c>
      <c r="I389" s="34">
        <v>0</v>
      </c>
      <c r="J389" s="34">
        <v>0</v>
      </c>
      <c r="K389" s="34">
        <v>0</v>
      </c>
      <c r="L389" s="34">
        <v>0</v>
      </c>
      <c r="M389" s="34">
        <v>0</v>
      </c>
      <c r="N389" s="35">
        <v>0</v>
      </c>
    </row>
    <row r="390" spans="1:14" x14ac:dyDescent="0.25">
      <c r="A390" s="31">
        <v>5713</v>
      </c>
      <c r="B390" s="32" t="s">
        <v>366</v>
      </c>
      <c r="C390" s="33">
        <v>0</v>
      </c>
      <c r="D390" s="33">
        <v>0</v>
      </c>
      <c r="E390" s="33">
        <v>0</v>
      </c>
      <c r="F390" s="33">
        <v>0</v>
      </c>
      <c r="G390" s="34">
        <v>0</v>
      </c>
      <c r="H390" s="34">
        <v>0</v>
      </c>
      <c r="I390" s="34">
        <v>0</v>
      </c>
      <c r="J390" s="34">
        <v>0</v>
      </c>
      <c r="K390" s="34">
        <v>0</v>
      </c>
      <c r="L390" s="34">
        <v>0</v>
      </c>
      <c r="M390" s="34">
        <v>0</v>
      </c>
      <c r="N390" s="35">
        <v>0</v>
      </c>
    </row>
    <row r="391" spans="1:14" x14ac:dyDescent="0.25">
      <c r="A391" s="36">
        <v>579</v>
      </c>
      <c r="B391" s="37" t="s">
        <v>319</v>
      </c>
      <c r="C391" s="38">
        <v>0</v>
      </c>
      <c r="D391" s="38">
        <v>0</v>
      </c>
      <c r="E391" s="38">
        <v>0</v>
      </c>
      <c r="F391" s="38">
        <v>0</v>
      </c>
      <c r="G391" s="38">
        <v>0</v>
      </c>
      <c r="H391" s="38">
        <v>0</v>
      </c>
      <c r="I391" s="38">
        <v>0</v>
      </c>
      <c r="J391" s="38">
        <v>0</v>
      </c>
      <c r="K391" s="38">
        <v>0</v>
      </c>
      <c r="L391" s="38">
        <v>0</v>
      </c>
      <c r="M391" s="38">
        <v>0</v>
      </c>
      <c r="N391" s="39">
        <v>0</v>
      </c>
    </row>
    <row r="392" spans="1:14" x14ac:dyDescent="0.25">
      <c r="A392" s="27">
        <v>58</v>
      </c>
      <c r="B392" s="28" t="s">
        <v>367</v>
      </c>
      <c r="C392" s="29">
        <f>SUM(C393,C396)</f>
        <v>0</v>
      </c>
      <c r="D392" s="29">
        <f t="shared" ref="D392:N392" si="114">SUM(D393,D396)</f>
        <v>0</v>
      </c>
      <c r="E392" s="29">
        <f t="shared" si="114"/>
        <v>0</v>
      </c>
      <c r="F392" s="29">
        <f t="shared" si="114"/>
        <v>0</v>
      </c>
      <c r="G392" s="29">
        <f t="shared" si="114"/>
        <v>0</v>
      </c>
      <c r="H392" s="29">
        <f t="shared" si="114"/>
        <v>0</v>
      </c>
      <c r="I392" s="29">
        <f t="shared" si="114"/>
        <v>0</v>
      </c>
      <c r="J392" s="29">
        <f t="shared" si="114"/>
        <v>0</v>
      </c>
      <c r="K392" s="29">
        <f t="shared" si="114"/>
        <v>0</v>
      </c>
      <c r="L392" s="29">
        <f t="shared" si="114"/>
        <v>0</v>
      </c>
      <c r="M392" s="29">
        <f t="shared" si="114"/>
        <v>0</v>
      </c>
      <c r="N392" s="30">
        <f t="shared" si="114"/>
        <v>0</v>
      </c>
    </row>
    <row r="393" spans="1:14" x14ac:dyDescent="0.25">
      <c r="A393" s="36">
        <v>581</v>
      </c>
      <c r="B393" s="37" t="s">
        <v>368</v>
      </c>
      <c r="C393" s="38">
        <f>+SUM(C394:C395)</f>
        <v>0</v>
      </c>
      <c r="D393" s="38">
        <f t="shared" ref="D393:N393" si="115">+SUM(D394:D395)</f>
        <v>0</v>
      </c>
      <c r="E393" s="38">
        <f t="shared" si="115"/>
        <v>0</v>
      </c>
      <c r="F393" s="38">
        <f t="shared" si="115"/>
        <v>0</v>
      </c>
      <c r="G393" s="38">
        <f t="shared" si="115"/>
        <v>0</v>
      </c>
      <c r="H393" s="38">
        <f t="shared" si="115"/>
        <v>0</v>
      </c>
      <c r="I393" s="38">
        <f t="shared" si="115"/>
        <v>0</v>
      </c>
      <c r="J393" s="38">
        <f t="shared" si="115"/>
        <v>0</v>
      </c>
      <c r="K393" s="38">
        <f t="shared" si="115"/>
        <v>0</v>
      </c>
      <c r="L393" s="38">
        <f t="shared" si="115"/>
        <v>0</v>
      </c>
      <c r="M393" s="38">
        <f t="shared" si="115"/>
        <v>0</v>
      </c>
      <c r="N393" s="39">
        <f t="shared" si="115"/>
        <v>0</v>
      </c>
    </row>
    <row r="394" spans="1:14" x14ac:dyDescent="0.25">
      <c r="A394" s="31">
        <v>5811</v>
      </c>
      <c r="B394" s="32" t="s">
        <v>369</v>
      </c>
      <c r="C394" s="33">
        <v>0</v>
      </c>
      <c r="D394" s="33">
        <v>0</v>
      </c>
      <c r="E394" s="33">
        <v>0</v>
      </c>
      <c r="F394" s="33">
        <v>0</v>
      </c>
      <c r="G394" s="34">
        <v>0</v>
      </c>
      <c r="H394" s="34">
        <v>0</v>
      </c>
      <c r="I394" s="34">
        <v>0</v>
      </c>
      <c r="J394" s="34">
        <v>0</v>
      </c>
      <c r="K394" s="34">
        <v>0</v>
      </c>
      <c r="L394" s="34">
        <v>0</v>
      </c>
      <c r="M394" s="34">
        <v>0</v>
      </c>
      <c r="N394" s="35">
        <v>0</v>
      </c>
    </row>
    <row r="395" spans="1:14" x14ac:dyDescent="0.25">
      <c r="A395" s="31">
        <v>5812</v>
      </c>
      <c r="B395" s="32" t="s">
        <v>256</v>
      </c>
      <c r="C395" s="33">
        <v>0</v>
      </c>
      <c r="D395" s="33">
        <v>0</v>
      </c>
      <c r="E395" s="33">
        <v>0</v>
      </c>
      <c r="F395" s="33">
        <v>0</v>
      </c>
      <c r="G395" s="34">
        <v>0</v>
      </c>
      <c r="H395" s="34">
        <v>0</v>
      </c>
      <c r="I395" s="34">
        <v>0</v>
      </c>
      <c r="J395" s="34">
        <v>0</v>
      </c>
      <c r="K395" s="34">
        <v>0</v>
      </c>
      <c r="L395" s="34">
        <v>0</v>
      </c>
      <c r="M395" s="34">
        <v>0</v>
      </c>
      <c r="N395" s="35">
        <v>0</v>
      </c>
    </row>
    <row r="396" spans="1:14" x14ac:dyDescent="0.25">
      <c r="A396" s="36">
        <v>589</v>
      </c>
      <c r="B396" s="37" t="s">
        <v>370</v>
      </c>
      <c r="C396" s="38">
        <f>+SUM(C397:C398)</f>
        <v>0</v>
      </c>
      <c r="D396" s="38">
        <f t="shared" ref="D396:N396" si="116">+SUM(D397:D398)</f>
        <v>0</v>
      </c>
      <c r="E396" s="38">
        <f t="shared" si="116"/>
        <v>0</v>
      </c>
      <c r="F396" s="38">
        <f t="shared" si="116"/>
        <v>0</v>
      </c>
      <c r="G396" s="38">
        <f t="shared" si="116"/>
        <v>0</v>
      </c>
      <c r="H396" s="38">
        <f t="shared" si="116"/>
        <v>0</v>
      </c>
      <c r="I396" s="38">
        <f t="shared" si="116"/>
        <v>0</v>
      </c>
      <c r="J396" s="38">
        <f t="shared" si="116"/>
        <v>0</v>
      </c>
      <c r="K396" s="38">
        <f t="shared" si="116"/>
        <v>0</v>
      </c>
      <c r="L396" s="38">
        <f t="shared" si="116"/>
        <v>0</v>
      </c>
      <c r="M396" s="38">
        <f t="shared" si="116"/>
        <v>0</v>
      </c>
      <c r="N396" s="39">
        <f t="shared" si="116"/>
        <v>0</v>
      </c>
    </row>
    <row r="397" spans="1:14" x14ac:dyDescent="0.25">
      <c r="A397" s="31">
        <v>5891</v>
      </c>
      <c r="B397" s="32" t="s">
        <v>369</v>
      </c>
      <c r="C397" s="33">
        <v>0</v>
      </c>
      <c r="D397" s="33">
        <v>0</v>
      </c>
      <c r="E397" s="33">
        <v>0</v>
      </c>
      <c r="F397" s="33">
        <v>0</v>
      </c>
      <c r="G397" s="34">
        <v>0</v>
      </c>
      <c r="H397" s="34">
        <v>0</v>
      </c>
      <c r="I397" s="34">
        <v>0</v>
      </c>
      <c r="J397" s="34">
        <v>0</v>
      </c>
      <c r="K397" s="34">
        <v>0</v>
      </c>
      <c r="L397" s="34">
        <v>0</v>
      </c>
      <c r="M397" s="34">
        <v>0</v>
      </c>
      <c r="N397" s="35">
        <v>0</v>
      </c>
    </row>
    <row r="398" spans="1:14" x14ac:dyDescent="0.25">
      <c r="A398" s="31">
        <v>5892</v>
      </c>
      <c r="B398" s="32" t="s">
        <v>256</v>
      </c>
      <c r="C398" s="33">
        <v>0</v>
      </c>
      <c r="D398" s="33">
        <v>0</v>
      </c>
      <c r="E398" s="33">
        <v>0</v>
      </c>
      <c r="F398" s="33">
        <v>0</v>
      </c>
      <c r="G398" s="34">
        <v>0</v>
      </c>
      <c r="H398" s="34">
        <v>0</v>
      </c>
      <c r="I398" s="34">
        <v>0</v>
      </c>
      <c r="J398" s="34">
        <v>0</v>
      </c>
      <c r="K398" s="34">
        <v>0</v>
      </c>
      <c r="L398" s="34">
        <v>0</v>
      </c>
      <c r="M398" s="34">
        <v>0</v>
      </c>
      <c r="N398" s="35">
        <v>0</v>
      </c>
    </row>
    <row r="399" spans="1:14" x14ac:dyDescent="0.25">
      <c r="A399" s="27">
        <v>59</v>
      </c>
      <c r="B399" s="28" t="s">
        <v>371</v>
      </c>
      <c r="C399" s="29">
        <f>SUM(C400:C404)</f>
        <v>0</v>
      </c>
      <c r="D399" s="29">
        <f t="shared" ref="D399:N399" si="117">SUM(D400:D404)</f>
        <v>0</v>
      </c>
      <c r="E399" s="29">
        <f t="shared" si="117"/>
        <v>0</v>
      </c>
      <c r="F399" s="29">
        <f t="shared" si="117"/>
        <v>0</v>
      </c>
      <c r="G399" s="29">
        <f t="shared" si="117"/>
        <v>0</v>
      </c>
      <c r="H399" s="29">
        <f t="shared" si="117"/>
        <v>0</v>
      </c>
      <c r="I399" s="29">
        <f t="shared" si="117"/>
        <v>0</v>
      </c>
      <c r="J399" s="29">
        <f t="shared" si="117"/>
        <v>0</v>
      </c>
      <c r="K399" s="29">
        <f t="shared" si="117"/>
        <v>0</v>
      </c>
      <c r="L399" s="29">
        <f t="shared" si="117"/>
        <v>0</v>
      </c>
      <c r="M399" s="29">
        <f t="shared" si="117"/>
        <v>0</v>
      </c>
      <c r="N399" s="30">
        <f t="shared" si="117"/>
        <v>0</v>
      </c>
    </row>
    <row r="400" spans="1:14" x14ac:dyDescent="0.25">
      <c r="A400" s="31">
        <v>591</v>
      </c>
      <c r="B400" s="32" t="s">
        <v>372</v>
      </c>
      <c r="C400" s="33">
        <v>0</v>
      </c>
      <c r="D400" s="33">
        <v>0</v>
      </c>
      <c r="E400" s="33">
        <v>0</v>
      </c>
      <c r="F400" s="33">
        <v>0</v>
      </c>
      <c r="G400" s="34">
        <v>0</v>
      </c>
      <c r="H400" s="34">
        <v>0</v>
      </c>
      <c r="I400" s="34">
        <v>0</v>
      </c>
      <c r="J400" s="34">
        <v>0</v>
      </c>
      <c r="K400" s="34">
        <v>0</v>
      </c>
      <c r="L400" s="34">
        <v>0</v>
      </c>
      <c r="M400" s="34">
        <v>0</v>
      </c>
      <c r="N400" s="35">
        <v>0</v>
      </c>
    </row>
    <row r="401" spans="1:14" x14ac:dyDescent="0.25">
      <c r="A401" s="31">
        <v>592</v>
      </c>
      <c r="B401" s="32" t="s">
        <v>373</v>
      </c>
      <c r="C401" s="33">
        <v>0</v>
      </c>
      <c r="D401" s="33">
        <v>0</v>
      </c>
      <c r="E401" s="33">
        <v>0</v>
      </c>
      <c r="F401" s="33">
        <v>0</v>
      </c>
      <c r="G401" s="34">
        <v>0</v>
      </c>
      <c r="H401" s="34">
        <v>0</v>
      </c>
      <c r="I401" s="34">
        <v>0</v>
      </c>
      <c r="J401" s="34">
        <v>0</v>
      </c>
      <c r="K401" s="34">
        <v>0</v>
      </c>
      <c r="L401" s="34">
        <v>0</v>
      </c>
      <c r="M401" s="34">
        <v>0</v>
      </c>
      <c r="N401" s="35">
        <v>0</v>
      </c>
    </row>
    <row r="402" spans="1:14" x14ac:dyDescent="0.25">
      <c r="A402" s="31">
        <v>593</v>
      </c>
      <c r="B402" s="32" t="s">
        <v>374</v>
      </c>
      <c r="C402" s="33">
        <v>0</v>
      </c>
      <c r="D402" s="33">
        <v>0</v>
      </c>
      <c r="E402" s="33">
        <v>0</v>
      </c>
      <c r="F402" s="33">
        <v>0</v>
      </c>
      <c r="G402" s="34">
        <v>0</v>
      </c>
      <c r="H402" s="34">
        <v>0</v>
      </c>
      <c r="I402" s="34">
        <v>0</v>
      </c>
      <c r="J402" s="34">
        <v>0</v>
      </c>
      <c r="K402" s="34">
        <v>0</v>
      </c>
      <c r="L402" s="34">
        <v>0</v>
      </c>
      <c r="M402" s="34">
        <v>0</v>
      </c>
      <c r="N402" s="35">
        <v>0</v>
      </c>
    </row>
    <row r="403" spans="1:14" x14ac:dyDescent="0.25">
      <c r="A403" s="31">
        <v>594</v>
      </c>
      <c r="B403" s="32" t="s">
        <v>375</v>
      </c>
      <c r="C403" s="33">
        <v>0</v>
      </c>
      <c r="D403" s="33">
        <v>0</v>
      </c>
      <c r="E403" s="33">
        <v>0</v>
      </c>
      <c r="F403" s="33">
        <v>0</v>
      </c>
      <c r="G403" s="34">
        <v>0</v>
      </c>
      <c r="H403" s="34">
        <v>0</v>
      </c>
      <c r="I403" s="34">
        <v>0</v>
      </c>
      <c r="J403" s="34">
        <v>0</v>
      </c>
      <c r="K403" s="34">
        <v>0</v>
      </c>
      <c r="L403" s="34">
        <v>0</v>
      </c>
      <c r="M403" s="34">
        <v>0</v>
      </c>
      <c r="N403" s="35">
        <v>0</v>
      </c>
    </row>
    <row r="404" spans="1:14" x14ac:dyDescent="0.25">
      <c r="A404" s="31">
        <v>599</v>
      </c>
      <c r="B404" s="32" t="s">
        <v>376</v>
      </c>
      <c r="C404" s="33">
        <v>0</v>
      </c>
      <c r="D404" s="33">
        <v>0</v>
      </c>
      <c r="E404" s="33">
        <v>0</v>
      </c>
      <c r="F404" s="33">
        <v>0</v>
      </c>
      <c r="G404" s="34">
        <v>0</v>
      </c>
      <c r="H404" s="34">
        <v>0</v>
      </c>
      <c r="I404" s="34">
        <v>0</v>
      </c>
      <c r="J404" s="34">
        <v>0</v>
      </c>
      <c r="K404" s="34">
        <v>0</v>
      </c>
      <c r="L404" s="34">
        <v>0</v>
      </c>
      <c r="M404" s="34">
        <v>0</v>
      </c>
      <c r="N404" s="35">
        <v>0</v>
      </c>
    </row>
    <row r="405" spans="1:14" x14ac:dyDescent="0.25">
      <c r="A405" s="27">
        <v>61</v>
      </c>
      <c r="B405" s="28" t="s">
        <v>377</v>
      </c>
      <c r="C405" s="29">
        <f t="shared" ref="C405:N405" si="118">SUM(C406:C408)</f>
        <v>11500</v>
      </c>
      <c r="D405" s="29">
        <f t="shared" si="118"/>
        <v>11504.025</v>
      </c>
      <c r="E405" s="29">
        <f t="shared" si="118"/>
        <v>11508.05140875</v>
      </c>
      <c r="F405" s="29">
        <f t="shared" si="118"/>
        <v>11512.079226743062</v>
      </c>
      <c r="G405" s="29">
        <f t="shared" si="118"/>
        <v>11516.108454472424</v>
      </c>
      <c r="H405" s="29">
        <f t="shared" si="118"/>
        <v>11520.139092431489</v>
      </c>
      <c r="I405" s="29">
        <f t="shared" si="118"/>
        <v>17211.153175885564</v>
      </c>
      <c r="J405" s="29">
        <f t="shared" si="118"/>
        <v>17409.081437408251</v>
      </c>
      <c r="K405" s="29">
        <f t="shared" si="118"/>
        <v>17609.285873938446</v>
      </c>
      <c r="L405" s="29">
        <f t="shared" si="118"/>
        <v>17811.79266148874</v>
      </c>
      <c r="M405" s="29">
        <f t="shared" si="118"/>
        <v>18016.628277095861</v>
      </c>
      <c r="N405" s="30">
        <f t="shared" si="118"/>
        <v>18223.819502282466</v>
      </c>
    </row>
    <row r="406" spans="1:14" x14ac:dyDescent="0.25">
      <c r="A406" s="31">
        <v>611</v>
      </c>
      <c r="B406" s="32" t="s">
        <v>277</v>
      </c>
      <c r="C406" s="33">
        <v>10000</v>
      </c>
      <c r="D406" s="33">
        <v>10003.5</v>
      </c>
      <c r="E406" s="33">
        <v>10007.001225</v>
      </c>
      <c r="F406" s="33">
        <v>10010.50367542875</v>
      </c>
      <c r="G406" s="34">
        <v>10014.00735171515</v>
      </c>
      <c r="H406" s="34">
        <v>10017.512254288251</v>
      </c>
      <c r="I406" s="34">
        <v>14342.627646571304</v>
      </c>
      <c r="J406" s="34">
        <v>14507.567864506875</v>
      </c>
      <c r="K406" s="34">
        <v>14674.404894948704</v>
      </c>
      <c r="L406" s="34">
        <v>14843.160551240615</v>
      </c>
      <c r="M406" s="34">
        <v>15013.856897579883</v>
      </c>
      <c r="N406" s="35">
        <v>15186.516251902052</v>
      </c>
    </row>
    <row r="407" spans="1:14" x14ac:dyDescent="0.25">
      <c r="A407" s="31">
        <v>612</v>
      </c>
      <c r="B407" s="32" t="s">
        <v>278</v>
      </c>
      <c r="C407" s="33">
        <v>1500</v>
      </c>
      <c r="D407" s="33">
        <v>1500.5250000000001</v>
      </c>
      <c r="E407" s="33">
        <v>1501.0501837500001</v>
      </c>
      <c r="F407" s="33">
        <v>1501.5755513143126</v>
      </c>
      <c r="G407" s="34">
        <v>1502.1011027572727</v>
      </c>
      <c r="H407" s="34">
        <v>1502.6268381432378</v>
      </c>
      <c r="I407" s="34">
        <v>2868.5255293142613</v>
      </c>
      <c r="J407" s="34">
        <v>2901.5135729013755</v>
      </c>
      <c r="K407" s="34">
        <v>2934.8809789897414</v>
      </c>
      <c r="L407" s="34">
        <v>2968.6321102481238</v>
      </c>
      <c r="M407" s="34">
        <v>3002.7713795159775</v>
      </c>
      <c r="N407" s="35">
        <v>3037.3032503804116</v>
      </c>
    </row>
    <row r="408" spans="1:14" x14ac:dyDescent="0.25">
      <c r="A408" s="31">
        <v>613</v>
      </c>
      <c r="B408" s="32" t="s">
        <v>378</v>
      </c>
      <c r="C408" s="33">
        <v>0</v>
      </c>
      <c r="D408" s="33">
        <v>0</v>
      </c>
      <c r="E408" s="33">
        <v>0</v>
      </c>
      <c r="F408" s="33">
        <v>0</v>
      </c>
      <c r="G408" s="34">
        <v>0</v>
      </c>
      <c r="H408" s="34">
        <v>0</v>
      </c>
      <c r="I408" s="34">
        <v>0</v>
      </c>
      <c r="J408" s="34">
        <v>0</v>
      </c>
      <c r="K408" s="34">
        <v>0</v>
      </c>
      <c r="L408" s="34">
        <v>0</v>
      </c>
      <c r="M408" s="34">
        <v>0</v>
      </c>
      <c r="N408" s="35">
        <v>0</v>
      </c>
    </row>
    <row r="409" spans="1:14" x14ac:dyDescent="0.25">
      <c r="A409" s="27">
        <v>62</v>
      </c>
      <c r="B409" s="28" t="s">
        <v>379</v>
      </c>
      <c r="C409" s="29">
        <f t="shared" ref="C409:N409" si="119">SUM(C410,C411,C419,C425,C430,C435)</f>
        <v>17316.400000000001</v>
      </c>
      <c r="D409" s="29">
        <f t="shared" si="119"/>
        <v>27466.070000000003</v>
      </c>
      <c r="E409" s="29">
        <f t="shared" si="119"/>
        <v>26787.48875</v>
      </c>
      <c r="F409" s="29">
        <f t="shared" si="119"/>
        <v>23075.57262775</v>
      </c>
      <c r="G409" s="29">
        <f t="shared" si="119"/>
        <v>26073.390272320699</v>
      </c>
      <c r="H409" s="29">
        <f t="shared" si="119"/>
        <v>23631.51899140028</v>
      </c>
      <c r="I409" s="29">
        <f t="shared" si="119"/>
        <v>26493.813846866648</v>
      </c>
      <c r="J409" s="29">
        <f t="shared" si="119"/>
        <v>23395.080732815004</v>
      </c>
      <c r="K409" s="29">
        <f t="shared" si="119"/>
        <v>26966.664560306264</v>
      </c>
      <c r="L409" s="29">
        <f t="shared" si="119"/>
        <v>23715.179305927006</v>
      </c>
      <c r="M409" s="29">
        <f t="shared" si="119"/>
        <v>27619.884678533148</v>
      </c>
      <c r="N409" s="30">
        <f t="shared" si="119"/>
        <v>31410.430279649918</v>
      </c>
    </row>
    <row r="410" spans="1:14" x14ac:dyDescent="0.25">
      <c r="A410" s="31">
        <v>621</v>
      </c>
      <c r="B410" s="32" t="s">
        <v>380</v>
      </c>
      <c r="C410" s="33">
        <v>0</v>
      </c>
      <c r="D410" s="33">
        <v>0</v>
      </c>
      <c r="E410" s="33">
        <v>0</v>
      </c>
      <c r="F410" s="33">
        <v>0</v>
      </c>
      <c r="G410" s="34">
        <v>0</v>
      </c>
      <c r="H410" s="34">
        <v>0</v>
      </c>
      <c r="I410" s="34">
        <v>0</v>
      </c>
      <c r="J410" s="34">
        <v>0</v>
      </c>
      <c r="K410" s="34">
        <v>0</v>
      </c>
      <c r="L410" s="34">
        <v>0</v>
      </c>
      <c r="M410" s="34">
        <v>0</v>
      </c>
      <c r="N410" s="35">
        <v>0</v>
      </c>
    </row>
    <row r="411" spans="1:14" x14ac:dyDescent="0.25">
      <c r="A411" s="36">
        <v>622</v>
      </c>
      <c r="B411" s="37" t="s">
        <v>381</v>
      </c>
      <c r="C411" s="38">
        <f t="shared" ref="C411:N411" si="120">SUM(C412:C418)</f>
        <v>550</v>
      </c>
      <c r="D411" s="38">
        <f t="shared" si="120"/>
        <v>1419.25</v>
      </c>
      <c r="E411" s="38">
        <f t="shared" si="120"/>
        <v>1834.3987499999998</v>
      </c>
      <c r="F411" s="38">
        <f t="shared" si="120"/>
        <v>1699.58262775</v>
      </c>
      <c r="G411" s="38">
        <f t="shared" si="120"/>
        <v>1865.1043723207003</v>
      </c>
      <c r="H411" s="38">
        <f t="shared" si="120"/>
        <v>2050.4479874002818</v>
      </c>
      <c r="I411" s="38">
        <f t="shared" si="120"/>
        <v>2258.163223486647</v>
      </c>
      <c r="J411" s="38">
        <f t="shared" si="120"/>
        <v>2491.1346191646035</v>
      </c>
      <c r="K411" s="38">
        <f t="shared" si="120"/>
        <v>2752.6257045331276</v>
      </c>
      <c r="L411" s="38">
        <f t="shared" si="120"/>
        <v>3046.3290496297641</v>
      </c>
      <c r="M411" s="38">
        <f t="shared" si="120"/>
        <v>3376.4229310362271</v>
      </c>
      <c r="N411" s="39">
        <f t="shared" si="120"/>
        <v>3747.6354921376806</v>
      </c>
    </row>
    <row r="412" spans="1:14" x14ac:dyDescent="0.25">
      <c r="A412" s="31">
        <v>6221</v>
      </c>
      <c r="B412" s="32" t="s">
        <v>382</v>
      </c>
      <c r="C412" s="33">
        <v>0</v>
      </c>
      <c r="D412" s="33">
        <v>850</v>
      </c>
      <c r="E412" s="33">
        <v>962.45500000000004</v>
      </c>
      <c r="F412" s="33">
        <v>1089.7877965000002</v>
      </c>
      <c r="G412" s="34">
        <v>1233.9667219769503</v>
      </c>
      <c r="H412" s="34">
        <v>1397.2205192945009</v>
      </c>
      <c r="I412" s="34">
        <v>1582.0727939971634</v>
      </c>
      <c r="J412" s="34">
        <v>1791.3810246429882</v>
      </c>
      <c r="K412" s="34">
        <v>2028.3807342032558</v>
      </c>
      <c r="L412" s="34">
        <v>2296.7355053383467</v>
      </c>
      <c r="M412" s="34">
        <v>2600.5936126946103</v>
      </c>
      <c r="N412" s="35">
        <v>2944.6521476541075</v>
      </c>
    </row>
    <row r="413" spans="1:14" x14ac:dyDescent="0.25">
      <c r="A413" s="31">
        <v>6222</v>
      </c>
      <c r="B413" s="32" t="s">
        <v>383</v>
      </c>
      <c r="C413" s="33">
        <v>550</v>
      </c>
      <c r="D413" s="33">
        <v>569.25</v>
      </c>
      <c r="E413" s="33">
        <v>589.17374999999993</v>
      </c>
      <c r="F413" s="33">
        <v>609.7948312499999</v>
      </c>
      <c r="G413" s="34">
        <v>631.1376503437499</v>
      </c>
      <c r="H413" s="34">
        <v>653.2274681057811</v>
      </c>
      <c r="I413" s="34">
        <v>676.09042948948343</v>
      </c>
      <c r="J413" s="34">
        <v>699.75359452161524</v>
      </c>
      <c r="K413" s="34">
        <v>724.24497032987176</v>
      </c>
      <c r="L413" s="34">
        <v>749.59354429141717</v>
      </c>
      <c r="M413" s="34">
        <v>775.82931834161673</v>
      </c>
      <c r="N413" s="35">
        <v>802.98334448357321</v>
      </c>
    </row>
    <row r="414" spans="1:14" x14ac:dyDescent="0.25">
      <c r="A414" s="31">
        <v>6223</v>
      </c>
      <c r="B414" s="32" t="s">
        <v>384</v>
      </c>
      <c r="C414" s="33">
        <v>0</v>
      </c>
      <c r="D414" s="33">
        <v>0</v>
      </c>
      <c r="E414" s="33">
        <v>282.77</v>
      </c>
      <c r="F414" s="33">
        <v>0</v>
      </c>
      <c r="G414" s="34">
        <v>0</v>
      </c>
      <c r="H414" s="34">
        <v>0</v>
      </c>
      <c r="I414" s="34">
        <v>0</v>
      </c>
      <c r="J414" s="34">
        <v>0</v>
      </c>
      <c r="K414" s="34">
        <v>0</v>
      </c>
      <c r="L414" s="34">
        <v>0</v>
      </c>
      <c r="M414" s="34">
        <v>0</v>
      </c>
      <c r="N414" s="35">
        <v>0</v>
      </c>
    </row>
    <row r="415" spans="1:14" x14ac:dyDescent="0.25">
      <c r="A415" s="31">
        <v>6224</v>
      </c>
      <c r="B415" s="32" t="s">
        <v>385</v>
      </c>
      <c r="C415" s="33">
        <v>0</v>
      </c>
      <c r="D415" s="33">
        <v>0</v>
      </c>
      <c r="E415" s="33">
        <v>0</v>
      </c>
      <c r="F415" s="33">
        <v>0</v>
      </c>
      <c r="G415" s="34">
        <v>0</v>
      </c>
      <c r="H415" s="34">
        <v>0</v>
      </c>
      <c r="I415" s="34">
        <v>0</v>
      </c>
      <c r="J415" s="34">
        <v>0</v>
      </c>
      <c r="K415" s="34">
        <v>0</v>
      </c>
      <c r="L415" s="34">
        <v>0</v>
      </c>
      <c r="M415" s="34">
        <v>0</v>
      </c>
      <c r="N415" s="35">
        <v>0</v>
      </c>
    </row>
    <row r="416" spans="1:14" x14ac:dyDescent="0.25">
      <c r="A416" s="31">
        <v>6225</v>
      </c>
      <c r="B416" s="32" t="s">
        <v>386</v>
      </c>
      <c r="C416" s="33">
        <v>0</v>
      </c>
      <c r="D416" s="33">
        <v>0</v>
      </c>
      <c r="E416" s="33">
        <v>0</v>
      </c>
      <c r="F416" s="33">
        <v>0</v>
      </c>
      <c r="G416" s="34">
        <v>0</v>
      </c>
      <c r="H416" s="34">
        <v>0</v>
      </c>
      <c r="I416" s="34">
        <v>0</v>
      </c>
      <c r="J416" s="34">
        <v>0</v>
      </c>
      <c r="K416" s="34">
        <v>0</v>
      </c>
      <c r="L416" s="34">
        <v>0</v>
      </c>
      <c r="M416" s="34">
        <v>0</v>
      </c>
      <c r="N416" s="35">
        <v>0</v>
      </c>
    </row>
    <row r="417" spans="1:14" x14ac:dyDescent="0.25">
      <c r="A417" s="31">
        <v>6226</v>
      </c>
      <c r="B417" s="32" t="s">
        <v>387</v>
      </c>
      <c r="C417" s="33">
        <v>0</v>
      </c>
      <c r="D417" s="33">
        <v>0</v>
      </c>
      <c r="E417" s="33">
        <v>0</v>
      </c>
      <c r="F417" s="33">
        <v>0</v>
      </c>
      <c r="G417" s="34">
        <v>0</v>
      </c>
      <c r="H417" s="34">
        <v>0</v>
      </c>
      <c r="I417" s="34">
        <v>0</v>
      </c>
      <c r="J417" s="34">
        <v>0</v>
      </c>
      <c r="K417" s="34">
        <v>0</v>
      </c>
      <c r="L417" s="34">
        <v>0</v>
      </c>
      <c r="M417" s="34">
        <v>0</v>
      </c>
      <c r="N417" s="35">
        <v>0</v>
      </c>
    </row>
    <row r="418" spans="1:14" x14ac:dyDescent="0.25">
      <c r="A418" s="31">
        <v>6228</v>
      </c>
      <c r="B418" s="32" t="s">
        <v>319</v>
      </c>
      <c r="C418" s="33">
        <v>0</v>
      </c>
      <c r="D418" s="33">
        <v>0</v>
      </c>
      <c r="E418" s="33">
        <v>0</v>
      </c>
      <c r="F418" s="33">
        <v>0</v>
      </c>
      <c r="G418" s="34">
        <v>0</v>
      </c>
      <c r="H418" s="34">
        <v>0</v>
      </c>
      <c r="I418" s="34">
        <v>0</v>
      </c>
      <c r="J418" s="34">
        <v>0</v>
      </c>
      <c r="K418" s="34">
        <v>0</v>
      </c>
      <c r="L418" s="34">
        <v>0</v>
      </c>
      <c r="M418" s="34">
        <v>0</v>
      </c>
      <c r="N418" s="35">
        <v>0</v>
      </c>
    </row>
    <row r="419" spans="1:14" x14ac:dyDescent="0.25">
      <c r="A419" s="36">
        <v>623</v>
      </c>
      <c r="B419" s="37" t="s">
        <v>388</v>
      </c>
      <c r="C419" s="38">
        <f t="shared" ref="C419:N419" si="121">SUM(C420:C424)</f>
        <v>458.39</v>
      </c>
      <c r="D419" s="38">
        <f t="shared" si="121"/>
        <v>478.28000000000003</v>
      </c>
      <c r="E419" s="38">
        <f t="shared" si="121"/>
        <v>382.1</v>
      </c>
      <c r="F419" s="38">
        <f t="shared" si="121"/>
        <v>600.83000000000004</v>
      </c>
      <c r="G419" s="38">
        <f t="shared" si="121"/>
        <v>594.82169999999996</v>
      </c>
      <c r="H419" s="38">
        <f t="shared" si="121"/>
        <v>588.87348300000008</v>
      </c>
      <c r="I419" s="38">
        <f t="shared" si="121"/>
        <v>582.9847481700001</v>
      </c>
      <c r="J419" s="38">
        <f t="shared" si="121"/>
        <v>577.15490068830013</v>
      </c>
      <c r="K419" s="38">
        <f t="shared" si="121"/>
        <v>571.38335168141703</v>
      </c>
      <c r="L419" s="38">
        <f t="shared" si="121"/>
        <v>565.66951816460289</v>
      </c>
      <c r="M419" s="38">
        <f t="shared" si="121"/>
        <v>560.01282298295678</v>
      </c>
      <c r="N419" s="39">
        <f t="shared" si="121"/>
        <v>554.4126947531272</v>
      </c>
    </row>
    <row r="420" spans="1:14" x14ac:dyDescent="0.25">
      <c r="A420" s="31">
        <v>6231</v>
      </c>
      <c r="B420" s="32" t="s">
        <v>389</v>
      </c>
      <c r="C420" s="33">
        <v>43.13</v>
      </c>
      <c r="D420" s="33">
        <v>357.64</v>
      </c>
      <c r="E420" s="33">
        <v>169.05</v>
      </c>
      <c r="F420" s="33">
        <v>298.73</v>
      </c>
      <c r="G420" s="34">
        <v>295.74270000000001</v>
      </c>
      <c r="H420" s="34">
        <v>292.78527300000002</v>
      </c>
      <c r="I420" s="34">
        <v>289.85742027000003</v>
      </c>
      <c r="J420" s="34">
        <v>286.95884606730004</v>
      </c>
      <c r="K420" s="34">
        <v>284.08925760662703</v>
      </c>
      <c r="L420" s="34">
        <v>281.24836503056076</v>
      </c>
      <c r="M420" s="34">
        <v>278.43588138025513</v>
      </c>
      <c r="N420" s="35">
        <v>275.65152256645257</v>
      </c>
    </row>
    <row r="421" spans="1:14" x14ac:dyDescent="0.25">
      <c r="A421" s="31">
        <v>6232</v>
      </c>
      <c r="B421" s="32" t="s">
        <v>390</v>
      </c>
      <c r="C421" s="33">
        <v>0</v>
      </c>
      <c r="D421" s="33">
        <v>0</v>
      </c>
      <c r="E421" s="33">
        <v>0</v>
      </c>
      <c r="F421" s="33">
        <v>0</v>
      </c>
      <c r="G421" s="34">
        <v>0</v>
      </c>
      <c r="H421" s="34">
        <v>0</v>
      </c>
      <c r="I421" s="34">
        <v>0</v>
      </c>
      <c r="J421" s="34">
        <v>0</v>
      </c>
      <c r="K421" s="34">
        <v>0</v>
      </c>
      <c r="L421" s="34">
        <v>0</v>
      </c>
      <c r="M421" s="34">
        <v>0</v>
      </c>
      <c r="N421" s="35">
        <v>0</v>
      </c>
    </row>
    <row r="422" spans="1:14" x14ac:dyDescent="0.25">
      <c r="A422" s="31">
        <v>6233</v>
      </c>
      <c r="B422" s="32" t="s">
        <v>391</v>
      </c>
      <c r="C422" s="33">
        <v>415.26</v>
      </c>
      <c r="D422" s="33">
        <v>98.29</v>
      </c>
      <c r="E422" s="33">
        <v>213.05</v>
      </c>
      <c r="F422" s="33">
        <v>302.10000000000002</v>
      </c>
      <c r="G422" s="34">
        <v>299.07900000000001</v>
      </c>
      <c r="H422" s="34">
        <v>296.08821</v>
      </c>
      <c r="I422" s="34">
        <v>293.12732790000001</v>
      </c>
      <c r="J422" s="34">
        <v>290.19605462100003</v>
      </c>
      <c r="K422" s="34">
        <v>287.29409407479005</v>
      </c>
      <c r="L422" s="34">
        <v>284.42115313404213</v>
      </c>
      <c r="M422" s="34">
        <v>281.57694160270171</v>
      </c>
      <c r="N422" s="35">
        <v>278.76117218667468</v>
      </c>
    </row>
    <row r="423" spans="1:14" x14ac:dyDescent="0.25">
      <c r="A423" s="31">
        <v>6234</v>
      </c>
      <c r="B423" s="32" t="s">
        <v>392</v>
      </c>
      <c r="C423" s="33">
        <v>0</v>
      </c>
      <c r="D423" s="33">
        <v>22.35</v>
      </c>
      <c r="E423" s="33">
        <v>0</v>
      </c>
      <c r="F423" s="33">
        <v>0</v>
      </c>
      <c r="G423" s="34">
        <v>0</v>
      </c>
      <c r="H423" s="34">
        <v>0</v>
      </c>
      <c r="I423" s="34">
        <v>0</v>
      </c>
      <c r="J423" s="34">
        <v>0</v>
      </c>
      <c r="K423" s="34">
        <v>0</v>
      </c>
      <c r="L423" s="34">
        <v>0</v>
      </c>
      <c r="M423" s="34">
        <v>0</v>
      </c>
      <c r="N423" s="35">
        <v>0</v>
      </c>
    </row>
    <row r="424" spans="1:14" x14ac:dyDescent="0.25">
      <c r="A424" s="31">
        <v>6238</v>
      </c>
      <c r="B424" s="32" t="s">
        <v>319</v>
      </c>
      <c r="C424" s="33">
        <v>0</v>
      </c>
      <c r="D424" s="33">
        <v>0</v>
      </c>
      <c r="E424" s="33">
        <v>0</v>
      </c>
      <c r="F424" s="33">
        <v>0</v>
      </c>
      <c r="G424" s="34">
        <v>0</v>
      </c>
      <c r="H424" s="34">
        <v>0</v>
      </c>
      <c r="I424" s="34">
        <v>0</v>
      </c>
      <c r="J424" s="34">
        <v>0</v>
      </c>
      <c r="K424" s="34">
        <v>0</v>
      </c>
      <c r="L424" s="34">
        <v>0</v>
      </c>
      <c r="M424" s="34">
        <v>0</v>
      </c>
      <c r="N424" s="35">
        <v>0</v>
      </c>
    </row>
    <row r="425" spans="1:14" x14ac:dyDescent="0.25">
      <c r="A425" s="36">
        <v>624</v>
      </c>
      <c r="B425" s="37" t="s">
        <v>393</v>
      </c>
      <c r="C425" s="38">
        <f t="shared" ref="C425:N425" si="122">+SUM(C426:C429)</f>
        <v>4094.6000000000004</v>
      </c>
      <c r="D425" s="38">
        <f t="shared" si="122"/>
        <v>3791.04</v>
      </c>
      <c r="E425" s="38">
        <f t="shared" si="122"/>
        <v>3909.87</v>
      </c>
      <c r="F425" s="38">
        <f t="shared" si="122"/>
        <v>4089.9900000000002</v>
      </c>
      <c r="G425" s="38">
        <f t="shared" si="122"/>
        <v>4153.7520999999997</v>
      </c>
      <c r="H425" s="38">
        <f t="shared" si="122"/>
        <v>4158.7520999999997</v>
      </c>
      <c r="I425" s="38">
        <f t="shared" si="122"/>
        <v>4153.7520999999997</v>
      </c>
      <c r="J425" s="38">
        <f t="shared" si="122"/>
        <v>4103.7520999999997</v>
      </c>
      <c r="K425" s="38">
        <f t="shared" si="122"/>
        <v>4103.7520999999997</v>
      </c>
      <c r="L425" s="38">
        <f t="shared" si="122"/>
        <v>4103.7520999999997</v>
      </c>
      <c r="M425" s="38">
        <f t="shared" si="122"/>
        <v>4103.7520999999997</v>
      </c>
      <c r="N425" s="39">
        <f t="shared" si="122"/>
        <v>4103.7520999999997</v>
      </c>
    </row>
    <row r="426" spans="1:14" x14ac:dyDescent="0.25">
      <c r="A426" s="31">
        <v>6241</v>
      </c>
      <c r="B426" s="32" t="s">
        <v>394</v>
      </c>
      <c r="C426" s="33">
        <v>1241.17</v>
      </c>
      <c r="D426" s="33">
        <v>149.68</v>
      </c>
      <c r="E426" s="33">
        <v>677.75</v>
      </c>
      <c r="F426" s="33">
        <v>55.970000000000297</v>
      </c>
      <c r="G426" s="34">
        <v>88.970000000000297</v>
      </c>
      <c r="H426" s="34">
        <v>88.970000000000297</v>
      </c>
      <c r="I426" s="34">
        <v>88.970000000000297</v>
      </c>
      <c r="J426" s="34">
        <v>88.970000000000297</v>
      </c>
      <c r="K426" s="34">
        <v>88.970000000000297</v>
      </c>
      <c r="L426" s="34">
        <v>88.970000000000297</v>
      </c>
      <c r="M426" s="34">
        <v>88.970000000000297</v>
      </c>
      <c r="N426" s="35">
        <v>88.970000000000297</v>
      </c>
    </row>
    <row r="427" spans="1:14" x14ac:dyDescent="0.25">
      <c r="A427" s="31">
        <v>6242</v>
      </c>
      <c r="B427" s="32" t="s">
        <v>395</v>
      </c>
      <c r="C427" s="33">
        <v>2714.56</v>
      </c>
      <c r="D427" s="33">
        <v>3546.5</v>
      </c>
      <c r="E427" s="33">
        <v>3162.2599999999998</v>
      </c>
      <c r="F427" s="33">
        <v>3971.1</v>
      </c>
      <c r="G427" s="34">
        <v>4014.7820999999994</v>
      </c>
      <c r="H427" s="34">
        <v>4014.7820999999994</v>
      </c>
      <c r="I427" s="34">
        <v>4014.7820999999994</v>
      </c>
      <c r="J427" s="34">
        <v>4014.7820999999994</v>
      </c>
      <c r="K427" s="34">
        <v>4014.7820999999994</v>
      </c>
      <c r="L427" s="34">
        <v>4014.7820999999994</v>
      </c>
      <c r="M427" s="34">
        <v>4014.7820999999994</v>
      </c>
      <c r="N427" s="35">
        <v>4014.7820999999994</v>
      </c>
    </row>
    <row r="428" spans="1:14" x14ac:dyDescent="0.25">
      <c r="A428" s="31">
        <v>6243</v>
      </c>
      <c r="B428" s="32" t="s">
        <v>396</v>
      </c>
      <c r="C428" s="33">
        <v>72.86</v>
      </c>
      <c r="D428" s="33">
        <v>61.02</v>
      </c>
      <c r="E428" s="33">
        <v>69.86</v>
      </c>
      <c r="F428" s="33">
        <v>62.92</v>
      </c>
      <c r="G428" s="34">
        <v>50</v>
      </c>
      <c r="H428" s="34">
        <v>55</v>
      </c>
      <c r="I428" s="34">
        <v>50</v>
      </c>
      <c r="J428" s="34">
        <v>0</v>
      </c>
      <c r="K428" s="34">
        <v>0</v>
      </c>
      <c r="L428" s="34">
        <v>0</v>
      </c>
      <c r="M428" s="34">
        <v>0</v>
      </c>
      <c r="N428" s="35">
        <v>0</v>
      </c>
    </row>
    <row r="429" spans="1:14" x14ac:dyDescent="0.25">
      <c r="A429" s="31">
        <v>6248</v>
      </c>
      <c r="B429" s="32" t="s">
        <v>319</v>
      </c>
      <c r="C429" s="33">
        <v>66.010000000000005</v>
      </c>
      <c r="D429" s="33">
        <v>33.840000000000003</v>
      </c>
      <c r="E429" s="33">
        <v>0</v>
      </c>
      <c r="F429" s="33">
        <v>0</v>
      </c>
      <c r="G429" s="34">
        <v>0</v>
      </c>
      <c r="H429" s="34">
        <v>0</v>
      </c>
      <c r="I429" s="34">
        <v>0</v>
      </c>
      <c r="J429" s="34">
        <v>0</v>
      </c>
      <c r="K429" s="34">
        <v>0</v>
      </c>
      <c r="L429" s="34">
        <v>0</v>
      </c>
      <c r="M429" s="34">
        <v>0</v>
      </c>
      <c r="N429" s="35">
        <v>0</v>
      </c>
    </row>
    <row r="430" spans="1:14" x14ac:dyDescent="0.25">
      <c r="A430" s="36">
        <v>625</v>
      </c>
      <c r="B430" s="37" t="s">
        <v>397</v>
      </c>
      <c r="C430" s="38">
        <f t="shared" ref="C430:N430" si="123">+SUM(C431:C434)</f>
        <v>2171.34</v>
      </c>
      <c r="D430" s="38">
        <f t="shared" si="123"/>
        <v>2922.13</v>
      </c>
      <c r="E430" s="38">
        <f t="shared" si="123"/>
        <v>3151.7400000000002</v>
      </c>
      <c r="F430" s="38">
        <f t="shared" si="123"/>
        <v>2821.56</v>
      </c>
      <c r="G430" s="38">
        <f t="shared" si="123"/>
        <v>1950.3321000000001</v>
      </c>
      <c r="H430" s="38">
        <f t="shared" si="123"/>
        <v>1969.835421</v>
      </c>
      <c r="I430" s="38">
        <f t="shared" si="123"/>
        <v>1989.5337752099999</v>
      </c>
      <c r="J430" s="38">
        <f t="shared" si="123"/>
        <v>2009.4291129620999</v>
      </c>
      <c r="K430" s="38">
        <f t="shared" si="123"/>
        <v>2029.523404091721</v>
      </c>
      <c r="L430" s="38">
        <f t="shared" si="123"/>
        <v>2049.8186381326382</v>
      </c>
      <c r="M430" s="38">
        <f t="shared" si="123"/>
        <v>2070.3168245139645</v>
      </c>
      <c r="N430" s="39">
        <f t="shared" si="123"/>
        <v>2091.0199927591048</v>
      </c>
    </row>
    <row r="431" spans="1:14" x14ac:dyDescent="0.25">
      <c r="A431" s="31">
        <v>6251</v>
      </c>
      <c r="B431" s="32" t="s">
        <v>398</v>
      </c>
      <c r="C431" s="33">
        <v>923.57</v>
      </c>
      <c r="D431" s="33">
        <v>870.13</v>
      </c>
      <c r="E431" s="33">
        <v>2142.63</v>
      </c>
      <c r="F431" s="33">
        <v>912.11</v>
      </c>
      <c r="G431" s="34">
        <v>100.3321</v>
      </c>
      <c r="H431" s="34">
        <v>101.335421</v>
      </c>
      <c r="I431" s="34">
        <v>102.34877521</v>
      </c>
      <c r="J431" s="34">
        <v>103.3722629621</v>
      </c>
      <c r="K431" s="34">
        <v>104.40598559172099</v>
      </c>
      <c r="L431" s="34">
        <v>105.4500454476382</v>
      </c>
      <c r="M431" s="34">
        <v>106.50454590211459</v>
      </c>
      <c r="N431" s="35">
        <v>107.56959136113574</v>
      </c>
    </row>
    <row r="432" spans="1:14" x14ac:dyDescent="0.25">
      <c r="A432" s="31">
        <v>6252</v>
      </c>
      <c r="B432" s="32" t="s">
        <v>399</v>
      </c>
      <c r="C432" s="33">
        <v>0</v>
      </c>
      <c r="D432" s="33">
        <v>0</v>
      </c>
      <c r="E432" s="33">
        <v>0</v>
      </c>
      <c r="F432" s="33">
        <v>0</v>
      </c>
      <c r="G432" s="34">
        <v>0</v>
      </c>
      <c r="H432" s="34">
        <v>0</v>
      </c>
      <c r="I432" s="34">
        <v>0</v>
      </c>
      <c r="J432" s="34">
        <v>0</v>
      </c>
      <c r="K432" s="34">
        <v>0</v>
      </c>
      <c r="L432" s="34">
        <v>0</v>
      </c>
      <c r="M432" s="34">
        <v>0</v>
      </c>
      <c r="N432" s="35">
        <v>0</v>
      </c>
    </row>
    <row r="433" spans="1:14" x14ac:dyDescent="0.25">
      <c r="A433" s="31">
        <v>6253</v>
      </c>
      <c r="B433" s="32" t="s">
        <v>400</v>
      </c>
      <c r="C433" s="33">
        <v>1247.77</v>
      </c>
      <c r="D433" s="33">
        <v>2052</v>
      </c>
      <c r="E433" s="33">
        <v>1009.11</v>
      </c>
      <c r="F433" s="33">
        <v>1909.45</v>
      </c>
      <c r="G433" s="34">
        <v>1850</v>
      </c>
      <c r="H433" s="34">
        <v>1868.5</v>
      </c>
      <c r="I433" s="34">
        <v>1887.1849999999999</v>
      </c>
      <c r="J433" s="34">
        <v>1906.0568499999999</v>
      </c>
      <c r="K433" s="34">
        <v>1925.1174185</v>
      </c>
      <c r="L433" s="34">
        <v>1944.3685926850001</v>
      </c>
      <c r="M433" s="34">
        <v>1963.8122786118502</v>
      </c>
      <c r="N433" s="35">
        <v>1983.4504013979688</v>
      </c>
    </row>
    <row r="434" spans="1:14" x14ac:dyDescent="0.25">
      <c r="A434" s="31">
        <v>6258</v>
      </c>
      <c r="B434" s="32" t="s">
        <v>319</v>
      </c>
      <c r="C434" s="33">
        <v>0</v>
      </c>
      <c r="D434" s="33">
        <v>0</v>
      </c>
      <c r="E434" s="33">
        <v>0</v>
      </c>
      <c r="F434" s="33">
        <v>0</v>
      </c>
      <c r="G434" s="34">
        <v>0</v>
      </c>
      <c r="H434" s="34">
        <v>0</v>
      </c>
      <c r="I434" s="34">
        <v>0</v>
      </c>
      <c r="J434" s="34">
        <v>0</v>
      </c>
      <c r="K434" s="34">
        <v>0</v>
      </c>
      <c r="L434" s="34">
        <v>0</v>
      </c>
      <c r="M434" s="34">
        <v>0</v>
      </c>
      <c r="N434" s="35">
        <v>0</v>
      </c>
    </row>
    <row r="435" spans="1:14" x14ac:dyDescent="0.25">
      <c r="A435" s="36">
        <v>626</v>
      </c>
      <c r="B435" s="37" t="s">
        <v>401</v>
      </c>
      <c r="C435" s="38">
        <f t="shared" ref="C435:N435" si="124">+SUM(C436:C443)</f>
        <v>10042.070000000002</v>
      </c>
      <c r="D435" s="38">
        <f t="shared" si="124"/>
        <v>18855.370000000003</v>
      </c>
      <c r="E435" s="38">
        <f t="shared" si="124"/>
        <v>17509.38</v>
      </c>
      <c r="F435" s="38">
        <f t="shared" si="124"/>
        <v>13863.609999999999</v>
      </c>
      <c r="G435" s="38">
        <f t="shared" si="124"/>
        <v>17509.38</v>
      </c>
      <c r="H435" s="38">
        <f t="shared" si="124"/>
        <v>14863.609999999999</v>
      </c>
      <c r="I435" s="38">
        <f t="shared" si="124"/>
        <v>17509.38</v>
      </c>
      <c r="J435" s="38">
        <f t="shared" si="124"/>
        <v>14213.609999999999</v>
      </c>
      <c r="K435" s="38">
        <f t="shared" si="124"/>
        <v>17509.38</v>
      </c>
      <c r="L435" s="38">
        <f t="shared" si="124"/>
        <v>13949.609999999999</v>
      </c>
      <c r="M435" s="38">
        <f t="shared" si="124"/>
        <v>17509.38</v>
      </c>
      <c r="N435" s="39">
        <f t="shared" si="124"/>
        <v>20913.610000000004</v>
      </c>
    </row>
    <row r="436" spans="1:14" x14ac:dyDescent="0.25">
      <c r="A436" s="31">
        <v>6261</v>
      </c>
      <c r="B436" s="32" t="s">
        <v>402</v>
      </c>
      <c r="C436" s="33">
        <v>7911.77</v>
      </c>
      <c r="D436" s="33">
        <v>7814.76</v>
      </c>
      <c r="E436" s="33">
        <v>5724.65</v>
      </c>
      <c r="F436" s="33">
        <v>10114.76</v>
      </c>
      <c r="G436" s="34">
        <v>5724.65</v>
      </c>
      <c r="H436" s="34">
        <v>10114.76</v>
      </c>
      <c r="I436" s="34">
        <v>5724.65</v>
      </c>
      <c r="J436" s="34">
        <v>10114.76</v>
      </c>
      <c r="K436" s="34">
        <v>5724.65</v>
      </c>
      <c r="L436" s="34">
        <v>10114.76</v>
      </c>
      <c r="M436" s="34">
        <v>5724.65</v>
      </c>
      <c r="N436" s="35">
        <v>10114.76</v>
      </c>
    </row>
    <row r="437" spans="1:14" x14ac:dyDescent="0.25">
      <c r="A437" s="31">
        <v>6262</v>
      </c>
      <c r="B437" s="32" t="s">
        <v>403</v>
      </c>
      <c r="C437" s="33">
        <v>1598.86</v>
      </c>
      <c r="D437" s="33">
        <v>1848.16</v>
      </c>
      <c r="E437" s="33">
        <v>1775.68</v>
      </c>
      <c r="F437" s="33">
        <v>1841.81</v>
      </c>
      <c r="G437" s="34">
        <v>1775.68</v>
      </c>
      <c r="H437" s="34">
        <v>1841.81</v>
      </c>
      <c r="I437" s="34">
        <v>1775.68</v>
      </c>
      <c r="J437" s="34">
        <v>1841.81</v>
      </c>
      <c r="K437" s="34">
        <v>1775.68</v>
      </c>
      <c r="L437" s="34">
        <v>1841.81</v>
      </c>
      <c r="M437" s="34">
        <v>1775.68</v>
      </c>
      <c r="N437" s="35">
        <v>1841.81</v>
      </c>
    </row>
    <row r="438" spans="1:14" x14ac:dyDescent="0.25">
      <c r="A438" s="31">
        <v>6263</v>
      </c>
      <c r="B438" s="32" t="s">
        <v>404</v>
      </c>
      <c r="C438" s="33">
        <v>15.56</v>
      </c>
      <c r="D438" s="33">
        <v>8608.880000000001</v>
      </c>
      <c r="E438" s="33">
        <v>9644.18</v>
      </c>
      <c r="F438" s="33">
        <v>1500</v>
      </c>
      <c r="G438" s="34">
        <v>9644.18</v>
      </c>
      <c r="H438" s="34">
        <v>2500</v>
      </c>
      <c r="I438" s="34">
        <v>9644.18</v>
      </c>
      <c r="J438" s="34">
        <v>1850</v>
      </c>
      <c r="K438" s="34">
        <v>9644.18</v>
      </c>
      <c r="L438" s="34">
        <v>1586</v>
      </c>
      <c r="M438" s="34">
        <v>9644.18</v>
      </c>
      <c r="N438" s="35">
        <v>8550</v>
      </c>
    </row>
    <row r="439" spans="1:14" x14ac:dyDescent="0.25">
      <c r="A439" s="31">
        <v>6264</v>
      </c>
      <c r="B439" s="32" t="s">
        <v>405</v>
      </c>
      <c r="C439" s="33">
        <v>0</v>
      </c>
      <c r="D439" s="33">
        <v>0</v>
      </c>
      <c r="E439" s="33">
        <v>0</v>
      </c>
      <c r="F439" s="33">
        <v>0</v>
      </c>
      <c r="G439" s="34">
        <v>0</v>
      </c>
      <c r="H439" s="34">
        <v>0</v>
      </c>
      <c r="I439" s="34">
        <v>0</v>
      </c>
      <c r="J439" s="34">
        <v>0</v>
      </c>
      <c r="K439" s="34">
        <v>0</v>
      </c>
      <c r="L439" s="34">
        <v>0</v>
      </c>
      <c r="M439" s="34">
        <v>0</v>
      </c>
      <c r="N439" s="35">
        <v>0</v>
      </c>
    </row>
    <row r="440" spans="1:14" x14ac:dyDescent="0.25">
      <c r="A440" s="31">
        <v>6265</v>
      </c>
      <c r="B440" s="32" t="s">
        <v>406</v>
      </c>
      <c r="C440" s="33">
        <v>0</v>
      </c>
      <c r="D440" s="33">
        <v>63.13</v>
      </c>
      <c r="E440" s="33">
        <v>0</v>
      </c>
      <c r="F440" s="33">
        <v>80.08</v>
      </c>
      <c r="G440" s="34">
        <v>0</v>
      </c>
      <c r="H440" s="34">
        <v>80.08</v>
      </c>
      <c r="I440" s="34">
        <v>0</v>
      </c>
      <c r="J440" s="34">
        <v>80.08</v>
      </c>
      <c r="K440" s="34">
        <v>0</v>
      </c>
      <c r="L440" s="34">
        <v>80.08</v>
      </c>
      <c r="M440" s="34">
        <v>0</v>
      </c>
      <c r="N440" s="35">
        <v>80.08</v>
      </c>
    </row>
    <row r="441" spans="1:14" x14ac:dyDescent="0.25">
      <c r="A441" s="31">
        <v>6266</v>
      </c>
      <c r="B441" s="32" t="s">
        <v>407</v>
      </c>
      <c r="C441" s="33">
        <v>337.45</v>
      </c>
      <c r="D441" s="33">
        <v>184.3</v>
      </c>
      <c r="E441" s="33">
        <v>239.5</v>
      </c>
      <c r="F441" s="33">
        <v>195.4</v>
      </c>
      <c r="G441" s="34">
        <v>239.5</v>
      </c>
      <c r="H441" s="34">
        <v>195.4</v>
      </c>
      <c r="I441" s="34">
        <v>239.5</v>
      </c>
      <c r="J441" s="34">
        <v>195.4</v>
      </c>
      <c r="K441" s="34">
        <v>239.5</v>
      </c>
      <c r="L441" s="34">
        <v>195.4</v>
      </c>
      <c r="M441" s="34">
        <v>239.5</v>
      </c>
      <c r="N441" s="35">
        <v>195.4</v>
      </c>
    </row>
    <row r="442" spans="1:14" x14ac:dyDescent="0.25">
      <c r="A442" s="31">
        <v>6267</v>
      </c>
      <c r="B442" s="32" t="s">
        <v>408</v>
      </c>
      <c r="C442" s="33">
        <v>178.43</v>
      </c>
      <c r="D442" s="33">
        <v>336.14</v>
      </c>
      <c r="E442" s="33">
        <v>125.37</v>
      </c>
      <c r="F442" s="33">
        <v>131.56</v>
      </c>
      <c r="G442" s="34">
        <v>125.37</v>
      </c>
      <c r="H442" s="34">
        <v>131.56</v>
      </c>
      <c r="I442" s="34">
        <v>125.37</v>
      </c>
      <c r="J442" s="34">
        <v>131.56</v>
      </c>
      <c r="K442" s="34">
        <v>125.37</v>
      </c>
      <c r="L442" s="34">
        <v>131.56</v>
      </c>
      <c r="M442" s="34">
        <v>125.37</v>
      </c>
      <c r="N442" s="35">
        <v>131.56</v>
      </c>
    </row>
    <row r="443" spans="1:14" x14ac:dyDescent="0.25">
      <c r="A443" s="31">
        <v>6268</v>
      </c>
      <c r="B443" s="32" t="s">
        <v>409</v>
      </c>
      <c r="C443" s="33">
        <v>0</v>
      </c>
      <c r="D443" s="33">
        <v>0</v>
      </c>
      <c r="E443" s="33">
        <v>0</v>
      </c>
      <c r="F443" s="33">
        <v>0</v>
      </c>
      <c r="G443" s="34">
        <v>0</v>
      </c>
      <c r="H443" s="34">
        <v>0</v>
      </c>
      <c r="I443" s="34">
        <v>0</v>
      </c>
      <c r="J443" s="34">
        <v>0</v>
      </c>
      <c r="K443" s="34">
        <v>0</v>
      </c>
      <c r="L443" s="34">
        <v>0</v>
      </c>
      <c r="M443" s="34">
        <v>0</v>
      </c>
      <c r="N443" s="35">
        <v>0</v>
      </c>
    </row>
    <row r="444" spans="1:14" x14ac:dyDescent="0.25">
      <c r="A444" s="27">
        <v>63</v>
      </c>
      <c r="B444" s="28" t="s">
        <v>410</v>
      </c>
      <c r="C444" s="29">
        <f t="shared" ref="C444:N444" si="125">+SUM(C445:C447,C450:C454)</f>
        <v>33863.14</v>
      </c>
      <c r="D444" s="29">
        <f t="shared" si="125"/>
        <v>33543.300000000003</v>
      </c>
      <c r="E444" s="29">
        <f t="shared" si="125"/>
        <v>33670.253775000005</v>
      </c>
      <c r="F444" s="29">
        <f t="shared" si="125"/>
        <v>32746.422178212502</v>
      </c>
      <c r="G444" s="29">
        <f t="shared" si="125"/>
        <v>33629.592765836249</v>
      </c>
      <c r="H444" s="29">
        <f t="shared" si="125"/>
        <v>33894.851964066678</v>
      </c>
      <c r="I444" s="29">
        <f t="shared" si="125"/>
        <v>34529.620717290003</v>
      </c>
      <c r="J444" s="29">
        <f t="shared" si="125"/>
        <v>35343.781724462897</v>
      </c>
      <c r="K444" s="29">
        <f t="shared" si="125"/>
        <v>35808.005241707528</v>
      </c>
      <c r="L444" s="29">
        <f t="shared" si="125"/>
        <v>35220.284894124605</v>
      </c>
      <c r="M444" s="29">
        <f t="shared" si="125"/>
        <v>36092.00454306585</v>
      </c>
      <c r="N444" s="30">
        <f t="shared" si="125"/>
        <v>36513.058288496512</v>
      </c>
    </row>
    <row r="445" spans="1:14" x14ac:dyDescent="0.25">
      <c r="A445" s="31">
        <v>631</v>
      </c>
      <c r="B445" s="32" t="s">
        <v>411</v>
      </c>
      <c r="C445" s="33">
        <v>1922.67</v>
      </c>
      <c r="D445" s="33">
        <v>1922.67</v>
      </c>
      <c r="E445" s="33">
        <v>1922.67</v>
      </c>
      <c r="F445" s="33">
        <v>1922.67</v>
      </c>
      <c r="G445" s="34">
        <v>1941.8967</v>
      </c>
      <c r="H445" s="34">
        <v>1961.3156670000001</v>
      </c>
      <c r="I445" s="34">
        <v>1980.9288236700002</v>
      </c>
      <c r="J445" s="34">
        <v>2000.7381119067002</v>
      </c>
      <c r="K445" s="34">
        <v>2020.7454930257672</v>
      </c>
      <c r="L445" s="34">
        <v>2040.9529479560249</v>
      </c>
      <c r="M445" s="34">
        <v>2061.3624774355853</v>
      </c>
      <c r="N445" s="35">
        <v>2081.976102209941</v>
      </c>
    </row>
    <row r="446" spans="1:14" x14ac:dyDescent="0.25">
      <c r="A446" s="31">
        <v>632</v>
      </c>
      <c r="B446" s="32" t="s">
        <v>412</v>
      </c>
      <c r="C446" s="33">
        <v>19900</v>
      </c>
      <c r="D446" s="33">
        <v>19969.650000000001</v>
      </c>
      <c r="E446" s="33">
        <v>20039.543775000002</v>
      </c>
      <c r="F446" s="33">
        <v>20109.682178212504</v>
      </c>
      <c r="G446" s="34">
        <v>20180.06606583625</v>
      </c>
      <c r="H446" s="34">
        <v>20250.696297066679</v>
      </c>
      <c r="I446" s="34">
        <v>21644.171893620001</v>
      </c>
      <c r="J446" s="34">
        <v>21860.613612556201</v>
      </c>
      <c r="K446" s="34">
        <v>22079.219748681764</v>
      </c>
      <c r="L446" s="34">
        <v>22300.011946168583</v>
      </c>
      <c r="M446" s="34">
        <v>22523.012065630268</v>
      </c>
      <c r="N446" s="35">
        <v>22748.24218628657</v>
      </c>
    </row>
    <row r="447" spans="1:14" x14ac:dyDescent="0.25">
      <c r="A447" s="36">
        <v>633</v>
      </c>
      <c r="B447" s="37" t="s">
        <v>255</v>
      </c>
      <c r="C447" s="38">
        <f t="shared" ref="C447:N447" si="126">SUM(C448:C449)</f>
        <v>0</v>
      </c>
      <c r="D447" s="38">
        <f t="shared" si="126"/>
        <v>0</v>
      </c>
      <c r="E447" s="38">
        <f t="shared" si="126"/>
        <v>0</v>
      </c>
      <c r="F447" s="38">
        <f t="shared" si="126"/>
        <v>0</v>
      </c>
      <c r="G447" s="38">
        <f t="shared" si="126"/>
        <v>0</v>
      </c>
      <c r="H447" s="38">
        <f t="shared" si="126"/>
        <v>0</v>
      </c>
      <c r="I447" s="38">
        <f t="shared" si="126"/>
        <v>0</v>
      </c>
      <c r="J447" s="38">
        <f t="shared" si="126"/>
        <v>0</v>
      </c>
      <c r="K447" s="38">
        <f t="shared" si="126"/>
        <v>0</v>
      </c>
      <c r="L447" s="38">
        <f t="shared" si="126"/>
        <v>0</v>
      </c>
      <c r="M447" s="38">
        <f t="shared" si="126"/>
        <v>0</v>
      </c>
      <c r="N447" s="39">
        <f t="shared" si="126"/>
        <v>0</v>
      </c>
    </row>
    <row r="448" spans="1:14" x14ac:dyDescent="0.25">
      <c r="A448" s="31">
        <v>6331</v>
      </c>
      <c r="B448" s="32" t="s">
        <v>413</v>
      </c>
      <c r="C448" s="33">
        <v>0</v>
      </c>
      <c r="D448" s="33">
        <v>0</v>
      </c>
      <c r="E448" s="33">
        <v>0</v>
      </c>
      <c r="F448" s="33">
        <v>0</v>
      </c>
      <c r="G448" s="34">
        <v>0</v>
      </c>
      <c r="H448" s="34">
        <v>0</v>
      </c>
      <c r="I448" s="34">
        <v>0</v>
      </c>
      <c r="J448" s="34">
        <v>0</v>
      </c>
      <c r="K448" s="34">
        <v>0</v>
      </c>
      <c r="L448" s="34">
        <v>0</v>
      </c>
      <c r="M448" s="34">
        <v>0</v>
      </c>
      <c r="N448" s="35">
        <v>0</v>
      </c>
    </row>
    <row r="449" spans="1:14" x14ac:dyDescent="0.25">
      <c r="A449" s="31">
        <v>6332</v>
      </c>
      <c r="B449" s="32" t="s">
        <v>414</v>
      </c>
      <c r="C449" s="33">
        <v>0</v>
      </c>
      <c r="D449" s="33">
        <v>0</v>
      </c>
      <c r="E449" s="33">
        <v>0</v>
      </c>
      <c r="F449" s="33">
        <v>0</v>
      </c>
      <c r="G449" s="34">
        <v>0</v>
      </c>
      <c r="H449" s="34">
        <v>0</v>
      </c>
      <c r="I449" s="34">
        <v>0</v>
      </c>
      <c r="J449" s="34">
        <v>0</v>
      </c>
      <c r="K449" s="34">
        <v>0</v>
      </c>
      <c r="L449" s="34">
        <v>0</v>
      </c>
      <c r="M449" s="34">
        <v>0</v>
      </c>
      <c r="N449" s="35">
        <v>0</v>
      </c>
    </row>
    <row r="450" spans="1:14" x14ac:dyDescent="0.25">
      <c r="A450" s="31">
        <v>634</v>
      </c>
      <c r="B450" s="32" t="s">
        <v>415</v>
      </c>
      <c r="C450" s="33">
        <v>0</v>
      </c>
      <c r="D450" s="33">
        <v>0</v>
      </c>
      <c r="E450" s="33">
        <v>0</v>
      </c>
      <c r="F450" s="33">
        <v>0</v>
      </c>
      <c r="G450" s="34">
        <v>0</v>
      </c>
      <c r="H450" s="34">
        <v>0</v>
      </c>
      <c r="I450" s="34">
        <v>0</v>
      </c>
      <c r="J450" s="34">
        <v>0</v>
      </c>
      <c r="K450" s="34">
        <v>0</v>
      </c>
      <c r="L450" s="34">
        <v>0</v>
      </c>
      <c r="M450" s="34">
        <v>0</v>
      </c>
      <c r="N450" s="35">
        <v>0</v>
      </c>
    </row>
    <row r="451" spans="1:14" x14ac:dyDescent="0.25">
      <c r="A451" s="31">
        <v>635</v>
      </c>
      <c r="B451" s="32" t="s">
        <v>416</v>
      </c>
      <c r="C451" s="33">
        <v>5616.35</v>
      </c>
      <c r="D451" s="33">
        <v>4945.2</v>
      </c>
      <c r="E451" s="33">
        <v>5462.84</v>
      </c>
      <c r="F451" s="33">
        <v>5437.64</v>
      </c>
      <c r="G451" s="34">
        <v>5462.84</v>
      </c>
      <c r="H451" s="34">
        <v>5437.64</v>
      </c>
      <c r="I451" s="34">
        <v>5462.84</v>
      </c>
      <c r="J451" s="34">
        <v>5437.64</v>
      </c>
      <c r="K451" s="34">
        <v>5462.84</v>
      </c>
      <c r="L451" s="34">
        <v>5437.64</v>
      </c>
      <c r="M451" s="34">
        <v>5462.84</v>
      </c>
      <c r="N451" s="35">
        <v>5437.64</v>
      </c>
    </row>
    <row r="452" spans="1:14" x14ac:dyDescent="0.25">
      <c r="A452" s="31">
        <v>636</v>
      </c>
      <c r="B452" s="32" t="s">
        <v>417</v>
      </c>
      <c r="C452" s="33">
        <v>983.52</v>
      </c>
      <c r="D452" s="33">
        <v>0</v>
      </c>
      <c r="E452" s="33">
        <v>0</v>
      </c>
      <c r="F452" s="33">
        <v>0</v>
      </c>
      <c r="G452" s="34">
        <v>0</v>
      </c>
      <c r="H452" s="34">
        <v>0</v>
      </c>
      <c r="I452" s="34">
        <v>0</v>
      </c>
      <c r="J452" s="34">
        <v>0</v>
      </c>
      <c r="K452" s="34">
        <v>0</v>
      </c>
      <c r="L452" s="34">
        <v>0</v>
      </c>
      <c r="M452" s="34">
        <v>0</v>
      </c>
      <c r="N452" s="35">
        <v>0</v>
      </c>
    </row>
    <row r="453" spans="1:14" x14ac:dyDescent="0.25">
      <c r="A453" s="31">
        <v>637</v>
      </c>
      <c r="B453" s="32" t="s">
        <v>418</v>
      </c>
      <c r="C453" s="33">
        <v>0</v>
      </c>
      <c r="D453" s="33">
        <v>660.99</v>
      </c>
      <c r="E453" s="33">
        <v>0</v>
      </c>
      <c r="F453" s="33">
        <v>-165.25</v>
      </c>
      <c r="G453" s="34">
        <v>0</v>
      </c>
      <c r="H453" s="34">
        <v>0</v>
      </c>
      <c r="I453" s="34">
        <v>0</v>
      </c>
      <c r="J453" s="34">
        <v>0</v>
      </c>
      <c r="K453" s="34">
        <v>0</v>
      </c>
      <c r="L453" s="34">
        <v>0</v>
      </c>
      <c r="M453" s="34">
        <v>0</v>
      </c>
      <c r="N453" s="35">
        <v>0</v>
      </c>
    </row>
    <row r="454" spans="1:14" x14ac:dyDescent="0.25">
      <c r="A454" s="31">
        <v>638</v>
      </c>
      <c r="B454" s="32" t="s">
        <v>419</v>
      </c>
      <c r="C454" s="33">
        <v>5440.6</v>
      </c>
      <c r="D454" s="33">
        <v>6044.79</v>
      </c>
      <c r="E454" s="33">
        <v>6245.2</v>
      </c>
      <c r="F454" s="33">
        <v>5441.68</v>
      </c>
      <c r="G454" s="34">
        <v>6044.79</v>
      </c>
      <c r="H454" s="34">
        <v>6245.2</v>
      </c>
      <c r="I454" s="34">
        <v>5441.68</v>
      </c>
      <c r="J454" s="34">
        <v>6044.79</v>
      </c>
      <c r="K454" s="34">
        <v>6245.2</v>
      </c>
      <c r="L454" s="34">
        <v>5441.68</v>
      </c>
      <c r="M454" s="34">
        <v>6044.79</v>
      </c>
      <c r="N454" s="35">
        <v>6245.2</v>
      </c>
    </row>
    <row r="455" spans="1:14" x14ac:dyDescent="0.25">
      <c r="A455" s="27">
        <v>64</v>
      </c>
      <c r="B455" s="28" t="s">
        <v>420</v>
      </c>
      <c r="C455" s="29">
        <f t="shared" ref="C455:N455" si="127">+SUM(C456,C460,C468)</f>
        <v>1224</v>
      </c>
      <c r="D455" s="29">
        <f t="shared" si="127"/>
        <v>1211.76</v>
      </c>
      <c r="E455" s="29">
        <f t="shared" si="127"/>
        <v>1199.6424</v>
      </c>
      <c r="F455" s="29">
        <f t="shared" si="127"/>
        <v>1187.6459760000002</v>
      </c>
      <c r="G455" s="29">
        <f t="shared" si="127"/>
        <v>1175.76951624</v>
      </c>
      <c r="H455" s="29">
        <f t="shared" si="127"/>
        <v>1164.0118210776</v>
      </c>
      <c r="I455" s="29">
        <f t="shared" si="127"/>
        <v>1152.3717028668241</v>
      </c>
      <c r="J455" s="29">
        <f t="shared" si="127"/>
        <v>1140.8479858381559</v>
      </c>
      <c r="K455" s="29">
        <f t="shared" si="127"/>
        <v>1129.4395059797744</v>
      </c>
      <c r="L455" s="29">
        <f t="shared" si="127"/>
        <v>1118.1451109199766</v>
      </c>
      <c r="M455" s="29">
        <f t="shared" si="127"/>
        <v>1106.9636598107768</v>
      </c>
      <c r="N455" s="30">
        <f t="shared" si="127"/>
        <v>1095.8940232126688</v>
      </c>
    </row>
    <row r="456" spans="1:14" x14ac:dyDescent="0.25">
      <c r="A456" s="36">
        <v>641</v>
      </c>
      <c r="B456" s="37" t="s">
        <v>322</v>
      </c>
      <c r="C456" s="38">
        <f t="shared" ref="C456:N456" si="128">+SUM(C457:C459)</f>
        <v>0</v>
      </c>
      <c r="D456" s="38">
        <f t="shared" si="128"/>
        <v>0</v>
      </c>
      <c r="E456" s="38">
        <f t="shared" si="128"/>
        <v>0</v>
      </c>
      <c r="F456" s="38">
        <f t="shared" si="128"/>
        <v>0</v>
      </c>
      <c r="G456" s="38">
        <f t="shared" si="128"/>
        <v>0</v>
      </c>
      <c r="H456" s="38">
        <f t="shared" si="128"/>
        <v>0</v>
      </c>
      <c r="I456" s="38">
        <f t="shared" si="128"/>
        <v>0</v>
      </c>
      <c r="J456" s="38">
        <f t="shared" si="128"/>
        <v>0</v>
      </c>
      <c r="K456" s="38">
        <f t="shared" si="128"/>
        <v>0</v>
      </c>
      <c r="L456" s="38">
        <f t="shared" si="128"/>
        <v>0</v>
      </c>
      <c r="M456" s="38">
        <f t="shared" si="128"/>
        <v>0</v>
      </c>
      <c r="N456" s="39">
        <f t="shared" si="128"/>
        <v>0</v>
      </c>
    </row>
    <row r="457" spans="1:14" x14ac:dyDescent="0.25">
      <c r="A457" s="36">
        <v>6411</v>
      </c>
      <c r="B457" s="37" t="s">
        <v>323</v>
      </c>
      <c r="C457" s="38">
        <v>0</v>
      </c>
      <c r="D457" s="38">
        <v>0</v>
      </c>
      <c r="E457" s="38">
        <v>0</v>
      </c>
      <c r="F457" s="38">
        <v>0</v>
      </c>
      <c r="G457" s="38">
        <v>0</v>
      </c>
      <c r="H457" s="38">
        <v>0</v>
      </c>
      <c r="I457" s="38">
        <v>0</v>
      </c>
      <c r="J457" s="38">
        <v>0</v>
      </c>
      <c r="K457" s="38">
        <v>0</v>
      </c>
      <c r="L457" s="38">
        <v>0</v>
      </c>
      <c r="M457" s="38">
        <v>0</v>
      </c>
      <c r="N457" s="39">
        <v>0</v>
      </c>
    </row>
    <row r="458" spans="1:14" x14ac:dyDescent="0.25">
      <c r="A458" s="31">
        <v>6412</v>
      </c>
      <c r="B458" s="32" t="s">
        <v>324</v>
      </c>
      <c r="C458" s="33">
        <v>0</v>
      </c>
      <c r="D458" s="33">
        <v>0</v>
      </c>
      <c r="E458" s="33">
        <v>0</v>
      </c>
      <c r="F458" s="33">
        <v>0</v>
      </c>
      <c r="G458" s="34">
        <v>0</v>
      </c>
      <c r="H458" s="34">
        <v>0</v>
      </c>
      <c r="I458" s="34">
        <v>0</v>
      </c>
      <c r="J458" s="34">
        <v>0</v>
      </c>
      <c r="K458" s="34">
        <v>0</v>
      </c>
      <c r="L458" s="34">
        <v>0</v>
      </c>
      <c r="M458" s="34">
        <v>0</v>
      </c>
      <c r="N458" s="35">
        <v>0</v>
      </c>
    </row>
    <row r="459" spans="1:14" x14ac:dyDescent="0.25">
      <c r="A459" s="31">
        <v>6416</v>
      </c>
      <c r="B459" s="32" t="s">
        <v>325</v>
      </c>
      <c r="C459" s="33">
        <v>0</v>
      </c>
      <c r="D459" s="33">
        <v>0</v>
      </c>
      <c r="E459" s="33">
        <v>0</v>
      </c>
      <c r="F459" s="33">
        <v>0</v>
      </c>
      <c r="G459" s="34">
        <v>0</v>
      </c>
      <c r="H459" s="34">
        <v>0</v>
      </c>
      <c r="I459" s="34">
        <v>0</v>
      </c>
      <c r="J459" s="34">
        <v>0</v>
      </c>
      <c r="K459" s="34">
        <v>0</v>
      </c>
      <c r="L459" s="34">
        <v>0</v>
      </c>
      <c r="M459" s="34">
        <v>0</v>
      </c>
      <c r="N459" s="35">
        <v>0</v>
      </c>
    </row>
    <row r="460" spans="1:14" x14ac:dyDescent="0.25">
      <c r="A460" s="36">
        <v>642</v>
      </c>
      <c r="B460" s="37" t="s">
        <v>327</v>
      </c>
      <c r="C460" s="38">
        <f t="shared" ref="C460:N460" si="129">SUM(C461:C467)</f>
        <v>1224</v>
      </c>
      <c r="D460" s="38">
        <f t="shared" si="129"/>
        <v>1211.76</v>
      </c>
      <c r="E460" s="38">
        <f t="shared" si="129"/>
        <v>1199.6424</v>
      </c>
      <c r="F460" s="38">
        <f t="shared" si="129"/>
        <v>1187.6459760000002</v>
      </c>
      <c r="G460" s="38">
        <f t="shared" si="129"/>
        <v>1175.76951624</v>
      </c>
      <c r="H460" s="38">
        <f t="shared" si="129"/>
        <v>1164.0118210776</v>
      </c>
      <c r="I460" s="38">
        <f t="shared" si="129"/>
        <v>1152.3717028668241</v>
      </c>
      <c r="J460" s="38">
        <f t="shared" si="129"/>
        <v>1140.8479858381559</v>
      </c>
      <c r="K460" s="38">
        <f t="shared" si="129"/>
        <v>1129.4395059797744</v>
      </c>
      <c r="L460" s="38">
        <f t="shared" si="129"/>
        <v>1118.1451109199766</v>
      </c>
      <c r="M460" s="38">
        <f t="shared" si="129"/>
        <v>1106.9636598107768</v>
      </c>
      <c r="N460" s="39">
        <f t="shared" si="129"/>
        <v>1095.8940232126688</v>
      </c>
    </row>
    <row r="461" spans="1:14" x14ac:dyDescent="0.25">
      <c r="A461" s="31">
        <v>6421</v>
      </c>
      <c r="B461" s="32" t="s">
        <v>323</v>
      </c>
      <c r="C461" s="33">
        <v>0</v>
      </c>
      <c r="D461" s="33">
        <v>0</v>
      </c>
      <c r="E461" s="33">
        <v>0</v>
      </c>
      <c r="F461" s="33">
        <v>0</v>
      </c>
      <c r="G461" s="34">
        <v>0</v>
      </c>
      <c r="H461" s="34">
        <v>0</v>
      </c>
      <c r="I461" s="34">
        <v>0</v>
      </c>
      <c r="J461" s="34">
        <v>0</v>
      </c>
      <c r="K461" s="34">
        <v>0</v>
      </c>
      <c r="L461" s="34">
        <v>0</v>
      </c>
      <c r="M461" s="34">
        <v>0</v>
      </c>
      <c r="N461" s="35">
        <v>0</v>
      </c>
    </row>
    <row r="462" spans="1:14" x14ac:dyDescent="0.25">
      <c r="A462" s="31">
        <v>6422</v>
      </c>
      <c r="B462" s="32" t="s">
        <v>324</v>
      </c>
      <c r="C462" s="33">
        <v>0</v>
      </c>
      <c r="D462" s="33">
        <v>0</v>
      </c>
      <c r="E462" s="33">
        <v>0</v>
      </c>
      <c r="F462" s="33">
        <v>0</v>
      </c>
      <c r="G462" s="34">
        <v>0</v>
      </c>
      <c r="H462" s="34">
        <v>0</v>
      </c>
      <c r="I462" s="34">
        <v>0</v>
      </c>
      <c r="J462" s="34">
        <v>0</v>
      </c>
      <c r="K462" s="34">
        <v>0</v>
      </c>
      <c r="L462" s="34">
        <v>0</v>
      </c>
      <c r="M462" s="34">
        <v>0</v>
      </c>
      <c r="N462" s="35">
        <v>0</v>
      </c>
    </row>
    <row r="463" spans="1:14" x14ac:dyDescent="0.25">
      <c r="A463" s="31">
        <v>6423</v>
      </c>
      <c r="B463" s="32" t="s">
        <v>328</v>
      </c>
      <c r="C463" s="33">
        <v>155</v>
      </c>
      <c r="D463" s="33">
        <v>153.44999999999999</v>
      </c>
      <c r="E463" s="33">
        <v>151.91549999999998</v>
      </c>
      <c r="F463" s="33">
        <v>150.39634499999997</v>
      </c>
      <c r="G463" s="34">
        <v>148.89238154999995</v>
      </c>
      <c r="H463" s="34">
        <v>147.40345773449997</v>
      </c>
      <c r="I463" s="34">
        <v>145.92942315715496</v>
      </c>
      <c r="J463" s="34">
        <v>144.4701289255834</v>
      </c>
      <c r="K463" s="34">
        <v>143.02542763632755</v>
      </c>
      <c r="L463" s="34">
        <v>141.59517335996426</v>
      </c>
      <c r="M463" s="34">
        <v>140.17922162636461</v>
      </c>
      <c r="N463" s="35">
        <v>138.77742941010095</v>
      </c>
    </row>
    <row r="464" spans="1:14" x14ac:dyDescent="0.25">
      <c r="A464" s="31">
        <v>6424</v>
      </c>
      <c r="B464" s="32" t="s">
        <v>329</v>
      </c>
      <c r="C464" s="33">
        <v>700</v>
      </c>
      <c r="D464" s="33">
        <v>693</v>
      </c>
      <c r="E464" s="33">
        <v>686.07</v>
      </c>
      <c r="F464" s="33">
        <v>679.2093000000001</v>
      </c>
      <c r="G464" s="34">
        <v>672.41720700000008</v>
      </c>
      <c r="H464" s="34">
        <v>665.69303493000007</v>
      </c>
      <c r="I464" s="34">
        <v>659.03610458070011</v>
      </c>
      <c r="J464" s="34">
        <v>652.44574353489315</v>
      </c>
      <c r="K464" s="34">
        <v>645.9212860995442</v>
      </c>
      <c r="L464" s="34">
        <v>639.46207323854878</v>
      </c>
      <c r="M464" s="34">
        <v>633.06745250616325</v>
      </c>
      <c r="N464" s="35">
        <v>626.73677798110157</v>
      </c>
    </row>
    <row r="465" spans="1:14" x14ac:dyDescent="0.25">
      <c r="A465" s="31">
        <v>6425</v>
      </c>
      <c r="B465" s="32" t="s">
        <v>330</v>
      </c>
      <c r="C465" s="33">
        <v>19</v>
      </c>
      <c r="D465" s="33">
        <v>18.809999999999999</v>
      </c>
      <c r="E465" s="33">
        <v>18.6219</v>
      </c>
      <c r="F465" s="33">
        <v>18.435680999999999</v>
      </c>
      <c r="G465" s="34">
        <v>18.251324189999998</v>
      </c>
      <c r="H465" s="34">
        <v>18.068810948099998</v>
      </c>
      <c r="I465" s="34">
        <v>17.888122838618997</v>
      </c>
      <c r="J465" s="34">
        <v>17.709241610232809</v>
      </c>
      <c r="K465" s="34">
        <v>17.532149194130479</v>
      </c>
      <c r="L465" s="34">
        <v>17.356827702189175</v>
      </c>
      <c r="M465" s="34">
        <v>17.183259425167282</v>
      </c>
      <c r="N465" s="35">
        <v>17.01142683091561</v>
      </c>
    </row>
    <row r="466" spans="1:14" x14ac:dyDescent="0.25">
      <c r="A466" s="31">
        <v>6426</v>
      </c>
      <c r="B466" s="32" t="s">
        <v>331</v>
      </c>
      <c r="C466" s="33">
        <v>350</v>
      </c>
      <c r="D466" s="33">
        <v>346.5</v>
      </c>
      <c r="E466" s="33">
        <v>343.03500000000003</v>
      </c>
      <c r="F466" s="33">
        <v>339.60465000000005</v>
      </c>
      <c r="G466" s="34">
        <v>336.20860350000004</v>
      </c>
      <c r="H466" s="34">
        <v>332.84651746500003</v>
      </c>
      <c r="I466" s="34">
        <v>329.51805229035006</v>
      </c>
      <c r="J466" s="34">
        <v>326.22287176744658</v>
      </c>
      <c r="K466" s="34">
        <v>322.9606430497721</v>
      </c>
      <c r="L466" s="34">
        <v>319.73103661927439</v>
      </c>
      <c r="M466" s="34">
        <v>316.53372625308162</v>
      </c>
      <c r="N466" s="35">
        <v>313.36838899055078</v>
      </c>
    </row>
    <row r="467" spans="1:14" x14ac:dyDescent="0.25">
      <c r="A467" s="31">
        <v>6427</v>
      </c>
      <c r="B467" s="32" t="s">
        <v>332</v>
      </c>
      <c r="C467" s="33">
        <v>0</v>
      </c>
      <c r="D467" s="33">
        <v>0</v>
      </c>
      <c r="E467" s="33">
        <v>0</v>
      </c>
      <c r="F467" s="33">
        <v>0</v>
      </c>
      <c r="G467" s="34">
        <v>0</v>
      </c>
      <c r="H467" s="34">
        <v>0</v>
      </c>
      <c r="I467" s="34">
        <v>0</v>
      </c>
      <c r="J467" s="34">
        <v>0</v>
      </c>
      <c r="K467" s="34">
        <v>0</v>
      </c>
      <c r="L467" s="34">
        <v>0</v>
      </c>
      <c r="M467" s="34">
        <v>0</v>
      </c>
      <c r="N467" s="35">
        <v>0</v>
      </c>
    </row>
    <row r="468" spans="1:14" x14ac:dyDescent="0.25">
      <c r="A468" s="36">
        <v>643</v>
      </c>
      <c r="B468" s="37" t="s">
        <v>333</v>
      </c>
      <c r="C468" s="38">
        <f t="shared" ref="C468:N468" si="130">+SUM(C469:C473)</f>
        <v>0</v>
      </c>
      <c r="D468" s="38">
        <f t="shared" si="130"/>
        <v>0</v>
      </c>
      <c r="E468" s="38">
        <f t="shared" si="130"/>
        <v>0</v>
      </c>
      <c r="F468" s="38">
        <f t="shared" si="130"/>
        <v>0</v>
      </c>
      <c r="G468" s="38">
        <f t="shared" si="130"/>
        <v>0</v>
      </c>
      <c r="H468" s="38">
        <f t="shared" si="130"/>
        <v>0</v>
      </c>
      <c r="I468" s="38">
        <f t="shared" si="130"/>
        <v>0</v>
      </c>
      <c r="J468" s="38">
        <f t="shared" si="130"/>
        <v>0</v>
      </c>
      <c r="K468" s="38">
        <f t="shared" si="130"/>
        <v>0</v>
      </c>
      <c r="L468" s="38">
        <f t="shared" si="130"/>
        <v>0</v>
      </c>
      <c r="M468" s="38">
        <f t="shared" si="130"/>
        <v>0</v>
      </c>
      <c r="N468" s="39">
        <f t="shared" si="130"/>
        <v>0</v>
      </c>
    </row>
    <row r="469" spans="1:14" x14ac:dyDescent="0.25">
      <c r="A469" s="31">
        <v>6431</v>
      </c>
      <c r="B469" s="32" t="s">
        <v>334</v>
      </c>
      <c r="C469" s="33">
        <v>0</v>
      </c>
      <c r="D469" s="33">
        <v>0</v>
      </c>
      <c r="E469" s="33">
        <v>0</v>
      </c>
      <c r="F469" s="33">
        <v>0</v>
      </c>
      <c r="G469" s="34">
        <v>0</v>
      </c>
      <c r="H469" s="34">
        <v>0</v>
      </c>
      <c r="I469" s="34">
        <v>0</v>
      </c>
      <c r="J469" s="34">
        <v>0</v>
      </c>
      <c r="K469" s="34">
        <v>0</v>
      </c>
      <c r="L469" s="34">
        <v>0</v>
      </c>
      <c r="M469" s="34">
        <v>0</v>
      </c>
      <c r="N469" s="35">
        <v>0</v>
      </c>
    </row>
    <row r="470" spans="1:14" x14ac:dyDescent="0.25">
      <c r="A470" s="31">
        <v>6432</v>
      </c>
      <c r="B470" s="32" t="s">
        <v>335</v>
      </c>
      <c r="C470" s="33">
        <v>0</v>
      </c>
      <c r="D470" s="33">
        <v>0</v>
      </c>
      <c r="E470" s="33">
        <v>0</v>
      </c>
      <c r="F470" s="33">
        <v>0</v>
      </c>
      <c r="G470" s="34">
        <v>0</v>
      </c>
      <c r="H470" s="34">
        <v>0</v>
      </c>
      <c r="I470" s="34">
        <v>0</v>
      </c>
      <c r="J470" s="34">
        <v>0</v>
      </c>
      <c r="K470" s="34">
        <v>0</v>
      </c>
      <c r="L470" s="34">
        <v>0</v>
      </c>
      <c r="M470" s="34">
        <v>0</v>
      </c>
      <c r="N470" s="35">
        <v>0</v>
      </c>
    </row>
    <row r="471" spans="1:14" x14ac:dyDescent="0.25">
      <c r="A471" s="31">
        <v>6433</v>
      </c>
      <c r="B471" s="32" t="s">
        <v>336</v>
      </c>
      <c r="C471" s="33">
        <v>0</v>
      </c>
      <c r="D471" s="33">
        <v>0</v>
      </c>
      <c r="E471" s="33">
        <v>0</v>
      </c>
      <c r="F471" s="33">
        <v>0</v>
      </c>
      <c r="G471" s="34">
        <v>0</v>
      </c>
      <c r="H471" s="34">
        <v>0</v>
      </c>
      <c r="I471" s="34">
        <v>0</v>
      </c>
      <c r="J471" s="34">
        <v>0</v>
      </c>
      <c r="K471" s="34">
        <v>0</v>
      </c>
      <c r="L471" s="34">
        <v>0</v>
      </c>
      <c r="M471" s="34">
        <v>0</v>
      </c>
      <c r="N471" s="35">
        <v>0</v>
      </c>
    </row>
    <row r="472" spans="1:14" x14ac:dyDescent="0.25">
      <c r="A472" s="31">
        <v>6434</v>
      </c>
      <c r="B472" s="32" t="s">
        <v>337</v>
      </c>
      <c r="C472" s="33">
        <v>0</v>
      </c>
      <c r="D472" s="33">
        <v>0</v>
      </c>
      <c r="E472" s="33">
        <v>0</v>
      </c>
      <c r="F472" s="33">
        <v>0</v>
      </c>
      <c r="G472" s="34">
        <v>0</v>
      </c>
      <c r="H472" s="34">
        <v>0</v>
      </c>
      <c r="I472" s="34">
        <v>0</v>
      </c>
      <c r="J472" s="34">
        <v>0</v>
      </c>
      <c r="K472" s="34">
        <v>0</v>
      </c>
      <c r="L472" s="34">
        <v>0</v>
      </c>
      <c r="M472" s="34">
        <v>0</v>
      </c>
      <c r="N472" s="35">
        <v>0</v>
      </c>
    </row>
    <row r="473" spans="1:14" x14ac:dyDescent="0.25">
      <c r="A473" s="31">
        <v>6436</v>
      </c>
      <c r="B473" s="32" t="s">
        <v>338</v>
      </c>
      <c r="C473" s="33">
        <v>0</v>
      </c>
      <c r="D473" s="33">
        <v>0</v>
      </c>
      <c r="E473" s="33">
        <v>0</v>
      </c>
      <c r="F473" s="33">
        <v>0</v>
      </c>
      <c r="G473" s="34">
        <v>0</v>
      </c>
      <c r="H473" s="34">
        <v>0</v>
      </c>
      <c r="I473" s="34">
        <v>0</v>
      </c>
      <c r="J473" s="34">
        <v>0</v>
      </c>
      <c r="K473" s="34">
        <v>0</v>
      </c>
      <c r="L473" s="34">
        <v>0</v>
      </c>
      <c r="M473" s="34">
        <v>0</v>
      </c>
      <c r="N473" s="35">
        <v>0</v>
      </c>
    </row>
    <row r="474" spans="1:14" x14ac:dyDescent="0.25">
      <c r="A474" s="27">
        <v>65</v>
      </c>
      <c r="B474" s="28" t="s">
        <v>421</v>
      </c>
      <c r="C474" s="29">
        <f t="shared" ref="C474:N474" si="131">+SUM(C475,C478:C484)</f>
        <v>0</v>
      </c>
      <c r="D474" s="29">
        <f t="shared" si="131"/>
        <v>0</v>
      </c>
      <c r="E474" s="29">
        <f t="shared" si="131"/>
        <v>0</v>
      </c>
      <c r="F474" s="29">
        <f t="shared" si="131"/>
        <v>0</v>
      </c>
      <c r="G474" s="29">
        <f t="shared" si="131"/>
        <v>0</v>
      </c>
      <c r="H474" s="29">
        <f t="shared" si="131"/>
        <v>0</v>
      </c>
      <c r="I474" s="29">
        <f t="shared" si="131"/>
        <v>0</v>
      </c>
      <c r="J474" s="29">
        <f t="shared" si="131"/>
        <v>0</v>
      </c>
      <c r="K474" s="29">
        <f t="shared" si="131"/>
        <v>0</v>
      </c>
      <c r="L474" s="29">
        <f t="shared" si="131"/>
        <v>0</v>
      </c>
      <c r="M474" s="29">
        <f t="shared" si="131"/>
        <v>0</v>
      </c>
      <c r="N474" s="30">
        <f t="shared" si="131"/>
        <v>0</v>
      </c>
    </row>
    <row r="475" spans="1:14" x14ac:dyDescent="0.25">
      <c r="A475" s="36">
        <v>651</v>
      </c>
      <c r="B475" s="37" t="s">
        <v>422</v>
      </c>
      <c r="C475" s="38">
        <f t="shared" ref="C475:N475" si="132">SUM(C476:C477)</f>
        <v>0</v>
      </c>
      <c r="D475" s="38">
        <f t="shared" si="132"/>
        <v>0</v>
      </c>
      <c r="E475" s="38">
        <f t="shared" si="132"/>
        <v>0</v>
      </c>
      <c r="F475" s="38">
        <f t="shared" si="132"/>
        <v>0</v>
      </c>
      <c r="G475" s="38">
        <f t="shared" si="132"/>
        <v>0</v>
      </c>
      <c r="H475" s="38">
        <f t="shared" si="132"/>
        <v>0</v>
      </c>
      <c r="I475" s="38">
        <f t="shared" si="132"/>
        <v>0</v>
      </c>
      <c r="J475" s="38">
        <f t="shared" si="132"/>
        <v>0</v>
      </c>
      <c r="K475" s="38">
        <f t="shared" si="132"/>
        <v>0</v>
      </c>
      <c r="L475" s="38">
        <f t="shared" si="132"/>
        <v>0</v>
      </c>
      <c r="M475" s="38">
        <f t="shared" si="132"/>
        <v>0</v>
      </c>
      <c r="N475" s="39">
        <f t="shared" si="132"/>
        <v>0</v>
      </c>
    </row>
    <row r="476" spans="1:14" x14ac:dyDescent="0.25">
      <c r="A476" s="31">
        <v>6511</v>
      </c>
      <c r="B476" s="32" t="s">
        <v>153</v>
      </c>
      <c r="C476" s="33">
        <v>0</v>
      </c>
      <c r="D476" s="33">
        <v>0</v>
      </c>
      <c r="E476" s="33">
        <v>0</v>
      </c>
      <c r="F476" s="33">
        <v>0</v>
      </c>
      <c r="G476" s="34">
        <v>0</v>
      </c>
      <c r="H476" s="34">
        <v>0</v>
      </c>
      <c r="I476" s="34">
        <v>0</v>
      </c>
      <c r="J476" s="34">
        <v>0</v>
      </c>
      <c r="K476" s="34">
        <v>0</v>
      </c>
      <c r="L476" s="34">
        <v>0</v>
      </c>
      <c r="M476" s="34">
        <v>0</v>
      </c>
      <c r="N476" s="35">
        <v>0</v>
      </c>
    </row>
    <row r="477" spans="1:14" x14ac:dyDescent="0.25">
      <c r="A477" s="31">
        <v>6512</v>
      </c>
      <c r="B477" s="32" t="s">
        <v>423</v>
      </c>
      <c r="C477" s="33">
        <v>0</v>
      </c>
      <c r="D477" s="33">
        <v>0</v>
      </c>
      <c r="E477" s="33">
        <v>0</v>
      </c>
      <c r="F477" s="33">
        <v>0</v>
      </c>
      <c r="G477" s="34">
        <v>0</v>
      </c>
      <c r="H477" s="34">
        <v>0</v>
      </c>
      <c r="I477" s="34">
        <v>0</v>
      </c>
      <c r="J477" s="34">
        <v>0</v>
      </c>
      <c r="K477" s="34">
        <v>0</v>
      </c>
      <c r="L477" s="34">
        <v>0</v>
      </c>
      <c r="M477" s="34">
        <v>0</v>
      </c>
      <c r="N477" s="35">
        <v>0</v>
      </c>
    </row>
    <row r="478" spans="1:14" x14ac:dyDescent="0.25">
      <c r="A478" s="31">
        <v>652</v>
      </c>
      <c r="B478" s="32" t="s">
        <v>424</v>
      </c>
      <c r="C478" s="33">
        <v>0</v>
      </c>
      <c r="D478" s="33">
        <v>0</v>
      </c>
      <c r="E478" s="33">
        <v>0</v>
      </c>
      <c r="F478" s="33">
        <v>0</v>
      </c>
      <c r="G478" s="34">
        <v>0</v>
      </c>
      <c r="H478" s="34">
        <v>0</v>
      </c>
      <c r="I478" s="34">
        <v>0</v>
      </c>
      <c r="J478" s="34">
        <v>0</v>
      </c>
      <c r="K478" s="34">
        <v>0</v>
      </c>
      <c r="L478" s="34">
        <v>0</v>
      </c>
      <c r="M478" s="34">
        <v>0</v>
      </c>
      <c r="N478" s="35">
        <v>0</v>
      </c>
    </row>
    <row r="479" spans="1:14" x14ac:dyDescent="0.25">
      <c r="A479" s="31">
        <v>653</v>
      </c>
      <c r="B479" s="32" t="s">
        <v>425</v>
      </c>
      <c r="C479" s="33">
        <v>0</v>
      </c>
      <c r="D479" s="33">
        <v>0</v>
      </c>
      <c r="E479" s="33">
        <v>0</v>
      </c>
      <c r="F479" s="33">
        <v>0</v>
      </c>
      <c r="G479" s="34">
        <v>0</v>
      </c>
      <c r="H479" s="34">
        <v>0</v>
      </c>
      <c r="I479" s="34">
        <v>0</v>
      </c>
      <c r="J479" s="34">
        <v>0</v>
      </c>
      <c r="K479" s="34">
        <v>0</v>
      </c>
      <c r="L479" s="34">
        <v>0</v>
      </c>
      <c r="M479" s="34">
        <v>0</v>
      </c>
      <c r="N479" s="35">
        <v>0</v>
      </c>
    </row>
    <row r="480" spans="1:14" x14ac:dyDescent="0.25">
      <c r="A480" s="31">
        <v>654</v>
      </c>
      <c r="B480" s="32" t="s">
        <v>426</v>
      </c>
      <c r="C480" s="33">
        <v>0</v>
      </c>
      <c r="D480" s="33">
        <v>0</v>
      </c>
      <c r="E480" s="33">
        <v>0</v>
      </c>
      <c r="F480" s="33">
        <v>0</v>
      </c>
      <c r="G480" s="34">
        <v>0</v>
      </c>
      <c r="H480" s="34">
        <v>0</v>
      </c>
      <c r="I480" s="34">
        <v>0</v>
      </c>
      <c r="J480" s="34">
        <v>0</v>
      </c>
      <c r="K480" s="34">
        <v>0</v>
      </c>
      <c r="L480" s="34">
        <v>0</v>
      </c>
      <c r="M480" s="34">
        <v>0</v>
      </c>
      <c r="N480" s="35">
        <v>0</v>
      </c>
    </row>
    <row r="481" spans="1:14" x14ac:dyDescent="0.25">
      <c r="A481" s="31">
        <v>655</v>
      </c>
      <c r="B481" s="32" t="s">
        <v>427</v>
      </c>
      <c r="C481" s="33">
        <v>0</v>
      </c>
      <c r="D481" s="33">
        <v>0</v>
      </c>
      <c r="E481" s="33">
        <v>0</v>
      </c>
      <c r="F481" s="33">
        <v>0</v>
      </c>
      <c r="G481" s="34">
        <v>0</v>
      </c>
      <c r="H481" s="34">
        <v>0</v>
      </c>
      <c r="I481" s="34">
        <v>0</v>
      </c>
      <c r="J481" s="34">
        <v>0</v>
      </c>
      <c r="K481" s="34">
        <v>0</v>
      </c>
      <c r="L481" s="34">
        <v>0</v>
      </c>
      <c r="M481" s="34">
        <v>0</v>
      </c>
      <c r="N481" s="35">
        <v>0</v>
      </c>
    </row>
    <row r="482" spans="1:14" x14ac:dyDescent="0.25">
      <c r="A482" s="31">
        <v>656</v>
      </c>
      <c r="B482" s="32" t="s">
        <v>428</v>
      </c>
      <c r="C482" s="33">
        <v>0</v>
      </c>
      <c r="D482" s="33">
        <v>0</v>
      </c>
      <c r="E482" s="33">
        <v>0</v>
      </c>
      <c r="F482" s="33">
        <v>0</v>
      </c>
      <c r="G482" s="34">
        <v>0</v>
      </c>
      <c r="H482" s="34">
        <v>0</v>
      </c>
      <c r="I482" s="34">
        <v>0</v>
      </c>
      <c r="J482" s="34">
        <v>0</v>
      </c>
      <c r="K482" s="34">
        <v>0</v>
      </c>
      <c r="L482" s="34">
        <v>0</v>
      </c>
      <c r="M482" s="34">
        <v>0</v>
      </c>
      <c r="N482" s="35">
        <v>0</v>
      </c>
    </row>
    <row r="483" spans="1:14" x14ac:dyDescent="0.25">
      <c r="A483" s="31">
        <v>657</v>
      </c>
      <c r="B483" s="32" t="s">
        <v>429</v>
      </c>
      <c r="C483" s="33">
        <v>0</v>
      </c>
      <c r="D483" s="33">
        <v>0</v>
      </c>
      <c r="E483" s="33">
        <v>0</v>
      </c>
      <c r="F483" s="33">
        <v>0</v>
      </c>
      <c r="G483" s="34">
        <v>0</v>
      </c>
      <c r="H483" s="34">
        <v>0</v>
      </c>
      <c r="I483" s="34">
        <v>0</v>
      </c>
      <c r="J483" s="34">
        <v>0</v>
      </c>
      <c r="K483" s="34">
        <v>0</v>
      </c>
      <c r="L483" s="34">
        <v>0</v>
      </c>
      <c r="M483" s="34">
        <v>0</v>
      </c>
      <c r="N483" s="35">
        <v>0</v>
      </c>
    </row>
    <row r="484" spans="1:14" x14ac:dyDescent="0.25">
      <c r="A484" s="31">
        <v>658</v>
      </c>
      <c r="B484" s="32" t="s">
        <v>430</v>
      </c>
      <c r="C484" s="33">
        <v>0</v>
      </c>
      <c r="D484" s="33">
        <v>0</v>
      </c>
      <c r="E484" s="33">
        <v>0</v>
      </c>
      <c r="F484" s="33">
        <v>0</v>
      </c>
      <c r="G484" s="34">
        <v>0</v>
      </c>
      <c r="H484" s="34">
        <v>0</v>
      </c>
      <c r="I484" s="34">
        <v>0</v>
      </c>
      <c r="J484" s="34">
        <v>0</v>
      </c>
      <c r="K484" s="34">
        <v>0</v>
      </c>
      <c r="L484" s="34">
        <v>0</v>
      </c>
      <c r="M484" s="34">
        <v>0</v>
      </c>
      <c r="N484" s="35">
        <v>0</v>
      </c>
    </row>
    <row r="485" spans="1:14" x14ac:dyDescent="0.25">
      <c r="A485" s="27">
        <v>66</v>
      </c>
      <c r="B485" s="28" t="s">
        <v>431</v>
      </c>
      <c r="C485" s="29">
        <f t="shared" ref="C485:N485" si="133">SUM(C486:C489)</f>
        <v>0</v>
      </c>
      <c r="D485" s="29">
        <f t="shared" si="133"/>
        <v>0</v>
      </c>
      <c r="E485" s="29">
        <f t="shared" si="133"/>
        <v>0</v>
      </c>
      <c r="F485" s="29">
        <f t="shared" si="133"/>
        <v>0</v>
      </c>
      <c r="G485" s="29">
        <f t="shared" si="133"/>
        <v>0</v>
      </c>
      <c r="H485" s="29">
        <f t="shared" si="133"/>
        <v>0</v>
      </c>
      <c r="I485" s="29">
        <f t="shared" si="133"/>
        <v>0</v>
      </c>
      <c r="J485" s="29">
        <f t="shared" si="133"/>
        <v>0</v>
      </c>
      <c r="K485" s="29">
        <f t="shared" si="133"/>
        <v>0</v>
      </c>
      <c r="L485" s="29">
        <f t="shared" si="133"/>
        <v>0</v>
      </c>
      <c r="M485" s="29">
        <f t="shared" si="133"/>
        <v>0</v>
      </c>
      <c r="N485" s="30">
        <f t="shared" si="133"/>
        <v>0</v>
      </c>
    </row>
    <row r="486" spans="1:14" x14ac:dyDescent="0.25">
      <c r="A486" s="31">
        <v>661</v>
      </c>
      <c r="B486" s="32" t="s">
        <v>432</v>
      </c>
      <c r="C486" s="33">
        <v>0</v>
      </c>
      <c r="D486" s="33">
        <v>0</v>
      </c>
      <c r="E486" s="33">
        <v>0</v>
      </c>
      <c r="F486" s="33">
        <v>0</v>
      </c>
      <c r="G486" s="34">
        <v>0</v>
      </c>
      <c r="H486" s="34">
        <v>0</v>
      </c>
      <c r="I486" s="34">
        <v>0</v>
      </c>
      <c r="J486" s="34">
        <v>0</v>
      </c>
      <c r="K486" s="34">
        <v>0</v>
      </c>
      <c r="L486" s="34">
        <v>0</v>
      </c>
      <c r="M486" s="34">
        <v>0</v>
      </c>
      <c r="N486" s="35">
        <v>0</v>
      </c>
    </row>
    <row r="487" spans="1:14" x14ac:dyDescent="0.25">
      <c r="A487" s="31">
        <v>662</v>
      </c>
      <c r="B487" s="32" t="s">
        <v>425</v>
      </c>
      <c r="C487" s="33">
        <v>0</v>
      </c>
      <c r="D487" s="33">
        <v>0</v>
      </c>
      <c r="E487" s="33">
        <v>0</v>
      </c>
      <c r="F487" s="33">
        <v>0</v>
      </c>
      <c r="G487" s="34">
        <v>0</v>
      </c>
      <c r="H487" s="34">
        <v>0</v>
      </c>
      <c r="I487" s="34">
        <v>0</v>
      </c>
      <c r="J487" s="34">
        <v>0</v>
      </c>
      <c r="K487" s="34">
        <v>0</v>
      </c>
      <c r="L487" s="34">
        <v>0</v>
      </c>
      <c r="M487" s="34">
        <v>0</v>
      </c>
      <c r="N487" s="35">
        <v>0</v>
      </c>
    </row>
    <row r="488" spans="1:14" x14ac:dyDescent="0.25">
      <c r="A488" s="31">
        <v>663</v>
      </c>
      <c r="B488" s="32" t="s">
        <v>426</v>
      </c>
      <c r="C488" s="33">
        <v>0</v>
      </c>
      <c r="D488" s="33">
        <v>0</v>
      </c>
      <c r="E488" s="33">
        <v>0</v>
      </c>
      <c r="F488" s="33">
        <v>0</v>
      </c>
      <c r="G488" s="34">
        <v>0</v>
      </c>
      <c r="H488" s="34">
        <v>0</v>
      </c>
      <c r="I488" s="34">
        <v>0</v>
      </c>
      <c r="J488" s="34">
        <v>0</v>
      </c>
      <c r="K488" s="34">
        <v>0</v>
      </c>
      <c r="L488" s="34">
        <v>0</v>
      </c>
      <c r="M488" s="34">
        <v>0</v>
      </c>
      <c r="N488" s="35">
        <v>0</v>
      </c>
    </row>
    <row r="489" spans="1:14" x14ac:dyDescent="0.25">
      <c r="A489" s="31">
        <v>664</v>
      </c>
      <c r="B489" s="32" t="s">
        <v>433</v>
      </c>
      <c r="C489" s="33">
        <v>0</v>
      </c>
      <c r="D489" s="33">
        <v>0</v>
      </c>
      <c r="E489" s="33">
        <v>0</v>
      </c>
      <c r="F489" s="33">
        <v>0</v>
      </c>
      <c r="G489" s="34">
        <v>0</v>
      </c>
      <c r="H489" s="34">
        <v>0</v>
      </c>
      <c r="I489" s="34">
        <v>0</v>
      </c>
      <c r="J489" s="34">
        <v>0</v>
      </c>
      <c r="K489" s="34">
        <v>0</v>
      </c>
      <c r="L489" s="34">
        <v>0</v>
      </c>
      <c r="M489" s="34">
        <v>0</v>
      </c>
      <c r="N489" s="35">
        <v>0</v>
      </c>
    </row>
    <row r="490" spans="1:14" x14ac:dyDescent="0.25">
      <c r="A490" s="27">
        <v>67</v>
      </c>
      <c r="B490" s="28" t="s">
        <v>434</v>
      </c>
      <c r="C490" s="29">
        <f t="shared" ref="C490:N490" si="134">SUM(C491:C498)</f>
        <v>0</v>
      </c>
      <c r="D490" s="29">
        <f t="shared" si="134"/>
        <v>0</v>
      </c>
      <c r="E490" s="29">
        <f t="shared" si="134"/>
        <v>0</v>
      </c>
      <c r="F490" s="29">
        <f t="shared" si="134"/>
        <v>0</v>
      </c>
      <c r="G490" s="29">
        <f t="shared" si="134"/>
        <v>0</v>
      </c>
      <c r="H490" s="29">
        <f t="shared" si="134"/>
        <v>0</v>
      </c>
      <c r="I490" s="29">
        <f t="shared" si="134"/>
        <v>0</v>
      </c>
      <c r="J490" s="29">
        <f t="shared" si="134"/>
        <v>0</v>
      </c>
      <c r="K490" s="29">
        <f t="shared" si="134"/>
        <v>0</v>
      </c>
      <c r="L490" s="29">
        <f t="shared" si="134"/>
        <v>0</v>
      </c>
      <c r="M490" s="29">
        <f t="shared" si="134"/>
        <v>0</v>
      </c>
      <c r="N490" s="30">
        <f t="shared" si="134"/>
        <v>0</v>
      </c>
    </row>
    <row r="491" spans="1:14" x14ac:dyDescent="0.25">
      <c r="A491" s="31">
        <v>671</v>
      </c>
      <c r="B491" s="32" t="s">
        <v>268</v>
      </c>
      <c r="C491" s="33">
        <v>0</v>
      </c>
      <c r="D491" s="33">
        <v>0</v>
      </c>
      <c r="E491" s="33">
        <v>0</v>
      </c>
      <c r="F491" s="33">
        <v>0</v>
      </c>
      <c r="G491" s="34">
        <v>0</v>
      </c>
      <c r="H491" s="34">
        <v>0</v>
      </c>
      <c r="I491" s="34">
        <v>0</v>
      </c>
      <c r="J491" s="34">
        <v>0</v>
      </c>
      <c r="K491" s="34">
        <v>0</v>
      </c>
      <c r="L491" s="34">
        <v>0</v>
      </c>
      <c r="M491" s="34">
        <v>0</v>
      </c>
      <c r="N491" s="35">
        <v>0</v>
      </c>
    </row>
    <row r="492" spans="1:14" x14ac:dyDescent="0.25">
      <c r="A492" s="31">
        <v>672</v>
      </c>
      <c r="B492" s="32" t="s">
        <v>269</v>
      </c>
      <c r="C492" s="33">
        <v>0</v>
      </c>
      <c r="D492" s="33">
        <v>0</v>
      </c>
      <c r="E492" s="33">
        <v>0</v>
      </c>
      <c r="F492" s="33">
        <v>0</v>
      </c>
      <c r="G492" s="34">
        <v>0</v>
      </c>
      <c r="H492" s="34">
        <v>0</v>
      </c>
      <c r="I492" s="34">
        <v>0</v>
      </c>
      <c r="J492" s="34">
        <v>0</v>
      </c>
      <c r="K492" s="34">
        <v>0</v>
      </c>
      <c r="L492" s="34">
        <v>0</v>
      </c>
      <c r="M492" s="34">
        <v>0</v>
      </c>
      <c r="N492" s="35">
        <v>0</v>
      </c>
    </row>
    <row r="493" spans="1:14" x14ac:dyDescent="0.25">
      <c r="A493" s="31">
        <v>673</v>
      </c>
      <c r="B493" s="32" t="s">
        <v>270</v>
      </c>
      <c r="C493" s="33">
        <v>0</v>
      </c>
      <c r="D493" s="33">
        <v>0</v>
      </c>
      <c r="E493" s="33">
        <v>0</v>
      </c>
      <c r="F493" s="33">
        <v>0</v>
      </c>
      <c r="G493" s="34">
        <v>0</v>
      </c>
      <c r="H493" s="34">
        <v>0</v>
      </c>
      <c r="I493" s="34">
        <v>0</v>
      </c>
      <c r="J493" s="34">
        <v>0</v>
      </c>
      <c r="K493" s="34">
        <v>0</v>
      </c>
      <c r="L493" s="34">
        <v>0</v>
      </c>
      <c r="M493" s="34">
        <v>0</v>
      </c>
      <c r="N493" s="35">
        <v>0</v>
      </c>
    </row>
    <row r="494" spans="1:14" x14ac:dyDescent="0.25">
      <c r="A494" s="31">
        <v>674</v>
      </c>
      <c r="B494" s="32" t="s">
        <v>435</v>
      </c>
      <c r="C494" s="33">
        <v>0</v>
      </c>
      <c r="D494" s="33">
        <v>0</v>
      </c>
      <c r="E494" s="33">
        <v>0</v>
      </c>
      <c r="F494" s="33">
        <v>0</v>
      </c>
      <c r="G494" s="34">
        <v>0</v>
      </c>
      <c r="H494" s="34">
        <v>0</v>
      </c>
      <c r="I494" s="34">
        <v>0</v>
      </c>
      <c r="J494" s="34">
        <v>0</v>
      </c>
      <c r="K494" s="34">
        <v>0</v>
      </c>
      <c r="L494" s="34">
        <v>0</v>
      </c>
      <c r="M494" s="34">
        <v>0</v>
      </c>
      <c r="N494" s="35">
        <v>0</v>
      </c>
    </row>
    <row r="495" spans="1:14" x14ac:dyDescent="0.25">
      <c r="A495" s="31">
        <v>675</v>
      </c>
      <c r="B495" s="32" t="s">
        <v>272</v>
      </c>
      <c r="C495" s="33">
        <v>0</v>
      </c>
      <c r="D495" s="33">
        <v>0</v>
      </c>
      <c r="E495" s="33">
        <v>0</v>
      </c>
      <c r="F495" s="33">
        <v>0</v>
      </c>
      <c r="G495" s="34">
        <v>0</v>
      </c>
      <c r="H495" s="34">
        <v>0</v>
      </c>
      <c r="I495" s="34">
        <v>0</v>
      </c>
      <c r="J495" s="34">
        <v>0</v>
      </c>
      <c r="K495" s="34">
        <v>0</v>
      </c>
      <c r="L495" s="34">
        <v>0</v>
      </c>
      <c r="M495" s="34">
        <v>0</v>
      </c>
      <c r="N495" s="35">
        <v>0</v>
      </c>
    </row>
    <row r="496" spans="1:14" x14ac:dyDescent="0.25">
      <c r="A496" s="31">
        <v>676</v>
      </c>
      <c r="B496" s="32" t="s">
        <v>273</v>
      </c>
      <c r="C496" s="33">
        <v>0</v>
      </c>
      <c r="D496" s="33">
        <v>0</v>
      </c>
      <c r="E496" s="33">
        <v>0</v>
      </c>
      <c r="F496" s="33">
        <v>0</v>
      </c>
      <c r="G496" s="34">
        <v>0</v>
      </c>
      <c r="H496" s="34">
        <v>0</v>
      </c>
      <c r="I496" s="34">
        <v>0</v>
      </c>
      <c r="J496" s="34">
        <v>0</v>
      </c>
      <c r="K496" s="34">
        <v>0</v>
      </c>
      <c r="L496" s="34">
        <v>0</v>
      </c>
      <c r="M496" s="34">
        <v>0</v>
      </c>
      <c r="N496" s="35">
        <v>0</v>
      </c>
    </row>
    <row r="497" spans="1:14" x14ac:dyDescent="0.25">
      <c r="A497" s="31">
        <v>677</v>
      </c>
      <c r="B497" s="32" t="s">
        <v>274</v>
      </c>
      <c r="C497" s="33">
        <v>0</v>
      </c>
      <c r="D497" s="33">
        <v>0</v>
      </c>
      <c r="E497" s="33">
        <v>0</v>
      </c>
      <c r="F497" s="33">
        <v>0</v>
      </c>
      <c r="G497" s="34">
        <v>0</v>
      </c>
      <c r="H497" s="34">
        <v>0</v>
      </c>
      <c r="I497" s="34">
        <v>0</v>
      </c>
      <c r="J497" s="34">
        <v>0</v>
      </c>
      <c r="K497" s="34">
        <v>0</v>
      </c>
      <c r="L497" s="34">
        <v>0</v>
      </c>
      <c r="M497" s="34">
        <v>0</v>
      </c>
      <c r="N497" s="35">
        <v>0</v>
      </c>
    </row>
    <row r="498" spans="1:14" x14ac:dyDescent="0.25">
      <c r="A498" s="31">
        <v>678</v>
      </c>
      <c r="B498" s="32" t="s">
        <v>275</v>
      </c>
      <c r="C498" s="33">
        <v>0</v>
      </c>
      <c r="D498" s="33">
        <v>0</v>
      </c>
      <c r="E498" s="33">
        <v>0</v>
      </c>
      <c r="F498" s="33">
        <v>0</v>
      </c>
      <c r="G498" s="34">
        <v>0</v>
      </c>
      <c r="H498" s="34">
        <v>0</v>
      </c>
      <c r="I498" s="34">
        <v>0</v>
      </c>
      <c r="J498" s="34">
        <v>0</v>
      </c>
      <c r="K498" s="34">
        <v>0</v>
      </c>
      <c r="L498" s="34">
        <v>0</v>
      </c>
      <c r="M498" s="34">
        <v>0</v>
      </c>
      <c r="N498" s="35">
        <v>0</v>
      </c>
    </row>
    <row r="499" spans="1:14" x14ac:dyDescent="0.25">
      <c r="A499" s="27">
        <v>68</v>
      </c>
      <c r="B499" s="28" t="s">
        <v>436</v>
      </c>
      <c r="C499" s="29">
        <f t="shared" ref="C499:N499" si="135">SUM(C500,C504:C506,C510,C515,C519,C525)</f>
        <v>990.74</v>
      </c>
      <c r="D499" s="29">
        <f t="shared" si="135"/>
        <v>1246.03</v>
      </c>
      <c r="E499" s="29">
        <f t="shared" si="135"/>
        <v>998.68000000000006</v>
      </c>
      <c r="F499" s="29">
        <f t="shared" si="135"/>
        <v>1496.03</v>
      </c>
      <c r="G499" s="29">
        <f t="shared" si="135"/>
        <v>1496.03</v>
      </c>
      <c r="H499" s="29">
        <f t="shared" si="135"/>
        <v>1496.03</v>
      </c>
      <c r="I499" s="29">
        <f t="shared" si="135"/>
        <v>1496.03</v>
      </c>
      <c r="J499" s="29">
        <f t="shared" si="135"/>
        <v>1496.03</v>
      </c>
      <c r="K499" s="29">
        <f t="shared" si="135"/>
        <v>1496.03</v>
      </c>
      <c r="L499" s="29">
        <f t="shared" si="135"/>
        <v>1496.03</v>
      </c>
      <c r="M499" s="29">
        <f t="shared" si="135"/>
        <v>1496.03</v>
      </c>
      <c r="N499" s="30">
        <f t="shared" si="135"/>
        <v>1496.03</v>
      </c>
    </row>
    <row r="500" spans="1:14" x14ac:dyDescent="0.25">
      <c r="A500" s="36">
        <v>681</v>
      </c>
      <c r="B500" s="37" t="s">
        <v>268</v>
      </c>
      <c r="C500" s="38">
        <f t="shared" ref="C500:N500" si="136">SUM(C501:C503)</f>
        <v>0</v>
      </c>
      <c r="D500" s="38">
        <f t="shared" si="136"/>
        <v>110.04</v>
      </c>
      <c r="E500" s="38">
        <f t="shared" si="136"/>
        <v>36.090000000000003</v>
      </c>
      <c r="F500" s="38">
        <f t="shared" si="136"/>
        <v>0</v>
      </c>
      <c r="G500" s="38">
        <f t="shared" si="136"/>
        <v>0</v>
      </c>
      <c r="H500" s="38">
        <f t="shared" si="136"/>
        <v>0</v>
      </c>
      <c r="I500" s="38">
        <f t="shared" si="136"/>
        <v>0</v>
      </c>
      <c r="J500" s="38">
        <f t="shared" si="136"/>
        <v>0</v>
      </c>
      <c r="K500" s="38">
        <f t="shared" si="136"/>
        <v>0</v>
      </c>
      <c r="L500" s="38">
        <f t="shared" si="136"/>
        <v>0</v>
      </c>
      <c r="M500" s="38">
        <f t="shared" si="136"/>
        <v>0</v>
      </c>
      <c r="N500" s="39">
        <f t="shared" si="136"/>
        <v>0</v>
      </c>
    </row>
    <row r="501" spans="1:14" x14ac:dyDescent="0.25">
      <c r="A501" s="31">
        <v>6811</v>
      </c>
      <c r="B501" s="32" t="s">
        <v>437</v>
      </c>
      <c r="C501" s="33">
        <v>0</v>
      </c>
      <c r="D501" s="33">
        <v>0</v>
      </c>
      <c r="E501" s="33">
        <v>0</v>
      </c>
      <c r="F501" s="33">
        <v>0</v>
      </c>
      <c r="G501" s="34">
        <v>0</v>
      </c>
      <c r="H501" s="34">
        <v>0</v>
      </c>
      <c r="I501" s="34">
        <v>0</v>
      </c>
      <c r="J501" s="34">
        <v>0</v>
      </c>
      <c r="K501" s="34">
        <v>0</v>
      </c>
      <c r="L501" s="34">
        <v>0</v>
      </c>
      <c r="M501" s="34">
        <v>0</v>
      </c>
      <c r="N501" s="35">
        <v>0</v>
      </c>
    </row>
    <row r="502" spans="1:14" x14ac:dyDescent="0.25">
      <c r="A502" s="31">
        <v>6812</v>
      </c>
      <c r="B502" s="32" t="s">
        <v>438</v>
      </c>
      <c r="C502" s="33">
        <v>0</v>
      </c>
      <c r="D502" s="33">
        <v>110.04</v>
      </c>
      <c r="E502" s="33">
        <v>36.090000000000003</v>
      </c>
      <c r="F502" s="33">
        <v>0</v>
      </c>
      <c r="G502" s="34">
        <v>0</v>
      </c>
      <c r="H502" s="34">
        <v>0</v>
      </c>
      <c r="I502" s="34">
        <v>0</v>
      </c>
      <c r="J502" s="34">
        <v>0</v>
      </c>
      <c r="K502" s="34">
        <v>0</v>
      </c>
      <c r="L502" s="34">
        <v>0</v>
      </c>
      <c r="M502" s="34">
        <v>0</v>
      </c>
      <c r="N502" s="35">
        <v>0</v>
      </c>
    </row>
    <row r="503" spans="1:14" x14ac:dyDescent="0.25">
      <c r="A503" s="31">
        <v>6813</v>
      </c>
      <c r="B503" s="32" t="s">
        <v>439</v>
      </c>
      <c r="C503" s="33">
        <v>0</v>
      </c>
      <c r="D503" s="33">
        <v>0</v>
      </c>
      <c r="E503" s="33">
        <v>0</v>
      </c>
      <c r="F503" s="33">
        <v>0</v>
      </c>
      <c r="G503" s="34">
        <v>0</v>
      </c>
      <c r="H503" s="34">
        <v>0</v>
      </c>
      <c r="I503" s="34">
        <v>0</v>
      </c>
      <c r="J503" s="34">
        <v>0</v>
      </c>
      <c r="K503" s="34">
        <v>0</v>
      </c>
      <c r="L503" s="34">
        <v>0</v>
      </c>
      <c r="M503" s="34">
        <v>0</v>
      </c>
      <c r="N503" s="35">
        <v>0</v>
      </c>
    </row>
    <row r="504" spans="1:14" x14ac:dyDescent="0.25">
      <c r="A504" s="31">
        <v>682</v>
      </c>
      <c r="B504" s="32" t="s">
        <v>440</v>
      </c>
      <c r="C504" s="33">
        <v>283.8</v>
      </c>
      <c r="D504" s="33">
        <v>441.43</v>
      </c>
      <c r="E504" s="33">
        <v>670.22</v>
      </c>
      <c r="F504" s="33">
        <v>755.76</v>
      </c>
      <c r="G504" s="34">
        <v>755.76</v>
      </c>
      <c r="H504" s="34">
        <v>755.76</v>
      </c>
      <c r="I504" s="34">
        <v>755.76</v>
      </c>
      <c r="J504" s="34">
        <v>755.76</v>
      </c>
      <c r="K504" s="34">
        <v>755.76</v>
      </c>
      <c r="L504" s="34">
        <v>755.76</v>
      </c>
      <c r="M504" s="34">
        <v>755.76</v>
      </c>
      <c r="N504" s="35">
        <v>755.76</v>
      </c>
    </row>
    <row r="505" spans="1:14" x14ac:dyDescent="0.25">
      <c r="A505" s="31">
        <v>683</v>
      </c>
      <c r="B505" s="32" t="s">
        <v>441</v>
      </c>
      <c r="C505" s="33">
        <v>0</v>
      </c>
      <c r="D505" s="33">
        <v>0</v>
      </c>
      <c r="E505" s="33">
        <v>0</v>
      </c>
      <c r="F505" s="33">
        <v>0</v>
      </c>
      <c r="G505" s="34">
        <v>0</v>
      </c>
      <c r="H505" s="34">
        <v>0</v>
      </c>
      <c r="I505" s="34">
        <v>0</v>
      </c>
      <c r="J505" s="34">
        <v>0</v>
      </c>
      <c r="K505" s="34">
        <v>0</v>
      </c>
      <c r="L505" s="34">
        <v>0</v>
      </c>
      <c r="M505" s="34">
        <v>0</v>
      </c>
      <c r="N505" s="35">
        <v>0</v>
      </c>
    </row>
    <row r="506" spans="1:14" x14ac:dyDescent="0.25">
      <c r="A506" s="36">
        <v>684</v>
      </c>
      <c r="B506" s="37" t="s">
        <v>442</v>
      </c>
      <c r="C506" s="38">
        <f t="shared" ref="C506:N506" si="137">SUM(C507:C509)</f>
        <v>0</v>
      </c>
      <c r="D506" s="38">
        <f t="shared" si="137"/>
        <v>0</v>
      </c>
      <c r="E506" s="38">
        <f t="shared" si="137"/>
        <v>0</v>
      </c>
      <c r="F506" s="38">
        <f t="shared" si="137"/>
        <v>0</v>
      </c>
      <c r="G506" s="38">
        <f t="shared" si="137"/>
        <v>0</v>
      </c>
      <c r="H506" s="38">
        <f t="shared" si="137"/>
        <v>0</v>
      </c>
      <c r="I506" s="38">
        <f t="shared" si="137"/>
        <v>0</v>
      </c>
      <c r="J506" s="38">
        <f t="shared" si="137"/>
        <v>0</v>
      </c>
      <c r="K506" s="38">
        <f t="shared" si="137"/>
        <v>0</v>
      </c>
      <c r="L506" s="38">
        <f t="shared" si="137"/>
        <v>0</v>
      </c>
      <c r="M506" s="38">
        <f t="shared" si="137"/>
        <v>0</v>
      </c>
      <c r="N506" s="39">
        <f t="shared" si="137"/>
        <v>0</v>
      </c>
    </row>
    <row r="507" spans="1:14" x14ac:dyDescent="0.25">
      <c r="A507" s="31">
        <v>6841</v>
      </c>
      <c r="B507" s="32" t="s">
        <v>443</v>
      </c>
      <c r="C507" s="33">
        <v>0</v>
      </c>
      <c r="D507" s="33">
        <v>0</v>
      </c>
      <c r="E507" s="33">
        <v>0</v>
      </c>
      <c r="F507" s="33">
        <v>0</v>
      </c>
      <c r="G507" s="34">
        <v>0</v>
      </c>
      <c r="H507" s="34">
        <v>0</v>
      </c>
      <c r="I507" s="34">
        <v>0</v>
      </c>
      <c r="J507" s="34">
        <v>0</v>
      </c>
      <c r="K507" s="34">
        <v>0</v>
      </c>
      <c r="L507" s="34">
        <v>0</v>
      </c>
      <c r="M507" s="34">
        <v>0</v>
      </c>
      <c r="N507" s="35">
        <v>0</v>
      </c>
    </row>
    <row r="508" spans="1:14" x14ac:dyDescent="0.25">
      <c r="A508" s="31">
        <v>6842</v>
      </c>
      <c r="B508" s="32" t="s">
        <v>444</v>
      </c>
      <c r="C508" s="33">
        <v>0</v>
      </c>
      <c r="D508" s="33">
        <v>0</v>
      </c>
      <c r="E508" s="33">
        <v>0</v>
      </c>
      <c r="F508" s="33">
        <v>0</v>
      </c>
      <c r="G508" s="34">
        <v>0</v>
      </c>
      <c r="H508" s="34">
        <v>0</v>
      </c>
      <c r="I508" s="34">
        <v>0</v>
      </c>
      <c r="J508" s="34">
        <v>0</v>
      </c>
      <c r="K508" s="34">
        <v>0</v>
      </c>
      <c r="L508" s="34">
        <v>0</v>
      </c>
      <c r="M508" s="34">
        <v>0</v>
      </c>
      <c r="N508" s="35">
        <v>0</v>
      </c>
    </row>
    <row r="509" spans="1:14" x14ac:dyDescent="0.25">
      <c r="A509" s="31">
        <v>6848</v>
      </c>
      <c r="B509" s="32" t="s">
        <v>445</v>
      </c>
      <c r="C509" s="33">
        <v>0</v>
      </c>
      <c r="D509" s="33">
        <v>0</v>
      </c>
      <c r="E509" s="33">
        <v>0</v>
      </c>
      <c r="F509" s="33">
        <v>0</v>
      </c>
      <c r="G509" s="34">
        <v>0</v>
      </c>
      <c r="H509" s="34">
        <v>0</v>
      </c>
      <c r="I509" s="34">
        <v>0</v>
      </c>
      <c r="J509" s="34">
        <v>0</v>
      </c>
      <c r="K509" s="34">
        <v>0</v>
      </c>
      <c r="L509" s="34">
        <v>0</v>
      </c>
      <c r="M509" s="34">
        <v>0</v>
      </c>
      <c r="N509" s="35">
        <v>0</v>
      </c>
    </row>
    <row r="510" spans="1:14" x14ac:dyDescent="0.25">
      <c r="A510" s="36">
        <v>685</v>
      </c>
      <c r="B510" s="37" t="s">
        <v>446</v>
      </c>
      <c r="C510" s="38">
        <f t="shared" ref="C510:N510" si="138">SUM(C511:C514)</f>
        <v>0</v>
      </c>
      <c r="D510" s="38">
        <f t="shared" si="138"/>
        <v>0</v>
      </c>
      <c r="E510" s="38">
        <f t="shared" si="138"/>
        <v>0</v>
      </c>
      <c r="F510" s="38">
        <f t="shared" si="138"/>
        <v>0</v>
      </c>
      <c r="G510" s="38">
        <f t="shared" si="138"/>
        <v>0</v>
      </c>
      <c r="H510" s="38">
        <f t="shared" si="138"/>
        <v>0</v>
      </c>
      <c r="I510" s="38">
        <f t="shared" si="138"/>
        <v>0</v>
      </c>
      <c r="J510" s="38">
        <f t="shared" si="138"/>
        <v>0</v>
      </c>
      <c r="K510" s="38">
        <f t="shared" si="138"/>
        <v>0</v>
      </c>
      <c r="L510" s="38">
        <f t="shared" si="138"/>
        <v>0</v>
      </c>
      <c r="M510" s="38">
        <f t="shared" si="138"/>
        <v>0</v>
      </c>
      <c r="N510" s="39">
        <f t="shared" si="138"/>
        <v>0</v>
      </c>
    </row>
    <row r="511" spans="1:14" x14ac:dyDescent="0.25">
      <c r="A511" s="31">
        <v>6851</v>
      </c>
      <c r="B511" s="32" t="s">
        <v>447</v>
      </c>
      <c r="C511" s="33">
        <v>0</v>
      </c>
      <c r="D511" s="33">
        <v>0</v>
      </c>
      <c r="E511" s="33">
        <v>0</v>
      </c>
      <c r="F511" s="33">
        <v>0</v>
      </c>
      <c r="G511" s="34">
        <v>0</v>
      </c>
      <c r="H511" s="34">
        <v>0</v>
      </c>
      <c r="I511" s="34">
        <v>0</v>
      </c>
      <c r="J511" s="34">
        <v>0</v>
      </c>
      <c r="K511" s="34">
        <v>0</v>
      </c>
      <c r="L511" s="34">
        <v>0</v>
      </c>
      <c r="M511" s="34">
        <v>0</v>
      </c>
      <c r="N511" s="35">
        <v>0</v>
      </c>
    </row>
    <row r="512" spans="1:14" x14ac:dyDescent="0.25">
      <c r="A512" s="31">
        <v>6852</v>
      </c>
      <c r="B512" s="32" t="s">
        <v>448</v>
      </c>
      <c r="C512" s="33">
        <v>0</v>
      </c>
      <c r="D512" s="33">
        <v>0</v>
      </c>
      <c r="E512" s="33">
        <v>0</v>
      </c>
      <c r="F512" s="33">
        <v>0</v>
      </c>
      <c r="G512" s="34">
        <v>0</v>
      </c>
      <c r="H512" s="34">
        <v>0</v>
      </c>
      <c r="I512" s="34">
        <v>0</v>
      </c>
      <c r="J512" s="34">
        <v>0</v>
      </c>
      <c r="K512" s="34">
        <v>0</v>
      </c>
      <c r="L512" s="34">
        <v>0</v>
      </c>
      <c r="M512" s="34">
        <v>0</v>
      </c>
      <c r="N512" s="35">
        <v>0</v>
      </c>
    </row>
    <row r="513" spans="1:14" x14ac:dyDescent="0.25">
      <c r="A513" s="31">
        <v>6853</v>
      </c>
      <c r="B513" s="32" t="s">
        <v>449</v>
      </c>
      <c r="C513" s="33">
        <v>0</v>
      </c>
      <c r="D513" s="33">
        <v>0</v>
      </c>
      <c r="E513" s="33">
        <v>0</v>
      </c>
      <c r="F513" s="33">
        <v>0</v>
      </c>
      <c r="G513" s="34">
        <v>0</v>
      </c>
      <c r="H513" s="34">
        <v>0</v>
      </c>
      <c r="I513" s="34">
        <v>0</v>
      </c>
      <c r="J513" s="34">
        <v>0</v>
      </c>
      <c r="K513" s="34">
        <v>0</v>
      </c>
      <c r="L513" s="34">
        <v>0</v>
      </c>
      <c r="M513" s="34">
        <v>0</v>
      </c>
      <c r="N513" s="35">
        <v>0</v>
      </c>
    </row>
    <row r="514" spans="1:14" x14ac:dyDescent="0.25">
      <c r="A514" s="31">
        <v>6858</v>
      </c>
      <c r="B514" s="32" t="s">
        <v>436</v>
      </c>
      <c r="C514" s="33">
        <v>0</v>
      </c>
      <c r="D514" s="33">
        <v>0</v>
      </c>
      <c r="E514" s="33">
        <v>0</v>
      </c>
      <c r="F514" s="33">
        <v>0</v>
      </c>
      <c r="G514" s="34">
        <v>0</v>
      </c>
      <c r="H514" s="34">
        <v>0</v>
      </c>
      <c r="I514" s="34">
        <v>0</v>
      </c>
      <c r="J514" s="34">
        <v>0</v>
      </c>
      <c r="K514" s="34">
        <v>0</v>
      </c>
      <c r="L514" s="34">
        <v>0</v>
      </c>
      <c r="M514" s="34">
        <v>0</v>
      </c>
      <c r="N514" s="35">
        <v>0</v>
      </c>
    </row>
    <row r="515" spans="1:14" x14ac:dyDescent="0.25">
      <c r="A515" s="36">
        <v>686</v>
      </c>
      <c r="B515" s="37" t="s">
        <v>450</v>
      </c>
      <c r="C515" s="38">
        <f t="shared" ref="C515:N515" si="139">SUM(C516:C518)</f>
        <v>0</v>
      </c>
      <c r="D515" s="38">
        <f t="shared" si="139"/>
        <v>0</v>
      </c>
      <c r="E515" s="38">
        <f t="shared" si="139"/>
        <v>0</v>
      </c>
      <c r="F515" s="38">
        <f t="shared" si="139"/>
        <v>0</v>
      </c>
      <c r="G515" s="38">
        <f t="shared" si="139"/>
        <v>0</v>
      </c>
      <c r="H515" s="38">
        <f t="shared" si="139"/>
        <v>0</v>
      </c>
      <c r="I515" s="38">
        <f t="shared" si="139"/>
        <v>0</v>
      </c>
      <c r="J515" s="38">
        <f t="shared" si="139"/>
        <v>0</v>
      </c>
      <c r="K515" s="38">
        <f t="shared" si="139"/>
        <v>0</v>
      </c>
      <c r="L515" s="38">
        <f t="shared" si="139"/>
        <v>0</v>
      </c>
      <c r="M515" s="38">
        <f t="shared" si="139"/>
        <v>0</v>
      </c>
      <c r="N515" s="39">
        <f t="shared" si="139"/>
        <v>0</v>
      </c>
    </row>
    <row r="516" spans="1:14" x14ac:dyDescent="0.25">
      <c r="A516" s="31">
        <v>6861</v>
      </c>
      <c r="B516" s="32" t="s">
        <v>447</v>
      </c>
      <c r="C516" s="33">
        <v>0</v>
      </c>
      <c r="D516" s="33">
        <v>0</v>
      </c>
      <c r="E516" s="33">
        <v>0</v>
      </c>
      <c r="F516" s="33">
        <v>0</v>
      </c>
      <c r="G516" s="34">
        <v>0</v>
      </c>
      <c r="H516" s="34">
        <v>0</v>
      </c>
      <c r="I516" s="34">
        <v>0</v>
      </c>
      <c r="J516" s="34">
        <v>0</v>
      </c>
      <c r="K516" s="34">
        <v>0</v>
      </c>
      <c r="L516" s="34">
        <v>0</v>
      </c>
      <c r="M516" s="34">
        <v>0</v>
      </c>
      <c r="N516" s="35">
        <v>0</v>
      </c>
    </row>
    <row r="517" spans="1:14" x14ac:dyDescent="0.25">
      <c r="A517" s="31">
        <v>6862</v>
      </c>
      <c r="B517" s="32" t="s">
        <v>449</v>
      </c>
      <c r="C517" s="33">
        <v>0</v>
      </c>
      <c r="D517" s="33">
        <v>0</v>
      </c>
      <c r="E517" s="33">
        <v>0</v>
      </c>
      <c r="F517" s="33">
        <v>0</v>
      </c>
      <c r="G517" s="34">
        <v>0</v>
      </c>
      <c r="H517" s="34">
        <v>0</v>
      </c>
      <c r="I517" s="34">
        <v>0</v>
      </c>
      <c r="J517" s="34">
        <v>0</v>
      </c>
      <c r="K517" s="34">
        <v>0</v>
      </c>
      <c r="L517" s="34">
        <v>0</v>
      </c>
      <c r="M517" s="34">
        <v>0</v>
      </c>
      <c r="N517" s="35">
        <v>0</v>
      </c>
    </row>
    <row r="518" spans="1:14" x14ac:dyDescent="0.25">
      <c r="A518" s="31">
        <v>6868</v>
      </c>
      <c r="B518" s="32" t="s">
        <v>436</v>
      </c>
      <c r="C518" s="33">
        <v>0</v>
      </c>
      <c r="D518" s="33">
        <v>0</v>
      </c>
      <c r="E518" s="33">
        <v>0</v>
      </c>
      <c r="F518" s="33">
        <v>0</v>
      </c>
      <c r="G518" s="34">
        <v>0</v>
      </c>
      <c r="H518" s="34">
        <v>0</v>
      </c>
      <c r="I518" s="34">
        <v>0</v>
      </c>
      <c r="J518" s="34">
        <v>0</v>
      </c>
      <c r="K518" s="34">
        <v>0</v>
      </c>
      <c r="L518" s="34">
        <v>0</v>
      </c>
      <c r="M518" s="34">
        <v>0</v>
      </c>
      <c r="N518" s="35">
        <v>0</v>
      </c>
    </row>
    <row r="519" spans="1:14" x14ac:dyDescent="0.25">
      <c r="A519" s="36">
        <v>687</v>
      </c>
      <c r="B519" s="37" t="s">
        <v>451</v>
      </c>
      <c r="C519" s="38">
        <f t="shared" ref="C519:N519" si="140">SUM(C520:C524)</f>
        <v>0</v>
      </c>
      <c r="D519" s="38">
        <f t="shared" si="140"/>
        <v>0</v>
      </c>
      <c r="E519" s="38">
        <f t="shared" si="140"/>
        <v>0</v>
      </c>
      <c r="F519" s="38">
        <f t="shared" si="140"/>
        <v>0</v>
      </c>
      <c r="G519" s="38">
        <f t="shared" si="140"/>
        <v>0</v>
      </c>
      <c r="H519" s="38">
        <f t="shared" si="140"/>
        <v>0</v>
      </c>
      <c r="I519" s="38">
        <f t="shared" si="140"/>
        <v>0</v>
      </c>
      <c r="J519" s="38">
        <f t="shared" si="140"/>
        <v>0</v>
      </c>
      <c r="K519" s="38">
        <f t="shared" si="140"/>
        <v>0</v>
      </c>
      <c r="L519" s="38">
        <f t="shared" si="140"/>
        <v>0</v>
      </c>
      <c r="M519" s="38">
        <f t="shared" si="140"/>
        <v>0</v>
      </c>
      <c r="N519" s="39">
        <f t="shared" si="140"/>
        <v>0</v>
      </c>
    </row>
    <row r="520" spans="1:14" x14ac:dyDescent="0.25">
      <c r="A520" s="31">
        <v>6871</v>
      </c>
      <c r="B520" s="32" t="s">
        <v>449</v>
      </c>
      <c r="C520" s="33">
        <v>0</v>
      </c>
      <c r="D520" s="33">
        <v>0</v>
      </c>
      <c r="E520" s="33">
        <v>0</v>
      </c>
      <c r="F520" s="33">
        <v>0</v>
      </c>
      <c r="G520" s="34">
        <v>0</v>
      </c>
      <c r="H520" s="34">
        <v>0</v>
      </c>
      <c r="I520" s="34">
        <v>0</v>
      </c>
      <c r="J520" s="34">
        <v>0</v>
      </c>
      <c r="K520" s="34">
        <v>0</v>
      </c>
      <c r="L520" s="34">
        <v>0</v>
      </c>
      <c r="M520" s="34">
        <v>0</v>
      </c>
      <c r="N520" s="35">
        <v>0</v>
      </c>
    </row>
    <row r="521" spans="1:14" x14ac:dyDescent="0.25">
      <c r="A521" s="31">
        <v>6872</v>
      </c>
      <c r="B521" s="32" t="s">
        <v>443</v>
      </c>
      <c r="C521" s="33">
        <v>0</v>
      </c>
      <c r="D521" s="33">
        <v>0</v>
      </c>
      <c r="E521" s="33">
        <v>0</v>
      </c>
      <c r="F521" s="33">
        <v>0</v>
      </c>
      <c r="G521" s="34">
        <v>0</v>
      </c>
      <c r="H521" s="34">
        <v>0</v>
      </c>
      <c r="I521" s="34">
        <v>0</v>
      </c>
      <c r="J521" s="34">
        <v>0</v>
      </c>
      <c r="K521" s="34">
        <v>0</v>
      </c>
      <c r="L521" s="34">
        <v>0</v>
      </c>
      <c r="M521" s="34">
        <v>0</v>
      </c>
      <c r="N521" s="35">
        <v>0</v>
      </c>
    </row>
    <row r="522" spans="1:14" x14ac:dyDescent="0.25">
      <c r="A522" s="31">
        <v>6873</v>
      </c>
      <c r="B522" s="32" t="s">
        <v>452</v>
      </c>
      <c r="C522" s="33">
        <v>0</v>
      </c>
      <c r="D522" s="33">
        <v>0</v>
      </c>
      <c r="E522" s="33">
        <v>0</v>
      </c>
      <c r="F522" s="33">
        <v>0</v>
      </c>
      <c r="G522" s="34">
        <v>0</v>
      </c>
      <c r="H522" s="34">
        <v>0</v>
      </c>
      <c r="I522" s="34">
        <v>0</v>
      </c>
      <c r="J522" s="34">
        <v>0</v>
      </c>
      <c r="K522" s="34">
        <v>0</v>
      </c>
      <c r="L522" s="34">
        <v>0</v>
      </c>
      <c r="M522" s="34">
        <v>0</v>
      </c>
      <c r="N522" s="35">
        <v>0</v>
      </c>
    </row>
    <row r="523" spans="1:14" x14ac:dyDescent="0.25">
      <c r="A523" s="31">
        <v>6874</v>
      </c>
      <c r="B523" s="32" t="s">
        <v>453</v>
      </c>
      <c r="C523" s="33">
        <v>0</v>
      </c>
      <c r="D523" s="33">
        <v>0</v>
      </c>
      <c r="E523" s="33">
        <v>0</v>
      </c>
      <c r="F523" s="33">
        <v>0</v>
      </c>
      <c r="G523" s="34">
        <v>0</v>
      </c>
      <c r="H523" s="34">
        <v>0</v>
      </c>
      <c r="I523" s="34">
        <v>0</v>
      </c>
      <c r="J523" s="34">
        <v>0</v>
      </c>
      <c r="K523" s="34">
        <v>0</v>
      </c>
      <c r="L523" s="34">
        <v>0</v>
      </c>
      <c r="M523" s="34">
        <v>0</v>
      </c>
      <c r="N523" s="35">
        <v>0</v>
      </c>
    </row>
    <row r="524" spans="1:14" x14ac:dyDescent="0.25">
      <c r="A524" s="31">
        <v>6878</v>
      </c>
      <c r="B524" s="32" t="s">
        <v>436</v>
      </c>
      <c r="C524" s="33">
        <v>0</v>
      </c>
      <c r="D524" s="33">
        <v>0</v>
      </c>
      <c r="E524" s="33">
        <v>0</v>
      </c>
      <c r="F524" s="33">
        <v>0</v>
      </c>
      <c r="G524" s="34">
        <v>0</v>
      </c>
      <c r="H524" s="34">
        <v>0</v>
      </c>
      <c r="I524" s="34">
        <v>0</v>
      </c>
      <c r="J524" s="34">
        <v>0</v>
      </c>
      <c r="K524" s="34">
        <v>0</v>
      </c>
      <c r="L524" s="34">
        <v>0</v>
      </c>
      <c r="M524" s="34">
        <v>0</v>
      </c>
      <c r="N524" s="35">
        <v>0</v>
      </c>
    </row>
    <row r="525" spans="1:14" x14ac:dyDescent="0.25">
      <c r="A525" s="36">
        <v>688</v>
      </c>
      <c r="B525" s="37" t="s">
        <v>319</v>
      </c>
      <c r="C525" s="38">
        <f t="shared" ref="C525:N525" si="141">SUM(C526:C532)</f>
        <v>706.94</v>
      </c>
      <c r="D525" s="38">
        <f t="shared" si="141"/>
        <v>694.56</v>
      </c>
      <c r="E525" s="38">
        <f t="shared" si="141"/>
        <v>292.37</v>
      </c>
      <c r="F525" s="38">
        <f t="shared" si="141"/>
        <v>740.27</v>
      </c>
      <c r="G525" s="38">
        <f t="shared" si="141"/>
        <v>740.27</v>
      </c>
      <c r="H525" s="38">
        <f t="shared" si="141"/>
        <v>740.27</v>
      </c>
      <c r="I525" s="38">
        <f t="shared" si="141"/>
        <v>740.27</v>
      </c>
      <c r="J525" s="38">
        <f t="shared" si="141"/>
        <v>740.27</v>
      </c>
      <c r="K525" s="38">
        <f t="shared" si="141"/>
        <v>740.27</v>
      </c>
      <c r="L525" s="38">
        <f t="shared" si="141"/>
        <v>740.27</v>
      </c>
      <c r="M525" s="38">
        <f t="shared" si="141"/>
        <v>740.27</v>
      </c>
      <c r="N525" s="39">
        <f t="shared" si="141"/>
        <v>740.27</v>
      </c>
    </row>
    <row r="526" spans="1:14" x14ac:dyDescent="0.25">
      <c r="A526" s="31">
        <v>6881</v>
      </c>
      <c r="B526" s="32" t="s">
        <v>454</v>
      </c>
      <c r="C526" s="33">
        <v>0</v>
      </c>
      <c r="D526" s="33">
        <v>0</v>
      </c>
      <c r="E526" s="33">
        <v>0</v>
      </c>
      <c r="F526" s="33">
        <v>0</v>
      </c>
      <c r="G526" s="34">
        <v>0</v>
      </c>
      <c r="H526" s="34">
        <v>0</v>
      </c>
      <c r="I526" s="34">
        <v>0</v>
      </c>
      <c r="J526" s="34">
        <v>0</v>
      </c>
      <c r="K526" s="34">
        <v>0</v>
      </c>
      <c r="L526" s="34">
        <v>0</v>
      </c>
      <c r="M526" s="34">
        <v>0</v>
      </c>
      <c r="N526" s="35">
        <v>0</v>
      </c>
    </row>
    <row r="527" spans="1:14" x14ac:dyDescent="0.25">
      <c r="A527" s="31">
        <v>6882</v>
      </c>
      <c r="B527" s="32" t="s">
        <v>455</v>
      </c>
      <c r="C527" s="33">
        <v>0</v>
      </c>
      <c r="D527" s="33">
        <v>0</v>
      </c>
      <c r="E527" s="33">
        <v>0</v>
      </c>
      <c r="F527" s="33">
        <v>0</v>
      </c>
      <c r="G527" s="34">
        <v>0</v>
      </c>
      <c r="H527" s="34">
        <v>0</v>
      </c>
      <c r="I527" s="34">
        <v>0</v>
      </c>
      <c r="J527" s="34">
        <v>0</v>
      </c>
      <c r="K527" s="34">
        <v>0</v>
      </c>
      <c r="L527" s="34">
        <v>0</v>
      </c>
      <c r="M527" s="34">
        <v>0</v>
      </c>
      <c r="N527" s="35">
        <v>0</v>
      </c>
    </row>
    <row r="528" spans="1:14" x14ac:dyDescent="0.25">
      <c r="A528" s="31">
        <v>6883</v>
      </c>
      <c r="B528" s="32" t="s">
        <v>456</v>
      </c>
      <c r="C528" s="33">
        <v>255</v>
      </c>
      <c r="D528" s="33">
        <v>0</v>
      </c>
      <c r="E528" s="33">
        <v>0</v>
      </c>
      <c r="F528" s="33">
        <v>0</v>
      </c>
      <c r="G528" s="34">
        <v>0</v>
      </c>
      <c r="H528" s="34">
        <v>0</v>
      </c>
      <c r="I528" s="34">
        <v>0</v>
      </c>
      <c r="J528" s="34">
        <v>0</v>
      </c>
      <c r="K528" s="34">
        <v>0</v>
      </c>
      <c r="L528" s="34">
        <v>0</v>
      </c>
      <c r="M528" s="34">
        <v>0</v>
      </c>
      <c r="N528" s="35">
        <v>0</v>
      </c>
    </row>
    <row r="529" spans="1:14" x14ac:dyDescent="0.25">
      <c r="A529" s="31">
        <v>6884</v>
      </c>
      <c r="B529" s="32" t="s">
        <v>457</v>
      </c>
      <c r="C529" s="33">
        <v>0</v>
      </c>
      <c r="D529" s="33">
        <v>0</v>
      </c>
      <c r="E529" s="33">
        <v>0</v>
      </c>
      <c r="F529" s="33">
        <v>0</v>
      </c>
      <c r="G529" s="34">
        <v>0</v>
      </c>
      <c r="H529" s="34">
        <v>0</v>
      </c>
      <c r="I529" s="34">
        <v>0</v>
      </c>
      <c r="J529" s="34">
        <v>0</v>
      </c>
      <c r="K529" s="34">
        <v>0</v>
      </c>
      <c r="L529" s="34">
        <v>0</v>
      </c>
      <c r="M529" s="34">
        <v>0</v>
      </c>
      <c r="N529" s="35">
        <v>0</v>
      </c>
    </row>
    <row r="530" spans="1:14" x14ac:dyDescent="0.25">
      <c r="A530" s="31">
        <v>6885</v>
      </c>
      <c r="B530" s="32" t="s">
        <v>458</v>
      </c>
      <c r="C530" s="33">
        <v>0</v>
      </c>
      <c r="D530" s="33">
        <v>0</v>
      </c>
      <c r="E530" s="33">
        <v>0</v>
      </c>
      <c r="F530" s="33">
        <v>0</v>
      </c>
      <c r="G530" s="34">
        <v>0</v>
      </c>
      <c r="H530" s="34">
        <v>0</v>
      </c>
      <c r="I530" s="34">
        <v>0</v>
      </c>
      <c r="J530" s="34">
        <v>0</v>
      </c>
      <c r="K530" s="34">
        <v>0</v>
      </c>
      <c r="L530" s="34">
        <v>0</v>
      </c>
      <c r="M530" s="34">
        <v>0</v>
      </c>
      <c r="N530" s="35">
        <v>0</v>
      </c>
    </row>
    <row r="531" spans="1:14" x14ac:dyDescent="0.25">
      <c r="A531" s="31">
        <v>6886</v>
      </c>
      <c r="B531" s="32" t="s">
        <v>459</v>
      </c>
      <c r="C531" s="33">
        <v>0</v>
      </c>
      <c r="D531" s="33">
        <v>0</v>
      </c>
      <c r="E531" s="33">
        <v>0</v>
      </c>
      <c r="F531" s="33">
        <v>0</v>
      </c>
      <c r="G531" s="34">
        <v>0</v>
      </c>
      <c r="H531" s="34">
        <v>0</v>
      </c>
      <c r="I531" s="34">
        <v>0</v>
      </c>
      <c r="J531" s="34">
        <v>0</v>
      </c>
      <c r="K531" s="34">
        <v>0</v>
      </c>
      <c r="L531" s="34">
        <v>0</v>
      </c>
      <c r="M531" s="34">
        <v>0</v>
      </c>
      <c r="N531" s="35">
        <v>0</v>
      </c>
    </row>
    <row r="532" spans="1:14" x14ac:dyDescent="0.25">
      <c r="A532" s="31">
        <v>6888</v>
      </c>
      <c r="B532" s="32" t="s">
        <v>460</v>
      </c>
      <c r="C532" s="33">
        <v>451.94</v>
      </c>
      <c r="D532" s="33">
        <v>694.56</v>
      </c>
      <c r="E532" s="33">
        <v>292.37</v>
      </c>
      <c r="F532" s="33">
        <v>740.27</v>
      </c>
      <c r="G532" s="34">
        <v>740.27</v>
      </c>
      <c r="H532" s="34">
        <v>740.27</v>
      </c>
      <c r="I532" s="34">
        <v>740.27</v>
      </c>
      <c r="J532" s="34">
        <v>740.27</v>
      </c>
      <c r="K532" s="34">
        <v>740.27</v>
      </c>
      <c r="L532" s="34">
        <v>740.27</v>
      </c>
      <c r="M532" s="34">
        <v>740.27</v>
      </c>
      <c r="N532" s="35">
        <v>740.27</v>
      </c>
    </row>
    <row r="533" spans="1:14" x14ac:dyDescent="0.25">
      <c r="A533" s="27">
        <v>69</v>
      </c>
      <c r="B533" s="28" t="s">
        <v>461</v>
      </c>
      <c r="C533" s="29">
        <f t="shared" ref="C533:N533" si="142">SUM(C534,C537,C540)</f>
        <v>500</v>
      </c>
      <c r="D533" s="29">
        <f t="shared" si="142"/>
        <v>495</v>
      </c>
      <c r="E533" s="29">
        <f t="shared" si="142"/>
        <v>490.05</v>
      </c>
      <c r="F533" s="29">
        <f t="shared" si="142"/>
        <v>485.14949999999999</v>
      </c>
      <c r="G533" s="29">
        <f t="shared" si="142"/>
        <v>480.29800499999999</v>
      </c>
      <c r="H533" s="29">
        <f t="shared" si="142"/>
        <v>475.49502494999996</v>
      </c>
      <c r="I533" s="29">
        <f t="shared" si="142"/>
        <v>470.74007470049997</v>
      </c>
      <c r="J533" s="29">
        <f t="shared" si="142"/>
        <v>466.03267395349496</v>
      </c>
      <c r="K533" s="29">
        <f t="shared" si="142"/>
        <v>461.37234721395998</v>
      </c>
      <c r="L533" s="29">
        <f t="shared" si="142"/>
        <v>456.75862374182037</v>
      </c>
      <c r="M533" s="29">
        <f t="shared" si="142"/>
        <v>452.19103750440217</v>
      </c>
      <c r="N533" s="30">
        <f t="shared" si="142"/>
        <v>447.66912712935817</v>
      </c>
    </row>
    <row r="534" spans="1:14" x14ac:dyDescent="0.25">
      <c r="A534" s="36">
        <v>691</v>
      </c>
      <c r="B534" s="37" t="s">
        <v>462</v>
      </c>
      <c r="C534" s="38">
        <f t="shared" ref="C534:N534" si="143">SUM(C535:C536)</f>
        <v>500</v>
      </c>
      <c r="D534" s="38">
        <f t="shared" si="143"/>
        <v>495</v>
      </c>
      <c r="E534" s="38">
        <f t="shared" si="143"/>
        <v>490.05</v>
      </c>
      <c r="F534" s="38">
        <f t="shared" si="143"/>
        <v>485.14949999999999</v>
      </c>
      <c r="G534" s="38">
        <f t="shared" si="143"/>
        <v>480.29800499999999</v>
      </c>
      <c r="H534" s="38">
        <f t="shared" si="143"/>
        <v>475.49502494999996</v>
      </c>
      <c r="I534" s="38">
        <f t="shared" si="143"/>
        <v>470.74007470049997</v>
      </c>
      <c r="J534" s="38">
        <f t="shared" si="143"/>
        <v>466.03267395349496</v>
      </c>
      <c r="K534" s="38">
        <f t="shared" si="143"/>
        <v>461.37234721395998</v>
      </c>
      <c r="L534" s="38">
        <f t="shared" si="143"/>
        <v>456.75862374182037</v>
      </c>
      <c r="M534" s="38">
        <f t="shared" si="143"/>
        <v>452.19103750440217</v>
      </c>
      <c r="N534" s="39">
        <f t="shared" si="143"/>
        <v>447.66912712935817</v>
      </c>
    </row>
    <row r="535" spans="1:14" x14ac:dyDescent="0.25">
      <c r="A535" s="31">
        <v>6911</v>
      </c>
      <c r="B535" s="32" t="s">
        <v>463</v>
      </c>
      <c r="C535" s="33">
        <v>500</v>
      </c>
      <c r="D535" s="33">
        <v>495</v>
      </c>
      <c r="E535" s="33">
        <v>490.05</v>
      </c>
      <c r="F535" s="33">
        <v>485.14949999999999</v>
      </c>
      <c r="G535" s="34">
        <v>480.29800499999999</v>
      </c>
      <c r="H535" s="34">
        <v>475.49502494999996</v>
      </c>
      <c r="I535" s="34">
        <v>470.74007470049997</v>
      </c>
      <c r="J535" s="34">
        <v>466.03267395349496</v>
      </c>
      <c r="K535" s="34">
        <v>461.37234721395998</v>
      </c>
      <c r="L535" s="34">
        <v>456.75862374182037</v>
      </c>
      <c r="M535" s="34">
        <v>452.19103750440217</v>
      </c>
      <c r="N535" s="35">
        <v>447.66912712935817</v>
      </c>
    </row>
    <row r="536" spans="1:14" x14ac:dyDescent="0.25">
      <c r="A536" s="31">
        <v>6918</v>
      </c>
      <c r="B536" s="32" t="s">
        <v>464</v>
      </c>
      <c r="C536" s="33">
        <v>0</v>
      </c>
      <c r="D536" s="33">
        <v>0</v>
      </c>
      <c r="E536" s="33">
        <v>0</v>
      </c>
      <c r="F536" s="33">
        <v>0</v>
      </c>
      <c r="G536" s="34">
        <v>0</v>
      </c>
      <c r="H536" s="34">
        <v>0</v>
      </c>
      <c r="I536" s="34">
        <v>0</v>
      </c>
      <c r="J536" s="34">
        <v>0</v>
      </c>
      <c r="K536" s="34">
        <v>0</v>
      </c>
      <c r="L536" s="34">
        <v>0</v>
      </c>
      <c r="M536" s="34">
        <v>0</v>
      </c>
      <c r="N536" s="35">
        <v>0</v>
      </c>
    </row>
    <row r="537" spans="1:14" x14ac:dyDescent="0.25">
      <c r="A537" s="36">
        <v>692</v>
      </c>
      <c r="B537" s="37" t="s">
        <v>465</v>
      </c>
      <c r="C537" s="38">
        <f t="shared" ref="C537:N537" si="144">SUM(C538:C539)</f>
        <v>0</v>
      </c>
      <c r="D537" s="38">
        <f t="shared" si="144"/>
        <v>0</v>
      </c>
      <c r="E537" s="38">
        <f t="shared" si="144"/>
        <v>0</v>
      </c>
      <c r="F537" s="38">
        <f t="shared" si="144"/>
        <v>0</v>
      </c>
      <c r="G537" s="38">
        <f t="shared" si="144"/>
        <v>0</v>
      </c>
      <c r="H537" s="38">
        <f t="shared" si="144"/>
        <v>0</v>
      </c>
      <c r="I537" s="38">
        <f t="shared" si="144"/>
        <v>0</v>
      </c>
      <c r="J537" s="38">
        <f t="shared" si="144"/>
        <v>0</v>
      </c>
      <c r="K537" s="38">
        <f t="shared" si="144"/>
        <v>0</v>
      </c>
      <c r="L537" s="38">
        <f t="shared" si="144"/>
        <v>0</v>
      </c>
      <c r="M537" s="38">
        <f t="shared" si="144"/>
        <v>0</v>
      </c>
      <c r="N537" s="39">
        <f t="shared" si="144"/>
        <v>0</v>
      </c>
    </row>
    <row r="538" spans="1:14" x14ac:dyDescent="0.25">
      <c r="A538" s="31">
        <v>6921</v>
      </c>
      <c r="B538" s="32" t="s">
        <v>466</v>
      </c>
      <c r="C538" s="33">
        <v>0</v>
      </c>
      <c r="D538" s="33">
        <v>0</v>
      </c>
      <c r="E538" s="33">
        <v>0</v>
      </c>
      <c r="F538" s="33">
        <v>0</v>
      </c>
      <c r="G538" s="34">
        <v>0</v>
      </c>
      <c r="H538" s="34">
        <v>0</v>
      </c>
      <c r="I538" s="34">
        <v>0</v>
      </c>
      <c r="J538" s="34">
        <v>0</v>
      </c>
      <c r="K538" s="34">
        <v>0</v>
      </c>
      <c r="L538" s="34">
        <v>0</v>
      </c>
      <c r="M538" s="34">
        <v>0</v>
      </c>
      <c r="N538" s="35">
        <v>0</v>
      </c>
    </row>
    <row r="539" spans="1:14" x14ac:dyDescent="0.25">
      <c r="A539" s="31">
        <v>6928</v>
      </c>
      <c r="B539" s="32" t="s">
        <v>376</v>
      </c>
      <c r="C539" s="33">
        <v>0</v>
      </c>
      <c r="D539" s="33">
        <v>0</v>
      </c>
      <c r="E539" s="33">
        <v>0</v>
      </c>
      <c r="F539" s="33">
        <v>0</v>
      </c>
      <c r="G539" s="34">
        <v>0</v>
      </c>
      <c r="H539" s="34">
        <v>0</v>
      </c>
      <c r="I539" s="34">
        <v>0</v>
      </c>
      <c r="J539" s="34">
        <v>0</v>
      </c>
      <c r="K539" s="34">
        <v>0</v>
      </c>
      <c r="L539" s="34">
        <v>0</v>
      </c>
      <c r="M539" s="34">
        <v>0</v>
      </c>
      <c r="N539" s="35">
        <v>0</v>
      </c>
    </row>
    <row r="540" spans="1:14" x14ac:dyDescent="0.25">
      <c r="A540" s="36">
        <v>698</v>
      </c>
      <c r="B540" s="37" t="s">
        <v>467</v>
      </c>
      <c r="C540" s="38">
        <f t="shared" ref="C540:N540" si="145">SUM(C541:C542)</f>
        <v>0</v>
      </c>
      <c r="D540" s="38">
        <f t="shared" si="145"/>
        <v>0</v>
      </c>
      <c r="E540" s="38">
        <f t="shared" si="145"/>
        <v>0</v>
      </c>
      <c r="F540" s="38">
        <f t="shared" si="145"/>
        <v>0</v>
      </c>
      <c r="G540" s="38">
        <f t="shared" si="145"/>
        <v>0</v>
      </c>
      <c r="H540" s="38">
        <f t="shared" si="145"/>
        <v>0</v>
      </c>
      <c r="I540" s="38">
        <f t="shared" si="145"/>
        <v>0</v>
      </c>
      <c r="J540" s="38">
        <f t="shared" si="145"/>
        <v>0</v>
      </c>
      <c r="K540" s="38">
        <f t="shared" si="145"/>
        <v>0</v>
      </c>
      <c r="L540" s="38">
        <f t="shared" si="145"/>
        <v>0</v>
      </c>
      <c r="M540" s="38">
        <f t="shared" si="145"/>
        <v>0</v>
      </c>
      <c r="N540" s="39">
        <f t="shared" si="145"/>
        <v>0</v>
      </c>
    </row>
    <row r="541" spans="1:14" x14ac:dyDescent="0.25">
      <c r="A541" s="31">
        <v>6981</v>
      </c>
      <c r="B541" s="32" t="s">
        <v>468</v>
      </c>
      <c r="C541" s="33">
        <v>0</v>
      </c>
      <c r="D541" s="33">
        <v>0</v>
      </c>
      <c r="E541" s="33">
        <v>0</v>
      </c>
      <c r="F541" s="33">
        <v>0</v>
      </c>
      <c r="G541" s="34">
        <v>0</v>
      </c>
      <c r="H541" s="34">
        <v>0</v>
      </c>
      <c r="I541" s="34">
        <v>0</v>
      </c>
      <c r="J541" s="34">
        <v>0</v>
      </c>
      <c r="K541" s="34">
        <v>0</v>
      </c>
      <c r="L541" s="34">
        <v>0</v>
      </c>
      <c r="M541" s="34">
        <v>0</v>
      </c>
      <c r="N541" s="35">
        <v>0</v>
      </c>
    </row>
    <row r="542" spans="1:14" x14ac:dyDescent="0.25">
      <c r="A542" s="31">
        <v>6982</v>
      </c>
      <c r="B542" s="32" t="s">
        <v>319</v>
      </c>
      <c r="C542" s="33">
        <v>0</v>
      </c>
      <c r="D542" s="33">
        <v>0</v>
      </c>
      <c r="E542" s="33">
        <v>0</v>
      </c>
      <c r="F542" s="33">
        <v>0</v>
      </c>
      <c r="G542" s="34">
        <v>0</v>
      </c>
      <c r="H542" s="34">
        <v>0</v>
      </c>
      <c r="I542" s="34">
        <v>0</v>
      </c>
      <c r="J542" s="34">
        <v>0</v>
      </c>
      <c r="K542" s="34">
        <v>0</v>
      </c>
      <c r="L542" s="34">
        <v>0</v>
      </c>
      <c r="M542" s="34">
        <v>0</v>
      </c>
      <c r="N542" s="35">
        <v>0</v>
      </c>
    </row>
    <row r="543" spans="1:14" x14ac:dyDescent="0.25">
      <c r="A543" s="27">
        <v>71</v>
      </c>
      <c r="B543" s="28" t="s">
        <v>101</v>
      </c>
      <c r="C543" s="29">
        <f t="shared" ref="C543:N543" si="146">+SUM(C544:C550)</f>
        <v>-99175.44</v>
      </c>
      <c r="D543" s="29">
        <f t="shared" si="146"/>
        <v>-99223.66</v>
      </c>
      <c r="E543" s="29">
        <f t="shared" si="146"/>
        <v>-97944.478999999992</v>
      </c>
      <c r="F543" s="29">
        <f t="shared" si="146"/>
        <v>-99075.547002699983</v>
      </c>
      <c r="G543" s="29">
        <f t="shared" si="146"/>
        <v>-97770.054010800799</v>
      </c>
      <c r="H543" s="29">
        <f t="shared" si="146"/>
        <v>-142814</v>
      </c>
      <c r="I543" s="29">
        <f t="shared" si="146"/>
        <v>-144242.14000000001</v>
      </c>
      <c r="J543" s="29">
        <f t="shared" si="146"/>
        <v>-145684.56140000001</v>
      </c>
      <c r="K543" s="29">
        <f t="shared" si="146"/>
        <v>-147141.40701400003</v>
      </c>
      <c r="L543" s="29">
        <f t="shared" si="146"/>
        <v>-148612.82108414001</v>
      </c>
      <c r="M543" s="29">
        <f t="shared" si="146"/>
        <v>-150098.9492949814</v>
      </c>
      <c r="N543" s="30">
        <f t="shared" si="146"/>
        <v>-151599.9387879312</v>
      </c>
    </row>
    <row r="544" spans="1:14" x14ac:dyDescent="0.25">
      <c r="A544" s="31">
        <v>711</v>
      </c>
      <c r="B544" s="32" t="s">
        <v>277</v>
      </c>
      <c r="C544" s="33">
        <v>-20000</v>
      </c>
      <c r="D544" s="33">
        <v>-20006</v>
      </c>
      <c r="E544" s="33">
        <v>-20012.001799999998</v>
      </c>
      <c r="F544" s="33">
        <v>-20018.005400539998</v>
      </c>
      <c r="G544" s="34">
        <v>-20024.010802160159</v>
      </c>
      <c r="H544" s="34">
        <v>-50500</v>
      </c>
      <c r="I544" s="34">
        <v>-51005</v>
      </c>
      <c r="J544" s="34">
        <v>-51515.05</v>
      </c>
      <c r="K544" s="34">
        <v>-52030.200500000006</v>
      </c>
      <c r="L544" s="34">
        <v>-52550.502505000004</v>
      </c>
      <c r="M544" s="34">
        <v>-53076.007530050003</v>
      </c>
      <c r="N544" s="35">
        <v>-53606.767605350506</v>
      </c>
    </row>
    <row r="545" spans="1:14" x14ac:dyDescent="0.25">
      <c r="A545" s="31">
        <v>712</v>
      </c>
      <c r="B545" s="32" t="s">
        <v>292</v>
      </c>
      <c r="C545" s="33">
        <v>-80000</v>
      </c>
      <c r="D545" s="33">
        <v>-80024</v>
      </c>
      <c r="E545" s="33">
        <v>-80048.007199999993</v>
      </c>
      <c r="F545" s="33">
        <v>-80072.021602159992</v>
      </c>
      <c r="G545" s="34">
        <v>-80096.043208640636</v>
      </c>
      <c r="H545" s="34">
        <v>-94687.5</v>
      </c>
      <c r="I545" s="34">
        <v>-95634.375</v>
      </c>
      <c r="J545" s="34">
        <v>-96590.71875</v>
      </c>
      <c r="K545" s="34">
        <v>-97556.625937499994</v>
      </c>
      <c r="L545" s="34">
        <v>-98532.192196874996</v>
      </c>
      <c r="M545" s="34">
        <v>-99517.514118843741</v>
      </c>
      <c r="N545" s="35">
        <v>-100512.68926003217</v>
      </c>
    </row>
    <row r="546" spans="1:14" x14ac:dyDescent="0.25">
      <c r="A546" s="31">
        <v>713</v>
      </c>
      <c r="B546" s="32" t="s">
        <v>296</v>
      </c>
      <c r="C546" s="33">
        <v>0</v>
      </c>
      <c r="D546" s="33">
        <v>0</v>
      </c>
      <c r="E546" s="33">
        <v>0</v>
      </c>
      <c r="F546" s="33">
        <v>0</v>
      </c>
      <c r="G546" s="34">
        <v>0</v>
      </c>
      <c r="H546" s="34">
        <v>0</v>
      </c>
      <c r="I546" s="34">
        <v>0</v>
      </c>
      <c r="J546" s="34">
        <v>0</v>
      </c>
      <c r="K546" s="34">
        <v>0</v>
      </c>
      <c r="L546" s="34">
        <v>0</v>
      </c>
      <c r="M546" s="34">
        <v>0</v>
      </c>
      <c r="N546" s="35">
        <v>0</v>
      </c>
    </row>
    <row r="547" spans="1:14" x14ac:dyDescent="0.25">
      <c r="A547" s="31">
        <v>714</v>
      </c>
      <c r="B547" s="32" t="s">
        <v>279</v>
      </c>
      <c r="C547" s="33">
        <v>0</v>
      </c>
      <c r="D547" s="33">
        <v>0</v>
      </c>
      <c r="E547" s="33">
        <v>0</v>
      </c>
      <c r="F547" s="33">
        <v>0</v>
      </c>
      <c r="G547" s="34">
        <v>0</v>
      </c>
      <c r="H547" s="34">
        <v>0</v>
      </c>
      <c r="I547" s="34">
        <v>0</v>
      </c>
      <c r="J547" s="34">
        <v>0</v>
      </c>
      <c r="K547" s="34">
        <v>0</v>
      </c>
      <c r="L547" s="34">
        <v>0</v>
      </c>
      <c r="M547" s="34">
        <v>0</v>
      </c>
      <c r="N547" s="35">
        <v>0</v>
      </c>
    </row>
    <row r="548" spans="1:14" x14ac:dyDescent="0.25">
      <c r="A548" s="31">
        <v>716</v>
      </c>
      <c r="B548" s="32" t="s">
        <v>469</v>
      </c>
      <c r="C548" s="33">
        <v>0</v>
      </c>
      <c r="D548" s="33">
        <v>0</v>
      </c>
      <c r="E548" s="33">
        <v>0</v>
      </c>
      <c r="F548" s="33">
        <v>0</v>
      </c>
      <c r="G548" s="34">
        <v>0</v>
      </c>
      <c r="H548" s="34">
        <v>0</v>
      </c>
      <c r="I548" s="34">
        <v>0</v>
      </c>
      <c r="J548" s="34">
        <v>0</v>
      </c>
      <c r="K548" s="34">
        <v>0</v>
      </c>
      <c r="L548" s="34">
        <v>0</v>
      </c>
      <c r="M548" s="34">
        <v>0</v>
      </c>
      <c r="N548" s="35">
        <v>0</v>
      </c>
    </row>
    <row r="549" spans="1:14" x14ac:dyDescent="0.25">
      <c r="A549" s="31">
        <v>717</v>
      </c>
      <c r="B549" s="32" t="s">
        <v>470</v>
      </c>
      <c r="C549" s="33">
        <v>647.79999999999995</v>
      </c>
      <c r="D549" s="33">
        <v>795.64</v>
      </c>
      <c r="E549" s="33">
        <v>2059.33</v>
      </c>
      <c r="F549" s="33">
        <v>966.6</v>
      </c>
      <c r="G549" s="34">
        <v>1500</v>
      </c>
      <c r="H549" s="34">
        <v>1515</v>
      </c>
      <c r="I549" s="34">
        <v>1530.15</v>
      </c>
      <c r="J549" s="34">
        <v>1545.4515000000001</v>
      </c>
      <c r="K549" s="34">
        <v>1560.9060150000003</v>
      </c>
      <c r="L549" s="34">
        <v>1576.5150751500003</v>
      </c>
      <c r="M549" s="34">
        <v>1592.2802259015002</v>
      </c>
      <c r="N549" s="35">
        <v>1608.2030281605153</v>
      </c>
    </row>
    <row r="550" spans="1:14" x14ac:dyDescent="0.25">
      <c r="A550" s="31">
        <v>718</v>
      </c>
      <c r="B550" s="32" t="s">
        <v>471</v>
      </c>
      <c r="C550" s="33">
        <v>176.76</v>
      </c>
      <c r="D550" s="33">
        <v>10.7</v>
      </c>
      <c r="E550" s="33">
        <v>56.2</v>
      </c>
      <c r="F550" s="33">
        <v>47.88</v>
      </c>
      <c r="G550" s="34">
        <v>850</v>
      </c>
      <c r="H550" s="34">
        <v>858.5</v>
      </c>
      <c r="I550" s="34">
        <v>867.08500000000004</v>
      </c>
      <c r="J550" s="34">
        <v>875.75585000000001</v>
      </c>
      <c r="K550" s="34">
        <v>884.51340849999997</v>
      </c>
      <c r="L550" s="34">
        <v>893.35854258500001</v>
      </c>
      <c r="M550" s="34">
        <v>902.29212801084998</v>
      </c>
      <c r="N550" s="35">
        <v>911.31504929095854</v>
      </c>
    </row>
    <row r="551" spans="1:14" x14ac:dyDescent="0.25">
      <c r="A551" s="27">
        <v>72</v>
      </c>
      <c r="B551" s="28" t="s">
        <v>472</v>
      </c>
      <c r="C551" s="29">
        <f t="shared" ref="C551:N551" si="147">SUM(C552:C556)</f>
        <v>0</v>
      </c>
      <c r="D551" s="29">
        <f t="shared" si="147"/>
        <v>0</v>
      </c>
      <c r="E551" s="29">
        <f t="shared" si="147"/>
        <v>0</v>
      </c>
      <c r="F551" s="29">
        <f t="shared" si="147"/>
        <v>0</v>
      </c>
      <c r="G551" s="29">
        <f t="shared" si="147"/>
        <v>0</v>
      </c>
      <c r="H551" s="29">
        <f t="shared" si="147"/>
        <v>0</v>
      </c>
      <c r="I551" s="29">
        <f t="shared" si="147"/>
        <v>0</v>
      </c>
      <c r="J551" s="29">
        <f t="shared" si="147"/>
        <v>0</v>
      </c>
      <c r="K551" s="29">
        <f t="shared" si="147"/>
        <v>0</v>
      </c>
      <c r="L551" s="29">
        <f t="shared" si="147"/>
        <v>0</v>
      </c>
      <c r="M551" s="29">
        <f t="shared" si="147"/>
        <v>0</v>
      </c>
      <c r="N551" s="30">
        <f t="shared" si="147"/>
        <v>0</v>
      </c>
    </row>
    <row r="552" spans="1:14" x14ac:dyDescent="0.25">
      <c r="A552" s="31">
        <v>721</v>
      </c>
      <c r="B552" s="32" t="s">
        <v>473</v>
      </c>
      <c r="C552" s="33">
        <v>0</v>
      </c>
      <c r="D552" s="33">
        <v>0</v>
      </c>
      <c r="E552" s="33">
        <v>0</v>
      </c>
      <c r="F552" s="33">
        <v>0</v>
      </c>
      <c r="G552" s="34">
        <v>0</v>
      </c>
      <c r="H552" s="34">
        <v>0</v>
      </c>
      <c r="I552" s="34">
        <v>0</v>
      </c>
      <c r="J552" s="34">
        <v>0</v>
      </c>
      <c r="K552" s="34">
        <v>0</v>
      </c>
      <c r="L552" s="34">
        <v>0</v>
      </c>
      <c r="M552" s="34">
        <v>0</v>
      </c>
      <c r="N552" s="35">
        <v>0</v>
      </c>
    </row>
    <row r="553" spans="1:14" x14ac:dyDescent="0.25">
      <c r="A553" s="31">
        <v>722</v>
      </c>
      <c r="B553" s="32" t="s">
        <v>474</v>
      </c>
      <c r="C553" s="33">
        <v>0</v>
      </c>
      <c r="D553" s="33">
        <v>0</v>
      </c>
      <c r="E553" s="33">
        <v>0</v>
      </c>
      <c r="F553" s="33">
        <v>0</v>
      </c>
      <c r="G553" s="34">
        <v>0</v>
      </c>
      <c r="H553" s="34">
        <v>0</v>
      </c>
      <c r="I553" s="34">
        <v>0</v>
      </c>
      <c r="J553" s="34">
        <v>0</v>
      </c>
      <c r="K553" s="34">
        <v>0</v>
      </c>
      <c r="L553" s="34">
        <v>0</v>
      </c>
      <c r="M553" s="34">
        <v>0</v>
      </c>
      <c r="N553" s="35">
        <v>0</v>
      </c>
    </row>
    <row r="554" spans="1:14" x14ac:dyDescent="0.25">
      <c r="A554" s="31">
        <v>725</v>
      </c>
      <c r="B554" s="32" t="s">
        <v>475</v>
      </c>
      <c r="C554" s="33">
        <v>0</v>
      </c>
      <c r="D554" s="33">
        <v>0</v>
      </c>
      <c r="E554" s="33">
        <v>0</v>
      </c>
      <c r="F554" s="33">
        <v>0</v>
      </c>
      <c r="G554" s="34">
        <v>0</v>
      </c>
      <c r="H554" s="34">
        <v>0</v>
      </c>
      <c r="I554" s="34">
        <v>0</v>
      </c>
      <c r="J554" s="34">
        <v>0</v>
      </c>
      <c r="K554" s="34">
        <v>0</v>
      </c>
      <c r="L554" s="34">
        <v>0</v>
      </c>
      <c r="M554" s="34">
        <v>0</v>
      </c>
      <c r="N554" s="35">
        <v>0</v>
      </c>
    </row>
    <row r="555" spans="1:14" x14ac:dyDescent="0.25">
      <c r="A555" s="31">
        <v>726</v>
      </c>
      <c r="B555" s="32" t="s">
        <v>476</v>
      </c>
      <c r="C555" s="33">
        <v>0</v>
      </c>
      <c r="D555" s="33">
        <v>0</v>
      </c>
      <c r="E555" s="33">
        <v>0</v>
      </c>
      <c r="F555" s="33">
        <v>0</v>
      </c>
      <c r="G555" s="34">
        <v>0</v>
      </c>
      <c r="H555" s="34">
        <v>0</v>
      </c>
      <c r="I555" s="34">
        <v>0</v>
      </c>
      <c r="J555" s="34">
        <v>0</v>
      </c>
      <c r="K555" s="34">
        <v>0</v>
      </c>
      <c r="L555" s="34">
        <v>0</v>
      </c>
      <c r="M555" s="34">
        <v>0</v>
      </c>
      <c r="N555" s="35">
        <v>0</v>
      </c>
    </row>
    <row r="556" spans="1:14" x14ac:dyDescent="0.25">
      <c r="A556" s="31">
        <v>728</v>
      </c>
      <c r="B556" s="32" t="s">
        <v>477</v>
      </c>
      <c r="C556" s="33">
        <v>0</v>
      </c>
      <c r="D556" s="33">
        <v>0</v>
      </c>
      <c r="E556" s="33">
        <v>0</v>
      </c>
      <c r="F556" s="33">
        <v>0</v>
      </c>
      <c r="G556" s="34">
        <v>0</v>
      </c>
      <c r="H556" s="34">
        <v>0</v>
      </c>
      <c r="I556" s="34">
        <v>0</v>
      </c>
      <c r="J556" s="34">
        <v>0</v>
      </c>
      <c r="K556" s="34">
        <v>0</v>
      </c>
      <c r="L556" s="34">
        <v>0</v>
      </c>
      <c r="M556" s="34">
        <v>0</v>
      </c>
      <c r="N556" s="35">
        <v>0</v>
      </c>
    </row>
    <row r="557" spans="1:14" x14ac:dyDescent="0.25">
      <c r="A557" s="27">
        <v>73</v>
      </c>
      <c r="B557" s="28" t="s">
        <v>478</v>
      </c>
      <c r="C557" s="29">
        <f t="shared" ref="C557:N557" si="148">+SUM(C558:C561)</f>
        <v>0</v>
      </c>
      <c r="D557" s="29">
        <f t="shared" si="148"/>
        <v>0</v>
      </c>
      <c r="E557" s="29">
        <f t="shared" si="148"/>
        <v>0</v>
      </c>
      <c r="F557" s="29">
        <f t="shared" si="148"/>
        <v>0</v>
      </c>
      <c r="G557" s="29">
        <f t="shared" si="148"/>
        <v>0</v>
      </c>
      <c r="H557" s="29">
        <f t="shared" si="148"/>
        <v>0</v>
      </c>
      <c r="I557" s="29">
        <f t="shared" si="148"/>
        <v>0</v>
      </c>
      <c r="J557" s="29">
        <f t="shared" si="148"/>
        <v>0</v>
      </c>
      <c r="K557" s="29">
        <f t="shared" si="148"/>
        <v>0</v>
      </c>
      <c r="L557" s="29">
        <f t="shared" si="148"/>
        <v>0</v>
      </c>
      <c r="M557" s="29">
        <f t="shared" si="148"/>
        <v>0</v>
      </c>
      <c r="N557" s="30">
        <f t="shared" si="148"/>
        <v>0</v>
      </c>
    </row>
    <row r="558" spans="1:14" x14ac:dyDescent="0.25">
      <c r="A558" s="31">
        <v>731</v>
      </c>
      <c r="B558" s="32" t="s">
        <v>292</v>
      </c>
      <c r="C558" s="33">
        <v>0</v>
      </c>
      <c r="D558" s="33">
        <v>0</v>
      </c>
      <c r="E558" s="33">
        <v>0</v>
      </c>
      <c r="F558" s="33">
        <v>0</v>
      </c>
      <c r="G558" s="34">
        <v>0</v>
      </c>
      <c r="H558" s="34">
        <v>0</v>
      </c>
      <c r="I558" s="34">
        <v>0</v>
      </c>
      <c r="J558" s="34">
        <v>0</v>
      </c>
      <c r="K558" s="34">
        <v>0</v>
      </c>
      <c r="L558" s="34">
        <v>0</v>
      </c>
      <c r="M558" s="34">
        <v>0</v>
      </c>
      <c r="N558" s="35">
        <v>0</v>
      </c>
    </row>
    <row r="559" spans="1:14" x14ac:dyDescent="0.25">
      <c r="A559" s="31">
        <v>732</v>
      </c>
      <c r="B559" s="32" t="s">
        <v>296</v>
      </c>
      <c r="C559" s="33">
        <v>0</v>
      </c>
      <c r="D559" s="33">
        <v>0</v>
      </c>
      <c r="E559" s="33">
        <v>0</v>
      </c>
      <c r="F559" s="33">
        <v>0</v>
      </c>
      <c r="G559" s="34">
        <v>0</v>
      </c>
      <c r="H559" s="34">
        <v>0</v>
      </c>
      <c r="I559" s="34">
        <v>0</v>
      </c>
      <c r="J559" s="34">
        <v>0</v>
      </c>
      <c r="K559" s="34">
        <v>0</v>
      </c>
      <c r="L559" s="34">
        <v>0</v>
      </c>
      <c r="M559" s="34">
        <v>0</v>
      </c>
      <c r="N559" s="35">
        <v>0</v>
      </c>
    </row>
    <row r="560" spans="1:14" x14ac:dyDescent="0.25">
      <c r="A560" s="31">
        <v>733</v>
      </c>
      <c r="B560" s="32" t="s">
        <v>299</v>
      </c>
      <c r="C560" s="33">
        <v>0</v>
      </c>
      <c r="D560" s="33">
        <v>0</v>
      </c>
      <c r="E560" s="33">
        <v>0</v>
      </c>
      <c r="F560" s="33">
        <v>0</v>
      </c>
      <c r="G560" s="34">
        <v>0</v>
      </c>
      <c r="H560" s="34">
        <v>0</v>
      </c>
      <c r="I560" s="34">
        <v>0</v>
      </c>
      <c r="J560" s="34">
        <v>0</v>
      </c>
      <c r="K560" s="34">
        <v>0</v>
      </c>
      <c r="L560" s="34">
        <v>0</v>
      </c>
      <c r="M560" s="34">
        <v>0</v>
      </c>
      <c r="N560" s="35">
        <v>0</v>
      </c>
    </row>
    <row r="561" spans="1:14" x14ac:dyDescent="0.25">
      <c r="A561" s="31">
        <v>734</v>
      </c>
      <c r="B561" s="32" t="s">
        <v>279</v>
      </c>
      <c r="C561" s="33">
        <v>0</v>
      </c>
      <c r="D561" s="33">
        <v>0</v>
      </c>
      <c r="E561" s="33">
        <v>0</v>
      </c>
      <c r="F561" s="33">
        <v>0</v>
      </c>
      <c r="G561" s="34">
        <v>0</v>
      </c>
      <c r="H561" s="34">
        <v>0</v>
      </c>
      <c r="I561" s="34">
        <v>0</v>
      </c>
      <c r="J561" s="34">
        <v>0</v>
      </c>
      <c r="K561" s="34">
        <v>0</v>
      </c>
      <c r="L561" s="34">
        <v>0</v>
      </c>
      <c r="M561" s="34">
        <v>0</v>
      </c>
      <c r="N561" s="35">
        <v>0</v>
      </c>
    </row>
    <row r="562" spans="1:14" x14ac:dyDescent="0.25">
      <c r="A562" s="27">
        <v>74</v>
      </c>
      <c r="B562" s="28" t="s">
        <v>479</v>
      </c>
      <c r="C562" s="29">
        <f t="shared" ref="C562:N562" si="149">SUM(C563:C566)</f>
        <v>0</v>
      </c>
      <c r="D562" s="29">
        <f t="shared" si="149"/>
        <v>0</v>
      </c>
      <c r="E562" s="29">
        <f t="shared" si="149"/>
        <v>0</v>
      </c>
      <c r="F562" s="29">
        <f t="shared" si="149"/>
        <v>0</v>
      </c>
      <c r="G562" s="29">
        <f t="shared" si="149"/>
        <v>0</v>
      </c>
      <c r="H562" s="29">
        <f t="shared" si="149"/>
        <v>0</v>
      </c>
      <c r="I562" s="29">
        <f t="shared" si="149"/>
        <v>0</v>
      </c>
      <c r="J562" s="29">
        <f t="shared" si="149"/>
        <v>0</v>
      </c>
      <c r="K562" s="29">
        <f t="shared" si="149"/>
        <v>0</v>
      </c>
      <c r="L562" s="29">
        <f t="shared" si="149"/>
        <v>0</v>
      </c>
      <c r="M562" s="29">
        <f t="shared" si="149"/>
        <v>0</v>
      </c>
      <c r="N562" s="30">
        <f t="shared" si="149"/>
        <v>0</v>
      </c>
    </row>
    <row r="563" spans="1:14" x14ac:dyDescent="0.25">
      <c r="A563" s="31">
        <v>741</v>
      </c>
      <c r="B563" s="32" t="s">
        <v>327</v>
      </c>
      <c r="C563" s="33">
        <v>0</v>
      </c>
      <c r="D563" s="33">
        <v>0</v>
      </c>
      <c r="E563" s="33">
        <v>0</v>
      </c>
      <c r="F563" s="33">
        <v>0</v>
      </c>
      <c r="G563" s="34">
        <v>0</v>
      </c>
      <c r="H563" s="34">
        <v>0</v>
      </c>
      <c r="I563" s="34">
        <v>0</v>
      </c>
      <c r="J563" s="34">
        <v>0</v>
      </c>
      <c r="K563" s="34">
        <v>0</v>
      </c>
      <c r="L563" s="34">
        <v>0</v>
      </c>
      <c r="M563" s="34">
        <v>0</v>
      </c>
      <c r="N563" s="35">
        <v>0</v>
      </c>
    </row>
    <row r="564" spans="1:14" x14ac:dyDescent="0.25">
      <c r="A564" s="31">
        <v>742</v>
      </c>
      <c r="B564" s="32" t="s">
        <v>333</v>
      </c>
      <c r="C564" s="33">
        <v>0</v>
      </c>
      <c r="D564" s="33">
        <v>0</v>
      </c>
      <c r="E564" s="33">
        <v>0</v>
      </c>
      <c r="F564" s="33">
        <v>0</v>
      </c>
      <c r="G564" s="34">
        <v>0</v>
      </c>
      <c r="H564" s="34">
        <v>0</v>
      </c>
      <c r="I564" s="34">
        <v>0</v>
      </c>
      <c r="J564" s="34">
        <v>0</v>
      </c>
      <c r="K564" s="34">
        <v>0</v>
      </c>
      <c r="L564" s="34">
        <v>0</v>
      </c>
      <c r="M564" s="34">
        <v>0</v>
      </c>
      <c r="N564" s="35">
        <v>0</v>
      </c>
    </row>
    <row r="565" spans="1:14" x14ac:dyDescent="0.25">
      <c r="A565" s="31">
        <v>743</v>
      </c>
      <c r="B565" s="32" t="s">
        <v>322</v>
      </c>
      <c r="C565" s="33">
        <v>0</v>
      </c>
      <c r="D565" s="33">
        <v>0</v>
      </c>
      <c r="E565" s="33">
        <v>0</v>
      </c>
      <c r="F565" s="33">
        <v>0</v>
      </c>
      <c r="G565" s="34">
        <v>0</v>
      </c>
      <c r="H565" s="34">
        <v>0</v>
      </c>
      <c r="I565" s="34">
        <v>0</v>
      </c>
      <c r="J565" s="34">
        <v>0</v>
      </c>
      <c r="K565" s="34">
        <v>0</v>
      </c>
      <c r="L565" s="34">
        <v>0</v>
      </c>
      <c r="M565" s="34">
        <v>0</v>
      </c>
      <c r="N565" s="35">
        <v>0</v>
      </c>
    </row>
    <row r="566" spans="1:14" x14ac:dyDescent="0.25">
      <c r="A566" s="31">
        <v>744</v>
      </c>
      <c r="B566" s="32" t="s">
        <v>480</v>
      </c>
      <c r="C566" s="33">
        <v>0</v>
      </c>
      <c r="D566" s="33">
        <v>0</v>
      </c>
      <c r="E566" s="33">
        <v>0</v>
      </c>
      <c r="F566" s="33">
        <v>0</v>
      </c>
      <c r="G566" s="34">
        <v>0</v>
      </c>
      <c r="H566" s="34">
        <v>0</v>
      </c>
      <c r="I566" s="34">
        <v>0</v>
      </c>
      <c r="J566" s="34">
        <v>0</v>
      </c>
      <c r="K566" s="34">
        <v>0</v>
      </c>
      <c r="L566" s="34">
        <v>0</v>
      </c>
      <c r="M566" s="34">
        <v>0</v>
      </c>
      <c r="N566" s="35">
        <v>0</v>
      </c>
    </row>
    <row r="567" spans="1:14" x14ac:dyDescent="0.25">
      <c r="A567" s="27">
        <v>75</v>
      </c>
      <c r="B567" s="28" t="s">
        <v>481</v>
      </c>
      <c r="C567" s="29">
        <f t="shared" ref="C567:N567" si="150">SUM(C568:C569)</f>
        <v>0</v>
      </c>
      <c r="D567" s="29">
        <f t="shared" si="150"/>
        <v>0</v>
      </c>
      <c r="E567" s="29">
        <f t="shared" si="150"/>
        <v>0</v>
      </c>
      <c r="F567" s="29">
        <f t="shared" si="150"/>
        <v>0</v>
      </c>
      <c r="G567" s="29">
        <f t="shared" si="150"/>
        <v>0</v>
      </c>
      <c r="H567" s="29">
        <f t="shared" si="150"/>
        <v>0</v>
      </c>
      <c r="I567" s="29">
        <f t="shared" si="150"/>
        <v>0</v>
      </c>
      <c r="J567" s="29">
        <f t="shared" si="150"/>
        <v>0</v>
      </c>
      <c r="K567" s="29">
        <f t="shared" si="150"/>
        <v>0</v>
      </c>
      <c r="L567" s="29">
        <f t="shared" si="150"/>
        <v>0</v>
      </c>
      <c r="M567" s="29">
        <f t="shared" si="150"/>
        <v>0</v>
      </c>
      <c r="N567" s="30">
        <f t="shared" si="150"/>
        <v>0</v>
      </c>
    </row>
    <row r="568" spans="1:14" x14ac:dyDescent="0.25">
      <c r="A568" s="31">
        <v>751</v>
      </c>
      <c r="B568" s="32" t="s">
        <v>482</v>
      </c>
      <c r="C568" s="33">
        <v>0</v>
      </c>
      <c r="D568" s="33">
        <v>0</v>
      </c>
      <c r="E568" s="33">
        <v>0</v>
      </c>
      <c r="F568" s="33">
        <v>0</v>
      </c>
      <c r="G568" s="34">
        <v>0</v>
      </c>
      <c r="H568" s="34">
        <v>0</v>
      </c>
      <c r="I568" s="34">
        <v>0</v>
      </c>
      <c r="J568" s="34">
        <v>0</v>
      </c>
      <c r="K568" s="34">
        <v>0</v>
      </c>
      <c r="L568" s="34">
        <v>0</v>
      </c>
      <c r="M568" s="34">
        <v>0</v>
      </c>
      <c r="N568" s="35">
        <v>0</v>
      </c>
    </row>
    <row r="569" spans="1:14" x14ac:dyDescent="0.25">
      <c r="A569" s="31">
        <v>752</v>
      </c>
      <c r="B569" s="32" t="s">
        <v>483</v>
      </c>
      <c r="C569" s="33">
        <v>0</v>
      </c>
      <c r="D569" s="33">
        <v>0</v>
      </c>
      <c r="E569" s="33">
        <v>0</v>
      </c>
      <c r="F569" s="33">
        <v>0</v>
      </c>
      <c r="G569" s="34">
        <v>0</v>
      </c>
      <c r="H569" s="34">
        <v>0</v>
      </c>
      <c r="I569" s="34">
        <v>0</v>
      </c>
      <c r="J569" s="34">
        <v>0</v>
      </c>
      <c r="K569" s="34">
        <v>0</v>
      </c>
      <c r="L569" s="34">
        <v>0</v>
      </c>
      <c r="M569" s="34">
        <v>0</v>
      </c>
      <c r="N569" s="35">
        <v>0</v>
      </c>
    </row>
    <row r="570" spans="1:14" x14ac:dyDescent="0.25">
      <c r="A570" s="27">
        <v>76</v>
      </c>
      <c r="B570" s="28" t="s">
        <v>484</v>
      </c>
      <c r="C570" s="29">
        <f t="shared" ref="C570:N570" si="151">+SUM(C571,C575,C586)</f>
        <v>0</v>
      </c>
      <c r="D570" s="29">
        <f t="shared" si="151"/>
        <v>0</v>
      </c>
      <c r="E570" s="29">
        <f t="shared" si="151"/>
        <v>0</v>
      </c>
      <c r="F570" s="29">
        <f t="shared" si="151"/>
        <v>0</v>
      </c>
      <c r="G570" s="29">
        <f t="shared" si="151"/>
        <v>0</v>
      </c>
      <c r="H570" s="29">
        <f t="shared" si="151"/>
        <v>0</v>
      </c>
      <c r="I570" s="29">
        <f t="shared" si="151"/>
        <v>0</v>
      </c>
      <c r="J570" s="29">
        <f t="shared" si="151"/>
        <v>0</v>
      </c>
      <c r="K570" s="29">
        <f t="shared" si="151"/>
        <v>0</v>
      </c>
      <c r="L570" s="29">
        <f t="shared" si="151"/>
        <v>0</v>
      </c>
      <c r="M570" s="29">
        <f t="shared" si="151"/>
        <v>0</v>
      </c>
      <c r="N570" s="30">
        <f t="shared" si="151"/>
        <v>0</v>
      </c>
    </row>
    <row r="571" spans="1:14" x14ac:dyDescent="0.25">
      <c r="A571" s="36">
        <v>761</v>
      </c>
      <c r="B571" s="37" t="s">
        <v>485</v>
      </c>
      <c r="C571" s="38">
        <f t="shared" ref="C571:N571" si="152">SUM(C572:C574)</f>
        <v>0</v>
      </c>
      <c r="D571" s="38">
        <f t="shared" si="152"/>
        <v>0</v>
      </c>
      <c r="E571" s="38">
        <f t="shared" si="152"/>
        <v>0</v>
      </c>
      <c r="F571" s="38">
        <f t="shared" si="152"/>
        <v>0</v>
      </c>
      <c r="G571" s="38">
        <f t="shared" si="152"/>
        <v>0</v>
      </c>
      <c r="H571" s="38">
        <f t="shared" si="152"/>
        <v>0</v>
      </c>
      <c r="I571" s="38">
        <f t="shared" si="152"/>
        <v>0</v>
      </c>
      <c r="J571" s="38">
        <f t="shared" si="152"/>
        <v>0</v>
      </c>
      <c r="K571" s="38">
        <f t="shared" si="152"/>
        <v>0</v>
      </c>
      <c r="L571" s="38">
        <f t="shared" si="152"/>
        <v>0</v>
      </c>
      <c r="M571" s="38">
        <f t="shared" si="152"/>
        <v>0</v>
      </c>
      <c r="N571" s="39">
        <f t="shared" si="152"/>
        <v>0</v>
      </c>
    </row>
    <row r="572" spans="1:14" x14ac:dyDescent="0.25">
      <c r="A572" s="31">
        <v>7611</v>
      </c>
      <c r="B572" s="32" t="s">
        <v>322</v>
      </c>
      <c r="C572" s="33">
        <v>0</v>
      </c>
      <c r="D572" s="33">
        <v>0</v>
      </c>
      <c r="E572" s="33">
        <v>0</v>
      </c>
      <c r="F572" s="33">
        <v>0</v>
      </c>
      <c r="G572" s="34">
        <v>0</v>
      </c>
      <c r="H572" s="34">
        <v>0</v>
      </c>
      <c r="I572" s="34">
        <v>0</v>
      </c>
      <c r="J572" s="34">
        <v>0</v>
      </c>
      <c r="K572" s="34">
        <v>0</v>
      </c>
      <c r="L572" s="34">
        <v>0</v>
      </c>
      <c r="M572" s="34">
        <v>0</v>
      </c>
      <c r="N572" s="35">
        <v>0</v>
      </c>
    </row>
    <row r="573" spans="1:14" x14ac:dyDescent="0.25">
      <c r="A573" s="31">
        <v>7612</v>
      </c>
      <c r="B573" s="32" t="s">
        <v>327</v>
      </c>
      <c r="C573" s="33">
        <v>0</v>
      </c>
      <c r="D573" s="33">
        <v>0</v>
      </c>
      <c r="E573" s="33">
        <v>0</v>
      </c>
      <c r="F573" s="33">
        <v>0</v>
      </c>
      <c r="G573" s="34">
        <v>0</v>
      </c>
      <c r="H573" s="34">
        <v>0</v>
      </c>
      <c r="I573" s="34">
        <v>0</v>
      </c>
      <c r="J573" s="34">
        <v>0</v>
      </c>
      <c r="K573" s="34">
        <v>0</v>
      </c>
      <c r="L573" s="34">
        <v>0</v>
      </c>
      <c r="M573" s="34">
        <v>0</v>
      </c>
      <c r="N573" s="35">
        <v>0</v>
      </c>
    </row>
    <row r="574" spans="1:14" x14ac:dyDescent="0.25">
      <c r="A574" s="31">
        <v>7613</v>
      </c>
      <c r="B574" s="32" t="s">
        <v>333</v>
      </c>
      <c r="C574" s="33">
        <v>0</v>
      </c>
      <c r="D574" s="33">
        <v>0</v>
      </c>
      <c r="E574" s="33">
        <v>0</v>
      </c>
      <c r="F574" s="33">
        <v>0</v>
      </c>
      <c r="G574" s="34">
        <v>0</v>
      </c>
      <c r="H574" s="34">
        <v>0</v>
      </c>
      <c r="I574" s="34">
        <v>0</v>
      </c>
      <c r="J574" s="34">
        <v>0</v>
      </c>
      <c r="K574" s="34">
        <v>0</v>
      </c>
      <c r="L574" s="34">
        <v>0</v>
      </c>
      <c r="M574" s="34">
        <v>0</v>
      </c>
      <c r="N574" s="35">
        <v>0</v>
      </c>
    </row>
    <row r="575" spans="1:14" x14ac:dyDescent="0.25">
      <c r="A575" s="36">
        <v>762</v>
      </c>
      <c r="B575" s="37" t="s">
        <v>486</v>
      </c>
      <c r="C575" s="38">
        <f t="shared" ref="C575:N575" si="153">+SUM(C576,C579:C585)</f>
        <v>0</v>
      </c>
      <c r="D575" s="38">
        <f t="shared" si="153"/>
        <v>0</v>
      </c>
      <c r="E575" s="38">
        <f t="shared" si="153"/>
        <v>0</v>
      </c>
      <c r="F575" s="38">
        <f t="shared" si="153"/>
        <v>0</v>
      </c>
      <c r="G575" s="38">
        <f t="shared" si="153"/>
        <v>0</v>
      </c>
      <c r="H575" s="38">
        <f t="shared" si="153"/>
        <v>0</v>
      </c>
      <c r="I575" s="38">
        <f t="shared" si="153"/>
        <v>0</v>
      </c>
      <c r="J575" s="38">
        <f t="shared" si="153"/>
        <v>0</v>
      </c>
      <c r="K575" s="38">
        <f t="shared" si="153"/>
        <v>0</v>
      </c>
      <c r="L575" s="38">
        <f t="shared" si="153"/>
        <v>0</v>
      </c>
      <c r="M575" s="38">
        <f t="shared" si="153"/>
        <v>0</v>
      </c>
      <c r="N575" s="39">
        <f t="shared" si="153"/>
        <v>0</v>
      </c>
    </row>
    <row r="576" spans="1:14" x14ac:dyDescent="0.25">
      <c r="A576" s="36">
        <v>7621</v>
      </c>
      <c r="B576" s="37" t="s">
        <v>422</v>
      </c>
      <c r="C576" s="38">
        <f t="shared" ref="C576:N576" si="154">SUM(C577:C578)</f>
        <v>0</v>
      </c>
      <c r="D576" s="38">
        <f t="shared" si="154"/>
        <v>0</v>
      </c>
      <c r="E576" s="38">
        <f t="shared" si="154"/>
        <v>0</v>
      </c>
      <c r="F576" s="38">
        <f t="shared" si="154"/>
        <v>0</v>
      </c>
      <c r="G576" s="38">
        <f t="shared" si="154"/>
        <v>0</v>
      </c>
      <c r="H576" s="38">
        <f t="shared" si="154"/>
        <v>0</v>
      </c>
      <c r="I576" s="38">
        <f t="shared" si="154"/>
        <v>0</v>
      </c>
      <c r="J576" s="38">
        <f t="shared" si="154"/>
        <v>0</v>
      </c>
      <c r="K576" s="38">
        <f t="shared" si="154"/>
        <v>0</v>
      </c>
      <c r="L576" s="38">
        <f t="shared" si="154"/>
        <v>0</v>
      </c>
      <c r="M576" s="38">
        <f t="shared" si="154"/>
        <v>0</v>
      </c>
      <c r="N576" s="39">
        <f t="shared" si="154"/>
        <v>0</v>
      </c>
    </row>
    <row r="577" spans="1:14" x14ac:dyDescent="0.25">
      <c r="A577" s="31">
        <v>76211</v>
      </c>
      <c r="B577" s="32" t="s">
        <v>153</v>
      </c>
      <c r="C577" s="33">
        <v>0</v>
      </c>
      <c r="D577" s="33">
        <v>0</v>
      </c>
      <c r="E577" s="33">
        <v>0</v>
      </c>
      <c r="F577" s="33">
        <v>0</v>
      </c>
      <c r="G577" s="34">
        <v>0</v>
      </c>
      <c r="H577" s="34">
        <v>0</v>
      </c>
      <c r="I577" s="34">
        <v>0</v>
      </c>
      <c r="J577" s="34">
        <v>0</v>
      </c>
      <c r="K577" s="34">
        <v>0</v>
      </c>
      <c r="L577" s="34">
        <v>0</v>
      </c>
      <c r="M577" s="34">
        <v>0</v>
      </c>
      <c r="N577" s="35">
        <v>0</v>
      </c>
    </row>
    <row r="578" spans="1:14" x14ac:dyDescent="0.25">
      <c r="A578" s="31">
        <v>76212</v>
      </c>
      <c r="B578" s="32" t="s">
        <v>423</v>
      </c>
      <c r="C578" s="33">
        <v>0</v>
      </c>
      <c r="D578" s="33">
        <v>0</v>
      </c>
      <c r="E578" s="33">
        <v>0</v>
      </c>
      <c r="F578" s="33">
        <v>0</v>
      </c>
      <c r="G578" s="34">
        <v>0</v>
      </c>
      <c r="H578" s="34">
        <v>0</v>
      </c>
      <c r="I578" s="34">
        <v>0</v>
      </c>
      <c r="J578" s="34">
        <v>0</v>
      </c>
      <c r="K578" s="34">
        <v>0</v>
      </c>
      <c r="L578" s="34">
        <v>0</v>
      </c>
      <c r="M578" s="34">
        <v>0</v>
      </c>
      <c r="N578" s="35">
        <v>0</v>
      </c>
    </row>
    <row r="579" spans="1:14" x14ac:dyDescent="0.25">
      <c r="A579" s="31">
        <v>7622</v>
      </c>
      <c r="B579" s="32" t="s">
        <v>487</v>
      </c>
      <c r="C579" s="33">
        <v>0</v>
      </c>
      <c r="D579" s="33">
        <v>0</v>
      </c>
      <c r="E579" s="33">
        <v>0</v>
      </c>
      <c r="F579" s="33">
        <v>0</v>
      </c>
      <c r="G579" s="34">
        <v>0</v>
      </c>
      <c r="H579" s="34">
        <v>0</v>
      </c>
      <c r="I579" s="34">
        <v>0</v>
      </c>
      <c r="J579" s="34">
        <v>0</v>
      </c>
      <c r="K579" s="34">
        <v>0</v>
      </c>
      <c r="L579" s="34">
        <v>0</v>
      </c>
      <c r="M579" s="34">
        <v>0</v>
      </c>
      <c r="N579" s="35">
        <v>0</v>
      </c>
    </row>
    <row r="580" spans="1:14" x14ac:dyDescent="0.25">
      <c r="A580" s="31">
        <v>7623</v>
      </c>
      <c r="B580" s="32" t="s">
        <v>425</v>
      </c>
      <c r="C580" s="33">
        <v>0</v>
      </c>
      <c r="D580" s="33">
        <v>0</v>
      </c>
      <c r="E580" s="33">
        <v>0</v>
      </c>
      <c r="F580" s="33">
        <v>0</v>
      </c>
      <c r="G580" s="34">
        <v>0</v>
      </c>
      <c r="H580" s="34">
        <v>0</v>
      </c>
      <c r="I580" s="34">
        <v>0</v>
      </c>
      <c r="J580" s="34">
        <v>0</v>
      </c>
      <c r="K580" s="34">
        <v>0</v>
      </c>
      <c r="L580" s="34">
        <v>0</v>
      </c>
      <c r="M580" s="34">
        <v>0</v>
      </c>
      <c r="N580" s="35">
        <v>0</v>
      </c>
    </row>
    <row r="581" spans="1:14" x14ac:dyDescent="0.25">
      <c r="A581" s="31">
        <v>7624</v>
      </c>
      <c r="B581" s="32" t="s">
        <v>426</v>
      </c>
      <c r="C581" s="33">
        <v>0</v>
      </c>
      <c r="D581" s="33">
        <v>0</v>
      </c>
      <c r="E581" s="33">
        <v>0</v>
      </c>
      <c r="F581" s="33">
        <v>0</v>
      </c>
      <c r="G581" s="34">
        <v>0</v>
      </c>
      <c r="H581" s="34">
        <v>0</v>
      </c>
      <c r="I581" s="34">
        <v>0</v>
      </c>
      <c r="J581" s="34">
        <v>0</v>
      </c>
      <c r="K581" s="34">
        <v>0</v>
      </c>
      <c r="L581" s="34">
        <v>0</v>
      </c>
      <c r="M581" s="34">
        <v>0</v>
      </c>
      <c r="N581" s="35">
        <v>0</v>
      </c>
    </row>
    <row r="582" spans="1:14" x14ac:dyDescent="0.25">
      <c r="A582" s="31">
        <v>7625</v>
      </c>
      <c r="B582" s="32" t="s">
        <v>427</v>
      </c>
      <c r="C582" s="33">
        <v>0</v>
      </c>
      <c r="D582" s="33">
        <v>0</v>
      </c>
      <c r="E582" s="33">
        <v>0</v>
      </c>
      <c r="F582" s="33">
        <v>0</v>
      </c>
      <c r="G582" s="34">
        <v>0</v>
      </c>
      <c r="H582" s="34">
        <v>0</v>
      </c>
      <c r="I582" s="34">
        <v>0</v>
      </c>
      <c r="J582" s="34">
        <v>0</v>
      </c>
      <c r="K582" s="34">
        <v>0</v>
      </c>
      <c r="L582" s="34">
        <v>0</v>
      </c>
      <c r="M582" s="34">
        <v>0</v>
      </c>
      <c r="N582" s="35">
        <v>0</v>
      </c>
    </row>
    <row r="583" spans="1:14" x14ac:dyDescent="0.25">
      <c r="A583" s="31">
        <v>7626</v>
      </c>
      <c r="B583" s="32" t="s">
        <v>428</v>
      </c>
      <c r="C583" s="33">
        <v>0</v>
      </c>
      <c r="D583" s="33">
        <v>0</v>
      </c>
      <c r="E583" s="33">
        <v>0</v>
      </c>
      <c r="F583" s="33">
        <v>0</v>
      </c>
      <c r="G583" s="34">
        <v>0</v>
      </c>
      <c r="H583" s="34">
        <v>0</v>
      </c>
      <c r="I583" s="34">
        <v>0</v>
      </c>
      <c r="J583" s="34">
        <v>0</v>
      </c>
      <c r="K583" s="34">
        <v>0</v>
      </c>
      <c r="L583" s="34">
        <v>0</v>
      </c>
      <c r="M583" s="34">
        <v>0</v>
      </c>
      <c r="N583" s="35">
        <v>0</v>
      </c>
    </row>
    <row r="584" spans="1:14" x14ac:dyDescent="0.25">
      <c r="A584" s="31">
        <v>7627</v>
      </c>
      <c r="B584" s="32" t="s">
        <v>429</v>
      </c>
      <c r="C584" s="33">
        <v>0</v>
      </c>
      <c r="D584" s="33">
        <v>0</v>
      </c>
      <c r="E584" s="33">
        <v>0</v>
      </c>
      <c r="F584" s="33">
        <v>0</v>
      </c>
      <c r="G584" s="34">
        <v>0</v>
      </c>
      <c r="H584" s="34">
        <v>0</v>
      </c>
      <c r="I584" s="34">
        <v>0</v>
      </c>
      <c r="J584" s="34">
        <v>0</v>
      </c>
      <c r="K584" s="34">
        <v>0</v>
      </c>
      <c r="L584" s="34">
        <v>0</v>
      </c>
      <c r="M584" s="34">
        <v>0</v>
      </c>
      <c r="N584" s="35">
        <v>0</v>
      </c>
    </row>
    <row r="585" spans="1:14" x14ac:dyDescent="0.25">
      <c r="A585" s="31">
        <v>7628</v>
      </c>
      <c r="B585" s="32" t="s">
        <v>430</v>
      </c>
      <c r="C585" s="33">
        <v>0</v>
      </c>
      <c r="D585" s="33">
        <v>0</v>
      </c>
      <c r="E585" s="33">
        <v>0</v>
      </c>
      <c r="F585" s="33">
        <v>0</v>
      </c>
      <c r="G585" s="34">
        <v>0</v>
      </c>
      <c r="H585" s="34">
        <v>0</v>
      </c>
      <c r="I585" s="34">
        <v>0</v>
      </c>
      <c r="J585" s="34">
        <v>0</v>
      </c>
      <c r="K585" s="34">
        <v>0</v>
      </c>
      <c r="L585" s="34">
        <v>0</v>
      </c>
      <c r="M585" s="34">
        <v>0</v>
      </c>
      <c r="N585" s="35">
        <v>0</v>
      </c>
    </row>
    <row r="586" spans="1:14" x14ac:dyDescent="0.25">
      <c r="A586" s="36">
        <v>763</v>
      </c>
      <c r="B586" s="37" t="s">
        <v>488</v>
      </c>
      <c r="C586" s="38">
        <f t="shared" ref="C586:N586" si="155">SUM(C587:C594)</f>
        <v>0</v>
      </c>
      <c r="D586" s="38">
        <f t="shared" si="155"/>
        <v>0</v>
      </c>
      <c r="E586" s="38">
        <f t="shared" si="155"/>
        <v>0</v>
      </c>
      <c r="F586" s="38">
        <f t="shared" si="155"/>
        <v>0</v>
      </c>
      <c r="G586" s="38">
        <f t="shared" si="155"/>
        <v>0</v>
      </c>
      <c r="H586" s="38">
        <f t="shared" si="155"/>
        <v>0</v>
      </c>
      <c r="I586" s="38">
        <f t="shared" si="155"/>
        <v>0</v>
      </c>
      <c r="J586" s="38">
        <f t="shared" si="155"/>
        <v>0</v>
      </c>
      <c r="K586" s="38">
        <f t="shared" si="155"/>
        <v>0</v>
      </c>
      <c r="L586" s="38">
        <f t="shared" si="155"/>
        <v>0</v>
      </c>
      <c r="M586" s="38">
        <f t="shared" si="155"/>
        <v>0</v>
      </c>
      <c r="N586" s="39">
        <f t="shared" si="155"/>
        <v>0</v>
      </c>
    </row>
    <row r="587" spans="1:14" x14ac:dyDescent="0.25">
      <c r="A587" s="31">
        <v>7631</v>
      </c>
      <c r="B587" s="32" t="s">
        <v>268</v>
      </c>
      <c r="C587" s="33">
        <v>0</v>
      </c>
      <c r="D587" s="33">
        <v>0</v>
      </c>
      <c r="E587" s="33">
        <v>0</v>
      </c>
      <c r="F587" s="33">
        <v>0</v>
      </c>
      <c r="G587" s="34">
        <v>0</v>
      </c>
      <c r="H587" s="34">
        <v>0</v>
      </c>
      <c r="I587" s="34">
        <v>0</v>
      </c>
      <c r="J587" s="34">
        <v>0</v>
      </c>
      <c r="K587" s="34">
        <v>0</v>
      </c>
      <c r="L587" s="34">
        <v>0</v>
      </c>
      <c r="M587" s="34">
        <v>0</v>
      </c>
      <c r="N587" s="35">
        <v>0</v>
      </c>
    </row>
    <row r="588" spans="1:14" x14ac:dyDescent="0.25">
      <c r="A588" s="31">
        <v>7632</v>
      </c>
      <c r="B588" s="32" t="s">
        <v>269</v>
      </c>
      <c r="C588" s="33">
        <v>0</v>
      </c>
      <c r="D588" s="33">
        <v>0</v>
      </c>
      <c r="E588" s="33">
        <v>0</v>
      </c>
      <c r="F588" s="33">
        <v>0</v>
      </c>
      <c r="G588" s="34">
        <v>0</v>
      </c>
      <c r="H588" s="34">
        <v>0</v>
      </c>
      <c r="I588" s="34">
        <v>0</v>
      </c>
      <c r="J588" s="34">
        <v>0</v>
      </c>
      <c r="K588" s="34">
        <v>0</v>
      </c>
      <c r="L588" s="34">
        <v>0</v>
      </c>
      <c r="M588" s="34">
        <v>0</v>
      </c>
      <c r="N588" s="35">
        <v>0</v>
      </c>
    </row>
    <row r="589" spans="1:14" x14ac:dyDescent="0.25">
      <c r="A589" s="31">
        <v>7633</v>
      </c>
      <c r="B589" s="32" t="s">
        <v>270</v>
      </c>
      <c r="C589" s="33">
        <v>0</v>
      </c>
      <c r="D589" s="33">
        <v>0</v>
      </c>
      <c r="E589" s="33">
        <v>0</v>
      </c>
      <c r="F589" s="33">
        <v>0</v>
      </c>
      <c r="G589" s="34">
        <v>0</v>
      </c>
      <c r="H589" s="34">
        <v>0</v>
      </c>
      <c r="I589" s="34">
        <v>0</v>
      </c>
      <c r="J589" s="34">
        <v>0</v>
      </c>
      <c r="K589" s="34">
        <v>0</v>
      </c>
      <c r="L589" s="34">
        <v>0</v>
      </c>
      <c r="M589" s="34">
        <v>0</v>
      </c>
      <c r="N589" s="35">
        <v>0</v>
      </c>
    </row>
    <row r="590" spans="1:14" x14ac:dyDescent="0.25">
      <c r="A590" s="31">
        <v>7634</v>
      </c>
      <c r="B590" s="32" t="s">
        <v>435</v>
      </c>
      <c r="C590" s="33">
        <v>0</v>
      </c>
      <c r="D590" s="33">
        <v>0</v>
      </c>
      <c r="E590" s="33">
        <v>0</v>
      </c>
      <c r="F590" s="33">
        <v>0</v>
      </c>
      <c r="G590" s="34">
        <v>0</v>
      </c>
      <c r="H590" s="34">
        <v>0</v>
      </c>
      <c r="I590" s="34">
        <v>0</v>
      </c>
      <c r="J590" s="34">
        <v>0</v>
      </c>
      <c r="K590" s="34">
        <v>0</v>
      </c>
      <c r="L590" s="34">
        <v>0</v>
      </c>
      <c r="M590" s="34">
        <v>0</v>
      </c>
      <c r="N590" s="35">
        <v>0</v>
      </c>
    </row>
    <row r="591" spans="1:14" x14ac:dyDescent="0.25">
      <c r="A591" s="31">
        <v>7635</v>
      </c>
      <c r="B591" s="32" t="s">
        <v>272</v>
      </c>
      <c r="C591" s="33">
        <v>0</v>
      </c>
      <c r="D591" s="33">
        <v>0</v>
      </c>
      <c r="E591" s="33">
        <v>0</v>
      </c>
      <c r="F591" s="33">
        <v>0</v>
      </c>
      <c r="G591" s="34">
        <v>0</v>
      </c>
      <c r="H591" s="34">
        <v>0</v>
      </c>
      <c r="I591" s="34">
        <v>0</v>
      </c>
      <c r="J591" s="34">
        <v>0</v>
      </c>
      <c r="K591" s="34">
        <v>0</v>
      </c>
      <c r="L591" s="34">
        <v>0</v>
      </c>
      <c r="M591" s="34">
        <v>0</v>
      </c>
      <c r="N591" s="35">
        <v>0</v>
      </c>
    </row>
    <row r="592" spans="1:14" x14ac:dyDescent="0.25">
      <c r="A592" s="31">
        <v>7636</v>
      </c>
      <c r="B592" s="32" t="s">
        <v>273</v>
      </c>
      <c r="C592" s="33">
        <v>0</v>
      </c>
      <c r="D592" s="33">
        <v>0</v>
      </c>
      <c r="E592" s="33">
        <v>0</v>
      </c>
      <c r="F592" s="33">
        <v>0</v>
      </c>
      <c r="G592" s="34">
        <v>0</v>
      </c>
      <c r="H592" s="34">
        <v>0</v>
      </c>
      <c r="I592" s="34">
        <v>0</v>
      </c>
      <c r="J592" s="34">
        <v>0</v>
      </c>
      <c r="K592" s="34">
        <v>0</v>
      </c>
      <c r="L592" s="34">
        <v>0</v>
      </c>
      <c r="M592" s="34">
        <v>0</v>
      </c>
      <c r="N592" s="35">
        <v>0</v>
      </c>
    </row>
    <row r="593" spans="1:14" x14ac:dyDescent="0.25">
      <c r="A593" s="31">
        <v>7637</v>
      </c>
      <c r="B593" s="32" t="s">
        <v>274</v>
      </c>
      <c r="C593" s="33">
        <v>0</v>
      </c>
      <c r="D593" s="33">
        <v>0</v>
      </c>
      <c r="E593" s="33">
        <v>0</v>
      </c>
      <c r="F593" s="33">
        <v>0</v>
      </c>
      <c r="G593" s="34">
        <v>0</v>
      </c>
      <c r="H593" s="34">
        <v>0</v>
      </c>
      <c r="I593" s="34">
        <v>0</v>
      </c>
      <c r="J593" s="34">
        <v>0</v>
      </c>
      <c r="K593" s="34">
        <v>0</v>
      </c>
      <c r="L593" s="34">
        <v>0</v>
      </c>
      <c r="M593" s="34">
        <v>0</v>
      </c>
      <c r="N593" s="35">
        <v>0</v>
      </c>
    </row>
    <row r="594" spans="1:14" x14ac:dyDescent="0.25">
      <c r="A594" s="31">
        <v>7638</v>
      </c>
      <c r="B594" s="32" t="s">
        <v>275</v>
      </c>
      <c r="C594" s="33">
        <v>0</v>
      </c>
      <c r="D594" s="33">
        <v>0</v>
      </c>
      <c r="E594" s="33">
        <v>0</v>
      </c>
      <c r="F594" s="33">
        <v>0</v>
      </c>
      <c r="G594" s="34">
        <v>0</v>
      </c>
      <c r="H594" s="34">
        <v>0</v>
      </c>
      <c r="I594" s="34">
        <v>0</v>
      </c>
      <c r="J594" s="34">
        <v>0</v>
      </c>
      <c r="K594" s="34">
        <v>0</v>
      </c>
      <c r="L594" s="34">
        <v>0</v>
      </c>
      <c r="M594" s="34">
        <v>0</v>
      </c>
      <c r="N594" s="35">
        <v>0</v>
      </c>
    </row>
    <row r="595" spans="1:14" x14ac:dyDescent="0.25">
      <c r="A595" s="27">
        <v>77</v>
      </c>
      <c r="B595" s="28" t="s">
        <v>489</v>
      </c>
      <c r="C595" s="29">
        <f t="shared" ref="C595:N595" si="156">SUM(C596:C599)</f>
        <v>0</v>
      </c>
      <c r="D595" s="29">
        <f t="shared" si="156"/>
        <v>0</v>
      </c>
      <c r="E595" s="29">
        <f t="shared" si="156"/>
        <v>0</v>
      </c>
      <c r="F595" s="29">
        <f t="shared" si="156"/>
        <v>0</v>
      </c>
      <c r="G595" s="29">
        <f t="shared" si="156"/>
        <v>0</v>
      </c>
      <c r="H595" s="29">
        <f t="shared" si="156"/>
        <v>0</v>
      </c>
      <c r="I595" s="29">
        <f t="shared" si="156"/>
        <v>0</v>
      </c>
      <c r="J595" s="29">
        <f t="shared" si="156"/>
        <v>0</v>
      </c>
      <c r="K595" s="29">
        <f t="shared" si="156"/>
        <v>0</v>
      </c>
      <c r="L595" s="29">
        <f t="shared" si="156"/>
        <v>0</v>
      </c>
      <c r="M595" s="29">
        <f t="shared" si="156"/>
        <v>0</v>
      </c>
      <c r="N595" s="30">
        <f t="shared" si="156"/>
        <v>0</v>
      </c>
    </row>
    <row r="596" spans="1:14" x14ac:dyDescent="0.25">
      <c r="A596" s="31">
        <v>771</v>
      </c>
      <c r="B596" s="32" t="s">
        <v>432</v>
      </c>
      <c r="C596" s="33">
        <v>0</v>
      </c>
      <c r="D596" s="33">
        <v>0</v>
      </c>
      <c r="E596" s="33">
        <v>0</v>
      </c>
      <c r="F596" s="33">
        <v>0</v>
      </c>
      <c r="G596" s="34">
        <v>0</v>
      </c>
      <c r="H596" s="34">
        <v>0</v>
      </c>
      <c r="I596" s="34">
        <v>0</v>
      </c>
      <c r="J596" s="34">
        <v>0</v>
      </c>
      <c r="K596" s="34">
        <v>0</v>
      </c>
      <c r="L596" s="34">
        <v>0</v>
      </c>
      <c r="M596" s="34">
        <v>0</v>
      </c>
      <c r="N596" s="35">
        <v>0</v>
      </c>
    </row>
    <row r="597" spans="1:14" x14ac:dyDescent="0.25">
      <c r="A597" s="31">
        <v>772</v>
      </c>
      <c r="B597" s="32" t="s">
        <v>425</v>
      </c>
      <c r="C597" s="33">
        <v>0</v>
      </c>
      <c r="D597" s="33">
        <v>0</v>
      </c>
      <c r="E597" s="33">
        <v>0</v>
      </c>
      <c r="F597" s="33">
        <v>0</v>
      </c>
      <c r="G597" s="34">
        <v>0</v>
      </c>
      <c r="H597" s="34">
        <v>0</v>
      </c>
      <c r="I597" s="34">
        <v>0</v>
      </c>
      <c r="J597" s="34">
        <v>0</v>
      </c>
      <c r="K597" s="34">
        <v>0</v>
      </c>
      <c r="L597" s="34">
        <v>0</v>
      </c>
      <c r="M597" s="34">
        <v>0</v>
      </c>
      <c r="N597" s="35">
        <v>0</v>
      </c>
    </row>
    <row r="598" spans="1:14" x14ac:dyDescent="0.25">
      <c r="A598" s="31">
        <v>773</v>
      </c>
      <c r="B598" s="32" t="s">
        <v>426</v>
      </c>
      <c r="C598" s="33">
        <v>0</v>
      </c>
      <c r="D598" s="33">
        <v>0</v>
      </c>
      <c r="E598" s="33">
        <v>0</v>
      </c>
      <c r="F598" s="33">
        <v>0</v>
      </c>
      <c r="G598" s="34">
        <v>0</v>
      </c>
      <c r="H598" s="34">
        <v>0</v>
      </c>
      <c r="I598" s="34">
        <v>0</v>
      </c>
      <c r="J598" s="34">
        <v>0</v>
      </c>
      <c r="K598" s="34">
        <v>0</v>
      </c>
      <c r="L598" s="34">
        <v>0</v>
      </c>
      <c r="M598" s="34">
        <v>0</v>
      </c>
      <c r="N598" s="35">
        <v>0</v>
      </c>
    </row>
    <row r="599" spans="1:14" x14ac:dyDescent="0.25">
      <c r="A599" s="31">
        <v>774</v>
      </c>
      <c r="B599" s="32" t="s">
        <v>433</v>
      </c>
      <c r="C599" s="33">
        <v>0</v>
      </c>
      <c r="D599" s="33">
        <v>0</v>
      </c>
      <c r="E599" s="33">
        <v>0</v>
      </c>
      <c r="F599" s="33">
        <v>0</v>
      </c>
      <c r="G599" s="34">
        <v>0</v>
      </c>
      <c r="H599" s="34">
        <v>0</v>
      </c>
      <c r="I599" s="34">
        <v>0</v>
      </c>
      <c r="J599" s="34">
        <v>0</v>
      </c>
      <c r="K599" s="34">
        <v>0</v>
      </c>
      <c r="L599" s="34">
        <v>0</v>
      </c>
      <c r="M599" s="34">
        <v>0</v>
      </c>
      <c r="N599" s="35">
        <v>0</v>
      </c>
    </row>
    <row r="600" spans="1:14" x14ac:dyDescent="0.25">
      <c r="A600" s="27">
        <v>78</v>
      </c>
      <c r="B600" s="28" t="s">
        <v>490</v>
      </c>
      <c r="C600" s="29">
        <f t="shared" ref="C600:N600" si="157">SUM(C601,C608:C610,C614,C618,C622,C627)</f>
        <v>0</v>
      </c>
      <c r="D600" s="29">
        <f t="shared" si="157"/>
        <v>-133.83000000000001</v>
      </c>
      <c r="E600" s="29">
        <f t="shared" si="157"/>
        <v>-1.8499999999999901</v>
      </c>
      <c r="F600" s="29">
        <f t="shared" si="157"/>
        <v>-0.22999999999998999</v>
      </c>
      <c r="G600" s="29">
        <f t="shared" si="157"/>
        <v>-150</v>
      </c>
      <c r="H600" s="29">
        <f t="shared" si="157"/>
        <v>0</v>
      </c>
      <c r="I600" s="29">
        <f t="shared" si="157"/>
        <v>0</v>
      </c>
      <c r="J600" s="29">
        <f t="shared" si="157"/>
        <v>0</v>
      </c>
      <c r="K600" s="29">
        <f t="shared" si="157"/>
        <v>0</v>
      </c>
      <c r="L600" s="29">
        <f t="shared" si="157"/>
        <v>0</v>
      </c>
      <c r="M600" s="29">
        <f t="shared" si="157"/>
        <v>0</v>
      </c>
      <c r="N600" s="30">
        <f t="shared" si="157"/>
        <v>0</v>
      </c>
    </row>
    <row r="601" spans="1:14" x14ac:dyDescent="0.25">
      <c r="A601" s="36">
        <v>781</v>
      </c>
      <c r="B601" s="37" t="s">
        <v>491</v>
      </c>
      <c r="C601" s="38">
        <f t="shared" ref="C601:N601" si="158">SUM(C602:C607)</f>
        <v>0</v>
      </c>
      <c r="D601" s="38">
        <f t="shared" si="158"/>
        <v>-133.83000000000001</v>
      </c>
      <c r="E601" s="38">
        <f t="shared" si="158"/>
        <v>-1.8499999999999901</v>
      </c>
      <c r="F601" s="38">
        <f t="shared" si="158"/>
        <v>-0.22999999999998999</v>
      </c>
      <c r="G601" s="38">
        <f t="shared" si="158"/>
        <v>-150</v>
      </c>
      <c r="H601" s="38">
        <f t="shared" si="158"/>
        <v>0</v>
      </c>
      <c r="I601" s="38">
        <f t="shared" si="158"/>
        <v>0</v>
      </c>
      <c r="J601" s="38">
        <f t="shared" si="158"/>
        <v>0</v>
      </c>
      <c r="K601" s="38">
        <f t="shared" si="158"/>
        <v>0</v>
      </c>
      <c r="L601" s="38">
        <f t="shared" si="158"/>
        <v>0</v>
      </c>
      <c r="M601" s="38">
        <f t="shared" si="158"/>
        <v>0</v>
      </c>
      <c r="N601" s="39">
        <f t="shared" si="158"/>
        <v>0</v>
      </c>
    </row>
    <row r="602" spans="1:14" x14ac:dyDescent="0.25">
      <c r="A602" s="31">
        <v>7811</v>
      </c>
      <c r="B602" s="32" t="s">
        <v>492</v>
      </c>
      <c r="C602" s="33">
        <v>0</v>
      </c>
      <c r="D602" s="33">
        <v>0</v>
      </c>
      <c r="E602" s="33">
        <v>0</v>
      </c>
      <c r="F602" s="33">
        <v>0</v>
      </c>
      <c r="G602" s="34">
        <v>0</v>
      </c>
      <c r="H602" s="34">
        <v>0</v>
      </c>
      <c r="I602" s="34">
        <v>0</v>
      </c>
      <c r="J602" s="34">
        <v>0</v>
      </c>
      <c r="K602" s="34">
        <v>0</v>
      </c>
      <c r="L602" s="34">
        <v>0</v>
      </c>
      <c r="M602" s="34">
        <v>0</v>
      </c>
      <c r="N602" s="35">
        <v>0</v>
      </c>
    </row>
    <row r="603" spans="1:14" x14ac:dyDescent="0.25">
      <c r="A603" s="31">
        <v>7812</v>
      </c>
      <c r="B603" s="32" t="s">
        <v>493</v>
      </c>
      <c r="C603" s="33">
        <v>0</v>
      </c>
      <c r="D603" s="33">
        <v>0</v>
      </c>
      <c r="E603" s="33">
        <v>0</v>
      </c>
      <c r="F603" s="33">
        <v>0</v>
      </c>
      <c r="G603" s="34">
        <v>0</v>
      </c>
      <c r="H603" s="34">
        <v>0</v>
      </c>
      <c r="I603" s="34">
        <v>0</v>
      </c>
      <c r="J603" s="34">
        <v>0</v>
      </c>
      <c r="K603" s="34">
        <v>0</v>
      </c>
      <c r="L603" s="34">
        <v>0</v>
      </c>
      <c r="M603" s="34">
        <v>0</v>
      </c>
      <c r="N603" s="35">
        <v>0</v>
      </c>
    </row>
    <row r="604" spans="1:14" x14ac:dyDescent="0.25">
      <c r="A604" s="31">
        <v>7813</v>
      </c>
      <c r="B604" s="32" t="s">
        <v>494</v>
      </c>
      <c r="C604" s="33">
        <v>0</v>
      </c>
      <c r="D604" s="33">
        <v>0</v>
      </c>
      <c r="E604" s="33">
        <v>0</v>
      </c>
      <c r="F604" s="33">
        <v>0</v>
      </c>
      <c r="G604" s="34">
        <v>0</v>
      </c>
      <c r="H604" s="34">
        <v>0</v>
      </c>
      <c r="I604" s="34">
        <v>0</v>
      </c>
      <c r="J604" s="34">
        <v>0</v>
      </c>
      <c r="K604" s="34">
        <v>0</v>
      </c>
      <c r="L604" s="34">
        <v>0</v>
      </c>
      <c r="M604" s="34">
        <v>0</v>
      </c>
      <c r="N604" s="35">
        <v>0</v>
      </c>
    </row>
    <row r="605" spans="1:14" x14ac:dyDescent="0.25">
      <c r="A605" s="31">
        <v>7814</v>
      </c>
      <c r="B605" s="32" t="s">
        <v>405</v>
      </c>
      <c r="C605" s="33">
        <v>0</v>
      </c>
      <c r="D605" s="33">
        <v>0</v>
      </c>
      <c r="E605" s="33">
        <v>0</v>
      </c>
      <c r="F605" s="33">
        <v>0</v>
      </c>
      <c r="G605" s="34">
        <v>0</v>
      </c>
      <c r="H605" s="34">
        <v>0</v>
      </c>
      <c r="I605" s="34">
        <v>0</v>
      </c>
      <c r="J605" s="34">
        <v>0</v>
      </c>
      <c r="K605" s="34">
        <v>0</v>
      </c>
      <c r="L605" s="34">
        <v>0</v>
      </c>
      <c r="M605" s="34">
        <v>0</v>
      </c>
      <c r="N605" s="35">
        <v>0</v>
      </c>
    </row>
    <row r="606" spans="1:14" x14ac:dyDescent="0.25">
      <c r="A606" s="31">
        <v>7815</v>
      </c>
      <c r="B606" s="32" t="s">
        <v>495</v>
      </c>
      <c r="C606" s="33">
        <v>0</v>
      </c>
      <c r="D606" s="33">
        <v>0</v>
      </c>
      <c r="E606" s="33">
        <v>0</v>
      </c>
      <c r="F606" s="33">
        <v>0</v>
      </c>
      <c r="G606" s="34">
        <v>0</v>
      </c>
      <c r="H606" s="34">
        <v>0</v>
      </c>
      <c r="I606" s="34">
        <v>0</v>
      </c>
      <c r="J606" s="34">
        <v>0</v>
      </c>
      <c r="K606" s="34">
        <v>0</v>
      </c>
      <c r="L606" s="34">
        <v>0</v>
      </c>
      <c r="M606" s="34">
        <v>0</v>
      </c>
      <c r="N606" s="35">
        <v>0</v>
      </c>
    </row>
    <row r="607" spans="1:14" x14ac:dyDescent="0.25">
      <c r="A607" s="31">
        <v>7816</v>
      </c>
      <c r="B607" s="32" t="s">
        <v>496</v>
      </c>
      <c r="C607" s="33">
        <v>0</v>
      </c>
      <c r="D607" s="33">
        <v>-133.83000000000001</v>
      </c>
      <c r="E607" s="33">
        <v>-1.8499999999999901</v>
      </c>
      <c r="F607" s="33">
        <v>-0.22999999999998999</v>
      </c>
      <c r="G607" s="34">
        <v>-150</v>
      </c>
      <c r="H607" s="34">
        <v>0</v>
      </c>
      <c r="I607" s="34">
        <v>0</v>
      </c>
      <c r="J607" s="34">
        <v>0</v>
      </c>
      <c r="K607" s="34">
        <v>0</v>
      </c>
      <c r="L607" s="34">
        <v>0</v>
      </c>
      <c r="M607" s="34">
        <v>0</v>
      </c>
      <c r="N607" s="35">
        <v>0</v>
      </c>
    </row>
    <row r="608" spans="1:14" x14ac:dyDescent="0.25">
      <c r="A608" s="31">
        <v>782</v>
      </c>
      <c r="B608" s="32" t="s">
        <v>497</v>
      </c>
      <c r="C608" s="33">
        <v>0</v>
      </c>
      <c r="D608" s="33">
        <v>0</v>
      </c>
      <c r="E608" s="33">
        <v>0</v>
      </c>
      <c r="F608" s="33">
        <v>0</v>
      </c>
      <c r="G608" s="34">
        <v>0</v>
      </c>
      <c r="H608" s="34">
        <v>0</v>
      </c>
      <c r="I608" s="34">
        <v>0</v>
      </c>
      <c r="J608" s="34">
        <v>0</v>
      </c>
      <c r="K608" s="34">
        <v>0</v>
      </c>
      <c r="L608" s="34">
        <v>0</v>
      </c>
      <c r="M608" s="34">
        <v>0</v>
      </c>
      <c r="N608" s="35">
        <v>0</v>
      </c>
    </row>
    <row r="609" spans="1:14" x14ac:dyDescent="0.25">
      <c r="A609" s="31">
        <v>783</v>
      </c>
      <c r="B609" s="32" t="s">
        <v>498</v>
      </c>
      <c r="C609" s="33">
        <v>0</v>
      </c>
      <c r="D609" s="33">
        <v>0</v>
      </c>
      <c r="E609" s="33">
        <v>0</v>
      </c>
      <c r="F609" s="33">
        <v>0</v>
      </c>
      <c r="G609" s="34">
        <v>0</v>
      </c>
      <c r="H609" s="34">
        <v>0</v>
      </c>
      <c r="I609" s="34">
        <v>0</v>
      </c>
      <c r="J609" s="34">
        <v>0</v>
      </c>
      <c r="K609" s="34">
        <v>0</v>
      </c>
      <c r="L609" s="34">
        <v>0</v>
      </c>
      <c r="M609" s="34">
        <v>0</v>
      </c>
      <c r="N609" s="35">
        <v>0</v>
      </c>
    </row>
    <row r="610" spans="1:14" x14ac:dyDescent="0.25">
      <c r="A610" s="36">
        <v>784</v>
      </c>
      <c r="B610" s="37" t="s">
        <v>499</v>
      </c>
      <c r="C610" s="38">
        <f t="shared" ref="C610:N610" si="159">SUM(C611:C613)</f>
        <v>0</v>
      </c>
      <c r="D610" s="38">
        <f t="shared" si="159"/>
        <v>0</v>
      </c>
      <c r="E610" s="38">
        <f t="shared" si="159"/>
        <v>0</v>
      </c>
      <c r="F610" s="38">
        <f t="shared" si="159"/>
        <v>0</v>
      </c>
      <c r="G610" s="38">
        <f t="shared" si="159"/>
        <v>0</v>
      </c>
      <c r="H610" s="38">
        <f t="shared" si="159"/>
        <v>0</v>
      </c>
      <c r="I610" s="38">
        <f t="shared" si="159"/>
        <v>0</v>
      </c>
      <c r="J610" s="38">
        <f t="shared" si="159"/>
        <v>0</v>
      </c>
      <c r="K610" s="38">
        <f t="shared" si="159"/>
        <v>0</v>
      </c>
      <c r="L610" s="38">
        <f t="shared" si="159"/>
        <v>0</v>
      </c>
      <c r="M610" s="38">
        <f t="shared" si="159"/>
        <v>0</v>
      </c>
      <c r="N610" s="39">
        <f t="shared" si="159"/>
        <v>0</v>
      </c>
    </row>
    <row r="611" spans="1:14" x14ac:dyDescent="0.25">
      <c r="A611" s="31">
        <v>7841</v>
      </c>
      <c r="B611" s="32" t="s">
        <v>443</v>
      </c>
      <c r="C611" s="33">
        <v>0</v>
      </c>
      <c r="D611" s="33">
        <v>0</v>
      </c>
      <c r="E611" s="33">
        <v>0</v>
      </c>
      <c r="F611" s="33">
        <v>0</v>
      </c>
      <c r="G611" s="34">
        <v>0</v>
      </c>
      <c r="H611" s="34">
        <v>0</v>
      </c>
      <c r="I611" s="34">
        <v>0</v>
      </c>
      <c r="J611" s="34">
        <v>0</v>
      </c>
      <c r="K611" s="34">
        <v>0</v>
      </c>
      <c r="L611" s="34">
        <v>0</v>
      </c>
      <c r="M611" s="34">
        <v>0</v>
      </c>
      <c r="N611" s="35">
        <v>0</v>
      </c>
    </row>
    <row r="612" spans="1:14" x14ac:dyDescent="0.25">
      <c r="A612" s="31">
        <v>7842</v>
      </c>
      <c r="B612" s="32" t="s">
        <v>500</v>
      </c>
      <c r="C612" s="33">
        <v>0</v>
      </c>
      <c r="D612" s="33">
        <v>0</v>
      </c>
      <c r="E612" s="33">
        <v>0</v>
      </c>
      <c r="F612" s="33">
        <v>0</v>
      </c>
      <c r="G612" s="34">
        <v>0</v>
      </c>
      <c r="H612" s="34">
        <v>0</v>
      </c>
      <c r="I612" s="34">
        <v>0</v>
      </c>
      <c r="J612" s="34">
        <v>0</v>
      </c>
      <c r="K612" s="34">
        <v>0</v>
      </c>
      <c r="L612" s="34">
        <v>0</v>
      </c>
      <c r="M612" s="34">
        <v>0</v>
      </c>
      <c r="N612" s="35">
        <v>0</v>
      </c>
    </row>
    <row r="613" spans="1:14" x14ac:dyDescent="0.25">
      <c r="A613" s="31">
        <v>7848</v>
      </c>
      <c r="B613" s="32" t="s">
        <v>501</v>
      </c>
      <c r="C613" s="33">
        <v>0</v>
      </c>
      <c r="D613" s="33">
        <v>0</v>
      </c>
      <c r="E613" s="33">
        <v>0</v>
      </c>
      <c r="F613" s="33">
        <v>0</v>
      </c>
      <c r="G613" s="34">
        <v>0</v>
      </c>
      <c r="H613" s="34">
        <v>0</v>
      </c>
      <c r="I613" s="34">
        <v>0</v>
      </c>
      <c r="J613" s="34">
        <v>0</v>
      </c>
      <c r="K613" s="34">
        <v>0</v>
      </c>
      <c r="L613" s="34">
        <v>0</v>
      </c>
      <c r="M613" s="34">
        <v>0</v>
      </c>
      <c r="N613" s="35">
        <v>0</v>
      </c>
    </row>
    <row r="614" spans="1:14" x14ac:dyDescent="0.25">
      <c r="A614" s="36">
        <v>785</v>
      </c>
      <c r="B614" s="37" t="s">
        <v>502</v>
      </c>
      <c r="C614" s="38">
        <f t="shared" ref="C614:N614" si="160">SUM(C615:C617)</f>
        <v>0</v>
      </c>
      <c r="D614" s="38">
        <f t="shared" si="160"/>
        <v>0</v>
      </c>
      <c r="E614" s="38">
        <f t="shared" si="160"/>
        <v>0</v>
      </c>
      <c r="F614" s="38">
        <f t="shared" si="160"/>
        <v>0</v>
      </c>
      <c r="G614" s="38">
        <f t="shared" si="160"/>
        <v>0</v>
      </c>
      <c r="H614" s="38">
        <f t="shared" si="160"/>
        <v>0</v>
      </c>
      <c r="I614" s="38">
        <f t="shared" si="160"/>
        <v>0</v>
      </c>
      <c r="J614" s="38">
        <f t="shared" si="160"/>
        <v>0</v>
      </c>
      <c r="K614" s="38">
        <f t="shared" si="160"/>
        <v>0</v>
      </c>
      <c r="L614" s="38">
        <f t="shared" si="160"/>
        <v>0</v>
      </c>
      <c r="M614" s="38">
        <f t="shared" si="160"/>
        <v>0</v>
      </c>
      <c r="N614" s="39">
        <f t="shared" si="160"/>
        <v>0</v>
      </c>
    </row>
    <row r="615" spans="1:14" x14ac:dyDescent="0.25">
      <c r="A615" s="31">
        <v>7851</v>
      </c>
      <c r="B615" s="32" t="s">
        <v>448</v>
      </c>
      <c r="C615" s="33">
        <v>0</v>
      </c>
      <c r="D615" s="33">
        <v>0</v>
      </c>
      <c r="E615" s="33">
        <v>0</v>
      </c>
      <c r="F615" s="33">
        <v>0</v>
      </c>
      <c r="G615" s="34">
        <v>0</v>
      </c>
      <c r="H615" s="34">
        <v>0</v>
      </c>
      <c r="I615" s="34">
        <v>0</v>
      </c>
      <c r="J615" s="34">
        <v>0</v>
      </c>
      <c r="K615" s="34">
        <v>0</v>
      </c>
      <c r="L615" s="34">
        <v>0</v>
      </c>
      <c r="M615" s="34">
        <v>0</v>
      </c>
      <c r="N615" s="35">
        <v>0</v>
      </c>
    </row>
    <row r="616" spans="1:14" x14ac:dyDescent="0.25">
      <c r="A616" s="31">
        <v>7852</v>
      </c>
      <c r="B616" s="32" t="s">
        <v>449</v>
      </c>
      <c r="C616" s="33">
        <v>0</v>
      </c>
      <c r="D616" s="33">
        <v>0</v>
      </c>
      <c r="E616" s="33">
        <v>0</v>
      </c>
      <c r="F616" s="33">
        <v>0</v>
      </c>
      <c r="G616" s="34">
        <v>0</v>
      </c>
      <c r="H616" s="34">
        <v>0</v>
      </c>
      <c r="I616" s="34">
        <v>0</v>
      </c>
      <c r="J616" s="34">
        <v>0</v>
      </c>
      <c r="K616" s="34">
        <v>0</v>
      </c>
      <c r="L616" s="34">
        <v>0</v>
      </c>
      <c r="M616" s="34">
        <v>0</v>
      </c>
      <c r="N616" s="35">
        <v>0</v>
      </c>
    </row>
    <row r="617" spans="1:14" x14ac:dyDescent="0.25">
      <c r="A617" s="31">
        <v>7858</v>
      </c>
      <c r="B617" s="32" t="s">
        <v>490</v>
      </c>
      <c r="C617" s="33">
        <v>0</v>
      </c>
      <c r="D617" s="33">
        <v>0</v>
      </c>
      <c r="E617" s="33">
        <v>0</v>
      </c>
      <c r="F617" s="33">
        <v>0</v>
      </c>
      <c r="G617" s="34">
        <v>0</v>
      </c>
      <c r="H617" s="34">
        <v>0</v>
      </c>
      <c r="I617" s="34">
        <v>0</v>
      </c>
      <c r="J617" s="34">
        <v>0</v>
      </c>
      <c r="K617" s="34">
        <v>0</v>
      </c>
      <c r="L617" s="34">
        <v>0</v>
      </c>
      <c r="M617" s="34">
        <v>0</v>
      </c>
      <c r="N617" s="35">
        <v>0</v>
      </c>
    </row>
    <row r="618" spans="1:14" x14ac:dyDescent="0.25">
      <c r="A618" s="36">
        <v>786</v>
      </c>
      <c r="B618" s="37" t="s">
        <v>503</v>
      </c>
      <c r="C618" s="38">
        <f t="shared" ref="C618:N618" si="161">SUM(C619:C621)</f>
        <v>0</v>
      </c>
      <c r="D618" s="38">
        <f t="shared" si="161"/>
        <v>0</v>
      </c>
      <c r="E618" s="38">
        <f t="shared" si="161"/>
        <v>0</v>
      </c>
      <c r="F618" s="38">
        <f t="shared" si="161"/>
        <v>0</v>
      </c>
      <c r="G618" s="38">
        <f t="shared" si="161"/>
        <v>0</v>
      </c>
      <c r="H618" s="38">
        <f t="shared" si="161"/>
        <v>0</v>
      </c>
      <c r="I618" s="38">
        <f t="shared" si="161"/>
        <v>0</v>
      </c>
      <c r="J618" s="38">
        <f t="shared" si="161"/>
        <v>0</v>
      </c>
      <c r="K618" s="38">
        <f t="shared" si="161"/>
        <v>0</v>
      </c>
      <c r="L618" s="38">
        <f t="shared" si="161"/>
        <v>0</v>
      </c>
      <c r="M618" s="38">
        <f t="shared" si="161"/>
        <v>0</v>
      </c>
      <c r="N618" s="39">
        <f t="shared" si="161"/>
        <v>0</v>
      </c>
    </row>
    <row r="619" spans="1:14" x14ac:dyDescent="0.25">
      <c r="A619" s="31">
        <v>7861</v>
      </c>
      <c r="B619" s="32" t="s">
        <v>504</v>
      </c>
      <c r="C619" s="33">
        <v>0</v>
      </c>
      <c r="D619" s="33">
        <v>0</v>
      </c>
      <c r="E619" s="33">
        <v>0</v>
      </c>
      <c r="F619" s="33">
        <v>0</v>
      </c>
      <c r="G619" s="34">
        <v>0</v>
      </c>
      <c r="H619" s="34">
        <v>0</v>
      </c>
      <c r="I619" s="34">
        <v>0</v>
      </c>
      <c r="J619" s="34">
        <v>0</v>
      </c>
      <c r="K619" s="34">
        <v>0</v>
      </c>
      <c r="L619" s="34">
        <v>0</v>
      </c>
      <c r="M619" s="34">
        <v>0</v>
      </c>
      <c r="N619" s="35">
        <v>0</v>
      </c>
    </row>
    <row r="620" spans="1:14" x14ac:dyDescent="0.25">
      <c r="A620" s="31">
        <v>7862</v>
      </c>
      <c r="B620" s="32" t="s">
        <v>449</v>
      </c>
      <c r="C620" s="33">
        <v>0</v>
      </c>
      <c r="D620" s="33">
        <v>0</v>
      </c>
      <c r="E620" s="33">
        <v>0</v>
      </c>
      <c r="F620" s="33">
        <v>0</v>
      </c>
      <c r="G620" s="34">
        <v>0</v>
      </c>
      <c r="H620" s="34">
        <v>0</v>
      </c>
      <c r="I620" s="34">
        <v>0</v>
      </c>
      <c r="J620" s="34">
        <v>0</v>
      </c>
      <c r="K620" s="34">
        <v>0</v>
      </c>
      <c r="L620" s="34">
        <v>0</v>
      </c>
      <c r="M620" s="34">
        <v>0</v>
      </c>
      <c r="N620" s="35">
        <v>0</v>
      </c>
    </row>
    <row r="621" spans="1:14" x14ac:dyDescent="0.25">
      <c r="A621" s="31">
        <v>7868</v>
      </c>
      <c r="B621" s="32" t="s">
        <v>490</v>
      </c>
      <c r="C621" s="33">
        <v>0</v>
      </c>
      <c r="D621" s="33">
        <v>0</v>
      </c>
      <c r="E621" s="33">
        <v>0</v>
      </c>
      <c r="F621" s="33">
        <v>0</v>
      </c>
      <c r="G621" s="34">
        <v>0</v>
      </c>
      <c r="H621" s="34">
        <v>0</v>
      </c>
      <c r="I621" s="34">
        <v>0</v>
      </c>
      <c r="J621" s="34">
        <v>0</v>
      </c>
      <c r="K621" s="34">
        <v>0</v>
      </c>
      <c r="L621" s="34">
        <v>0</v>
      </c>
      <c r="M621" s="34">
        <v>0</v>
      </c>
      <c r="N621" s="35">
        <v>0</v>
      </c>
    </row>
    <row r="622" spans="1:14" x14ac:dyDescent="0.25">
      <c r="A622" s="36">
        <v>787</v>
      </c>
      <c r="B622" s="37" t="s">
        <v>505</v>
      </c>
      <c r="C622" s="38">
        <f t="shared" ref="C622:N622" si="162">SUM(C623:C626)</f>
        <v>0</v>
      </c>
      <c r="D622" s="38">
        <f t="shared" si="162"/>
        <v>0</v>
      </c>
      <c r="E622" s="38">
        <f t="shared" si="162"/>
        <v>0</v>
      </c>
      <c r="F622" s="38">
        <f t="shared" si="162"/>
        <v>0</v>
      </c>
      <c r="G622" s="38">
        <f t="shared" si="162"/>
        <v>0</v>
      </c>
      <c r="H622" s="38">
        <f t="shared" si="162"/>
        <v>0</v>
      </c>
      <c r="I622" s="38">
        <f t="shared" si="162"/>
        <v>0</v>
      </c>
      <c r="J622" s="38">
        <f t="shared" si="162"/>
        <v>0</v>
      </c>
      <c r="K622" s="38">
        <f t="shared" si="162"/>
        <v>0</v>
      </c>
      <c r="L622" s="38">
        <f t="shared" si="162"/>
        <v>0</v>
      </c>
      <c r="M622" s="38">
        <f t="shared" si="162"/>
        <v>0</v>
      </c>
      <c r="N622" s="39">
        <f t="shared" si="162"/>
        <v>0</v>
      </c>
    </row>
    <row r="623" spans="1:14" x14ac:dyDescent="0.25">
      <c r="A623" s="31">
        <v>7871</v>
      </c>
      <c r="B623" s="32" t="s">
        <v>449</v>
      </c>
      <c r="C623" s="33">
        <v>0</v>
      </c>
      <c r="D623" s="33">
        <v>0</v>
      </c>
      <c r="E623" s="33">
        <v>0</v>
      </c>
      <c r="F623" s="33">
        <v>0</v>
      </c>
      <c r="G623" s="34">
        <v>0</v>
      </c>
      <c r="H623" s="34">
        <v>0</v>
      </c>
      <c r="I623" s="34">
        <v>0</v>
      </c>
      <c r="J623" s="34">
        <v>0</v>
      </c>
      <c r="K623" s="34">
        <v>0</v>
      </c>
      <c r="L623" s="34">
        <v>0</v>
      </c>
      <c r="M623" s="34">
        <v>0</v>
      </c>
      <c r="N623" s="35">
        <v>0</v>
      </c>
    </row>
    <row r="624" spans="1:14" x14ac:dyDescent="0.25">
      <c r="A624" s="31">
        <v>7872</v>
      </c>
      <c r="B624" s="32" t="s">
        <v>443</v>
      </c>
      <c r="C624" s="33">
        <v>0</v>
      </c>
      <c r="D624" s="33">
        <v>0</v>
      </c>
      <c r="E624" s="33">
        <v>0</v>
      </c>
      <c r="F624" s="33">
        <v>0</v>
      </c>
      <c r="G624" s="34">
        <v>0</v>
      </c>
      <c r="H624" s="34">
        <v>0</v>
      </c>
      <c r="I624" s="34">
        <v>0</v>
      </c>
      <c r="J624" s="34">
        <v>0</v>
      </c>
      <c r="K624" s="34">
        <v>0</v>
      </c>
      <c r="L624" s="34">
        <v>0</v>
      </c>
      <c r="M624" s="34">
        <v>0</v>
      </c>
      <c r="N624" s="35">
        <v>0</v>
      </c>
    </row>
    <row r="625" spans="1:14" x14ac:dyDescent="0.25">
      <c r="A625" s="31">
        <v>7873</v>
      </c>
      <c r="B625" s="32" t="s">
        <v>506</v>
      </c>
      <c r="C625" s="33">
        <v>0</v>
      </c>
      <c r="D625" s="33">
        <v>0</v>
      </c>
      <c r="E625" s="33">
        <v>0</v>
      </c>
      <c r="F625" s="33">
        <v>0</v>
      </c>
      <c r="G625" s="34">
        <v>0</v>
      </c>
      <c r="H625" s="34">
        <v>0</v>
      </c>
      <c r="I625" s="34">
        <v>0</v>
      </c>
      <c r="J625" s="34">
        <v>0</v>
      </c>
      <c r="K625" s="34">
        <v>0</v>
      </c>
      <c r="L625" s="34">
        <v>0</v>
      </c>
      <c r="M625" s="34">
        <v>0</v>
      </c>
      <c r="N625" s="35">
        <v>0</v>
      </c>
    </row>
    <row r="626" spans="1:14" x14ac:dyDescent="0.25">
      <c r="A626" s="31">
        <v>7878</v>
      </c>
      <c r="B626" s="32" t="s">
        <v>490</v>
      </c>
      <c r="C626" s="33">
        <v>0</v>
      </c>
      <c r="D626" s="33">
        <v>0</v>
      </c>
      <c r="E626" s="33">
        <v>0</v>
      </c>
      <c r="F626" s="33">
        <v>0</v>
      </c>
      <c r="G626" s="34">
        <v>0</v>
      </c>
      <c r="H626" s="34">
        <v>0</v>
      </c>
      <c r="I626" s="34">
        <v>0</v>
      </c>
      <c r="J626" s="34">
        <v>0</v>
      </c>
      <c r="K626" s="34">
        <v>0</v>
      </c>
      <c r="L626" s="34">
        <v>0</v>
      </c>
      <c r="M626" s="34">
        <v>0</v>
      </c>
      <c r="N626" s="35">
        <v>0</v>
      </c>
    </row>
    <row r="627" spans="1:14" x14ac:dyDescent="0.25">
      <c r="A627" s="36">
        <v>788</v>
      </c>
      <c r="B627" s="37" t="s">
        <v>319</v>
      </c>
      <c r="C627" s="38">
        <f t="shared" ref="C627:N627" si="163">SUM(C628:C633)</f>
        <v>0</v>
      </c>
      <c r="D627" s="38">
        <f t="shared" si="163"/>
        <v>0</v>
      </c>
      <c r="E627" s="38">
        <f t="shared" si="163"/>
        <v>0</v>
      </c>
      <c r="F627" s="38">
        <f t="shared" si="163"/>
        <v>0</v>
      </c>
      <c r="G627" s="38">
        <f t="shared" si="163"/>
        <v>0</v>
      </c>
      <c r="H627" s="38">
        <f t="shared" si="163"/>
        <v>0</v>
      </c>
      <c r="I627" s="38">
        <f t="shared" si="163"/>
        <v>0</v>
      </c>
      <c r="J627" s="38">
        <f t="shared" si="163"/>
        <v>0</v>
      </c>
      <c r="K627" s="38">
        <f t="shared" si="163"/>
        <v>0</v>
      </c>
      <c r="L627" s="38">
        <f t="shared" si="163"/>
        <v>0</v>
      </c>
      <c r="M627" s="38">
        <f t="shared" si="163"/>
        <v>0</v>
      </c>
      <c r="N627" s="39">
        <f t="shared" si="163"/>
        <v>0</v>
      </c>
    </row>
    <row r="628" spans="1:14" x14ac:dyDescent="0.25">
      <c r="A628" s="31">
        <v>7881</v>
      </c>
      <c r="B628" s="32" t="s">
        <v>454</v>
      </c>
      <c r="C628" s="33">
        <v>0</v>
      </c>
      <c r="D628" s="33">
        <v>0</v>
      </c>
      <c r="E628" s="33">
        <v>0</v>
      </c>
      <c r="F628" s="33">
        <v>0</v>
      </c>
      <c r="G628" s="34">
        <v>0</v>
      </c>
      <c r="H628" s="34">
        <v>0</v>
      </c>
      <c r="I628" s="34">
        <v>0</v>
      </c>
      <c r="J628" s="34">
        <v>0</v>
      </c>
      <c r="K628" s="34">
        <v>0</v>
      </c>
      <c r="L628" s="34">
        <v>0</v>
      </c>
      <c r="M628" s="34">
        <v>0</v>
      </c>
      <c r="N628" s="35">
        <v>0</v>
      </c>
    </row>
    <row r="629" spans="1:14" x14ac:dyDescent="0.25">
      <c r="A629" s="31">
        <v>7882</v>
      </c>
      <c r="B629" s="32" t="s">
        <v>507</v>
      </c>
      <c r="C629" s="33">
        <v>0</v>
      </c>
      <c r="D629" s="33">
        <v>0</v>
      </c>
      <c r="E629" s="33">
        <v>0</v>
      </c>
      <c r="F629" s="33">
        <v>0</v>
      </c>
      <c r="G629" s="34">
        <v>0</v>
      </c>
      <c r="H629" s="34">
        <v>0</v>
      </c>
      <c r="I629" s="34">
        <v>0</v>
      </c>
      <c r="J629" s="34">
        <v>0</v>
      </c>
      <c r="K629" s="34">
        <v>0</v>
      </c>
      <c r="L629" s="34">
        <v>0</v>
      </c>
      <c r="M629" s="34">
        <v>0</v>
      </c>
      <c r="N629" s="35">
        <v>0</v>
      </c>
    </row>
    <row r="630" spans="1:14" x14ac:dyDescent="0.25">
      <c r="A630" s="31">
        <v>7883</v>
      </c>
      <c r="B630" s="32" t="s">
        <v>508</v>
      </c>
      <c r="C630" s="33">
        <v>0</v>
      </c>
      <c r="D630" s="33">
        <v>0</v>
      </c>
      <c r="E630" s="33">
        <v>0</v>
      </c>
      <c r="F630" s="33">
        <v>0</v>
      </c>
      <c r="G630" s="34">
        <v>0</v>
      </c>
      <c r="H630" s="34">
        <v>0</v>
      </c>
      <c r="I630" s="34">
        <v>0</v>
      </c>
      <c r="J630" s="34">
        <v>0</v>
      </c>
      <c r="K630" s="34">
        <v>0</v>
      </c>
      <c r="L630" s="34">
        <v>0</v>
      </c>
      <c r="M630" s="34">
        <v>0</v>
      </c>
      <c r="N630" s="35">
        <v>0</v>
      </c>
    </row>
    <row r="631" spans="1:14" x14ac:dyDescent="0.25">
      <c r="A631" s="31">
        <v>7884</v>
      </c>
      <c r="B631" s="32" t="s">
        <v>509</v>
      </c>
      <c r="C631" s="33">
        <v>0</v>
      </c>
      <c r="D631" s="33">
        <v>0</v>
      </c>
      <c r="E631" s="33">
        <v>0</v>
      </c>
      <c r="F631" s="33">
        <v>0</v>
      </c>
      <c r="G631" s="34">
        <v>0</v>
      </c>
      <c r="H631" s="34">
        <v>0</v>
      </c>
      <c r="I631" s="34">
        <v>0</v>
      </c>
      <c r="J631" s="34">
        <v>0</v>
      </c>
      <c r="K631" s="34">
        <v>0</v>
      </c>
      <c r="L631" s="34">
        <v>0</v>
      </c>
      <c r="M631" s="34">
        <v>0</v>
      </c>
      <c r="N631" s="35">
        <v>0</v>
      </c>
    </row>
    <row r="632" spans="1:14" x14ac:dyDescent="0.25">
      <c r="A632" s="31">
        <v>7885</v>
      </c>
      <c r="B632" s="32" t="s">
        <v>510</v>
      </c>
      <c r="C632" s="33">
        <v>0</v>
      </c>
      <c r="D632" s="33">
        <v>0</v>
      </c>
      <c r="E632" s="33">
        <v>0</v>
      </c>
      <c r="F632" s="33">
        <v>0</v>
      </c>
      <c r="G632" s="34">
        <v>0</v>
      </c>
      <c r="H632" s="34">
        <v>0</v>
      </c>
      <c r="I632" s="34">
        <v>0</v>
      </c>
      <c r="J632" s="34">
        <v>0</v>
      </c>
      <c r="K632" s="34">
        <v>0</v>
      </c>
      <c r="L632" s="34">
        <v>0</v>
      </c>
      <c r="M632" s="34">
        <v>0</v>
      </c>
      <c r="N632" s="35">
        <v>0</v>
      </c>
    </row>
    <row r="633" spans="1:14" x14ac:dyDescent="0.25">
      <c r="A633" s="31">
        <v>7888</v>
      </c>
      <c r="B633" s="32" t="s">
        <v>460</v>
      </c>
      <c r="C633" s="33">
        <v>0</v>
      </c>
      <c r="D633" s="33">
        <v>0</v>
      </c>
      <c r="E633" s="33">
        <v>0</v>
      </c>
      <c r="F633" s="33">
        <v>0</v>
      </c>
      <c r="G633" s="34">
        <v>0</v>
      </c>
      <c r="H633" s="34">
        <v>0</v>
      </c>
      <c r="I633" s="34">
        <v>0</v>
      </c>
      <c r="J633" s="34">
        <v>0</v>
      </c>
      <c r="K633" s="34">
        <v>0</v>
      </c>
      <c r="L633" s="34">
        <v>0</v>
      </c>
      <c r="M633" s="34">
        <v>0</v>
      </c>
      <c r="N633" s="35">
        <v>0</v>
      </c>
    </row>
    <row r="634" spans="1:14" x14ac:dyDescent="0.25">
      <c r="A634" s="27">
        <v>79</v>
      </c>
      <c r="B634" s="28" t="s">
        <v>511</v>
      </c>
      <c r="C634" s="29">
        <f t="shared" ref="C634:N634" si="164">SUM(C635,C642,C647)</f>
        <v>0</v>
      </c>
      <c r="D634" s="29">
        <f t="shared" si="164"/>
        <v>0</v>
      </c>
      <c r="E634" s="29">
        <f t="shared" si="164"/>
        <v>0</v>
      </c>
      <c r="F634" s="29">
        <f t="shared" si="164"/>
        <v>0</v>
      </c>
      <c r="G634" s="29">
        <f t="shared" si="164"/>
        <v>0</v>
      </c>
      <c r="H634" s="29">
        <f t="shared" si="164"/>
        <v>0</v>
      </c>
      <c r="I634" s="29">
        <f t="shared" si="164"/>
        <v>0</v>
      </c>
      <c r="J634" s="29">
        <f t="shared" si="164"/>
        <v>0</v>
      </c>
      <c r="K634" s="29">
        <f t="shared" si="164"/>
        <v>0</v>
      </c>
      <c r="L634" s="29">
        <f t="shared" si="164"/>
        <v>0</v>
      </c>
      <c r="M634" s="29">
        <f t="shared" si="164"/>
        <v>0</v>
      </c>
      <c r="N634" s="30">
        <f t="shared" si="164"/>
        <v>0</v>
      </c>
    </row>
    <row r="635" spans="1:14" x14ac:dyDescent="0.25">
      <c r="A635" s="36">
        <v>791</v>
      </c>
      <c r="B635" s="37" t="s">
        <v>512</v>
      </c>
      <c r="C635" s="38">
        <f t="shared" ref="C635:N635" si="165">SUM(C636:C641)</f>
        <v>0</v>
      </c>
      <c r="D635" s="38">
        <f t="shared" si="165"/>
        <v>0</v>
      </c>
      <c r="E635" s="38">
        <f t="shared" si="165"/>
        <v>0</v>
      </c>
      <c r="F635" s="38">
        <f t="shared" si="165"/>
        <v>0</v>
      </c>
      <c r="G635" s="38">
        <f t="shared" si="165"/>
        <v>0</v>
      </c>
      <c r="H635" s="38">
        <f t="shared" si="165"/>
        <v>0</v>
      </c>
      <c r="I635" s="38">
        <f t="shared" si="165"/>
        <v>0</v>
      </c>
      <c r="J635" s="38">
        <f t="shared" si="165"/>
        <v>0</v>
      </c>
      <c r="K635" s="38">
        <f t="shared" si="165"/>
        <v>0</v>
      </c>
      <c r="L635" s="38">
        <f t="shared" si="165"/>
        <v>0</v>
      </c>
      <c r="M635" s="38">
        <f t="shared" si="165"/>
        <v>0</v>
      </c>
      <c r="N635" s="39">
        <f t="shared" si="165"/>
        <v>0</v>
      </c>
    </row>
    <row r="636" spans="1:14" x14ac:dyDescent="0.25">
      <c r="A636" s="31">
        <v>7911</v>
      </c>
      <c r="B636" s="32" t="s">
        <v>513</v>
      </c>
      <c r="C636" s="33">
        <v>0</v>
      </c>
      <c r="D636" s="33">
        <v>0</v>
      </c>
      <c r="E636" s="33">
        <v>0</v>
      </c>
      <c r="F636" s="33">
        <v>0</v>
      </c>
      <c r="G636" s="34">
        <v>0</v>
      </c>
      <c r="H636" s="34">
        <v>0</v>
      </c>
      <c r="I636" s="34">
        <v>0</v>
      </c>
      <c r="J636" s="34">
        <v>0</v>
      </c>
      <c r="K636" s="34">
        <v>0</v>
      </c>
      <c r="L636" s="34">
        <v>0</v>
      </c>
      <c r="M636" s="34">
        <v>0</v>
      </c>
      <c r="N636" s="35">
        <v>0</v>
      </c>
    </row>
    <row r="637" spans="1:14" x14ac:dyDescent="0.25">
      <c r="A637" s="31">
        <v>7912</v>
      </c>
      <c r="B637" s="32" t="s">
        <v>514</v>
      </c>
      <c r="C637" s="33">
        <v>0</v>
      </c>
      <c r="D637" s="33">
        <v>0</v>
      </c>
      <c r="E637" s="33">
        <v>0</v>
      </c>
      <c r="F637" s="33">
        <v>0</v>
      </c>
      <c r="G637" s="34">
        <v>0</v>
      </c>
      <c r="H637" s="34">
        <v>0</v>
      </c>
      <c r="I637" s="34">
        <v>0</v>
      </c>
      <c r="J637" s="34">
        <v>0</v>
      </c>
      <c r="K637" s="34">
        <v>0</v>
      </c>
      <c r="L637" s="34">
        <v>0</v>
      </c>
      <c r="M637" s="34">
        <v>0</v>
      </c>
      <c r="N637" s="35">
        <v>0</v>
      </c>
    </row>
    <row r="638" spans="1:14" x14ac:dyDescent="0.25">
      <c r="A638" s="31">
        <v>7913</v>
      </c>
      <c r="B638" s="32" t="s">
        <v>515</v>
      </c>
      <c r="C638" s="33">
        <v>0</v>
      </c>
      <c r="D638" s="33">
        <v>0</v>
      </c>
      <c r="E638" s="33">
        <v>0</v>
      </c>
      <c r="F638" s="33">
        <v>0</v>
      </c>
      <c r="G638" s="34">
        <v>0</v>
      </c>
      <c r="H638" s="34">
        <v>0</v>
      </c>
      <c r="I638" s="34">
        <v>0</v>
      </c>
      <c r="J638" s="34">
        <v>0</v>
      </c>
      <c r="K638" s="34">
        <v>0</v>
      </c>
      <c r="L638" s="34">
        <v>0</v>
      </c>
      <c r="M638" s="34">
        <v>0</v>
      </c>
      <c r="N638" s="35">
        <v>0</v>
      </c>
    </row>
    <row r="639" spans="1:14" x14ac:dyDescent="0.25">
      <c r="A639" s="31">
        <v>7914</v>
      </c>
      <c r="B639" s="32" t="s">
        <v>516</v>
      </c>
      <c r="C639" s="33">
        <v>0</v>
      </c>
      <c r="D639" s="33">
        <v>0</v>
      </c>
      <c r="E639" s="33">
        <v>0</v>
      </c>
      <c r="F639" s="33">
        <v>0</v>
      </c>
      <c r="G639" s="34">
        <v>0</v>
      </c>
      <c r="H639" s="34">
        <v>0</v>
      </c>
      <c r="I639" s="34">
        <v>0</v>
      </c>
      <c r="J639" s="34">
        <v>0</v>
      </c>
      <c r="K639" s="34">
        <v>0</v>
      </c>
      <c r="L639" s="34">
        <v>0</v>
      </c>
      <c r="M639" s="34">
        <v>0</v>
      </c>
      <c r="N639" s="35">
        <v>0</v>
      </c>
    </row>
    <row r="640" spans="1:14" x14ac:dyDescent="0.25">
      <c r="A640" s="31">
        <v>7915</v>
      </c>
      <c r="B640" s="32" t="s">
        <v>517</v>
      </c>
      <c r="C640" s="33">
        <v>0</v>
      </c>
      <c r="D640" s="33">
        <v>0</v>
      </c>
      <c r="E640" s="33">
        <v>0</v>
      </c>
      <c r="F640" s="33">
        <v>0</v>
      </c>
      <c r="G640" s="34">
        <v>0</v>
      </c>
      <c r="H640" s="34">
        <v>0</v>
      </c>
      <c r="I640" s="34">
        <v>0</v>
      </c>
      <c r="J640" s="34">
        <v>0</v>
      </c>
      <c r="K640" s="34">
        <v>0</v>
      </c>
      <c r="L640" s="34">
        <v>0</v>
      </c>
      <c r="M640" s="34">
        <v>0</v>
      </c>
      <c r="N640" s="35">
        <v>0</v>
      </c>
    </row>
    <row r="641" spans="1:14" x14ac:dyDescent="0.25">
      <c r="A641" s="31">
        <v>7918</v>
      </c>
      <c r="B641" s="32" t="s">
        <v>518</v>
      </c>
      <c r="C641" s="33">
        <v>0</v>
      </c>
      <c r="D641" s="33">
        <v>0</v>
      </c>
      <c r="E641" s="33">
        <v>0</v>
      </c>
      <c r="F641" s="33">
        <v>0</v>
      </c>
      <c r="G641" s="34">
        <v>0</v>
      </c>
      <c r="H641" s="34">
        <v>0</v>
      </c>
      <c r="I641" s="34">
        <v>0</v>
      </c>
      <c r="J641" s="34">
        <v>0</v>
      </c>
      <c r="K641" s="34">
        <v>0</v>
      </c>
      <c r="L641" s="34">
        <v>0</v>
      </c>
      <c r="M641" s="34">
        <v>0</v>
      </c>
      <c r="N641" s="35">
        <v>0</v>
      </c>
    </row>
    <row r="642" spans="1:14" x14ac:dyDescent="0.25">
      <c r="A642" s="36">
        <v>792</v>
      </c>
      <c r="B642" s="37" t="s">
        <v>519</v>
      </c>
      <c r="C642" s="38">
        <f t="shared" ref="C642:N642" si="166">SUM(C643:C646)</f>
        <v>0</v>
      </c>
      <c r="D642" s="38">
        <f t="shared" si="166"/>
        <v>0</v>
      </c>
      <c r="E642" s="38">
        <f t="shared" si="166"/>
        <v>0</v>
      </c>
      <c r="F642" s="38">
        <f t="shared" si="166"/>
        <v>0</v>
      </c>
      <c r="G642" s="38">
        <f t="shared" si="166"/>
        <v>0</v>
      </c>
      <c r="H642" s="38">
        <f t="shared" si="166"/>
        <v>0</v>
      </c>
      <c r="I642" s="38">
        <f t="shared" si="166"/>
        <v>0</v>
      </c>
      <c r="J642" s="38">
        <f t="shared" si="166"/>
        <v>0</v>
      </c>
      <c r="K642" s="38">
        <f t="shared" si="166"/>
        <v>0</v>
      </c>
      <c r="L642" s="38">
        <f t="shared" si="166"/>
        <v>0</v>
      </c>
      <c r="M642" s="38">
        <f t="shared" si="166"/>
        <v>0</v>
      </c>
      <c r="N642" s="39">
        <f t="shared" si="166"/>
        <v>0</v>
      </c>
    </row>
    <row r="643" spans="1:14" x14ac:dyDescent="0.25">
      <c r="A643" s="31">
        <v>7921</v>
      </c>
      <c r="B643" s="32" t="s">
        <v>520</v>
      </c>
      <c r="C643" s="33">
        <v>0</v>
      </c>
      <c r="D643" s="33">
        <v>0</v>
      </c>
      <c r="E643" s="33">
        <v>0</v>
      </c>
      <c r="F643" s="33">
        <v>0</v>
      </c>
      <c r="G643" s="34">
        <v>0</v>
      </c>
      <c r="H643" s="34">
        <v>0</v>
      </c>
      <c r="I643" s="34">
        <v>0</v>
      </c>
      <c r="J643" s="34">
        <v>0</v>
      </c>
      <c r="K643" s="34">
        <v>0</v>
      </c>
      <c r="L643" s="34">
        <v>0</v>
      </c>
      <c r="M643" s="34">
        <v>0</v>
      </c>
      <c r="N643" s="35">
        <v>0</v>
      </c>
    </row>
    <row r="644" spans="1:14" x14ac:dyDescent="0.25">
      <c r="A644" s="31">
        <v>7922</v>
      </c>
      <c r="B644" s="32" t="s">
        <v>521</v>
      </c>
      <c r="C644" s="33">
        <v>0</v>
      </c>
      <c r="D644" s="33">
        <v>0</v>
      </c>
      <c r="E644" s="33">
        <v>0</v>
      </c>
      <c r="F644" s="33">
        <v>0</v>
      </c>
      <c r="G644" s="34">
        <v>0</v>
      </c>
      <c r="H644" s="34">
        <v>0</v>
      </c>
      <c r="I644" s="34">
        <v>0</v>
      </c>
      <c r="J644" s="34">
        <v>0</v>
      </c>
      <c r="K644" s="34">
        <v>0</v>
      </c>
      <c r="L644" s="34">
        <v>0</v>
      </c>
      <c r="M644" s="34">
        <v>0</v>
      </c>
      <c r="N644" s="35">
        <v>0</v>
      </c>
    </row>
    <row r="645" spans="1:14" x14ac:dyDescent="0.25">
      <c r="A645" s="31">
        <v>7923</v>
      </c>
      <c r="B645" s="32" t="s">
        <v>522</v>
      </c>
      <c r="C645" s="33">
        <v>0</v>
      </c>
      <c r="D645" s="33">
        <v>0</v>
      </c>
      <c r="E645" s="33">
        <v>0</v>
      </c>
      <c r="F645" s="33">
        <v>0</v>
      </c>
      <c r="G645" s="34">
        <v>0</v>
      </c>
      <c r="H645" s="34">
        <v>0</v>
      </c>
      <c r="I645" s="34">
        <v>0</v>
      </c>
      <c r="J645" s="34">
        <v>0</v>
      </c>
      <c r="K645" s="34">
        <v>0</v>
      </c>
      <c r="L645" s="34">
        <v>0</v>
      </c>
      <c r="M645" s="34">
        <v>0</v>
      </c>
      <c r="N645" s="35">
        <v>0</v>
      </c>
    </row>
    <row r="646" spans="1:14" x14ac:dyDescent="0.25">
      <c r="A646" s="31">
        <v>7928</v>
      </c>
      <c r="B646" s="32" t="s">
        <v>376</v>
      </c>
      <c r="C646" s="33">
        <v>0</v>
      </c>
      <c r="D646" s="33">
        <v>0</v>
      </c>
      <c r="E646" s="33">
        <v>0</v>
      </c>
      <c r="F646" s="33">
        <v>0</v>
      </c>
      <c r="G646" s="34">
        <v>0</v>
      </c>
      <c r="H646" s="34">
        <v>0</v>
      </c>
      <c r="I646" s="34">
        <v>0</v>
      </c>
      <c r="J646" s="34">
        <v>0</v>
      </c>
      <c r="K646" s="34">
        <v>0</v>
      </c>
      <c r="L646" s="34">
        <v>0</v>
      </c>
      <c r="M646" s="34">
        <v>0</v>
      </c>
      <c r="N646" s="35">
        <v>0</v>
      </c>
    </row>
    <row r="647" spans="1:14" x14ac:dyDescent="0.25">
      <c r="A647" s="31">
        <v>798</v>
      </c>
      <c r="B647" s="32" t="s">
        <v>523</v>
      </c>
      <c r="C647" s="33">
        <v>0</v>
      </c>
      <c r="D647" s="33">
        <v>0</v>
      </c>
      <c r="E647" s="33">
        <v>0</v>
      </c>
      <c r="F647" s="33">
        <v>0</v>
      </c>
      <c r="G647" s="34">
        <v>0</v>
      </c>
      <c r="H647" s="34">
        <v>0</v>
      </c>
      <c r="I647" s="34">
        <v>0</v>
      </c>
      <c r="J647" s="34">
        <v>0</v>
      </c>
      <c r="K647" s="34">
        <v>0</v>
      </c>
      <c r="L647" s="34">
        <v>0</v>
      </c>
      <c r="M647" s="34">
        <v>0</v>
      </c>
      <c r="N647" s="35">
        <v>0</v>
      </c>
    </row>
    <row r="648" spans="1:14" x14ac:dyDescent="0.25">
      <c r="A648" s="27">
        <v>81</v>
      </c>
      <c r="B648" s="28" t="s">
        <v>524</v>
      </c>
      <c r="C648" s="29">
        <f t="shared" ref="C648:N648" si="167">+SUM(C649:C650,C653)</f>
        <v>0</v>
      </c>
      <c r="D648" s="29">
        <f t="shared" si="167"/>
        <v>0</v>
      </c>
      <c r="E648" s="29">
        <f t="shared" si="167"/>
        <v>0</v>
      </c>
      <c r="F648" s="29">
        <f t="shared" si="167"/>
        <v>0</v>
      </c>
      <c r="G648" s="29">
        <f t="shared" si="167"/>
        <v>0</v>
      </c>
      <c r="H648" s="29">
        <f t="shared" si="167"/>
        <v>0</v>
      </c>
      <c r="I648" s="29">
        <f t="shared" si="167"/>
        <v>0</v>
      </c>
      <c r="J648" s="29">
        <f t="shared" si="167"/>
        <v>0</v>
      </c>
      <c r="K648" s="29">
        <f t="shared" si="167"/>
        <v>0</v>
      </c>
      <c r="L648" s="29">
        <f t="shared" si="167"/>
        <v>0</v>
      </c>
      <c r="M648" s="29">
        <f t="shared" si="167"/>
        <v>0</v>
      </c>
      <c r="N648" s="30">
        <f t="shared" si="167"/>
        <v>15000</v>
      </c>
    </row>
    <row r="649" spans="1:14" x14ac:dyDescent="0.25">
      <c r="A649" s="31">
        <v>811</v>
      </c>
      <c r="B649" s="32" t="s">
        <v>525</v>
      </c>
      <c r="C649" s="33">
        <v>0</v>
      </c>
      <c r="D649" s="33">
        <v>0</v>
      </c>
      <c r="E649" s="33">
        <v>0</v>
      </c>
      <c r="F649" s="33">
        <v>0</v>
      </c>
      <c r="G649" s="34">
        <v>0</v>
      </c>
      <c r="H649" s="34">
        <v>0</v>
      </c>
      <c r="I649" s="34">
        <v>0</v>
      </c>
      <c r="J649" s="34">
        <v>0</v>
      </c>
      <c r="K649" s="34">
        <v>0</v>
      </c>
      <c r="L649" s="34">
        <v>0</v>
      </c>
      <c r="M649" s="34">
        <v>0</v>
      </c>
      <c r="N649" s="35">
        <v>0</v>
      </c>
    </row>
    <row r="650" spans="1:14" x14ac:dyDescent="0.25">
      <c r="A650" s="36">
        <v>812</v>
      </c>
      <c r="B650" s="37" t="s">
        <v>526</v>
      </c>
      <c r="C650" s="38">
        <f t="shared" ref="C650:N650" si="168">+SUM(C651:C652)</f>
        <v>0</v>
      </c>
      <c r="D650" s="38">
        <f t="shared" si="168"/>
        <v>0</v>
      </c>
      <c r="E650" s="38">
        <f t="shared" si="168"/>
        <v>0</v>
      </c>
      <c r="F650" s="38">
        <f t="shared" si="168"/>
        <v>0</v>
      </c>
      <c r="G650" s="38">
        <f t="shared" si="168"/>
        <v>0</v>
      </c>
      <c r="H650" s="38">
        <f t="shared" si="168"/>
        <v>0</v>
      </c>
      <c r="I650" s="38">
        <f t="shared" si="168"/>
        <v>0</v>
      </c>
      <c r="J650" s="38">
        <f t="shared" si="168"/>
        <v>0</v>
      </c>
      <c r="K650" s="38">
        <f t="shared" si="168"/>
        <v>0</v>
      </c>
      <c r="L650" s="38">
        <f t="shared" si="168"/>
        <v>0</v>
      </c>
      <c r="M650" s="38">
        <f t="shared" si="168"/>
        <v>0</v>
      </c>
      <c r="N650" s="39">
        <f t="shared" si="168"/>
        <v>15000</v>
      </c>
    </row>
    <row r="651" spans="1:14" x14ac:dyDescent="0.25">
      <c r="A651" s="31">
        <v>8121</v>
      </c>
      <c r="B651" s="32" t="s">
        <v>527</v>
      </c>
      <c r="C651" s="33">
        <v>0</v>
      </c>
      <c r="D651" s="33">
        <v>0</v>
      </c>
      <c r="E651" s="33">
        <v>0</v>
      </c>
      <c r="F651" s="33">
        <v>0</v>
      </c>
      <c r="G651" s="34">
        <v>0</v>
      </c>
      <c r="H651" s="34">
        <v>0</v>
      </c>
      <c r="I651" s="34">
        <v>0</v>
      </c>
      <c r="J651" s="34">
        <v>0</v>
      </c>
      <c r="K651" s="34">
        <v>0</v>
      </c>
      <c r="L651" s="34">
        <v>0</v>
      </c>
      <c r="M651" s="34">
        <v>0</v>
      </c>
      <c r="N651" s="35">
        <v>0</v>
      </c>
    </row>
    <row r="652" spans="1:14" x14ac:dyDescent="0.25">
      <c r="A652" s="31">
        <v>8122</v>
      </c>
      <c r="B652" s="32" t="s">
        <v>528</v>
      </c>
      <c r="C652" s="33">
        <v>0</v>
      </c>
      <c r="D652" s="33">
        <v>0</v>
      </c>
      <c r="E652" s="33">
        <v>0</v>
      </c>
      <c r="F652" s="33">
        <v>0</v>
      </c>
      <c r="G652" s="34">
        <v>0</v>
      </c>
      <c r="H652" s="34">
        <v>0</v>
      </c>
      <c r="I652" s="34">
        <v>0</v>
      </c>
      <c r="J652" s="34">
        <v>0</v>
      </c>
      <c r="K652" s="34">
        <v>0</v>
      </c>
      <c r="L652" s="34">
        <v>0</v>
      </c>
      <c r="M652" s="34">
        <v>0</v>
      </c>
      <c r="N652" s="35">
        <v>15000</v>
      </c>
    </row>
    <row r="653" spans="1:14" x14ac:dyDescent="0.25">
      <c r="A653" s="31">
        <v>818</v>
      </c>
      <c r="B653" s="32" t="s">
        <v>529</v>
      </c>
      <c r="C653" s="33">
        <v>0</v>
      </c>
      <c r="D653" s="33">
        <v>0</v>
      </c>
      <c r="E653" s="33">
        <v>0</v>
      </c>
      <c r="F653" s="33">
        <v>0</v>
      </c>
      <c r="G653" s="34">
        <v>0</v>
      </c>
      <c r="H653" s="34">
        <v>0</v>
      </c>
      <c r="I653" s="34">
        <v>0</v>
      </c>
      <c r="J653" s="34">
        <v>0</v>
      </c>
      <c r="K653" s="34">
        <v>0</v>
      </c>
      <c r="L653" s="34">
        <v>0</v>
      </c>
      <c r="M653" s="34">
        <v>0</v>
      </c>
      <c r="N653" s="35">
        <v>0</v>
      </c>
    </row>
    <row r="654" spans="1:14" x14ac:dyDescent="0.25">
      <c r="A654" s="27">
        <v>89</v>
      </c>
      <c r="B654" s="28" t="s">
        <v>530</v>
      </c>
      <c r="C654" s="29">
        <f t="shared" ref="C654:N654" si="169">+C655</f>
        <v>0</v>
      </c>
      <c r="D654" s="29">
        <f t="shared" si="169"/>
        <v>0</v>
      </c>
      <c r="E654" s="29">
        <f t="shared" si="169"/>
        <v>0</v>
      </c>
      <c r="F654" s="29">
        <f t="shared" si="169"/>
        <v>0</v>
      </c>
      <c r="G654" s="29">
        <f t="shared" si="169"/>
        <v>0</v>
      </c>
      <c r="H654" s="29">
        <f t="shared" si="169"/>
        <v>0</v>
      </c>
      <c r="I654" s="29">
        <f t="shared" si="169"/>
        <v>0</v>
      </c>
      <c r="J654" s="29">
        <f t="shared" si="169"/>
        <v>0</v>
      </c>
      <c r="K654" s="29">
        <f t="shared" si="169"/>
        <v>0</v>
      </c>
      <c r="L654" s="29">
        <f t="shared" si="169"/>
        <v>0</v>
      </c>
      <c r="M654" s="29">
        <f t="shared" si="169"/>
        <v>0</v>
      </c>
      <c r="N654" s="30">
        <f t="shared" si="169"/>
        <v>0</v>
      </c>
    </row>
    <row r="655" spans="1:14" ht="15.75" thickBot="1" x14ac:dyDescent="0.3">
      <c r="A655" s="40">
        <v>891</v>
      </c>
      <c r="B655" s="41" t="s">
        <v>531</v>
      </c>
      <c r="C655" s="42">
        <v>0</v>
      </c>
      <c r="D655" s="42">
        <v>0</v>
      </c>
      <c r="E655" s="42">
        <v>0</v>
      </c>
      <c r="F655" s="42">
        <v>0</v>
      </c>
      <c r="G655" s="42">
        <v>0</v>
      </c>
      <c r="H655" s="43">
        <v>0</v>
      </c>
      <c r="I655" s="43">
        <v>0</v>
      </c>
      <c r="J655" s="43">
        <v>0</v>
      </c>
      <c r="K655" s="43">
        <v>0</v>
      </c>
      <c r="L655" s="43">
        <v>0</v>
      </c>
      <c r="M655" s="43">
        <v>0</v>
      </c>
      <c r="N655" s="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5CD8-5C27-499F-86E2-D62D02CB680B}">
  <dimension ref="A1:J148"/>
  <sheetViews>
    <sheetView workbookViewId="0"/>
  </sheetViews>
  <sheetFormatPr defaultRowHeight="15" x14ac:dyDescent="0.25"/>
  <cols>
    <col min="1" max="1" width="10.7109375" bestFit="1" customWidth="1"/>
    <col min="2" max="2" width="18.42578125" bestFit="1" customWidth="1"/>
    <col min="3" max="3" width="20.140625" bestFit="1" customWidth="1"/>
    <col min="4" max="4" width="15.85546875" bestFit="1" customWidth="1"/>
    <col min="5" max="5" width="17" bestFit="1" customWidth="1"/>
    <col min="6" max="6" width="12.7109375" bestFit="1" customWidth="1"/>
    <col min="8" max="8" width="20.7109375" bestFit="1" customWidth="1"/>
  </cols>
  <sheetData>
    <row r="1" spans="1:10" x14ac:dyDescent="0.25">
      <c r="A1" s="20" t="s">
        <v>129</v>
      </c>
      <c r="B1" s="21" t="s">
        <v>0</v>
      </c>
      <c r="C1" s="21" t="s">
        <v>1</v>
      </c>
      <c r="D1" s="21" t="s">
        <v>130</v>
      </c>
      <c r="E1" s="21" t="s">
        <v>51</v>
      </c>
      <c r="F1" s="21" t="s">
        <v>52</v>
      </c>
      <c r="G1" s="22" t="s">
        <v>2</v>
      </c>
      <c r="H1" s="23" t="s">
        <v>3</v>
      </c>
      <c r="I1" s="21" t="s">
        <v>53</v>
      </c>
      <c r="J1" s="21" t="s">
        <v>4</v>
      </c>
    </row>
    <row r="2" spans="1:10" x14ac:dyDescent="0.25">
      <c r="A2" s="14">
        <v>42558</v>
      </c>
      <c r="B2" t="s">
        <v>36</v>
      </c>
      <c r="C2" t="s">
        <v>50</v>
      </c>
      <c r="D2" t="s">
        <v>131</v>
      </c>
      <c r="E2" t="s">
        <v>5</v>
      </c>
      <c r="F2" t="s">
        <v>43</v>
      </c>
      <c r="G2" s="18">
        <v>5</v>
      </c>
      <c r="H2" s="19">
        <v>105</v>
      </c>
      <c r="I2" t="s">
        <v>6</v>
      </c>
      <c r="J2" t="s">
        <v>7</v>
      </c>
    </row>
    <row r="3" spans="1:10" x14ac:dyDescent="0.25">
      <c r="A3" s="14">
        <v>42558</v>
      </c>
      <c r="B3" t="s">
        <v>36</v>
      </c>
      <c r="C3" t="s">
        <v>47</v>
      </c>
      <c r="D3">
        <v>76868</v>
      </c>
      <c r="E3" t="s">
        <v>8</v>
      </c>
      <c r="F3" t="s">
        <v>41</v>
      </c>
      <c r="G3" s="18">
        <v>20</v>
      </c>
      <c r="H3" s="19">
        <v>750</v>
      </c>
      <c r="I3" t="s">
        <v>9</v>
      </c>
      <c r="J3" t="s">
        <v>7</v>
      </c>
    </row>
    <row r="4" spans="1:10" x14ac:dyDescent="0.25">
      <c r="A4" s="14">
        <v>42558</v>
      </c>
      <c r="B4" t="s">
        <v>36</v>
      </c>
      <c r="C4" t="s">
        <v>10</v>
      </c>
      <c r="D4">
        <v>76868</v>
      </c>
      <c r="E4" t="s">
        <v>11</v>
      </c>
      <c r="F4" t="s">
        <v>44</v>
      </c>
      <c r="G4" s="18">
        <v>90</v>
      </c>
      <c r="H4" s="19">
        <v>75</v>
      </c>
      <c r="I4" t="s">
        <v>6</v>
      </c>
      <c r="J4" t="s">
        <v>7</v>
      </c>
    </row>
    <row r="5" spans="1:10" x14ac:dyDescent="0.25">
      <c r="A5" s="14">
        <v>42558</v>
      </c>
      <c r="B5" t="s">
        <v>36</v>
      </c>
      <c r="C5" t="s">
        <v>10</v>
      </c>
      <c r="D5" t="s">
        <v>131</v>
      </c>
      <c r="E5" t="s">
        <v>12</v>
      </c>
      <c r="F5" t="s">
        <v>40</v>
      </c>
      <c r="G5" s="18">
        <v>110</v>
      </c>
      <c r="H5" s="19">
        <v>59</v>
      </c>
      <c r="I5" t="s">
        <v>13</v>
      </c>
      <c r="J5" t="s">
        <v>7</v>
      </c>
    </row>
    <row r="6" spans="1:10" x14ac:dyDescent="0.25">
      <c r="A6" s="14">
        <v>42558</v>
      </c>
      <c r="B6" t="s">
        <v>36</v>
      </c>
      <c r="C6" t="s">
        <v>10</v>
      </c>
      <c r="D6" t="s">
        <v>132</v>
      </c>
      <c r="E6" t="s">
        <v>14</v>
      </c>
      <c r="F6" t="s">
        <v>38</v>
      </c>
      <c r="G6" s="18">
        <v>200</v>
      </c>
      <c r="H6" s="19">
        <v>0</v>
      </c>
      <c r="I6" t="s">
        <v>15</v>
      </c>
      <c r="J6" t="s">
        <v>7</v>
      </c>
    </row>
    <row r="7" spans="1:10" x14ac:dyDescent="0.25">
      <c r="A7" s="14">
        <v>42558</v>
      </c>
      <c r="B7" t="s">
        <v>36</v>
      </c>
      <c r="C7" t="s">
        <v>48</v>
      </c>
      <c r="D7">
        <v>67887</v>
      </c>
      <c r="E7" t="s">
        <v>16</v>
      </c>
      <c r="F7" t="s">
        <v>37</v>
      </c>
      <c r="G7" s="18">
        <v>450</v>
      </c>
      <c r="H7" s="19">
        <v>1800</v>
      </c>
      <c r="I7" t="s">
        <v>9</v>
      </c>
      <c r="J7" t="s">
        <v>7</v>
      </c>
    </row>
    <row r="8" spans="1:10" x14ac:dyDescent="0.25">
      <c r="A8" s="14">
        <v>42558</v>
      </c>
      <c r="B8" t="s">
        <v>36</v>
      </c>
      <c r="C8" t="s">
        <v>49</v>
      </c>
      <c r="D8">
        <v>5765765</v>
      </c>
      <c r="E8" t="s">
        <v>17</v>
      </c>
      <c r="F8" t="s">
        <v>39</v>
      </c>
      <c r="G8" s="18">
        <v>400</v>
      </c>
      <c r="H8" s="19">
        <v>21760</v>
      </c>
      <c r="I8" t="s">
        <v>18</v>
      </c>
      <c r="J8" t="s">
        <v>7</v>
      </c>
    </row>
    <row r="9" spans="1:10" x14ac:dyDescent="0.25">
      <c r="A9" s="14">
        <v>42558</v>
      </c>
      <c r="B9" t="s">
        <v>36</v>
      </c>
      <c r="C9" t="s">
        <v>19</v>
      </c>
      <c r="D9" t="s">
        <v>132</v>
      </c>
      <c r="E9" t="s">
        <v>20</v>
      </c>
      <c r="F9" t="s">
        <v>42</v>
      </c>
      <c r="G9" s="18">
        <v>700</v>
      </c>
      <c r="H9" s="19">
        <v>700</v>
      </c>
      <c r="I9" t="s">
        <v>9</v>
      </c>
      <c r="J9" t="s">
        <v>7</v>
      </c>
    </row>
    <row r="10" spans="1:10" x14ac:dyDescent="0.25">
      <c r="A10" s="14">
        <v>42560</v>
      </c>
      <c r="B10" t="s">
        <v>35</v>
      </c>
      <c r="C10" t="s">
        <v>46</v>
      </c>
      <c r="E10" t="s">
        <v>20</v>
      </c>
      <c r="F10" t="s">
        <v>42</v>
      </c>
      <c r="G10" s="18">
        <v>-526.32000000000005</v>
      </c>
      <c r="H10" s="19">
        <v>-574.90338461538465</v>
      </c>
      <c r="I10" t="s">
        <v>21</v>
      </c>
      <c r="J10" t="s">
        <v>7</v>
      </c>
    </row>
    <row r="13" spans="1:10" x14ac:dyDescent="0.25">
      <c r="A13" s="20" t="s">
        <v>129</v>
      </c>
      <c r="B13" s="21" t="s">
        <v>0</v>
      </c>
      <c r="C13" s="21" t="s">
        <v>1</v>
      </c>
      <c r="D13" s="21" t="s">
        <v>130</v>
      </c>
      <c r="E13" s="21" t="s">
        <v>51</v>
      </c>
      <c r="F13" s="21" t="s">
        <v>52</v>
      </c>
      <c r="G13" s="22" t="s">
        <v>2</v>
      </c>
      <c r="H13" s="23" t="s">
        <v>3</v>
      </c>
      <c r="I13" s="21" t="s">
        <v>53</v>
      </c>
      <c r="J13" s="21" t="s">
        <v>4</v>
      </c>
    </row>
    <row r="14" spans="1:10" x14ac:dyDescent="0.25">
      <c r="A14" s="14">
        <v>42560</v>
      </c>
      <c r="B14" t="s">
        <v>35</v>
      </c>
      <c r="C14" t="s">
        <v>46</v>
      </c>
      <c r="E14" t="s">
        <v>17</v>
      </c>
      <c r="F14" t="s">
        <v>39</v>
      </c>
      <c r="G14" s="18">
        <v>-250</v>
      </c>
      <c r="H14" s="19">
        <v>-13128.571428571428</v>
      </c>
      <c r="I14" t="s">
        <v>22</v>
      </c>
      <c r="J14" t="s">
        <v>7</v>
      </c>
    </row>
    <row r="15" spans="1:10" x14ac:dyDescent="0.25">
      <c r="A15" s="14">
        <v>42560</v>
      </c>
      <c r="B15" t="s">
        <v>35</v>
      </c>
      <c r="C15" t="s">
        <v>46</v>
      </c>
      <c r="E15" t="s">
        <v>16</v>
      </c>
      <c r="F15" t="s">
        <v>37</v>
      </c>
      <c r="G15" s="18">
        <v>-438.6</v>
      </c>
      <c r="H15" s="19">
        <v>-1662.0631578947366</v>
      </c>
      <c r="I15" t="s">
        <v>23</v>
      </c>
      <c r="J15" t="s">
        <v>7</v>
      </c>
    </row>
    <row r="16" spans="1:10" x14ac:dyDescent="0.25">
      <c r="A16" s="14">
        <v>42560</v>
      </c>
      <c r="B16" t="s">
        <v>35</v>
      </c>
      <c r="C16" t="s">
        <v>46</v>
      </c>
      <c r="E16" t="s">
        <v>14</v>
      </c>
      <c r="F16" t="s">
        <v>38</v>
      </c>
      <c r="G16" s="18">
        <v>-105.3</v>
      </c>
      <c r="H16" s="19">
        <v>-45.128571428571426</v>
      </c>
      <c r="I16" t="s">
        <v>13</v>
      </c>
      <c r="J16" t="s">
        <v>7</v>
      </c>
    </row>
    <row r="17" spans="1:10" x14ac:dyDescent="0.25">
      <c r="A17" s="14">
        <v>42560</v>
      </c>
      <c r="B17" t="s">
        <v>35</v>
      </c>
      <c r="C17" t="s">
        <v>46</v>
      </c>
      <c r="E17" t="s">
        <v>12</v>
      </c>
      <c r="F17" t="s">
        <v>40</v>
      </c>
      <c r="G17" s="18">
        <v>-55.599999999999994</v>
      </c>
      <c r="H17" s="19">
        <v>-28.859047619047619</v>
      </c>
      <c r="I17" t="s">
        <v>24</v>
      </c>
      <c r="J17" t="s">
        <v>7</v>
      </c>
    </row>
    <row r="18" spans="1:10" x14ac:dyDescent="0.25">
      <c r="A18" s="14">
        <v>42560</v>
      </c>
      <c r="B18" t="s">
        <v>35</v>
      </c>
      <c r="C18" t="s">
        <v>46</v>
      </c>
      <c r="E18" t="s">
        <v>11</v>
      </c>
      <c r="F18" t="s">
        <v>44</v>
      </c>
      <c r="G18" s="18">
        <v>-52.599999999999994</v>
      </c>
      <c r="H18" s="19">
        <v>-42.910526315789468</v>
      </c>
      <c r="I18" t="s">
        <v>25</v>
      </c>
      <c r="J18" t="s">
        <v>7</v>
      </c>
    </row>
    <row r="19" spans="1:10" x14ac:dyDescent="0.25">
      <c r="A19" s="14">
        <v>42560</v>
      </c>
      <c r="B19" t="s">
        <v>35</v>
      </c>
      <c r="C19" t="s">
        <v>46</v>
      </c>
      <c r="E19" t="s">
        <v>5</v>
      </c>
      <c r="F19" t="s">
        <v>43</v>
      </c>
      <c r="G19" s="18">
        <v>-11.100000000000001</v>
      </c>
      <c r="H19" s="19">
        <v>-22.992857142857147</v>
      </c>
      <c r="I19" t="s">
        <v>26</v>
      </c>
      <c r="J19" t="s">
        <v>7</v>
      </c>
    </row>
    <row r="20" spans="1:10" x14ac:dyDescent="0.25">
      <c r="A20" s="14">
        <v>42560</v>
      </c>
      <c r="B20" t="s">
        <v>35</v>
      </c>
      <c r="C20" t="s">
        <v>46</v>
      </c>
      <c r="E20" t="s">
        <v>8</v>
      </c>
      <c r="F20" t="s">
        <v>41</v>
      </c>
      <c r="G20" s="18">
        <v>-5.3000000000000007</v>
      </c>
      <c r="H20" s="19">
        <v>-194.33333333333334</v>
      </c>
      <c r="I20" t="s">
        <v>22</v>
      </c>
      <c r="J20" t="s">
        <v>7</v>
      </c>
    </row>
    <row r="21" spans="1:10" x14ac:dyDescent="0.25">
      <c r="A21" s="14">
        <v>42565</v>
      </c>
      <c r="B21" t="s">
        <v>36</v>
      </c>
      <c r="C21" t="s">
        <v>47</v>
      </c>
      <c r="D21">
        <v>76868</v>
      </c>
      <c r="E21" t="s">
        <v>8</v>
      </c>
      <c r="F21" t="s">
        <v>41</v>
      </c>
      <c r="G21" s="18">
        <v>20</v>
      </c>
      <c r="H21" s="19">
        <v>750</v>
      </c>
      <c r="I21" t="s">
        <v>22</v>
      </c>
      <c r="J21" t="s">
        <v>7</v>
      </c>
    </row>
    <row r="22" spans="1:10" x14ac:dyDescent="0.25">
      <c r="A22" s="14">
        <v>42565</v>
      </c>
      <c r="B22" t="s">
        <v>36</v>
      </c>
      <c r="C22" t="s">
        <v>10</v>
      </c>
      <c r="D22">
        <v>76868</v>
      </c>
      <c r="E22" t="s">
        <v>11</v>
      </c>
      <c r="F22" t="s">
        <v>44</v>
      </c>
      <c r="G22" s="18">
        <v>20</v>
      </c>
      <c r="H22" s="19">
        <v>16</v>
      </c>
      <c r="I22" t="s">
        <v>27</v>
      </c>
      <c r="J22" t="s">
        <v>7</v>
      </c>
    </row>
    <row r="23" spans="1:10" x14ac:dyDescent="0.25">
      <c r="A23" s="14">
        <v>42565</v>
      </c>
      <c r="B23" t="s">
        <v>36</v>
      </c>
      <c r="C23" t="s">
        <v>50</v>
      </c>
      <c r="D23" t="s">
        <v>131</v>
      </c>
      <c r="E23" t="s">
        <v>5</v>
      </c>
      <c r="F23" t="s">
        <v>43</v>
      </c>
      <c r="G23" s="18">
        <v>60</v>
      </c>
      <c r="H23" s="19">
        <v>125</v>
      </c>
      <c r="I23" t="s">
        <v>28</v>
      </c>
      <c r="J23" t="s">
        <v>7</v>
      </c>
    </row>
    <row r="24" spans="1:10" x14ac:dyDescent="0.25">
      <c r="A24" s="14">
        <v>42565</v>
      </c>
      <c r="B24" t="s">
        <v>36</v>
      </c>
      <c r="C24" t="s">
        <v>10</v>
      </c>
      <c r="D24" t="s">
        <v>131</v>
      </c>
      <c r="E24" t="s">
        <v>12</v>
      </c>
      <c r="F24" t="s">
        <v>40</v>
      </c>
      <c r="G24" s="18">
        <v>100</v>
      </c>
      <c r="H24" s="19">
        <v>49</v>
      </c>
      <c r="I24" t="s">
        <v>13</v>
      </c>
      <c r="J24" t="s">
        <v>7</v>
      </c>
    </row>
    <row r="25" spans="1:10" x14ac:dyDescent="0.25">
      <c r="A25" s="14">
        <v>42565</v>
      </c>
      <c r="B25" t="s">
        <v>36</v>
      </c>
      <c r="C25" t="s">
        <v>10</v>
      </c>
      <c r="D25" t="s">
        <v>132</v>
      </c>
      <c r="E25" t="s">
        <v>14</v>
      </c>
      <c r="F25" t="s">
        <v>38</v>
      </c>
      <c r="G25" s="18">
        <v>150</v>
      </c>
      <c r="H25" s="19">
        <v>140</v>
      </c>
      <c r="I25" t="s">
        <v>26</v>
      </c>
      <c r="J25" t="s">
        <v>7</v>
      </c>
    </row>
    <row r="26" spans="1:10" x14ac:dyDescent="0.25">
      <c r="A26" s="14">
        <v>42565</v>
      </c>
      <c r="B26" t="s">
        <v>36</v>
      </c>
      <c r="C26" t="s">
        <v>48</v>
      </c>
      <c r="D26">
        <v>67887</v>
      </c>
      <c r="E26" t="s">
        <v>16</v>
      </c>
      <c r="F26" t="s">
        <v>37</v>
      </c>
      <c r="G26" s="18">
        <v>400</v>
      </c>
      <c r="H26" s="19">
        <v>1800</v>
      </c>
      <c r="I26" t="s">
        <v>15</v>
      </c>
      <c r="J26" t="s">
        <v>7</v>
      </c>
    </row>
    <row r="27" spans="1:10" x14ac:dyDescent="0.25">
      <c r="A27" s="14">
        <v>42565</v>
      </c>
      <c r="B27" t="s">
        <v>36</v>
      </c>
      <c r="C27" t="s">
        <v>19</v>
      </c>
      <c r="D27" t="s">
        <v>132</v>
      </c>
      <c r="E27" t="s">
        <v>20</v>
      </c>
      <c r="F27" t="s">
        <v>42</v>
      </c>
      <c r="G27" s="18">
        <v>600</v>
      </c>
      <c r="H27" s="19">
        <v>595</v>
      </c>
      <c r="I27" t="s">
        <v>15</v>
      </c>
      <c r="J27" t="s">
        <v>7</v>
      </c>
    </row>
    <row r="28" spans="1:10" x14ac:dyDescent="0.25">
      <c r="A28" s="14">
        <v>42565</v>
      </c>
      <c r="B28" t="s">
        <v>36</v>
      </c>
      <c r="C28" t="s">
        <v>49</v>
      </c>
      <c r="D28">
        <v>5765765</v>
      </c>
      <c r="E28" t="s">
        <v>17</v>
      </c>
      <c r="F28" t="s">
        <v>39</v>
      </c>
      <c r="G28" s="18">
        <v>600</v>
      </c>
      <c r="H28" s="19">
        <v>24320</v>
      </c>
      <c r="I28" t="s">
        <v>26</v>
      </c>
      <c r="J28" t="s">
        <v>7</v>
      </c>
    </row>
    <row r="29" spans="1:10" x14ac:dyDescent="0.25">
      <c r="A29" s="14">
        <v>42567</v>
      </c>
      <c r="B29" t="s">
        <v>35</v>
      </c>
      <c r="C29" t="s">
        <v>46</v>
      </c>
      <c r="E29" t="s">
        <v>20</v>
      </c>
      <c r="F29" t="s">
        <v>42</v>
      </c>
      <c r="G29" s="18">
        <v>-635</v>
      </c>
      <c r="H29" s="19">
        <v>-665.70187435882497</v>
      </c>
      <c r="I29" t="s">
        <v>29</v>
      </c>
      <c r="J29" t="s">
        <v>7</v>
      </c>
    </row>
    <row r="30" spans="1:10" x14ac:dyDescent="0.25">
      <c r="A30" s="14">
        <v>42567</v>
      </c>
      <c r="B30" t="s">
        <v>35</v>
      </c>
      <c r="C30" t="s">
        <v>46</v>
      </c>
      <c r="E30" t="s">
        <v>17</v>
      </c>
      <c r="F30" t="s">
        <v>39</v>
      </c>
      <c r="G30" s="18">
        <v>-350</v>
      </c>
      <c r="H30" s="19">
        <v>-15983.809523809525</v>
      </c>
      <c r="I30" t="s">
        <v>30</v>
      </c>
      <c r="J30" t="s">
        <v>7</v>
      </c>
    </row>
    <row r="31" spans="1:10" x14ac:dyDescent="0.25">
      <c r="A31" s="14">
        <v>42567</v>
      </c>
      <c r="B31" t="s">
        <v>35</v>
      </c>
      <c r="C31" t="s">
        <v>46</v>
      </c>
      <c r="E31" t="s">
        <v>16</v>
      </c>
      <c r="F31" t="s">
        <v>37</v>
      </c>
      <c r="G31" s="18">
        <v>-560</v>
      </c>
      <c r="H31" s="19">
        <v>-2296.7353868542323</v>
      </c>
      <c r="I31" t="s">
        <v>23</v>
      </c>
      <c r="J31" t="s">
        <v>7</v>
      </c>
    </row>
    <row r="32" spans="1:10" x14ac:dyDescent="0.25">
      <c r="A32" s="14">
        <v>42567</v>
      </c>
      <c r="B32" t="s">
        <v>35</v>
      </c>
      <c r="C32" t="s">
        <v>46</v>
      </c>
      <c r="E32" t="s">
        <v>14</v>
      </c>
      <c r="F32" t="s">
        <v>38</v>
      </c>
      <c r="G32" s="18">
        <v>-100</v>
      </c>
      <c r="H32" s="19">
        <v>-62.039885627420468</v>
      </c>
      <c r="I32" t="s">
        <v>15</v>
      </c>
      <c r="J32" t="s">
        <v>7</v>
      </c>
    </row>
    <row r="33" spans="1:10" x14ac:dyDescent="0.25">
      <c r="A33" s="14">
        <v>42567</v>
      </c>
      <c r="B33" t="s">
        <v>35</v>
      </c>
      <c r="C33" t="s">
        <v>46</v>
      </c>
      <c r="E33" t="s">
        <v>12</v>
      </c>
      <c r="F33" t="s">
        <v>40</v>
      </c>
      <c r="G33" s="18">
        <v>-80</v>
      </c>
      <c r="H33" s="19">
        <v>-40.61036238394729</v>
      </c>
      <c r="I33" t="s">
        <v>21</v>
      </c>
      <c r="J33" t="s">
        <v>7</v>
      </c>
    </row>
    <row r="34" spans="1:10" x14ac:dyDescent="0.25">
      <c r="A34" s="14">
        <v>42567</v>
      </c>
      <c r="B34" t="s">
        <v>35</v>
      </c>
      <c r="C34" t="s">
        <v>46</v>
      </c>
      <c r="E34" t="s">
        <v>11</v>
      </c>
      <c r="F34" t="s">
        <v>44</v>
      </c>
      <c r="G34" s="18">
        <v>-30</v>
      </c>
      <c r="H34" s="19">
        <v>-24.413495619608106</v>
      </c>
      <c r="I34" t="s">
        <v>6</v>
      </c>
      <c r="J34" t="s">
        <v>7</v>
      </c>
    </row>
    <row r="35" spans="1:10" x14ac:dyDescent="0.25">
      <c r="A35" s="14">
        <v>42567</v>
      </c>
      <c r="B35" t="s">
        <v>35</v>
      </c>
      <c r="C35" t="s">
        <v>46</v>
      </c>
      <c r="E35" t="s">
        <v>5</v>
      </c>
      <c r="F35" t="s">
        <v>43</v>
      </c>
      <c r="G35" s="18">
        <v>-20</v>
      </c>
      <c r="H35" s="19">
        <v>-41.548720413312509</v>
      </c>
      <c r="I35" t="s">
        <v>28</v>
      </c>
      <c r="J35" t="s">
        <v>7</v>
      </c>
    </row>
    <row r="36" spans="1:10" x14ac:dyDescent="0.25">
      <c r="A36" s="14">
        <v>42567</v>
      </c>
      <c r="B36" t="s">
        <v>35</v>
      </c>
      <c r="C36" t="s">
        <v>46</v>
      </c>
      <c r="E36" t="s">
        <v>8</v>
      </c>
      <c r="F36" t="s">
        <v>41</v>
      </c>
      <c r="G36" s="18">
        <v>-10</v>
      </c>
      <c r="H36" s="19">
        <v>-370.39522744220727</v>
      </c>
      <c r="I36" t="s">
        <v>29</v>
      </c>
      <c r="J36" t="s">
        <v>7</v>
      </c>
    </row>
    <row r="37" spans="1:10" x14ac:dyDescent="0.25">
      <c r="A37" s="14">
        <v>42572</v>
      </c>
      <c r="B37" t="s">
        <v>36</v>
      </c>
      <c r="C37" t="s">
        <v>10</v>
      </c>
      <c r="D37" t="s">
        <v>132</v>
      </c>
      <c r="E37" t="s">
        <v>14</v>
      </c>
      <c r="F37" t="s">
        <v>38</v>
      </c>
      <c r="G37" s="18">
        <v>-300</v>
      </c>
      <c r="H37" s="19">
        <v>9</v>
      </c>
      <c r="I37" t="s">
        <v>18</v>
      </c>
      <c r="J37" t="s">
        <v>7</v>
      </c>
    </row>
    <row r="38" spans="1:10" x14ac:dyDescent="0.25">
      <c r="A38" s="14">
        <v>42572</v>
      </c>
      <c r="B38" t="s">
        <v>36</v>
      </c>
      <c r="C38" t="s">
        <v>10</v>
      </c>
      <c r="D38">
        <v>76868</v>
      </c>
      <c r="E38" t="s">
        <v>11</v>
      </c>
      <c r="F38" t="s">
        <v>44</v>
      </c>
      <c r="G38" s="18">
        <v>10</v>
      </c>
      <c r="H38" s="19">
        <v>12</v>
      </c>
      <c r="I38" t="s">
        <v>22</v>
      </c>
      <c r="J38" t="s">
        <v>7</v>
      </c>
    </row>
    <row r="39" spans="1:10" x14ac:dyDescent="0.25">
      <c r="A39" s="14">
        <v>42572</v>
      </c>
      <c r="B39" t="s">
        <v>36</v>
      </c>
      <c r="C39" t="s">
        <v>47</v>
      </c>
      <c r="D39">
        <v>76868</v>
      </c>
      <c r="E39" t="s">
        <v>8</v>
      </c>
      <c r="F39" t="s">
        <v>41</v>
      </c>
      <c r="G39" s="18">
        <v>20</v>
      </c>
      <c r="H39" s="19">
        <v>800</v>
      </c>
      <c r="I39" t="s">
        <v>21</v>
      </c>
      <c r="J39" t="s">
        <v>7</v>
      </c>
    </row>
    <row r="40" spans="1:10" x14ac:dyDescent="0.25">
      <c r="A40" s="14">
        <v>42572</v>
      </c>
      <c r="B40" t="s">
        <v>36</v>
      </c>
      <c r="C40" t="s">
        <v>10</v>
      </c>
      <c r="D40" t="s">
        <v>131</v>
      </c>
      <c r="E40" t="s">
        <v>12</v>
      </c>
      <c r="F40" t="s">
        <v>40</v>
      </c>
      <c r="G40" s="18">
        <v>70</v>
      </c>
      <c r="H40" s="19">
        <v>42</v>
      </c>
      <c r="I40" t="s">
        <v>31</v>
      </c>
      <c r="J40" t="s">
        <v>7</v>
      </c>
    </row>
    <row r="41" spans="1:10" x14ac:dyDescent="0.25">
      <c r="A41" s="14">
        <v>42572</v>
      </c>
      <c r="B41" t="s">
        <v>36</v>
      </c>
      <c r="C41" t="s">
        <v>48</v>
      </c>
      <c r="D41">
        <v>67887</v>
      </c>
      <c r="E41" t="s">
        <v>16</v>
      </c>
      <c r="F41" t="s">
        <v>37</v>
      </c>
      <c r="G41" s="18">
        <v>400</v>
      </c>
      <c r="H41" s="19">
        <v>1600</v>
      </c>
      <c r="I41" t="s">
        <v>6</v>
      </c>
      <c r="J41" t="s">
        <v>7</v>
      </c>
    </row>
    <row r="42" spans="1:10" x14ac:dyDescent="0.25">
      <c r="A42" s="14">
        <v>42572</v>
      </c>
      <c r="B42" t="s">
        <v>36</v>
      </c>
      <c r="C42" t="s">
        <v>50</v>
      </c>
      <c r="D42" t="s">
        <v>131</v>
      </c>
      <c r="E42" t="s">
        <v>5</v>
      </c>
      <c r="F42" t="s">
        <v>43</v>
      </c>
      <c r="G42" s="18">
        <v>500</v>
      </c>
      <c r="H42" s="19">
        <v>78</v>
      </c>
      <c r="I42" t="s">
        <v>23</v>
      </c>
      <c r="J42" t="s">
        <v>7</v>
      </c>
    </row>
    <row r="43" spans="1:10" x14ac:dyDescent="0.25">
      <c r="A43" s="14">
        <v>42572</v>
      </c>
      <c r="B43" t="s">
        <v>36</v>
      </c>
      <c r="C43" t="s">
        <v>19</v>
      </c>
      <c r="D43" t="s">
        <v>132</v>
      </c>
      <c r="E43" t="s">
        <v>20</v>
      </c>
      <c r="F43" t="s">
        <v>42</v>
      </c>
      <c r="G43" s="18">
        <v>500</v>
      </c>
      <c r="H43" s="19">
        <v>595</v>
      </c>
      <c r="I43" t="s">
        <v>32</v>
      </c>
      <c r="J43" t="s">
        <v>7</v>
      </c>
    </row>
    <row r="44" spans="1:10" x14ac:dyDescent="0.25">
      <c r="A44" s="14">
        <v>42572</v>
      </c>
      <c r="B44" t="s">
        <v>36</v>
      </c>
      <c r="C44" t="s">
        <v>49</v>
      </c>
      <c r="D44">
        <v>5765765</v>
      </c>
      <c r="E44" t="s">
        <v>17</v>
      </c>
      <c r="F44" t="s">
        <v>39</v>
      </c>
      <c r="G44" s="18">
        <v>500</v>
      </c>
      <c r="H44" s="19">
        <v>23200</v>
      </c>
      <c r="I44" t="s">
        <v>15</v>
      </c>
      <c r="J44" t="s">
        <v>7</v>
      </c>
    </row>
    <row r="45" spans="1:10" x14ac:dyDescent="0.25">
      <c r="A45" s="14">
        <v>42574</v>
      </c>
      <c r="B45" t="s">
        <v>35</v>
      </c>
      <c r="C45" t="s">
        <v>46</v>
      </c>
      <c r="E45" t="s">
        <v>20</v>
      </c>
      <c r="F45" t="s">
        <v>42</v>
      </c>
      <c r="G45" s="18">
        <v>-620</v>
      </c>
      <c r="H45" s="19">
        <v>-685.42701862950082</v>
      </c>
      <c r="I45" t="s">
        <v>22</v>
      </c>
      <c r="J45" t="s">
        <v>7</v>
      </c>
    </row>
    <row r="46" spans="1:10" x14ac:dyDescent="0.25">
      <c r="A46" s="14">
        <v>42574</v>
      </c>
      <c r="B46" t="s">
        <v>35</v>
      </c>
      <c r="C46" t="s">
        <v>46</v>
      </c>
      <c r="E46" t="s">
        <v>17</v>
      </c>
      <c r="F46" t="s">
        <v>39</v>
      </c>
      <c r="G46" s="18">
        <v>-400</v>
      </c>
      <c r="H46" s="19">
        <v>-18389.20634920635</v>
      </c>
      <c r="I46" t="s">
        <v>6</v>
      </c>
      <c r="J46" t="s">
        <v>7</v>
      </c>
    </row>
    <row r="47" spans="1:10" x14ac:dyDescent="0.25">
      <c r="A47" s="14">
        <v>42574</v>
      </c>
      <c r="B47" t="s">
        <v>35</v>
      </c>
      <c r="C47" t="s">
        <v>46</v>
      </c>
      <c r="E47" t="s">
        <v>16</v>
      </c>
      <c r="F47" t="s">
        <v>37</v>
      </c>
      <c r="G47" s="18">
        <v>-500</v>
      </c>
      <c r="H47" s="19">
        <v>-2023.6900820142605</v>
      </c>
      <c r="I47" t="s">
        <v>6</v>
      </c>
      <c r="J47" t="s">
        <v>7</v>
      </c>
    </row>
    <row r="48" spans="1:10" x14ac:dyDescent="0.25">
      <c r="A48" s="14">
        <v>42574</v>
      </c>
      <c r="B48" t="s">
        <v>35</v>
      </c>
      <c r="C48" t="s">
        <v>46</v>
      </c>
      <c r="E48" t="s">
        <v>14</v>
      </c>
      <c r="F48" t="s">
        <v>38</v>
      </c>
      <c r="G48" s="18">
        <v>-140</v>
      </c>
      <c r="H48" s="19">
        <v>-88.140518582740839</v>
      </c>
      <c r="I48" t="s">
        <v>24</v>
      </c>
      <c r="J48" t="s">
        <v>7</v>
      </c>
    </row>
    <row r="49" spans="1:10" x14ac:dyDescent="0.25">
      <c r="A49" s="14">
        <v>42574</v>
      </c>
      <c r="B49" t="s">
        <v>35</v>
      </c>
      <c r="C49" t="s">
        <v>46</v>
      </c>
      <c r="E49" t="s">
        <v>12</v>
      </c>
      <c r="F49" t="s">
        <v>40</v>
      </c>
      <c r="G49" s="18">
        <v>-120</v>
      </c>
      <c r="H49" s="19">
        <v>-64.090306054175983</v>
      </c>
      <c r="I49" t="s">
        <v>21</v>
      </c>
      <c r="J49" t="s">
        <v>7</v>
      </c>
    </row>
    <row r="50" spans="1:10" x14ac:dyDescent="0.25">
      <c r="A50" s="14">
        <v>42574</v>
      </c>
      <c r="B50" t="s">
        <v>35</v>
      </c>
      <c r="C50" t="s">
        <v>46</v>
      </c>
      <c r="E50" t="s">
        <v>11</v>
      </c>
      <c r="F50" t="s">
        <v>44</v>
      </c>
      <c r="G50" s="18">
        <v>-70</v>
      </c>
      <c r="H50" s="19">
        <v>-58.932448795648973</v>
      </c>
      <c r="I50" t="s">
        <v>13</v>
      </c>
      <c r="J50" t="s">
        <v>7</v>
      </c>
    </row>
    <row r="51" spans="1:10" x14ac:dyDescent="0.25">
      <c r="A51" s="14">
        <v>42574</v>
      </c>
      <c r="B51" t="s">
        <v>35</v>
      </c>
      <c r="C51" t="s">
        <v>46</v>
      </c>
      <c r="E51" t="s">
        <v>5</v>
      </c>
      <c r="F51" t="s">
        <v>43</v>
      </c>
      <c r="G51" s="18">
        <v>-30</v>
      </c>
      <c r="H51" s="19">
        <v>-61.222121478149106</v>
      </c>
      <c r="I51" t="s">
        <v>24</v>
      </c>
      <c r="J51" t="s">
        <v>7</v>
      </c>
    </row>
    <row r="52" spans="1:10" x14ac:dyDescent="0.25">
      <c r="A52" s="14">
        <v>42574</v>
      </c>
      <c r="B52" t="s">
        <v>35</v>
      </c>
      <c r="C52" t="s">
        <v>46</v>
      </c>
      <c r="E52" t="s">
        <v>8</v>
      </c>
      <c r="F52" t="s">
        <v>41</v>
      </c>
      <c r="G52" s="18">
        <v>-20</v>
      </c>
      <c r="H52" s="19">
        <v>-762.43928308024113</v>
      </c>
      <c r="I52" t="s">
        <v>21</v>
      </c>
      <c r="J52" t="s">
        <v>7</v>
      </c>
    </row>
    <row r="53" spans="1:10" x14ac:dyDescent="0.25">
      <c r="A53" s="14">
        <v>42579</v>
      </c>
      <c r="B53" t="s">
        <v>36</v>
      </c>
      <c r="C53" t="s">
        <v>47</v>
      </c>
      <c r="D53">
        <v>76868</v>
      </c>
      <c r="E53" t="s">
        <v>8</v>
      </c>
      <c r="F53" t="s">
        <v>41</v>
      </c>
      <c r="G53" s="18">
        <v>10</v>
      </c>
      <c r="H53" s="19">
        <v>410</v>
      </c>
      <c r="I53" t="s">
        <v>22</v>
      </c>
      <c r="J53" t="s">
        <v>7</v>
      </c>
    </row>
    <row r="54" spans="1:10" x14ac:dyDescent="0.25">
      <c r="A54" s="14">
        <v>42579</v>
      </c>
      <c r="B54" t="s">
        <v>36</v>
      </c>
      <c r="C54" t="s">
        <v>10</v>
      </c>
      <c r="D54">
        <v>76868</v>
      </c>
      <c r="E54" t="s">
        <v>11</v>
      </c>
      <c r="F54" t="s">
        <v>44</v>
      </c>
      <c r="G54" s="18">
        <v>10</v>
      </c>
      <c r="H54" s="19">
        <v>3.8</v>
      </c>
      <c r="I54" t="s">
        <v>23</v>
      </c>
      <c r="J54" t="s">
        <v>7</v>
      </c>
    </row>
    <row r="55" spans="1:10" x14ac:dyDescent="0.25">
      <c r="A55" s="14">
        <v>42579</v>
      </c>
      <c r="B55" t="s">
        <v>36</v>
      </c>
      <c r="C55" t="s">
        <v>10</v>
      </c>
      <c r="D55" t="s">
        <v>132</v>
      </c>
      <c r="E55" t="s">
        <v>14</v>
      </c>
      <c r="F55" t="s">
        <v>38</v>
      </c>
      <c r="G55" s="18">
        <v>10</v>
      </c>
      <c r="H55" s="19">
        <v>9</v>
      </c>
      <c r="I55" t="s">
        <v>27</v>
      </c>
      <c r="J55" t="s">
        <v>7</v>
      </c>
    </row>
    <row r="56" spans="1:10" x14ac:dyDescent="0.25">
      <c r="A56" s="14">
        <v>42579</v>
      </c>
      <c r="B56" t="s">
        <v>36</v>
      </c>
      <c r="C56" t="s">
        <v>50</v>
      </c>
      <c r="D56" t="s">
        <v>131</v>
      </c>
      <c r="E56" t="s">
        <v>5</v>
      </c>
      <c r="F56" t="s">
        <v>43</v>
      </c>
      <c r="G56" s="18">
        <v>20</v>
      </c>
      <c r="H56" s="19">
        <v>42</v>
      </c>
      <c r="I56" t="s">
        <v>24</v>
      </c>
      <c r="J56" t="s">
        <v>7</v>
      </c>
    </row>
    <row r="57" spans="1:10" x14ac:dyDescent="0.25">
      <c r="A57" s="14">
        <v>42579</v>
      </c>
      <c r="B57" t="s">
        <v>36</v>
      </c>
      <c r="C57" t="s">
        <v>10</v>
      </c>
      <c r="D57" t="s">
        <v>131</v>
      </c>
      <c r="E57" t="s">
        <v>12</v>
      </c>
      <c r="F57" t="s">
        <v>40</v>
      </c>
      <c r="G57" s="18">
        <v>40</v>
      </c>
      <c r="H57" s="19">
        <v>18</v>
      </c>
      <c r="I57" t="s">
        <v>22</v>
      </c>
      <c r="J57" t="s">
        <v>7</v>
      </c>
    </row>
    <row r="58" spans="1:10" x14ac:dyDescent="0.25">
      <c r="A58" s="14">
        <v>42579</v>
      </c>
      <c r="B58" t="s">
        <v>36</v>
      </c>
      <c r="C58" t="s">
        <v>48</v>
      </c>
      <c r="D58">
        <v>67887</v>
      </c>
      <c r="E58" t="s">
        <v>16</v>
      </c>
      <c r="F58" t="s">
        <v>37</v>
      </c>
      <c r="G58" s="18">
        <v>320</v>
      </c>
      <c r="H58" s="19">
        <v>1340</v>
      </c>
      <c r="I58" t="s">
        <v>21</v>
      </c>
      <c r="J58" t="s">
        <v>7</v>
      </c>
    </row>
    <row r="59" spans="1:10" x14ac:dyDescent="0.25">
      <c r="A59" s="14">
        <v>42579</v>
      </c>
      <c r="B59" t="s">
        <v>36</v>
      </c>
      <c r="C59" t="s">
        <v>49</v>
      </c>
      <c r="D59">
        <v>5765765</v>
      </c>
      <c r="E59" t="s">
        <v>17</v>
      </c>
      <c r="F59" t="s">
        <v>39</v>
      </c>
      <c r="G59" s="18">
        <v>380</v>
      </c>
      <c r="H59" s="19">
        <v>18300</v>
      </c>
      <c r="I59" t="s">
        <v>22</v>
      </c>
      <c r="J59" t="s">
        <v>7</v>
      </c>
    </row>
    <row r="60" spans="1:10" x14ac:dyDescent="0.25">
      <c r="A60" s="14">
        <v>42579</v>
      </c>
      <c r="B60" t="s">
        <v>36</v>
      </c>
      <c r="C60" t="s">
        <v>19</v>
      </c>
      <c r="D60" t="s">
        <v>132</v>
      </c>
      <c r="E60" t="s">
        <v>20</v>
      </c>
      <c r="F60" t="s">
        <v>42</v>
      </c>
      <c r="G60" s="18">
        <v>400</v>
      </c>
      <c r="H60" s="19">
        <v>390</v>
      </c>
      <c r="I60" t="s">
        <v>30</v>
      </c>
      <c r="J60" t="s">
        <v>7</v>
      </c>
    </row>
    <row r="61" spans="1:10" x14ac:dyDescent="0.25">
      <c r="A61" s="14">
        <v>42581</v>
      </c>
      <c r="B61" t="s">
        <v>35</v>
      </c>
      <c r="C61" t="s">
        <v>46</v>
      </c>
      <c r="E61" t="s">
        <v>20</v>
      </c>
      <c r="F61" t="s">
        <v>42</v>
      </c>
      <c r="G61" s="18">
        <v>-800</v>
      </c>
      <c r="H61" s="19">
        <v>-843.41910896162847</v>
      </c>
      <c r="I61" t="s">
        <v>9</v>
      </c>
      <c r="J61" t="s">
        <v>7</v>
      </c>
    </row>
    <row r="62" spans="1:10" x14ac:dyDescent="0.25">
      <c r="A62" s="14">
        <v>42581</v>
      </c>
      <c r="B62" t="s">
        <v>35</v>
      </c>
      <c r="C62" t="s">
        <v>46</v>
      </c>
      <c r="E62" t="s">
        <v>17</v>
      </c>
      <c r="F62" t="s">
        <v>39</v>
      </c>
      <c r="G62" s="18">
        <v>-620</v>
      </c>
      <c r="H62" s="19">
        <v>-28939.504977132092</v>
      </c>
      <c r="I62" t="s">
        <v>18</v>
      </c>
      <c r="J62" t="s">
        <v>7</v>
      </c>
    </row>
    <row r="63" spans="1:10" x14ac:dyDescent="0.25">
      <c r="A63" s="14">
        <v>42581</v>
      </c>
      <c r="B63" t="s">
        <v>35</v>
      </c>
      <c r="C63" t="s">
        <v>46</v>
      </c>
      <c r="E63" t="s">
        <v>16</v>
      </c>
      <c r="F63" t="s">
        <v>37</v>
      </c>
      <c r="G63" s="18">
        <v>-500</v>
      </c>
      <c r="H63" s="19">
        <v>-2062.9255978620677</v>
      </c>
      <c r="I63" t="s">
        <v>26</v>
      </c>
      <c r="J63" t="s">
        <v>7</v>
      </c>
    </row>
    <row r="64" spans="1:10" x14ac:dyDescent="0.25">
      <c r="A64" s="14">
        <v>42581</v>
      </c>
      <c r="B64" t="s">
        <v>35</v>
      </c>
      <c r="C64" t="s">
        <v>46</v>
      </c>
      <c r="E64" t="s">
        <v>14</v>
      </c>
      <c r="F64" t="s">
        <v>38</v>
      </c>
      <c r="G64" s="18">
        <v>-140</v>
      </c>
      <c r="H64" s="19">
        <v>-90.307632573425394</v>
      </c>
      <c r="I64" t="s">
        <v>9</v>
      </c>
      <c r="J64" t="s">
        <v>7</v>
      </c>
    </row>
    <row r="65" spans="1:10" x14ac:dyDescent="0.25">
      <c r="A65" s="14">
        <v>42581</v>
      </c>
      <c r="B65" t="s">
        <v>35</v>
      </c>
      <c r="C65" t="s">
        <v>46</v>
      </c>
      <c r="E65" t="s">
        <v>12</v>
      </c>
      <c r="F65" t="s">
        <v>40</v>
      </c>
      <c r="G65" s="18">
        <v>-120</v>
      </c>
      <c r="H65" s="19">
        <v>-61.635243753889853</v>
      </c>
      <c r="I65" t="s">
        <v>32</v>
      </c>
      <c r="J65" t="s">
        <v>7</v>
      </c>
    </row>
    <row r="66" spans="1:10" x14ac:dyDescent="0.25">
      <c r="A66" s="14">
        <v>42581</v>
      </c>
      <c r="B66" t="s">
        <v>35</v>
      </c>
      <c r="C66" t="s">
        <v>46</v>
      </c>
      <c r="E66" t="s">
        <v>5</v>
      </c>
      <c r="F66" t="s">
        <v>43</v>
      </c>
      <c r="G66" s="18">
        <v>-70</v>
      </c>
      <c r="H66" s="19">
        <v>-143.49527593171209</v>
      </c>
      <c r="I66" t="s">
        <v>31</v>
      </c>
      <c r="J66" t="s">
        <v>7</v>
      </c>
    </row>
    <row r="67" spans="1:10" x14ac:dyDescent="0.25">
      <c r="A67" s="14">
        <v>42581</v>
      </c>
      <c r="B67" t="s">
        <v>35</v>
      </c>
      <c r="C67" t="s">
        <v>46</v>
      </c>
      <c r="E67" t="s">
        <v>11</v>
      </c>
      <c r="F67" t="s">
        <v>44</v>
      </c>
      <c r="G67" s="18">
        <v>-70</v>
      </c>
      <c r="H67" s="19">
        <v>-54.755129829802861</v>
      </c>
      <c r="I67" t="s">
        <v>30</v>
      </c>
      <c r="J67" t="s">
        <v>7</v>
      </c>
    </row>
    <row r="68" spans="1:10" x14ac:dyDescent="0.25">
      <c r="A68" s="14">
        <v>42581</v>
      </c>
      <c r="B68" t="s">
        <v>35</v>
      </c>
      <c r="C68" t="s">
        <v>46</v>
      </c>
      <c r="E68" t="s">
        <v>8</v>
      </c>
      <c r="F68" t="s">
        <v>41</v>
      </c>
      <c r="G68" s="18">
        <v>-40</v>
      </c>
      <c r="H68" s="19">
        <v>-1550.6328019187636</v>
      </c>
      <c r="I68" t="s">
        <v>24</v>
      </c>
      <c r="J68" t="s">
        <v>7</v>
      </c>
    </row>
    <row r="69" spans="1:10" x14ac:dyDescent="0.25">
      <c r="A69" s="14">
        <v>42582</v>
      </c>
      <c r="B69" t="s">
        <v>45</v>
      </c>
      <c r="C69" t="s">
        <v>46</v>
      </c>
      <c r="E69" t="s">
        <v>14</v>
      </c>
      <c r="F69" t="s">
        <v>38</v>
      </c>
      <c r="G69" s="18">
        <v>-250</v>
      </c>
      <c r="H69" s="19">
        <v>-3.0317562363935684</v>
      </c>
      <c r="I69" t="s">
        <v>28</v>
      </c>
      <c r="J69" t="s">
        <v>7</v>
      </c>
    </row>
    <row r="70" spans="1:10" x14ac:dyDescent="0.25">
      <c r="A70" s="14">
        <v>42582</v>
      </c>
      <c r="B70" t="s">
        <v>45</v>
      </c>
      <c r="C70" t="s">
        <v>46</v>
      </c>
      <c r="E70" t="s">
        <v>17</v>
      </c>
      <c r="F70" t="s">
        <v>39</v>
      </c>
      <c r="G70" s="18">
        <v>-600</v>
      </c>
      <c r="H70" s="19">
        <v>-2800.5972558514927</v>
      </c>
      <c r="I70" t="s">
        <v>18</v>
      </c>
      <c r="J70" t="s">
        <v>7</v>
      </c>
    </row>
    <row r="71" spans="1:10" x14ac:dyDescent="0.25">
      <c r="A71" s="14">
        <v>42582</v>
      </c>
      <c r="B71" t="s">
        <v>45</v>
      </c>
      <c r="C71" t="s">
        <v>46</v>
      </c>
      <c r="E71" t="s">
        <v>20</v>
      </c>
      <c r="F71" t="s">
        <v>42</v>
      </c>
      <c r="G71" s="18">
        <v>-86.800000000000068</v>
      </c>
      <c r="H71" s="19">
        <v>-9.1510973322336753</v>
      </c>
      <c r="I71" t="s">
        <v>6</v>
      </c>
      <c r="J71" t="s">
        <v>7</v>
      </c>
    </row>
    <row r="72" spans="1:10" x14ac:dyDescent="0.25">
      <c r="A72" s="14">
        <v>42582</v>
      </c>
      <c r="B72" t="s">
        <v>45</v>
      </c>
      <c r="C72" t="s">
        <v>46</v>
      </c>
      <c r="E72" t="s">
        <v>16</v>
      </c>
      <c r="F72" t="s">
        <v>37</v>
      </c>
      <c r="G72" s="18">
        <v>-31.400000000000002</v>
      </c>
      <c r="H72" s="19">
        <v>-129.55172754573772</v>
      </c>
      <c r="I72" t="s">
        <v>27</v>
      </c>
      <c r="J72" t="s">
        <v>7</v>
      </c>
    </row>
    <row r="73" spans="1:10" x14ac:dyDescent="0.25">
      <c r="A73" s="14">
        <v>42582</v>
      </c>
      <c r="B73" t="s">
        <v>45</v>
      </c>
      <c r="C73" t="s">
        <v>46</v>
      </c>
      <c r="E73" t="s">
        <v>5</v>
      </c>
      <c r="F73" t="s">
        <v>43</v>
      </c>
      <c r="G73" s="18">
        <v>-8.9</v>
      </c>
      <c r="H73" s="19">
        <v>-18.244399368460538</v>
      </c>
      <c r="I73" t="s">
        <v>29</v>
      </c>
      <c r="J73" t="s">
        <v>7</v>
      </c>
    </row>
    <row r="74" spans="1:10" x14ac:dyDescent="0.25">
      <c r="A74" s="14">
        <v>42582</v>
      </c>
      <c r="B74" t="s">
        <v>45</v>
      </c>
      <c r="C74" t="s">
        <v>46</v>
      </c>
      <c r="E74" t="s">
        <v>11</v>
      </c>
      <c r="F74" t="s">
        <v>44</v>
      </c>
      <c r="G74" s="18">
        <v>-7.4</v>
      </c>
      <c r="H74" s="19">
        <v>-5.7883994391505933</v>
      </c>
      <c r="I74" t="s">
        <v>27</v>
      </c>
      <c r="J74" t="s">
        <v>7</v>
      </c>
    </row>
    <row r="75" spans="1:10" x14ac:dyDescent="0.25">
      <c r="A75" s="14">
        <v>42582</v>
      </c>
      <c r="B75" t="s">
        <v>45</v>
      </c>
      <c r="C75" t="s">
        <v>46</v>
      </c>
      <c r="E75" t="s">
        <v>8</v>
      </c>
      <c r="F75" t="s">
        <v>41</v>
      </c>
      <c r="G75" s="18">
        <v>-4.6999999999999993</v>
      </c>
      <c r="H75" s="19">
        <v>-182.19935422545458</v>
      </c>
      <c r="I75" t="s">
        <v>25</v>
      </c>
      <c r="J75" t="s">
        <v>7</v>
      </c>
    </row>
    <row r="76" spans="1:10" x14ac:dyDescent="0.25">
      <c r="A76" s="14">
        <v>42582</v>
      </c>
      <c r="B76" t="s">
        <v>45</v>
      </c>
      <c r="C76" t="s">
        <v>46</v>
      </c>
      <c r="E76" t="s">
        <v>12</v>
      </c>
      <c r="F76" t="s">
        <v>40</v>
      </c>
      <c r="G76" s="18">
        <v>-4.4000000000000004</v>
      </c>
      <c r="H76" s="19">
        <v>-2.2599589376426286</v>
      </c>
      <c r="I76" t="s">
        <v>31</v>
      </c>
      <c r="J76" t="s">
        <v>7</v>
      </c>
    </row>
    <row r="77" spans="1:10" x14ac:dyDescent="0.25">
      <c r="A77" s="14">
        <v>42586</v>
      </c>
      <c r="B77" t="s">
        <v>36</v>
      </c>
      <c r="C77" t="s">
        <v>47</v>
      </c>
      <c r="D77">
        <v>76868</v>
      </c>
      <c r="E77" t="s">
        <v>8</v>
      </c>
      <c r="F77" t="s">
        <v>41</v>
      </c>
      <c r="G77" s="18">
        <v>20</v>
      </c>
      <c r="H77" s="19">
        <v>750</v>
      </c>
      <c r="I77" t="s">
        <v>23</v>
      </c>
      <c r="J77" t="s">
        <v>7</v>
      </c>
    </row>
    <row r="78" spans="1:10" x14ac:dyDescent="0.25">
      <c r="A78" s="14">
        <v>42586</v>
      </c>
      <c r="B78" t="s">
        <v>36</v>
      </c>
      <c r="C78" t="s">
        <v>50</v>
      </c>
      <c r="D78" t="s">
        <v>131</v>
      </c>
      <c r="E78" t="s">
        <v>5</v>
      </c>
      <c r="F78" t="s">
        <v>43</v>
      </c>
      <c r="G78" s="18">
        <v>50</v>
      </c>
      <c r="H78" s="19">
        <v>105</v>
      </c>
      <c r="I78" t="s">
        <v>18</v>
      </c>
      <c r="J78" t="s">
        <v>7</v>
      </c>
    </row>
    <row r="79" spans="1:10" x14ac:dyDescent="0.25">
      <c r="A79" s="14">
        <v>42586</v>
      </c>
      <c r="B79" t="s">
        <v>36</v>
      </c>
      <c r="C79" t="s">
        <v>10</v>
      </c>
      <c r="D79">
        <v>76868</v>
      </c>
      <c r="E79" t="s">
        <v>11</v>
      </c>
      <c r="F79" t="s">
        <v>44</v>
      </c>
      <c r="G79" s="18">
        <v>90</v>
      </c>
      <c r="H79" s="19">
        <v>75</v>
      </c>
      <c r="I79" t="s">
        <v>25</v>
      </c>
      <c r="J79" t="s">
        <v>7</v>
      </c>
    </row>
    <row r="80" spans="1:10" x14ac:dyDescent="0.25">
      <c r="A80" s="14">
        <v>42586</v>
      </c>
      <c r="B80" t="s">
        <v>36</v>
      </c>
      <c r="C80" t="s">
        <v>10</v>
      </c>
      <c r="D80" t="s">
        <v>131</v>
      </c>
      <c r="E80" t="s">
        <v>12</v>
      </c>
      <c r="F80" t="s">
        <v>40</v>
      </c>
      <c r="G80" s="18">
        <v>110</v>
      </c>
      <c r="H80" s="19">
        <v>59</v>
      </c>
      <c r="I80" t="s">
        <v>31</v>
      </c>
      <c r="J80" t="s">
        <v>7</v>
      </c>
    </row>
    <row r="81" spans="1:10" x14ac:dyDescent="0.25">
      <c r="A81" s="14">
        <v>42586</v>
      </c>
      <c r="B81" t="s">
        <v>36</v>
      </c>
      <c r="C81" t="s">
        <v>10</v>
      </c>
      <c r="D81" t="s">
        <v>132</v>
      </c>
      <c r="E81" t="s">
        <v>14</v>
      </c>
      <c r="F81" t="s">
        <v>38</v>
      </c>
      <c r="G81" s="18">
        <v>200</v>
      </c>
      <c r="H81" s="19">
        <v>190</v>
      </c>
      <c r="I81" t="s">
        <v>29</v>
      </c>
      <c r="J81" t="s">
        <v>7</v>
      </c>
    </row>
    <row r="82" spans="1:10" x14ac:dyDescent="0.25">
      <c r="A82" s="14">
        <v>42586</v>
      </c>
      <c r="B82" t="s">
        <v>36</v>
      </c>
      <c r="C82" t="s">
        <v>48</v>
      </c>
      <c r="D82">
        <v>67887</v>
      </c>
      <c r="E82" t="s">
        <v>16</v>
      </c>
      <c r="F82" t="s">
        <v>37</v>
      </c>
      <c r="G82" s="18">
        <v>450</v>
      </c>
      <c r="H82" s="19">
        <v>1800</v>
      </c>
      <c r="I82" t="s">
        <v>24</v>
      </c>
      <c r="J82" t="s">
        <v>7</v>
      </c>
    </row>
    <row r="83" spans="1:10" x14ac:dyDescent="0.25">
      <c r="A83" s="14">
        <v>42586</v>
      </c>
      <c r="B83" t="s">
        <v>36</v>
      </c>
      <c r="C83" t="s">
        <v>49</v>
      </c>
      <c r="D83">
        <v>5765765</v>
      </c>
      <c r="E83" t="s">
        <v>17</v>
      </c>
      <c r="F83" t="s">
        <v>39</v>
      </c>
      <c r="G83" s="18">
        <v>400</v>
      </c>
      <c r="H83" s="19">
        <v>21760</v>
      </c>
      <c r="I83" t="s">
        <v>22</v>
      </c>
      <c r="J83" t="s">
        <v>7</v>
      </c>
    </row>
    <row r="84" spans="1:10" x14ac:dyDescent="0.25">
      <c r="A84" s="14">
        <v>42586</v>
      </c>
      <c r="B84" t="s">
        <v>36</v>
      </c>
      <c r="C84" t="s">
        <v>19</v>
      </c>
      <c r="D84" t="s">
        <v>132</v>
      </c>
      <c r="E84" t="s">
        <v>20</v>
      </c>
      <c r="F84" t="s">
        <v>42</v>
      </c>
      <c r="G84" s="18">
        <v>700</v>
      </c>
      <c r="H84" s="19">
        <v>700</v>
      </c>
      <c r="I84" t="s">
        <v>13</v>
      </c>
      <c r="J84" t="s">
        <v>7</v>
      </c>
    </row>
    <row r="85" spans="1:10" x14ac:dyDescent="0.25">
      <c r="A85" s="14">
        <v>42588</v>
      </c>
      <c r="B85" t="s">
        <v>35</v>
      </c>
      <c r="C85" t="s">
        <v>46</v>
      </c>
      <c r="E85" t="s">
        <v>20</v>
      </c>
      <c r="F85" t="s">
        <v>42</v>
      </c>
      <c r="G85" s="18">
        <v>-526.32000000000005</v>
      </c>
      <c r="H85" s="19">
        <v>-532.91202271981274</v>
      </c>
      <c r="I85" t="s">
        <v>24</v>
      </c>
      <c r="J85" t="s">
        <v>7</v>
      </c>
    </row>
    <row r="86" spans="1:10" x14ac:dyDescent="0.25">
      <c r="A86" s="14">
        <v>42588</v>
      </c>
      <c r="B86" t="s">
        <v>35</v>
      </c>
      <c r="C86" t="s">
        <v>46</v>
      </c>
      <c r="E86" t="s">
        <v>5</v>
      </c>
      <c r="F86" t="s">
        <v>43</v>
      </c>
      <c r="G86" s="18">
        <v>-250</v>
      </c>
      <c r="H86" s="19">
        <v>-23.032125448871462</v>
      </c>
      <c r="I86" t="s">
        <v>33</v>
      </c>
      <c r="J86" t="s">
        <v>7</v>
      </c>
    </row>
    <row r="87" spans="1:10" x14ac:dyDescent="0.25">
      <c r="A87" s="14">
        <v>42588</v>
      </c>
      <c r="B87" t="s">
        <v>35</v>
      </c>
      <c r="C87" t="s">
        <v>46</v>
      </c>
      <c r="E87" t="s">
        <v>17</v>
      </c>
      <c r="F87" t="s">
        <v>39</v>
      </c>
      <c r="G87" s="18">
        <v>-250</v>
      </c>
      <c r="H87" s="19">
        <v>-12527.308462619198</v>
      </c>
      <c r="I87" t="s">
        <v>18</v>
      </c>
      <c r="J87" t="s">
        <v>7</v>
      </c>
    </row>
    <row r="88" spans="1:10" x14ac:dyDescent="0.25">
      <c r="A88" s="14">
        <v>42588</v>
      </c>
      <c r="B88" t="s">
        <v>35</v>
      </c>
      <c r="C88" t="s">
        <v>46</v>
      </c>
      <c r="E88" t="s">
        <v>16</v>
      </c>
      <c r="F88" t="s">
        <v>37</v>
      </c>
      <c r="G88" s="18">
        <v>-438.6</v>
      </c>
      <c r="H88" s="19">
        <v>-1758.9059864852738</v>
      </c>
      <c r="I88" t="s">
        <v>21</v>
      </c>
      <c r="J88" t="s">
        <v>7</v>
      </c>
    </row>
    <row r="89" spans="1:10" x14ac:dyDescent="0.25">
      <c r="A89" s="14">
        <v>42588</v>
      </c>
      <c r="B89" t="s">
        <v>35</v>
      </c>
      <c r="C89" t="s">
        <v>46</v>
      </c>
      <c r="E89" t="s">
        <v>14</v>
      </c>
      <c r="F89" t="s">
        <v>38</v>
      </c>
      <c r="G89" s="18">
        <v>-105.3</v>
      </c>
      <c r="H89" s="19">
        <v>-95.846640102467418</v>
      </c>
      <c r="I89" t="s">
        <v>18</v>
      </c>
      <c r="J89" t="s">
        <v>7</v>
      </c>
    </row>
    <row r="90" spans="1:10" x14ac:dyDescent="0.25">
      <c r="A90" s="14">
        <v>42588</v>
      </c>
      <c r="B90" t="s">
        <v>35</v>
      </c>
      <c r="C90" t="s">
        <v>46</v>
      </c>
      <c r="E90" t="s">
        <v>12</v>
      </c>
      <c r="F90" t="s">
        <v>40</v>
      </c>
      <c r="G90" s="18">
        <v>-55.599999999999994</v>
      </c>
      <c r="H90" s="19">
        <v>-29.484710117147284</v>
      </c>
      <c r="I90" t="s">
        <v>6</v>
      </c>
      <c r="J90" t="s">
        <v>7</v>
      </c>
    </row>
    <row r="91" spans="1:10" x14ac:dyDescent="0.25">
      <c r="A91" s="14">
        <v>42588</v>
      </c>
      <c r="B91" t="s">
        <v>35</v>
      </c>
      <c r="C91" t="s">
        <v>46</v>
      </c>
      <c r="E91" t="s">
        <v>11</v>
      </c>
      <c r="F91" t="s">
        <v>44</v>
      </c>
      <c r="G91" s="18">
        <v>-52.599999999999994</v>
      </c>
      <c r="H91" s="19">
        <v>-43.833333333333336</v>
      </c>
      <c r="I91" t="s">
        <v>27</v>
      </c>
      <c r="J91" t="s">
        <v>7</v>
      </c>
    </row>
    <row r="92" spans="1:10" x14ac:dyDescent="0.25">
      <c r="A92" s="14">
        <v>42588</v>
      </c>
      <c r="B92" t="s">
        <v>35</v>
      </c>
      <c r="C92" t="s">
        <v>46</v>
      </c>
      <c r="E92" t="s">
        <v>8</v>
      </c>
      <c r="F92" t="s">
        <v>41</v>
      </c>
      <c r="G92" s="18">
        <v>-5.3000000000000007</v>
      </c>
      <c r="H92" s="19">
        <v>-198.75</v>
      </c>
      <c r="I92" t="s">
        <v>25</v>
      </c>
      <c r="J92" t="s">
        <v>7</v>
      </c>
    </row>
    <row r="93" spans="1:10" x14ac:dyDescent="0.25">
      <c r="A93" s="14">
        <v>42593</v>
      </c>
      <c r="B93" t="s">
        <v>36</v>
      </c>
      <c r="C93" t="s">
        <v>47</v>
      </c>
      <c r="D93">
        <v>76868</v>
      </c>
      <c r="E93" t="s">
        <v>8</v>
      </c>
      <c r="F93" t="s">
        <v>41</v>
      </c>
      <c r="G93" s="18">
        <v>20</v>
      </c>
      <c r="H93" s="19">
        <v>750</v>
      </c>
      <c r="I93" t="s">
        <v>23</v>
      </c>
      <c r="J93" t="s">
        <v>7</v>
      </c>
    </row>
    <row r="94" spans="1:10" x14ac:dyDescent="0.25">
      <c r="A94" s="14">
        <v>42593</v>
      </c>
      <c r="B94" t="s">
        <v>36</v>
      </c>
      <c r="C94" t="s">
        <v>10</v>
      </c>
      <c r="D94">
        <v>76868</v>
      </c>
      <c r="E94" t="s">
        <v>11</v>
      </c>
      <c r="F94" t="s">
        <v>44</v>
      </c>
      <c r="G94" s="18">
        <v>20</v>
      </c>
      <c r="H94" s="19">
        <v>16</v>
      </c>
      <c r="I94" t="s">
        <v>27</v>
      </c>
      <c r="J94" t="s">
        <v>7</v>
      </c>
    </row>
    <row r="95" spans="1:10" x14ac:dyDescent="0.25">
      <c r="A95" s="14">
        <v>42593</v>
      </c>
      <c r="B95" t="s">
        <v>36</v>
      </c>
      <c r="C95" t="s">
        <v>50</v>
      </c>
      <c r="D95" t="s">
        <v>131</v>
      </c>
      <c r="E95" t="s">
        <v>5</v>
      </c>
      <c r="F95" t="s">
        <v>43</v>
      </c>
      <c r="G95" s="18">
        <v>60</v>
      </c>
      <c r="H95" s="19">
        <v>125</v>
      </c>
      <c r="I95" t="s">
        <v>21</v>
      </c>
      <c r="J95" t="s">
        <v>7</v>
      </c>
    </row>
    <row r="96" spans="1:10" x14ac:dyDescent="0.25">
      <c r="A96" s="14">
        <v>42593</v>
      </c>
      <c r="B96" t="s">
        <v>36</v>
      </c>
      <c r="C96" t="s">
        <v>10</v>
      </c>
      <c r="D96" t="s">
        <v>131</v>
      </c>
      <c r="E96" t="s">
        <v>12</v>
      </c>
      <c r="F96" t="s">
        <v>40</v>
      </c>
      <c r="G96" s="18">
        <v>100</v>
      </c>
      <c r="H96" s="19">
        <v>49</v>
      </c>
      <c r="I96" t="s">
        <v>15</v>
      </c>
      <c r="J96" t="s">
        <v>7</v>
      </c>
    </row>
    <row r="97" spans="1:10" x14ac:dyDescent="0.25">
      <c r="A97" s="14">
        <v>42593</v>
      </c>
      <c r="B97" t="s">
        <v>36</v>
      </c>
      <c r="C97" t="s">
        <v>10</v>
      </c>
      <c r="D97" t="s">
        <v>132</v>
      </c>
      <c r="E97" t="s">
        <v>14</v>
      </c>
      <c r="F97" t="s">
        <v>38</v>
      </c>
      <c r="G97" s="18">
        <v>150</v>
      </c>
      <c r="H97" s="19">
        <v>140</v>
      </c>
      <c r="I97" t="s">
        <v>18</v>
      </c>
      <c r="J97" t="s">
        <v>7</v>
      </c>
    </row>
    <row r="98" spans="1:10" x14ac:dyDescent="0.25">
      <c r="A98" s="14">
        <v>42593</v>
      </c>
      <c r="B98" t="s">
        <v>36</v>
      </c>
      <c r="C98" t="s">
        <v>48</v>
      </c>
      <c r="D98">
        <v>67887</v>
      </c>
      <c r="E98" t="s">
        <v>16</v>
      </c>
      <c r="F98" t="s">
        <v>37</v>
      </c>
      <c r="G98" s="18">
        <v>400</v>
      </c>
      <c r="H98" s="19">
        <v>1800</v>
      </c>
      <c r="I98" t="s">
        <v>32</v>
      </c>
      <c r="J98" t="s">
        <v>7</v>
      </c>
    </row>
    <row r="99" spans="1:10" x14ac:dyDescent="0.25">
      <c r="A99" s="14">
        <v>42593</v>
      </c>
      <c r="B99" t="s">
        <v>36</v>
      </c>
      <c r="C99" t="s">
        <v>19</v>
      </c>
      <c r="D99" t="s">
        <v>132</v>
      </c>
      <c r="E99" t="s">
        <v>20</v>
      </c>
      <c r="F99" t="s">
        <v>42</v>
      </c>
      <c r="G99" s="18">
        <v>600</v>
      </c>
      <c r="H99" s="19">
        <v>595</v>
      </c>
      <c r="I99" t="s">
        <v>32</v>
      </c>
      <c r="J99" t="s">
        <v>7</v>
      </c>
    </row>
    <row r="100" spans="1:10" x14ac:dyDescent="0.25">
      <c r="A100" s="14">
        <v>42593</v>
      </c>
      <c r="B100" t="s">
        <v>36</v>
      </c>
      <c r="C100" t="s">
        <v>49</v>
      </c>
      <c r="D100">
        <v>5765765</v>
      </c>
      <c r="E100" t="s">
        <v>17</v>
      </c>
      <c r="F100" t="s">
        <v>39</v>
      </c>
      <c r="G100" s="18">
        <v>600</v>
      </c>
      <c r="H100" s="19">
        <v>24320</v>
      </c>
      <c r="I100" t="s">
        <v>21</v>
      </c>
      <c r="J100" t="s">
        <v>7</v>
      </c>
    </row>
    <row r="101" spans="1:10" x14ac:dyDescent="0.25">
      <c r="A101" s="14">
        <v>42595</v>
      </c>
      <c r="B101" t="s">
        <v>35</v>
      </c>
      <c r="C101" t="s">
        <v>46</v>
      </c>
      <c r="E101" t="s">
        <v>20</v>
      </c>
      <c r="F101" t="s">
        <v>42</v>
      </c>
      <c r="G101" s="18">
        <v>-635</v>
      </c>
      <c r="H101" s="19">
        <v>-634.87443914480355</v>
      </c>
      <c r="I101" t="s">
        <v>15</v>
      </c>
      <c r="J101" t="s">
        <v>7</v>
      </c>
    </row>
    <row r="102" spans="1:10" x14ac:dyDescent="0.25">
      <c r="A102" s="14">
        <v>42595</v>
      </c>
      <c r="B102" t="s">
        <v>35</v>
      </c>
      <c r="C102" t="s">
        <v>46</v>
      </c>
      <c r="E102" t="s">
        <v>17</v>
      </c>
      <c r="F102" t="s">
        <v>39</v>
      </c>
      <c r="G102" s="18">
        <v>-350</v>
      </c>
      <c r="H102" s="19">
        <v>-15929.480560786775</v>
      </c>
      <c r="I102" t="s">
        <v>25</v>
      </c>
      <c r="J102" t="s">
        <v>7</v>
      </c>
    </row>
    <row r="103" spans="1:10" x14ac:dyDescent="0.25">
      <c r="A103" s="14">
        <v>42595</v>
      </c>
      <c r="B103" t="s">
        <v>35</v>
      </c>
      <c r="C103" t="s">
        <v>46</v>
      </c>
      <c r="E103" t="s">
        <v>16</v>
      </c>
      <c r="F103" t="s">
        <v>37</v>
      </c>
      <c r="G103" s="18">
        <v>-420</v>
      </c>
      <c r="H103" s="19">
        <v>-1866.5790557473424</v>
      </c>
      <c r="I103" t="s">
        <v>24</v>
      </c>
      <c r="J103" t="s">
        <v>7</v>
      </c>
    </row>
    <row r="104" spans="1:10" x14ac:dyDescent="0.25">
      <c r="A104" s="14">
        <v>42595</v>
      </c>
      <c r="B104" t="s">
        <v>35</v>
      </c>
      <c r="C104" t="s">
        <v>46</v>
      </c>
      <c r="E104" t="s">
        <v>14</v>
      </c>
      <c r="F104" t="s">
        <v>38</v>
      </c>
      <c r="G104" s="18">
        <v>-100</v>
      </c>
      <c r="H104" s="19">
        <v>-92.284308499811019</v>
      </c>
      <c r="I104" t="s">
        <v>31</v>
      </c>
      <c r="J104" t="s">
        <v>7</v>
      </c>
    </row>
    <row r="105" spans="1:10" x14ac:dyDescent="0.25">
      <c r="A105" s="14">
        <v>42595</v>
      </c>
      <c r="B105" t="s">
        <v>35</v>
      </c>
      <c r="C105" t="s">
        <v>46</v>
      </c>
      <c r="E105" t="s">
        <v>12</v>
      </c>
      <c r="F105" t="s">
        <v>40</v>
      </c>
      <c r="G105" s="18">
        <v>-80</v>
      </c>
      <c r="H105" s="19">
        <v>-40.765584828868043</v>
      </c>
      <c r="I105" t="s">
        <v>26</v>
      </c>
      <c r="J105" t="s">
        <v>7</v>
      </c>
    </row>
    <row r="106" spans="1:10" x14ac:dyDescent="0.25">
      <c r="A106" s="14">
        <v>42595</v>
      </c>
      <c r="B106" t="s">
        <v>35</v>
      </c>
      <c r="C106" t="s">
        <v>46</v>
      </c>
      <c r="E106" t="s">
        <v>11</v>
      </c>
      <c r="F106" t="s">
        <v>44</v>
      </c>
      <c r="G106" s="18">
        <v>-30</v>
      </c>
      <c r="H106" s="19">
        <v>-24.651567944250868</v>
      </c>
      <c r="I106" t="s">
        <v>25</v>
      </c>
      <c r="J106" t="s">
        <v>7</v>
      </c>
    </row>
    <row r="107" spans="1:10" x14ac:dyDescent="0.25">
      <c r="A107" s="14">
        <v>42595</v>
      </c>
      <c r="B107" t="s">
        <v>35</v>
      </c>
      <c r="C107" t="s">
        <v>46</v>
      </c>
      <c r="E107" t="s">
        <v>5</v>
      </c>
      <c r="F107" t="s">
        <v>43</v>
      </c>
      <c r="G107" s="18">
        <v>-20</v>
      </c>
      <c r="H107" s="19">
        <v>-41.566756241321315</v>
      </c>
      <c r="I107" t="s">
        <v>28</v>
      </c>
      <c r="J107" t="s">
        <v>7</v>
      </c>
    </row>
    <row r="108" spans="1:10" x14ac:dyDescent="0.25">
      <c r="A108" s="14">
        <v>42595</v>
      </c>
      <c r="B108" t="s">
        <v>35</v>
      </c>
      <c r="C108" t="s">
        <v>46</v>
      </c>
      <c r="E108" t="s">
        <v>8</v>
      </c>
      <c r="F108" t="s">
        <v>41</v>
      </c>
      <c r="G108" s="18">
        <v>-10</v>
      </c>
      <c r="H108" s="19">
        <v>-375</v>
      </c>
      <c r="I108" t="s">
        <v>32</v>
      </c>
      <c r="J108" t="s">
        <v>7</v>
      </c>
    </row>
    <row r="109" spans="1:10" x14ac:dyDescent="0.25">
      <c r="A109" s="14">
        <v>42600</v>
      </c>
      <c r="B109" t="s">
        <v>36</v>
      </c>
      <c r="C109" t="s">
        <v>10</v>
      </c>
      <c r="D109">
        <v>76868</v>
      </c>
      <c r="E109" t="s">
        <v>11</v>
      </c>
      <c r="F109" t="s">
        <v>44</v>
      </c>
      <c r="G109" s="18">
        <v>10</v>
      </c>
      <c r="H109" s="19">
        <v>12</v>
      </c>
      <c r="I109" t="s">
        <v>6</v>
      </c>
      <c r="J109" t="s">
        <v>7</v>
      </c>
    </row>
    <row r="110" spans="1:10" x14ac:dyDescent="0.25">
      <c r="A110" s="14">
        <v>42600</v>
      </c>
      <c r="B110" t="s">
        <v>36</v>
      </c>
      <c r="C110" t="s">
        <v>10</v>
      </c>
      <c r="D110" t="s">
        <v>132</v>
      </c>
      <c r="E110" t="s">
        <v>14</v>
      </c>
      <c r="F110" t="s">
        <v>38</v>
      </c>
      <c r="G110" s="18">
        <v>10</v>
      </c>
      <c r="H110" s="19">
        <v>9</v>
      </c>
      <c r="I110" t="s">
        <v>25</v>
      </c>
      <c r="J110" t="s">
        <v>7</v>
      </c>
    </row>
    <row r="111" spans="1:10" x14ac:dyDescent="0.25">
      <c r="A111" s="14">
        <v>42600</v>
      </c>
      <c r="B111" t="s">
        <v>36</v>
      </c>
      <c r="C111" t="s">
        <v>47</v>
      </c>
      <c r="D111">
        <v>76868</v>
      </c>
      <c r="E111" t="s">
        <v>8</v>
      </c>
      <c r="F111" t="s">
        <v>41</v>
      </c>
      <c r="G111" s="18">
        <v>20</v>
      </c>
      <c r="H111" s="19">
        <v>800</v>
      </c>
      <c r="I111" t="s">
        <v>15</v>
      </c>
      <c r="J111" t="s">
        <v>7</v>
      </c>
    </row>
    <row r="112" spans="1:10" x14ac:dyDescent="0.25">
      <c r="A112" s="14">
        <v>42600</v>
      </c>
      <c r="B112" t="s">
        <v>36</v>
      </c>
      <c r="C112" t="s">
        <v>50</v>
      </c>
      <c r="D112" t="s">
        <v>131</v>
      </c>
      <c r="E112" t="s">
        <v>5</v>
      </c>
      <c r="F112" t="s">
        <v>43</v>
      </c>
      <c r="G112" s="18">
        <v>40</v>
      </c>
      <c r="H112" s="19">
        <v>78</v>
      </c>
      <c r="I112" t="s">
        <v>15</v>
      </c>
      <c r="J112" t="s">
        <v>7</v>
      </c>
    </row>
    <row r="113" spans="1:10" x14ac:dyDescent="0.25">
      <c r="A113" s="14">
        <v>42600</v>
      </c>
      <c r="B113" t="s">
        <v>36</v>
      </c>
      <c r="C113" t="s">
        <v>10</v>
      </c>
      <c r="D113" t="s">
        <v>131</v>
      </c>
      <c r="E113" t="s">
        <v>12</v>
      </c>
      <c r="F113" t="s">
        <v>40</v>
      </c>
      <c r="G113" s="18">
        <v>70</v>
      </c>
      <c r="H113" s="19">
        <v>42</v>
      </c>
      <c r="I113" t="s">
        <v>23</v>
      </c>
      <c r="J113" t="s">
        <v>7</v>
      </c>
    </row>
    <row r="114" spans="1:10" x14ac:dyDescent="0.25">
      <c r="A114" s="14">
        <v>42600</v>
      </c>
      <c r="B114" t="s">
        <v>36</v>
      </c>
      <c r="C114" t="s">
        <v>48</v>
      </c>
      <c r="D114">
        <v>67887</v>
      </c>
      <c r="E114" t="s">
        <v>16</v>
      </c>
      <c r="F114" t="s">
        <v>37</v>
      </c>
      <c r="G114" s="18">
        <v>400</v>
      </c>
      <c r="H114" s="19">
        <v>1600</v>
      </c>
      <c r="I114" t="s">
        <v>31</v>
      </c>
      <c r="J114" t="s">
        <v>7</v>
      </c>
    </row>
    <row r="115" spans="1:10" x14ac:dyDescent="0.25">
      <c r="A115" s="14">
        <v>42600</v>
      </c>
      <c r="B115" t="s">
        <v>36</v>
      </c>
      <c r="C115" t="s">
        <v>19</v>
      </c>
      <c r="D115" t="s">
        <v>132</v>
      </c>
      <c r="E115" t="s">
        <v>20</v>
      </c>
      <c r="F115" t="s">
        <v>42</v>
      </c>
      <c r="G115" s="18">
        <v>500</v>
      </c>
      <c r="H115" s="19">
        <v>595</v>
      </c>
      <c r="I115" t="s">
        <v>27</v>
      </c>
      <c r="J115" t="s">
        <v>7</v>
      </c>
    </row>
    <row r="116" spans="1:10" x14ac:dyDescent="0.25">
      <c r="A116" s="14">
        <v>42600</v>
      </c>
      <c r="B116" t="s">
        <v>36</v>
      </c>
      <c r="C116" t="s">
        <v>49</v>
      </c>
      <c r="D116">
        <v>5765765</v>
      </c>
      <c r="E116" t="s">
        <v>17</v>
      </c>
      <c r="F116" t="s">
        <v>39</v>
      </c>
      <c r="G116" s="18">
        <v>500</v>
      </c>
      <c r="H116" s="19">
        <v>23200</v>
      </c>
      <c r="I116" t="s">
        <v>9</v>
      </c>
      <c r="J116" t="s">
        <v>7</v>
      </c>
    </row>
    <row r="117" spans="1:10" x14ac:dyDescent="0.25">
      <c r="A117" s="14">
        <v>42602</v>
      </c>
      <c r="B117" t="s">
        <v>35</v>
      </c>
      <c r="C117" t="s">
        <v>46</v>
      </c>
      <c r="E117" t="s">
        <v>20</v>
      </c>
      <c r="F117" t="s">
        <v>42</v>
      </c>
      <c r="G117" s="18">
        <v>-620</v>
      </c>
      <c r="H117" s="19">
        <v>-689.35152663835959</v>
      </c>
      <c r="I117" t="s">
        <v>25</v>
      </c>
      <c r="J117" t="s">
        <v>7</v>
      </c>
    </row>
    <row r="118" spans="1:10" x14ac:dyDescent="0.25">
      <c r="A118" s="14">
        <v>42602</v>
      </c>
      <c r="B118" t="s">
        <v>35</v>
      </c>
      <c r="C118" t="s">
        <v>46</v>
      </c>
      <c r="E118" t="s">
        <v>17</v>
      </c>
      <c r="F118" t="s">
        <v>39</v>
      </c>
      <c r="G118" s="18">
        <v>-400</v>
      </c>
      <c r="H118" s="19">
        <v>-18331.863269149468</v>
      </c>
      <c r="I118" t="s">
        <v>28</v>
      </c>
      <c r="J118" t="s">
        <v>7</v>
      </c>
    </row>
    <row r="119" spans="1:10" x14ac:dyDescent="0.25">
      <c r="A119" s="14">
        <v>42602</v>
      </c>
      <c r="B119" t="s">
        <v>35</v>
      </c>
      <c r="C119" t="s">
        <v>46</v>
      </c>
      <c r="E119" t="s">
        <v>16</v>
      </c>
      <c r="F119" t="s">
        <v>37</v>
      </c>
      <c r="G119" s="18">
        <v>-400</v>
      </c>
      <c r="H119" s="19">
        <v>-1612.9337094078342</v>
      </c>
      <c r="I119" t="s">
        <v>13</v>
      </c>
      <c r="J119" t="s">
        <v>7</v>
      </c>
    </row>
    <row r="120" spans="1:10" x14ac:dyDescent="0.25">
      <c r="A120" s="14">
        <v>42602</v>
      </c>
      <c r="B120" t="s">
        <v>35</v>
      </c>
      <c r="C120" t="s">
        <v>46</v>
      </c>
      <c r="E120" t="s">
        <v>14</v>
      </c>
      <c r="F120" t="s">
        <v>38</v>
      </c>
      <c r="G120" s="18">
        <v>-140</v>
      </c>
      <c r="H120" s="19">
        <v>-129.02488453104377</v>
      </c>
      <c r="I120" t="s">
        <v>33</v>
      </c>
      <c r="J120" t="s">
        <v>7</v>
      </c>
    </row>
    <row r="121" spans="1:10" x14ac:dyDescent="0.25">
      <c r="A121" s="14">
        <v>42602</v>
      </c>
      <c r="B121" t="s">
        <v>35</v>
      </c>
      <c r="C121" t="s">
        <v>46</v>
      </c>
      <c r="E121" t="s">
        <v>12</v>
      </c>
      <c r="F121" t="s">
        <v>40</v>
      </c>
      <c r="G121" s="18">
        <v>-120</v>
      </c>
      <c r="H121" s="19">
        <v>-65.267756814716677</v>
      </c>
      <c r="I121" t="s">
        <v>18</v>
      </c>
      <c r="J121" t="s">
        <v>7</v>
      </c>
    </row>
    <row r="122" spans="1:10" x14ac:dyDescent="0.25">
      <c r="A122" s="14">
        <v>42602</v>
      </c>
      <c r="B122" t="s">
        <v>35</v>
      </c>
      <c r="C122" t="s">
        <v>46</v>
      </c>
      <c r="E122" t="s">
        <v>5</v>
      </c>
      <c r="F122" t="s">
        <v>43</v>
      </c>
      <c r="G122" s="18">
        <v>-30</v>
      </c>
      <c r="H122" s="19">
        <v>-61.438320421903342</v>
      </c>
      <c r="I122" t="s">
        <v>33</v>
      </c>
      <c r="J122" t="s">
        <v>7</v>
      </c>
    </row>
    <row r="123" spans="1:10" x14ac:dyDescent="0.25">
      <c r="A123" s="14">
        <v>42602</v>
      </c>
      <c r="B123" t="s">
        <v>35</v>
      </c>
      <c r="C123" t="s">
        <v>46</v>
      </c>
      <c r="E123" t="s">
        <v>8</v>
      </c>
      <c r="F123" t="s">
        <v>41</v>
      </c>
      <c r="G123" s="18">
        <v>-20</v>
      </c>
      <c r="H123" s="19">
        <v>-772.37136465324386</v>
      </c>
      <c r="I123" t="s">
        <v>34</v>
      </c>
      <c r="J123" t="s">
        <v>7</v>
      </c>
    </row>
    <row r="124" spans="1:10" x14ac:dyDescent="0.25">
      <c r="A124" s="14">
        <v>42602</v>
      </c>
      <c r="B124" t="s">
        <v>35</v>
      </c>
      <c r="C124" t="s">
        <v>46</v>
      </c>
      <c r="E124" t="s">
        <v>11</v>
      </c>
      <c r="F124" t="s">
        <v>44</v>
      </c>
      <c r="G124" s="18">
        <v>-20</v>
      </c>
      <c r="H124" s="19">
        <v>-18.457272044072621</v>
      </c>
      <c r="I124" t="s">
        <v>32</v>
      </c>
      <c r="J124" t="s">
        <v>7</v>
      </c>
    </row>
    <row r="125" spans="1:10" x14ac:dyDescent="0.25">
      <c r="A125" s="14">
        <v>42607</v>
      </c>
      <c r="B125" t="s">
        <v>36</v>
      </c>
      <c r="C125" t="s">
        <v>47</v>
      </c>
      <c r="D125">
        <v>76868</v>
      </c>
      <c r="E125" t="s">
        <v>8</v>
      </c>
      <c r="F125" t="s">
        <v>41</v>
      </c>
      <c r="G125" s="18">
        <v>10</v>
      </c>
      <c r="H125" s="19">
        <v>410</v>
      </c>
      <c r="I125" t="s">
        <v>13</v>
      </c>
      <c r="J125" t="s">
        <v>7</v>
      </c>
    </row>
    <row r="126" spans="1:10" x14ac:dyDescent="0.25">
      <c r="A126" s="14">
        <v>42607</v>
      </c>
      <c r="B126" t="s">
        <v>36</v>
      </c>
      <c r="C126" t="s">
        <v>10</v>
      </c>
      <c r="D126">
        <v>76868</v>
      </c>
      <c r="E126" t="s">
        <v>11</v>
      </c>
      <c r="F126" t="s">
        <v>44</v>
      </c>
      <c r="G126" s="18">
        <v>10</v>
      </c>
      <c r="H126" s="19">
        <v>3.8</v>
      </c>
      <c r="I126" t="s">
        <v>26</v>
      </c>
      <c r="J126" t="s">
        <v>7</v>
      </c>
    </row>
    <row r="127" spans="1:10" x14ac:dyDescent="0.25">
      <c r="A127" s="14">
        <v>42607</v>
      </c>
      <c r="B127" t="s">
        <v>36</v>
      </c>
      <c r="C127" t="s">
        <v>10</v>
      </c>
      <c r="D127" t="s">
        <v>132</v>
      </c>
      <c r="E127" t="s">
        <v>14</v>
      </c>
      <c r="F127" t="s">
        <v>38</v>
      </c>
      <c r="G127" s="18">
        <v>10</v>
      </c>
      <c r="H127" s="19">
        <v>9</v>
      </c>
      <c r="I127" t="s">
        <v>18</v>
      </c>
      <c r="J127" t="s">
        <v>7</v>
      </c>
    </row>
    <row r="128" spans="1:10" x14ac:dyDescent="0.25">
      <c r="A128" s="14">
        <v>42607</v>
      </c>
      <c r="B128" t="s">
        <v>36</v>
      </c>
      <c r="C128" t="s">
        <v>50</v>
      </c>
      <c r="D128" t="s">
        <v>131</v>
      </c>
      <c r="E128" t="s">
        <v>5</v>
      </c>
      <c r="F128" t="s">
        <v>43</v>
      </c>
      <c r="G128" s="18">
        <v>20</v>
      </c>
      <c r="H128" s="19">
        <v>42</v>
      </c>
      <c r="I128" t="s">
        <v>28</v>
      </c>
      <c r="J128" t="s">
        <v>7</v>
      </c>
    </row>
    <row r="129" spans="1:10" x14ac:dyDescent="0.25">
      <c r="A129" s="14">
        <v>42607</v>
      </c>
      <c r="B129" t="s">
        <v>36</v>
      </c>
      <c r="C129" t="s">
        <v>10</v>
      </c>
      <c r="D129" t="s">
        <v>131</v>
      </c>
      <c r="E129" t="s">
        <v>12</v>
      </c>
      <c r="F129" t="s">
        <v>40</v>
      </c>
      <c r="G129" s="18">
        <v>40</v>
      </c>
      <c r="H129" s="19">
        <v>18</v>
      </c>
      <c r="I129" t="s">
        <v>23</v>
      </c>
      <c r="J129" t="s">
        <v>7</v>
      </c>
    </row>
    <row r="130" spans="1:10" x14ac:dyDescent="0.25">
      <c r="A130" s="14">
        <v>42607</v>
      </c>
      <c r="B130" t="s">
        <v>36</v>
      </c>
      <c r="C130" t="s">
        <v>48</v>
      </c>
      <c r="D130">
        <v>67887</v>
      </c>
      <c r="E130" t="s">
        <v>16</v>
      </c>
      <c r="F130" t="s">
        <v>37</v>
      </c>
      <c r="G130" s="18">
        <v>320</v>
      </c>
      <c r="H130" s="19">
        <v>1340</v>
      </c>
      <c r="I130" t="s">
        <v>29</v>
      </c>
      <c r="J130" t="s">
        <v>7</v>
      </c>
    </row>
    <row r="131" spans="1:10" x14ac:dyDescent="0.25">
      <c r="A131" s="14">
        <v>42607</v>
      </c>
      <c r="B131" t="s">
        <v>36</v>
      </c>
      <c r="C131" t="s">
        <v>49</v>
      </c>
      <c r="D131">
        <v>5765765</v>
      </c>
      <c r="E131" t="s">
        <v>17</v>
      </c>
      <c r="F131" t="s">
        <v>39</v>
      </c>
      <c r="G131" s="18">
        <v>380</v>
      </c>
      <c r="H131" s="19">
        <v>18300</v>
      </c>
      <c r="I131" t="s">
        <v>6</v>
      </c>
      <c r="J131" t="s">
        <v>7</v>
      </c>
    </row>
    <row r="132" spans="1:10" x14ac:dyDescent="0.25">
      <c r="A132" s="14">
        <v>42607</v>
      </c>
      <c r="B132" t="s">
        <v>36</v>
      </c>
      <c r="C132" t="s">
        <v>19</v>
      </c>
      <c r="D132" t="s">
        <v>132</v>
      </c>
      <c r="E132" t="s">
        <v>20</v>
      </c>
      <c r="F132" t="s">
        <v>42</v>
      </c>
      <c r="G132" s="18">
        <v>400</v>
      </c>
      <c r="H132" s="19">
        <v>390</v>
      </c>
      <c r="I132" t="s">
        <v>31</v>
      </c>
      <c r="J132" t="s">
        <v>7</v>
      </c>
    </row>
    <row r="133" spans="1:10" x14ac:dyDescent="0.25">
      <c r="A133" s="14">
        <v>42609</v>
      </c>
      <c r="B133" t="s">
        <v>35</v>
      </c>
      <c r="C133" t="s">
        <v>46</v>
      </c>
      <c r="E133" t="s">
        <v>17</v>
      </c>
      <c r="F133" t="s">
        <v>39</v>
      </c>
      <c r="G133" s="18">
        <v>-620</v>
      </c>
      <c r="H133" s="19">
        <v>-28811.875411001209</v>
      </c>
      <c r="I133" t="s">
        <v>18</v>
      </c>
      <c r="J133" t="s">
        <v>7</v>
      </c>
    </row>
    <row r="134" spans="1:10" x14ac:dyDescent="0.25">
      <c r="A134" s="14">
        <v>42609</v>
      </c>
      <c r="B134" t="s">
        <v>35</v>
      </c>
      <c r="C134" t="s">
        <v>46</v>
      </c>
      <c r="E134" t="s">
        <v>20</v>
      </c>
      <c r="F134" t="s">
        <v>42</v>
      </c>
      <c r="G134" s="18">
        <v>-610</v>
      </c>
      <c r="H134" s="19">
        <v>-625.11661232370295</v>
      </c>
      <c r="I134" t="s">
        <v>27</v>
      </c>
      <c r="J134" t="s">
        <v>7</v>
      </c>
    </row>
    <row r="135" spans="1:10" x14ac:dyDescent="0.25">
      <c r="A135" s="14">
        <v>42609</v>
      </c>
      <c r="B135" t="s">
        <v>35</v>
      </c>
      <c r="C135" t="s">
        <v>46</v>
      </c>
      <c r="E135" t="s">
        <v>16</v>
      </c>
      <c r="F135" t="s">
        <v>37</v>
      </c>
      <c r="G135" s="18">
        <v>-250</v>
      </c>
      <c r="H135" s="19">
        <v>-1043.4087195421989</v>
      </c>
      <c r="I135" t="s">
        <v>24</v>
      </c>
      <c r="J135" t="s">
        <v>7</v>
      </c>
    </row>
    <row r="136" spans="1:10" x14ac:dyDescent="0.25">
      <c r="A136" s="14">
        <v>42609</v>
      </c>
      <c r="B136" t="s">
        <v>35</v>
      </c>
      <c r="C136" t="s">
        <v>46</v>
      </c>
      <c r="E136" t="s">
        <v>12</v>
      </c>
      <c r="F136" t="s">
        <v>40</v>
      </c>
      <c r="G136" s="18">
        <v>-90</v>
      </c>
      <c r="H136" s="19">
        <v>-45.712956457383299</v>
      </c>
      <c r="I136" t="s">
        <v>32</v>
      </c>
      <c r="J136" t="s">
        <v>7</v>
      </c>
    </row>
    <row r="137" spans="1:10" x14ac:dyDescent="0.25">
      <c r="A137" s="14">
        <v>42609</v>
      </c>
      <c r="B137" t="s">
        <v>35</v>
      </c>
      <c r="C137" t="s">
        <v>46</v>
      </c>
      <c r="E137" t="s">
        <v>5</v>
      </c>
      <c r="F137" t="s">
        <v>43</v>
      </c>
      <c r="G137" s="18">
        <v>-70</v>
      </c>
      <c r="H137" s="19">
        <v>-143.81472403234031</v>
      </c>
      <c r="I137" t="s">
        <v>32</v>
      </c>
      <c r="J137" t="s">
        <v>7</v>
      </c>
    </row>
    <row r="138" spans="1:10" x14ac:dyDescent="0.25">
      <c r="A138" s="14">
        <v>42609</v>
      </c>
      <c r="B138" t="s">
        <v>35</v>
      </c>
      <c r="C138" t="s">
        <v>46</v>
      </c>
      <c r="E138" t="s">
        <v>14</v>
      </c>
      <c r="F138" t="s">
        <v>38</v>
      </c>
      <c r="G138" s="18">
        <v>-40</v>
      </c>
      <c r="H138" s="19">
        <v>-36.706254053474311</v>
      </c>
      <c r="I138" t="s">
        <v>33</v>
      </c>
      <c r="J138" t="s">
        <v>7</v>
      </c>
    </row>
    <row r="139" spans="1:10" x14ac:dyDescent="0.25">
      <c r="A139" s="14">
        <v>42609</v>
      </c>
      <c r="B139" t="s">
        <v>35</v>
      </c>
      <c r="C139" t="s">
        <v>46</v>
      </c>
      <c r="E139" t="s">
        <v>8</v>
      </c>
      <c r="F139" t="s">
        <v>41</v>
      </c>
      <c r="G139" s="18">
        <v>-30</v>
      </c>
      <c r="H139" s="19">
        <v>-1179.145794247916</v>
      </c>
      <c r="I139" t="s">
        <v>9</v>
      </c>
      <c r="J139" t="s">
        <v>7</v>
      </c>
    </row>
    <row r="140" spans="1:10" x14ac:dyDescent="0.25">
      <c r="A140" s="14">
        <v>42609</v>
      </c>
      <c r="B140" t="s">
        <v>35</v>
      </c>
      <c r="C140" t="s">
        <v>46</v>
      </c>
      <c r="E140" t="s">
        <v>11</v>
      </c>
      <c r="F140" t="s">
        <v>44</v>
      </c>
      <c r="G140" s="18">
        <v>-10</v>
      </c>
      <c r="H140" s="19">
        <v>-7.2473819993953184</v>
      </c>
      <c r="I140" t="s">
        <v>33</v>
      </c>
      <c r="J140" t="s">
        <v>7</v>
      </c>
    </row>
    <row r="141" spans="1:10" x14ac:dyDescent="0.25">
      <c r="A141" s="14">
        <v>42613</v>
      </c>
      <c r="B141" t="s">
        <v>45</v>
      </c>
      <c r="C141" t="s">
        <v>46</v>
      </c>
      <c r="E141" t="s">
        <v>17</v>
      </c>
      <c r="F141" t="s">
        <v>39</v>
      </c>
      <c r="G141" s="18">
        <v>-160</v>
      </c>
      <c r="H141" s="19">
        <v>-7435.3226867099911</v>
      </c>
      <c r="I141" t="s">
        <v>28</v>
      </c>
      <c r="J141" t="s">
        <v>7</v>
      </c>
    </row>
    <row r="142" spans="1:10" x14ac:dyDescent="0.25">
      <c r="A142" s="14">
        <v>42613</v>
      </c>
      <c r="B142" t="s">
        <v>45</v>
      </c>
      <c r="C142" t="s">
        <v>46</v>
      </c>
      <c r="E142" t="s">
        <v>20</v>
      </c>
      <c r="F142" t="s">
        <v>42</v>
      </c>
      <c r="G142" s="18">
        <v>-6.8000000000000007</v>
      </c>
      <c r="H142" s="19">
        <v>-0.69685130554117491</v>
      </c>
      <c r="I142" t="s">
        <v>25</v>
      </c>
      <c r="J142" t="s">
        <v>7</v>
      </c>
    </row>
    <row r="143" spans="1:10" x14ac:dyDescent="0.25">
      <c r="A143" s="14">
        <v>42613</v>
      </c>
      <c r="B143" t="s">
        <v>45</v>
      </c>
      <c r="C143" t="s">
        <v>46</v>
      </c>
      <c r="E143" t="s">
        <v>8</v>
      </c>
      <c r="F143" t="s">
        <v>41</v>
      </c>
      <c r="G143" s="18">
        <v>-4.6999999999999993</v>
      </c>
      <c r="H143" s="19">
        <v>-184.73284109884023</v>
      </c>
      <c r="I143" t="s">
        <v>13</v>
      </c>
      <c r="J143" t="s">
        <v>7</v>
      </c>
    </row>
    <row r="144" spans="1:10" x14ac:dyDescent="0.25">
      <c r="A144" s="14">
        <v>42613</v>
      </c>
      <c r="B144" t="s">
        <v>45</v>
      </c>
      <c r="C144" t="s">
        <v>46</v>
      </c>
      <c r="E144" t="s">
        <v>14</v>
      </c>
      <c r="F144" t="s">
        <v>38</v>
      </c>
      <c r="G144" s="18">
        <v>-4.6999999999999993</v>
      </c>
      <c r="H144" s="19">
        <v>-4.3129848512832307</v>
      </c>
      <c r="I144" t="s">
        <v>34</v>
      </c>
      <c r="J144" t="s">
        <v>7</v>
      </c>
    </row>
    <row r="145" spans="1:10" x14ac:dyDescent="0.25">
      <c r="A145" s="14">
        <v>42613</v>
      </c>
      <c r="B145" t="s">
        <v>45</v>
      </c>
      <c r="C145" t="s">
        <v>46</v>
      </c>
      <c r="E145" t="s">
        <v>12</v>
      </c>
      <c r="F145" t="s">
        <v>40</v>
      </c>
      <c r="G145" s="18">
        <v>-4.4000000000000004</v>
      </c>
      <c r="H145" s="19">
        <v>-2.2348556490276268</v>
      </c>
      <c r="I145" t="s">
        <v>34</v>
      </c>
      <c r="J145" t="s">
        <v>7</v>
      </c>
    </row>
    <row r="146" spans="1:10" x14ac:dyDescent="0.25">
      <c r="A146" s="14">
        <v>42613</v>
      </c>
      <c r="B146" t="s">
        <v>45</v>
      </c>
      <c r="C146" t="s">
        <v>46</v>
      </c>
      <c r="E146" t="s">
        <v>5</v>
      </c>
      <c r="F146" t="s">
        <v>43</v>
      </c>
      <c r="G146" s="18">
        <v>-3.9000000000000057</v>
      </c>
      <c r="H146" s="19">
        <v>-8.0125346246589721</v>
      </c>
      <c r="I146" t="s">
        <v>34</v>
      </c>
      <c r="J146" t="s">
        <v>7</v>
      </c>
    </row>
    <row r="147" spans="1:10" x14ac:dyDescent="0.25">
      <c r="A147" s="14">
        <v>42613</v>
      </c>
      <c r="B147" t="s">
        <v>45</v>
      </c>
      <c r="C147" t="s">
        <v>46</v>
      </c>
      <c r="E147" t="s">
        <v>16</v>
      </c>
      <c r="F147" t="s">
        <v>37</v>
      </c>
      <c r="G147" s="18">
        <v>-1.4000000000000057</v>
      </c>
      <c r="H147" s="19">
        <v>-5.8430888294363372</v>
      </c>
      <c r="I147" t="s">
        <v>21</v>
      </c>
      <c r="J147" t="s">
        <v>7</v>
      </c>
    </row>
    <row r="148" spans="1:10" x14ac:dyDescent="0.25">
      <c r="A148" s="14">
        <v>42613</v>
      </c>
      <c r="B148" t="s">
        <v>45</v>
      </c>
      <c r="C148" t="s">
        <v>46</v>
      </c>
      <c r="E148" t="s">
        <v>11</v>
      </c>
      <c r="F148" t="s">
        <v>44</v>
      </c>
      <c r="G148" s="18">
        <v>0.26</v>
      </c>
      <c r="H148" s="19">
        <v>1.884319319842783</v>
      </c>
      <c r="I148" t="s">
        <v>21</v>
      </c>
      <c r="J148" t="s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722565F-3AF7-45B0-A753-BD6767FE62DF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PBI360</vt:lpstr>
      <vt:lpstr>Folha1</vt:lpstr>
      <vt:lpstr>Folha2</vt:lpstr>
      <vt:lpstr>Folha3</vt:lpstr>
      <vt:lpstr>Folha4</vt:lpstr>
      <vt:lpstr>Folha5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2024-06-17T18:41:47Z</dcterms:modified>
</cp:coreProperties>
</file>