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d94325432b88db0/Bureau/"/>
    </mc:Choice>
  </mc:AlternateContent>
  <xr:revisionPtr revIDLastSave="145" documentId="8_{891F158F-2580-40F1-8D29-2A77BA12B1F0}" xr6:coauthVersionLast="47" xr6:coauthVersionMax="47" xr10:uidLastSave="{C1C075E0-3599-4498-AB3F-72C9D518F2D4}"/>
  <bookViews>
    <workbookView xWindow="-23148" yWindow="4248" windowWidth="23256" windowHeight="12456" xr2:uid="{E94E5F46-253C-4F85-95F9-EA76E32EE57F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7" i="1" l="1"/>
  <c r="E55" i="1"/>
  <c r="F13" i="1"/>
  <c r="E51" i="1"/>
  <c r="F3" i="1"/>
  <c r="D4" i="1"/>
  <c r="D5" i="1"/>
  <c r="D6" i="1"/>
  <c r="D7" i="1"/>
  <c r="D8" i="1"/>
  <c r="D9" i="1"/>
  <c r="D10" i="1"/>
  <c r="D11" i="1"/>
  <c r="D12" i="1"/>
  <c r="D13" i="1"/>
  <c r="D14" i="1"/>
  <c r="D15" i="1"/>
  <c r="D3" i="1"/>
  <c r="F23" i="1"/>
  <c r="F41" i="1" s="1"/>
  <c r="F25" i="1"/>
  <c r="F26" i="1"/>
  <c r="F27" i="1"/>
  <c r="F29" i="1"/>
  <c r="F34" i="1"/>
  <c r="F35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19" i="1"/>
  <c r="F14" i="1"/>
  <c r="F43" i="1" l="1"/>
  <c r="F24" i="1"/>
  <c r="F20" i="1"/>
  <c r="F48" i="1"/>
  <c r="F19" i="1"/>
  <c r="F39" i="1"/>
  <c r="F21" i="1"/>
  <c r="F30" i="1"/>
  <c r="F32" i="1"/>
  <c r="F47" i="1"/>
  <c r="F42" i="1"/>
  <c r="F22" i="1"/>
  <c r="F28" i="1"/>
  <c r="F33" i="1"/>
  <c r="F44" i="1"/>
  <c r="F40" i="1"/>
  <c r="F37" i="1"/>
  <c r="F31" i="1"/>
  <c r="F45" i="1"/>
  <c r="F46" i="1"/>
  <c r="F38" i="1"/>
</calcChain>
</file>

<file path=xl/sharedStrings.xml><?xml version="1.0" encoding="utf-8"?>
<sst xmlns="http://schemas.openxmlformats.org/spreadsheetml/2006/main" count="128" uniqueCount="114">
  <si>
    <t>TFTFT</t>
  </si>
  <si>
    <t>Acorn Bannock</t>
  </si>
  <si>
    <t>Acorn Pancakes</t>
  </si>
  <si>
    <t>Bannock</t>
  </si>
  <si>
    <t>Breyerhouse Pie</t>
  </si>
  <si>
    <t>Broth</t>
  </si>
  <si>
    <t>Canned Corn</t>
  </si>
  <si>
    <t>Canned Ham</t>
  </si>
  <si>
    <t>Carrot</t>
  </si>
  <si>
    <t>Coastal Fishcakes</t>
  </si>
  <si>
    <t>Cooked Potato</t>
  </si>
  <si>
    <t>Dockworker's Pie</t>
  </si>
  <si>
    <t>Lily's Pancakes</t>
  </si>
  <si>
    <t>Pancakes</t>
  </si>
  <si>
    <t>Peach Pie</t>
  </si>
  <si>
    <t>Porridge</t>
  </si>
  <si>
    <t>Ptarmigan (Cooked)</t>
  </si>
  <si>
    <t>Ptarmigan (Raw)</t>
  </si>
  <si>
    <t>Ptarmigan Pie</t>
  </si>
  <si>
    <t>Ptarmigan Stew</t>
  </si>
  <si>
    <t>Prepper's Pie</t>
  </si>
  <si>
    <t>Rabbit Pie</t>
  </si>
  <si>
    <t>Rabbit Stew</t>
  </si>
  <si>
    <t>Ranger Stew</t>
  </si>
  <si>
    <t>Rose Hip Pie</t>
  </si>
  <si>
    <t>Stalker's Pie</t>
  </si>
  <si>
    <t>Thomson Family Stew</t>
  </si>
  <si>
    <t>Trout Stew</t>
  </si>
  <si>
    <t>Venison Pie</t>
  </si>
  <si>
    <t>Venison Stew</t>
  </si>
  <si>
    <t>Camber Flight Porridge</t>
  </si>
  <si>
    <t>ingame kcal</t>
  </si>
  <si>
    <t>ingame weight</t>
  </si>
  <si>
    <t>FREE UPDATES</t>
  </si>
  <si>
    <t>/</t>
  </si>
  <si>
    <t>BEAR</t>
  </si>
  <si>
    <t>DEER</t>
  </si>
  <si>
    <t>MOOSE</t>
  </si>
  <si>
    <t>RABBIT</t>
  </si>
  <si>
    <t>WOLF</t>
  </si>
  <si>
    <t>TROUT</t>
  </si>
  <si>
    <t>Ingredient realistic values combination</t>
  </si>
  <si>
    <t>OLD MILL FLOUR</t>
  </si>
  <si>
    <t>0,5realisticDeer + 1broth + 0,05 old mill flour</t>
  </si>
  <si>
    <t>0,5realisticTrout + 1broth + 0,05 old mill flour</t>
  </si>
  <si>
    <t>1cannedcorn + 4 carrots + 2 cookedPotatoes+ 2 broth + 0,05 old mill flour</t>
  </si>
  <si>
    <r>
      <t>0,5realisticRabbit + 0,5realisticDeer +</t>
    </r>
    <r>
      <rPr>
        <i/>
        <sz val="11"/>
        <color theme="1"/>
        <rFont val="Calibri"/>
        <family val="2"/>
        <scheme val="minor"/>
      </rPr>
      <t xml:space="preserve"> ingredients value….</t>
    </r>
  </si>
  <si>
    <t>0,5realisticRabbit + 1broth + 0,05 old mill flour</t>
  </si>
  <si>
    <t>0,5 RealisticPtarmigan + 1broth + 0,05 old mill flour</t>
  </si>
  <si>
    <t>kcal/kg (cal/L) realistic</t>
  </si>
  <si>
    <t>kcal/kg ingame</t>
  </si>
  <si>
    <t>item kcal realistic</t>
  </si>
  <si>
    <t xml:space="preserve"> TomatoSoup</t>
  </si>
  <si>
    <t xml:space="preserve"> Sardines</t>
  </si>
  <si>
    <t xml:space="preserve"> SaltyCrackers</t>
  </si>
  <si>
    <t xml:space="preserve"> PorkAndBeans</t>
  </si>
  <si>
    <t xml:space="preserve"> PinnaclePeaches</t>
  </si>
  <si>
    <t xml:space="preserve"> PeanutButter</t>
  </si>
  <si>
    <t xml:space="preserve"> Mre</t>
  </si>
  <si>
    <t xml:space="preserve"> MapleSyrup</t>
  </si>
  <si>
    <t xml:space="preserve"> KetchupChips</t>
  </si>
  <si>
    <t xml:space="preserve"> GranolaBar</t>
  </si>
  <si>
    <t xml:space="preserve"> EnergyBar</t>
  </si>
  <si>
    <t xml:space="preserve"> DogFood</t>
  </si>
  <si>
    <t xml:space="preserve"> CondensedMilk</t>
  </si>
  <si>
    <t xml:space="preserve"> ChocolateBa</t>
  </si>
  <si>
    <t xml:space="preserve"> CattailStalk</t>
  </si>
  <si>
    <t xml:space="preserve"> BeefJerky</t>
  </si>
  <si>
    <t xml:space="preserve"> AirlineVegetable</t>
  </si>
  <si>
    <t xml:space="preserve"> AirlineChicken</t>
  </si>
  <si>
    <t>Acorn grounds /2 + oil</t>
  </si>
  <si>
    <t>COOKING OIL</t>
  </si>
  <si>
    <t>1 bottle &gt;&gt;&gt;&gt;&gt;</t>
  </si>
  <si>
    <t>1/15 bottle &gt;&gt;&gt;&gt;</t>
  </si>
  <si>
    <t>Acorn grounds + oil + 1/6 maple syrup</t>
  </si>
  <si>
    <t>(0,2 flour + oil)/2</t>
  </si>
  <si>
    <t>1/6 syrup + acorn grounds + peaches + oil</t>
  </si>
  <si>
    <t>0,125 flour + oil + 1/6 maple syrup</t>
  </si>
  <si>
    <t>0,5Ptarm. + 0,5rabbit + 0,5Deer + oil + 0,20 flour</t>
  </si>
  <si>
    <t>(0,5Trout + 2 potato + oil)/4</t>
  </si>
  <si>
    <t>2potatoes + 0,5salmon + 0,5rockfish + oil</t>
  </si>
  <si>
    <t>SALMON</t>
  </si>
  <si>
    <t>WHITEFISH</t>
  </si>
  <si>
    <t>BASS</t>
  </si>
  <si>
    <t>BUBOT</t>
  </si>
  <si>
    <t>GOLDEYE</t>
  </si>
  <si>
    <t>REDIRISHLORD</t>
  </si>
  <si>
    <t>ROCKFISH$</t>
  </si>
  <si>
    <t>(peaches + oil + 0,2 flour)/3</t>
  </si>
  <si>
    <t>0,5ptarm. + oil + 0,2 flour</t>
  </si>
  <si>
    <t>batch size ?</t>
  </si>
  <si>
    <t>0,2 flour + 0,5rabbit + oil</t>
  </si>
  <si>
    <t>rose hip</t>
  </si>
  <si>
    <t>reishi</t>
  </si>
  <si>
    <t>1 rosehip ===&gt;</t>
  </si>
  <si>
    <t>1 reishi ===&gt;</t>
  </si>
  <si>
    <t>acorn grounds + oil + 2 prepared burdock + 4 reishi</t>
  </si>
  <si>
    <t>peaches + porridge + 1/6 mapple syrup + 4 rosehips</t>
  </si>
  <si>
    <t>8 rosehips + oil + 0,2 flour</t>
  </si>
  <si>
    <t>0,5bear + 0,5wolf + oil + acorn grounds</t>
  </si>
  <si>
    <t>0,5deer + oil + 0,2 flour</t>
  </si>
  <si>
    <t>AcornCooked</t>
  </si>
  <si>
    <t>AcornCookedBig</t>
  </si>
  <si>
    <t>RawBurbot</t>
  </si>
  <si>
    <t>CookedBurbot</t>
  </si>
  <si>
    <t>RawGoldeye</t>
  </si>
  <si>
    <t>CookedGoldeye</t>
  </si>
  <si>
    <t>RawRedIrishLord</t>
  </si>
  <si>
    <t>CookedRedIrishLord</t>
  </si>
  <si>
    <t>RawRockfish</t>
  </si>
  <si>
    <t>CookedRockfish</t>
  </si>
  <si>
    <t>BurdockTea</t>
  </si>
  <si>
    <t>BurdockPrepared</t>
  </si>
  <si>
    <t>AcornCoffeeCup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</si>
</sst>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9"/>
      <name val="Rubik"/>
    </font>
    <font>
      <sz val="12"/>
      <name val="Rubik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name val="Rubik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theme="0"/>
      <name val="Rubik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theme="1" tint="0.249977111117893"/>
        <bgColor indexed="64"/>
      </patternFill>
    </fill>
  </fills>
  <borders count="10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62">
    <xf numFmtId="0" fontId="0" fillId="0" borderId="0" xfId="0"/>
    <xf numFmtId="0" fontId="2" fillId="0" borderId="1" xfId="0" applyFont="1" applyBorder="1" applyAlignment="1">
      <alignment vertical="center" wrapText="1"/>
    </xf>
    <xf numFmtId="0" fontId="1" fillId="2" borderId="0" xfId="0" applyFont="1" applyFill="1"/>
    <xf numFmtId="2" fontId="2" fillId="0" borderId="1" xfId="0" applyNumberFormat="1" applyFont="1" applyBorder="1" applyAlignment="1">
      <alignment vertical="center" wrapText="1"/>
    </xf>
    <xf numFmtId="0" fontId="0" fillId="3" borderId="0" xfId="0" applyFill="1"/>
    <xf numFmtId="0" fontId="8" fillId="0" borderId="0" xfId="0" applyFont="1"/>
    <xf numFmtId="0" fontId="0" fillId="2" borderId="0" xfId="0" applyFill="1"/>
    <xf numFmtId="0" fontId="7" fillId="4" borderId="1" xfId="1" applyFont="1" applyFill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2" fontId="2" fillId="4" borderId="1" xfId="0" applyNumberFormat="1" applyFont="1" applyFill="1" applyBorder="1" applyAlignment="1">
      <alignment vertical="center" wrapText="1"/>
    </xf>
    <xf numFmtId="0" fontId="0" fillId="4" borderId="0" xfId="0" applyFill="1"/>
    <xf numFmtId="0" fontId="7" fillId="5" borderId="1" xfId="1" applyFont="1" applyFill="1" applyBorder="1" applyAlignment="1">
      <alignment vertical="center" wrapText="1"/>
    </xf>
    <xf numFmtId="0" fontId="2" fillId="5" borderId="1" xfId="0" applyFont="1" applyFill="1" applyBorder="1" applyAlignment="1">
      <alignment vertical="center" wrapText="1"/>
    </xf>
    <xf numFmtId="2" fontId="2" fillId="5" borderId="1" xfId="0" applyNumberFormat="1" applyFont="1" applyFill="1" applyBorder="1" applyAlignment="1">
      <alignment vertical="center" wrapText="1"/>
    </xf>
    <xf numFmtId="0" fontId="0" fillId="5" borderId="0" xfId="0" applyFill="1"/>
    <xf numFmtId="0" fontId="7" fillId="3" borderId="1" xfId="1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2" fontId="2" fillId="3" borderId="1" xfId="0" applyNumberFormat="1" applyFont="1" applyFill="1" applyBorder="1" applyAlignment="1">
      <alignment vertical="center" wrapText="1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1" fontId="10" fillId="0" borderId="0" xfId="0" applyNumberFormat="1" applyFont="1" applyAlignment="1">
      <alignment horizontal="center" vertical="center"/>
    </xf>
    <xf numFmtId="0" fontId="7" fillId="6" borderId="1" xfId="1" applyFont="1" applyFill="1" applyBorder="1" applyAlignment="1">
      <alignment vertical="center" wrapText="1"/>
    </xf>
    <xf numFmtId="0" fontId="2" fillId="6" borderId="1" xfId="0" applyFont="1" applyFill="1" applyBorder="1" applyAlignment="1">
      <alignment vertical="center" wrapText="1"/>
    </xf>
    <xf numFmtId="2" fontId="2" fillId="6" borderId="1" xfId="0" applyNumberFormat="1" applyFont="1" applyFill="1" applyBorder="1" applyAlignment="1">
      <alignment vertical="center" wrapText="1"/>
    </xf>
    <xf numFmtId="0" fontId="0" fillId="6" borderId="0" xfId="0" applyFill="1"/>
    <xf numFmtId="0" fontId="7" fillId="2" borderId="1" xfId="1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2" fontId="2" fillId="2" borderId="1" xfId="0" applyNumberFormat="1" applyFont="1" applyFill="1" applyBorder="1" applyAlignment="1">
      <alignment vertical="center" wrapText="1"/>
    </xf>
    <xf numFmtId="0" fontId="3" fillId="7" borderId="0" xfId="0" applyFont="1" applyFill="1"/>
    <xf numFmtId="0" fontId="10" fillId="0" borderId="0" xfId="0" applyFont="1" applyAlignment="1">
      <alignment horizontal="center" vertical="center" wrapText="1"/>
    </xf>
    <xf numFmtId="0" fontId="5" fillId="7" borderId="0" xfId="0" applyFont="1" applyFill="1"/>
    <xf numFmtId="0" fontId="12" fillId="7" borderId="0" xfId="0" applyFont="1" applyFill="1" applyBorder="1" applyAlignment="1">
      <alignment vertical="center" wrapText="1"/>
    </xf>
    <xf numFmtId="0" fontId="5" fillId="7" borderId="0" xfId="0" applyFont="1" applyFill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" fontId="0" fillId="6" borderId="0" xfId="0" applyNumberForma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1" fontId="0" fillId="4" borderId="0" xfId="0" applyNumberForma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1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" fontId="0" fillId="5" borderId="0" xfId="0" applyNumberForma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1" fontId="3" fillId="7" borderId="0" xfId="0" applyNumberFormat="1" applyFont="1" applyFill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1" fontId="4" fillId="0" borderId="2" xfId="0" applyNumberFormat="1" applyFont="1" applyBorder="1" applyAlignment="1">
      <alignment horizontal="center" vertical="center"/>
    </xf>
    <xf numFmtId="1" fontId="4" fillId="0" borderId="3" xfId="0" applyNumberFormat="1" applyFont="1" applyBorder="1" applyAlignment="1">
      <alignment horizontal="center" vertical="center"/>
    </xf>
    <xf numFmtId="1" fontId="4" fillId="0" borderId="4" xfId="0" applyNumberFormat="1" applyFont="1" applyBorder="1" applyAlignment="1">
      <alignment horizontal="center" vertical="center"/>
    </xf>
    <xf numFmtId="1" fontId="10" fillId="0" borderId="4" xfId="0" applyNumberFormat="1" applyFont="1" applyBorder="1" applyAlignment="1">
      <alignment horizontal="center" vertical="center"/>
    </xf>
    <xf numFmtId="1" fontId="4" fillId="6" borderId="4" xfId="0" applyNumberFormat="1" applyFont="1" applyFill="1" applyBorder="1" applyAlignment="1">
      <alignment horizontal="center" vertical="center"/>
    </xf>
    <xf numFmtId="1" fontId="4" fillId="4" borderId="4" xfId="0" applyNumberFormat="1" applyFont="1" applyFill="1" applyBorder="1" applyAlignment="1">
      <alignment horizontal="center" vertical="center"/>
    </xf>
    <xf numFmtId="1" fontId="4" fillId="3" borderId="4" xfId="0" applyNumberFormat="1" applyFont="1" applyFill="1" applyBorder="1" applyAlignment="1">
      <alignment horizontal="center" vertical="center"/>
    </xf>
    <xf numFmtId="1" fontId="4" fillId="2" borderId="4" xfId="0" applyNumberFormat="1" applyFont="1" applyFill="1" applyBorder="1" applyAlignment="1">
      <alignment horizontal="center" vertical="center"/>
    </xf>
    <xf numFmtId="1" fontId="4" fillId="5" borderId="4" xfId="0" applyNumberFormat="1" applyFont="1" applyFill="1" applyBorder="1" applyAlignment="1">
      <alignment horizontal="center" vertical="center"/>
    </xf>
    <xf numFmtId="1" fontId="3" fillId="7" borderId="4" xfId="0" applyNumberFormat="1" applyFont="1" applyFill="1" applyBorder="1" applyAlignment="1">
      <alignment horizontal="center" vertical="center"/>
    </xf>
    <xf numFmtId="1" fontId="4" fillId="0" borderId="5" xfId="0" applyNumberFormat="1" applyFont="1" applyBorder="1" applyAlignment="1">
      <alignment horizontal="center" vertical="center"/>
    </xf>
    <xf numFmtId="1" fontId="4" fillId="0" borderId="6" xfId="0" applyNumberFormat="1" applyFont="1" applyBorder="1" applyAlignment="1">
      <alignment horizontal="center" vertical="center"/>
    </xf>
    <xf numFmtId="1" fontId="4" fillId="0" borderId="7" xfId="0" applyNumberFormat="1" applyFont="1" applyBorder="1" applyAlignment="1">
      <alignment horizontal="center" vertical="center"/>
    </xf>
    <xf numFmtId="1" fontId="4" fillId="0" borderId="8" xfId="0" applyNumberFormat="1" applyFont="1" applyBorder="1" applyAlignment="1">
      <alignment horizontal="center" vertical="center"/>
    </xf>
    <xf numFmtId="1" fontId="4" fillId="0" borderId="9" xfId="0" applyNumberFormat="1" applyFont="1" applyBorder="1" applyAlignment="1">
      <alignment horizontal="center" vertical="center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colors>
    <mruColors>
      <color rgb="FFCC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thelongdark.fandom.com/wiki/Carrot" TargetMode="External"/><Relationship Id="rId13" Type="http://schemas.openxmlformats.org/officeDocument/2006/relationships/hyperlink" Target="https://thelongdark.fandom.com/wiki/Pancakes" TargetMode="External"/><Relationship Id="rId18" Type="http://schemas.openxmlformats.org/officeDocument/2006/relationships/hyperlink" Target="https://thelongdark.fandom.com/wiki/Ptarmigan_Pie" TargetMode="External"/><Relationship Id="rId26" Type="http://schemas.openxmlformats.org/officeDocument/2006/relationships/hyperlink" Target="https://thelongdark.fandom.com/wiki/Thomson_Family_Stew" TargetMode="External"/><Relationship Id="rId3" Type="http://schemas.openxmlformats.org/officeDocument/2006/relationships/hyperlink" Target="https://thelongdark.fandom.com/wiki/Bannock" TargetMode="External"/><Relationship Id="rId21" Type="http://schemas.openxmlformats.org/officeDocument/2006/relationships/hyperlink" Target="https://thelongdark.fandom.com/wiki/Rabbit_Pie" TargetMode="External"/><Relationship Id="rId7" Type="http://schemas.openxmlformats.org/officeDocument/2006/relationships/hyperlink" Target="https://thelongdark.fandom.com/wiki/Canned_Ham" TargetMode="External"/><Relationship Id="rId12" Type="http://schemas.openxmlformats.org/officeDocument/2006/relationships/hyperlink" Target="https://thelongdark.fandom.com/wiki/Lily%27s_Pancakes" TargetMode="External"/><Relationship Id="rId17" Type="http://schemas.openxmlformats.org/officeDocument/2006/relationships/hyperlink" Target="https://thelongdark.fandom.com/wiki/Ptarmigan_(Raw)" TargetMode="External"/><Relationship Id="rId25" Type="http://schemas.openxmlformats.org/officeDocument/2006/relationships/hyperlink" Target="https://thelongdark.fandom.com/wiki/Stalker%27s_Pie" TargetMode="External"/><Relationship Id="rId2" Type="http://schemas.openxmlformats.org/officeDocument/2006/relationships/hyperlink" Target="https://thelongdark.fandom.com/wiki/Acorn_Pancakes" TargetMode="External"/><Relationship Id="rId16" Type="http://schemas.openxmlformats.org/officeDocument/2006/relationships/hyperlink" Target="https://thelongdark.fandom.com/wiki/Ptarmigan_(Cooked)" TargetMode="External"/><Relationship Id="rId20" Type="http://schemas.openxmlformats.org/officeDocument/2006/relationships/hyperlink" Target="https://thelongdark.fandom.com/wiki/Prepper%27s_Pie" TargetMode="External"/><Relationship Id="rId29" Type="http://schemas.openxmlformats.org/officeDocument/2006/relationships/hyperlink" Target="https://thelongdark.fandom.com/wiki/Venison_Stew" TargetMode="External"/><Relationship Id="rId1" Type="http://schemas.openxmlformats.org/officeDocument/2006/relationships/hyperlink" Target="https://thelongdark.fandom.com/wiki/Acorn_Bannock" TargetMode="External"/><Relationship Id="rId6" Type="http://schemas.openxmlformats.org/officeDocument/2006/relationships/hyperlink" Target="https://thelongdark.fandom.com/wiki/Canned_Corn" TargetMode="External"/><Relationship Id="rId11" Type="http://schemas.openxmlformats.org/officeDocument/2006/relationships/hyperlink" Target="https://thelongdark.fandom.com/wiki/Dockworker%27s_Pie" TargetMode="External"/><Relationship Id="rId24" Type="http://schemas.openxmlformats.org/officeDocument/2006/relationships/hyperlink" Target="https://thelongdark.fandom.com/wiki/Rose_Hip_Pie" TargetMode="External"/><Relationship Id="rId5" Type="http://schemas.openxmlformats.org/officeDocument/2006/relationships/hyperlink" Target="https://thelongdark.fandom.com/wiki/Broth" TargetMode="External"/><Relationship Id="rId15" Type="http://schemas.openxmlformats.org/officeDocument/2006/relationships/hyperlink" Target="https://thelongdark.fandom.com/wiki/Porridge" TargetMode="External"/><Relationship Id="rId23" Type="http://schemas.openxmlformats.org/officeDocument/2006/relationships/hyperlink" Target="https://thelongdark.fandom.com/wiki/Ranger_Stew" TargetMode="External"/><Relationship Id="rId28" Type="http://schemas.openxmlformats.org/officeDocument/2006/relationships/hyperlink" Target="https://thelongdark.fandom.com/wiki/Venison_Pie" TargetMode="External"/><Relationship Id="rId10" Type="http://schemas.openxmlformats.org/officeDocument/2006/relationships/hyperlink" Target="https://thelongdark.fandom.com/wiki/Cooked_Potato" TargetMode="External"/><Relationship Id="rId19" Type="http://schemas.openxmlformats.org/officeDocument/2006/relationships/hyperlink" Target="https://thelongdark.fandom.com/wiki/Ptarmigan_Stew" TargetMode="External"/><Relationship Id="rId31" Type="http://schemas.openxmlformats.org/officeDocument/2006/relationships/printerSettings" Target="../printerSettings/printerSettings1.bin"/><Relationship Id="rId4" Type="http://schemas.openxmlformats.org/officeDocument/2006/relationships/hyperlink" Target="https://thelongdark.fandom.com/wiki/Breyerhouse_Pie" TargetMode="External"/><Relationship Id="rId9" Type="http://schemas.openxmlformats.org/officeDocument/2006/relationships/hyperlink" Target="https://thelongdark.fandom.com/wiki/Coastal_Fishcakes" TargetMode="External"/><Relationship Id="rId14" Type="http://schemas.openxmlformats.org/officeDocument/2006/relationships/hyperlink" Target="https://thelongdark.fandom.com/wiki/Peach_Pie" TargetMode="External"/><Relationship Id="rId22" Type="http://schemas.openxmlformats.org/officeDocument/2006/relationships/hyperlink" Target="https://thelongdark.fandom.com/wiki/Rabbit_Stew" TargetMode="External"/><Relationship Id="rId27" Type="http://schemas.openxmlformats.org/officeDocument/2006/relationships/hyperlink" Target="https://thelongdark.fandom.com/wiki/Trout_Stew" TargetMode="External"/><Relationship Id="rId30" Type="http://schemas.openxmlformats.org/officeDocument/2006/relationships/hyperlink" Target="https://thelongdark.fandom.com/wiki/Camber_Flight_Porridg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5C7AC-BB8D-4562-A683-FEECCDA7150A}">
  <dimension ref="A1:H241"/>
  <sheetViews>
    <sheetView tabSelected="1" zoomScale="55" zoomScaleNormal="55" workbookViewId="0">
      <pane xSplit="1" topLeftCell="B1" activePane="topRight" state="frozen"/>
      <selection pane="topRight" activeCell="M9" sqref="M9"/>
    </sheetView>
  </sheetViews>
  <sheetFormatPr baseColWidth="10" defaultRowHeight="15" x14ac:dyDescent="0.25"/>
  <cols>
    <col min="1" max="1" width="31" bestFit="1" customWidth="1"/>
    <col min="2" max="2" width="14.5703125" customWidth="1"/>
    <col min="3" max="3" width="18.140625" bestFit="1" customWidth="1"/>
    <col min="4" max="4" width="18.42578125" style="33" bestFit="1" customWidth="1"/>
    <col min="5" max="5" width="27.28515625" style="34" bestFit="1" customWidth="1"/>
    <col min="6" max="6" width="24" style="47" customWidth="1"/>
    <col min="7" max="7" width="15.5703125" style="34" customWidth="1"/>
    <col min="8" max="8" width="68.5703125" bestFit="1" customWidth="1"/>
  </cols>
  <sheetData>
    <row r="1" spans="1:8" ht="15.75" thickTop="1" x14ac:dyDescent="0.25">
      <c r="F1" s="48"/>
    </row>
    <row r="2" spans="1:8" s="19" customFormat="1" ht="38.25" customHeight="1" thickBot="1" x14ac:dyDescent="0.3">
      <c r="A2" s="19" t="s">
        <v>33</v>
      </c>
      <c r="B2" s="19" t="s">
        <v>31</v>
      </c>
      <c r="C2" s="19" t="s">
        <v>32</v>
      </c>
      <c r="D2" s="20" t="s">
        <v>50</v>
      </c>
      <c r="E2" s="20" t="s">
        <v>49</v>
      </c>
      <c r="F2" s="50" t="s">
        <v>51</v>
      </c>
    </row>
    <row r="3" spans="1:8" ht="16.5" thickBot="1" x14ac:dyDescent="0.3">
      <c r="A3" s="2" t="s">
        <v>101</v>
      </c>
      <c r="B3" s="1">
        <v>100</v>
      </c>
      <c r="C3" s="3">
        <v>0.03</v>
      </c>
      <c r="D3" s="33">
        <f>B3/C3</f>
        <v>3333.3333333333335</v>
      </c>
      <c r="E3" s="33">
        <v>5000</v>
      </c>
      <c r="F3" s="49">
        <f>E3*C3</f>
        <v>150</v>
      </c>
    </row>
    <row r="4" spans="1:8" ht="16.5" thickBot="1" x14ac:dyDescent="0.3">
      <c r="A4" s="2" t="s">
        <v>102</v>
      </c>
      <c r="B4" s="1">
        <v>400</v>
      </c>
      <c r="C4" s="3">
        <v>0.12</v>
      </c>
      <c r="D4" s="33">
        <f>B4/C4</f>
        <v>3333.3333333333335</v>
      </c>
      <c r="E4" s="33">
        <v>5000</v>
      </c>
      <c r="F4" s="49">
        <v>600</v>
      </c>
      <c r="H4" s="5"/>
    </row>
    <row r="5" spans="1:8" ht="16.5" thickBot="1" x14ac:dyDescent="0.3">
      <c r="A5" s="2" t="s">
        <v>103</v>
      </c>
      <c r="B5" s="1">
        <v>1950</v>
      </c>
      <c r="C5" s="3">
        <v>6</v>
      </c>
      <c r="D5" s="33">
        <f>B5/C5</f>
        <v>325</v>
      </c>
      <c r="E5" s="59">
        <v>900</v>
      </c>
      <c r="F5" s="58"/>
    </row>
    <row r="6" spans="1:8" ht="16.5" thickBot="1" x14ac:dyDescent="0.3">
      <c r="A6" s="2" t="s">
        <v>104</v>
      </c>
      <c r="B6" s="1">
        <v>1952.5</v>
      </c>
      <c r="C6" s="3">
        <v>4</v>
      </c>
      <c r="D6" s="33">
        <f>B6/C6</f>
        <v>488.125</v>
      </c>
      <c r="E6" s="60">
        <v>1150</v>
      </c>
      <c r="F6" s="58"/>
    </row>
    <row r="7" spans="1:8" ht="16.5" thickBot="1" x14ac:dyDescent="0.3">
      <c r="A7" s="2" t="s">
        <v>105</v>
      </c>
      <c r="B7" s="1">
        <v>630</v>
      </c>
      <c r="C7" s="3">
        <v>2.1</v>
      </c>
      <c r="D7" s="33">
        <f>B7/C7</f>
        <v>300</v>
      </c>
      <c r="E7" s="60">
        <v>1950</v>
      </c>
      <c r="F7" s="58"/>
    </row>
    <row r="8" spans="1:8" ht="16.5" thickBot="1" x14ac:dyDescent="0.3">
      <c r="A8" s="2" t="s">
        <v>106</v>
      </c>
      <c r="B8" s="1">
        <v>720</v>
      </c>
      <c r="C8" s="3">
        <v>1.6</v>
      </c>
      <c r="D8" s="33">
        <f>B8/C8</f>
        <v>450</v>
      </c>
      <c r="E8" s="60">
        <v>2500</v>
      </c>
      <c r="F8" s="58"/>
    </row>
    <row r="9" spans="1:8" ht="16.5" thickBot="1" x14ac:dyDescent="0.3">
      <c r="A9" s="2" t="s">
        <v>107</v>
      </c>
      <c r="B9" s="1">
        <v>930</v>
      </c>
      <c r="C9" s="3">
        <v>3.1</v>
      </c>
      <c r="D9" s="33">
        <f>B9/C9</f>
        <v>300</v>
      </c>
      <c r="E9" s="60">
        <v>900</v>
      </c>
      <c r="F9" s="58"/>
    </row>
    <row r="10" spans="1:8" ht="16.5" thickBot="1" x14ac:dyDescent="0.3">
      <c r="A10" s="2" t="s">
        <v>108</v>
      </c>
      <c r="B10" s="1">
        <v>900</v>
      </c>
      <c r="C10" s="3">
        <v>2</v>
      </c>
      <c r="D10" s="33">
        <f>B10/C10</f>
        <v>450</v>
      </c>
      <c r="E10" s="60">
        <v>1150</v>
      </c>
      <c r="F10" s="58"/>
    </row>
    <row r="11" spans="1:8" ht="16.5" thickBot="1" x14ac:dyDescent="0.3">
      <c r="A11" s="2" t="s">
        <v>109</v>
      </c>
      <c r="B11" s="1">
        <v>1500</v>
      </c>
      <c r="C11" s="3">
        <v>5</v>
      </c>
      <c r="D11" s="33">
        <f>B11/C11</f>
        <v>300</v>
      </c>
      <c r="E11" s="60">
        <v>900</v>
      </c>
      <c r="F11" s="58"/>
    </row>
    <row r="12" spans="1:8" ht="16.5" thickBot="1" x14ac:dyDescent="0.3">
      <c r="A12" s="2" t="s">
        <v>110</v>
      </c>
      <c r="B12" s="1">
        <v>1462.5</v>
      </c>
      <c r="C12" s="3">
        <v>3.25</v>
      </c>
      <c r="D12" s="33">
        <f>B12/C12</f>
        <v>450</v>
      </c>
      <c r="E12" s="61">
        <v>1090</v>
      </c>
      <c r="F12" s="58"/>
    </row>
    <row r="13" spans="1:8" ht="16.5" thickBot="1" x14ac:dyDescent="0.3">
      <c r="A13" s="2" t="s">
        <v>111</v>
      </c>
      <c r="B13" s="1">
        <v>100</v>
      </c>
      <c r="C13" s="3">
        <v>0.1</v>
      </c>
      <c r="D13" s="33">
        <f>B13/C13</f>
        <v>1000</v>
      </c>
      <c r="E13" s="33">
        <v>50</v>
      </c>
      <c r="F13" s="49">
        <f>E13*C13</f>
        <v>5</v>
      </c>
    </row>
    <row r="14" spans="1:8" ht="16.5" thickBot="1" x14ac:dyDescent="0.3">
      <c r="A14" s="2" t="s">
        <v>112</v>
      </c>
      <c r="B14" s="1">
        <v>275</v>
      </c>
      <c r="C14" s="3">
        <v>0.15</v>
      </c>
      <c r="D14" s="33">
        <f>B14/C14</f>
        <v>1833.3333333333335</v>
      </c>
      <c r="E14" s="33">
        <v>720</v>
      </c>
      <c r="F14" s="49">
        <f>E14*C14</f>
        <v>108</v>
      </c>
    </row>
    <row r="15" spans="1:8" ht="16.5" thickBot="1" x14ac:dyDescent="0.3">
      <c r="A15" s="2" t="s">
        <v>113</v>
      </c>
      <c r="B15" s="1">
        <v>100</v>
      </c>
      <c r="C15" s="1">
        <v>0.1</v>
      </c>
      <c r="D15" s="33">
        <f>B15/C15</f>
        <v>1000</v>
      </c>
      <c r="E15" s="33">
        <v>50</v>
      </c>
      <c r="F15" s="49">
        <v>5</v>
      </c>
    </row>
    <row r="16" spans="1:8" x14ac:dyDescent="0.25">
      <c r="F16" s="49"/>
    </row>
    <row r="17" spans="1:8" x14ac:dyDescent="0.25">
      <c r="F17" s="49"/>
    </row>
    <row r="18" spans="1:8" s="19" customFormat="1" ht="38.25" customHeight="1" thickBot="1" x14ac:dyDescent="0.3">
      <c r="A18" s="18" t="s">
        <v>0</v>
      </c>
      <c r="B18" s="19" t="s">
        <v>31</v>
      </c>
      <c r="C18" s="19" t="s">
        <v>32</v>
      </c>
      <c r="D18" s="20" t="s">
        <v>50</v>
      </c>
      <c r="E18" s="20" t="s">
        <v>49</v>
      </c>
      <c r="F18" s="50" t="s">
        <v>51</v>
      </c>
      <c r="G18" s="29" t="s">
        <v>90</v>
      </c>
      <c r="H18" s="19" t="s">
        <v>41</v>
      </c>
    </row>
    <row r="19" spans="1:8" ht="16.5" thickBot="1" x14ac:dyDescent="0.3">
      <c r="A19" s="21" t="s">
        <v>1</v>
      </c>
      <c r="B19" s="22">
        <v>250</v>
      </c>
      <c r="C19" s="23">
        <v>0.05</v>
      </c>
      <c r="D19" s="35">
        <f>B19/C19</f>
        <v>5000</v>
      </c>
      <c r="E19" s="36"/>
      <c r="F19" s="51">
        <f>F4/G19+E51/2</f>
        <v>327.33333333333331</v>
      </c>
      <c r="G19" s="36">
        <v>2</v>
      </c>
      <c r="H19" s="24" t="s">
        <v>70</v>
      </c>
    </row>
    <row r="20" spans="1:8" ht="16.5" thickBot="1" x14ac:dyDescent="0.3">
      <c r="A20" s="21" t="s">
        <v>2</v>
      </c>
      <c r="B20" s="22">
        <v>750</v>
      </c>
      <c r="C20" s="23">
        <v>0.15</v>
      </c>
      <c r="D20" s="35">
        <f>B20/C20</f>
        <v>5000</v>
      </c>
      <c r="E20" s="36"/>
      <c r="F20" s="51">
        <f>F4+E51+B63/6</f>
        <v>808</v>
      </c>
      <c r="G20" s="36">
        <v>1</v>
      </c>
      <c r="H20" s="24" t="s">
        <v>74</v>
      </c>
    </row>
    <row r="21" spans="1:8" ht="16.5" thickBot="1" x14ac:dyDescent="0.3">
      <c r="A21" s="21" t="s">
        <v>3</v>
      </c>
      <c r="B21" s="22">
        <v>200</v>
      </c>
      <c r="C21" s="23">
        <v>0.05</v>
      </c>
      <c r="D21" s="35">
        <f>B21/C21</f>
        <v>4000</v>
      </c>
      <c r="E21" s="36"/>
      <c r="F21" s="51">
        <f>(0.2*E49+E51)/2</f>
        <v>427.33333333333331</v>
      </c>
      <c r="G21" s="36">
        <v>2</v>
      </c>
      <c r="H21" s="24" t="s">
        <v>75</v>
      </c>
    </row>
    <row r="22" spans="1:8" ht="16.5" thickBot="1" x14ac:dyDescent="0.3">
      <c r="A22" s="7" t="s">
        <v>4</v>
      </c>
      <c r="B22" s="8">
        <v>2125</v>
      </c>
      <c r="C22" s="9">
        <v>0.2</v>
      </c>
      <c r="D22" s="37">
        <f>B22/C22</f>
        <v>10625</v>
      </c>
      <c r="E22" s="38"/>
      <c r="F22" s="52">
        <f>E51+0.2*E49+B72/2+B74/2+E35/2</f>
        <v>2396.6666666666665</v>
      </c>
      <c r="G22" s="38">
        <v>1</v>
      </c>
      <c r="H22" s="10" t="s">
        <v>78</v>
      </c>
    </row>
    <row r="23" spans="1:8" ht="16.5" thickBot="1" x14ac:dyDescent="0.3">
      <c r="A23" s="15" t="s">
        <v>5</v>
      </c>
      <c r="B23" s="16">
        <v>170</v>
      </c>
      <c r="C23" s="17">
        <v>0.8</v>
      </c>
      <c r="D23" s="39">
        <f>B23/C23</f>
        <v>212.5</v>
      </c>
      <c r="E23" s="40">
        <v>60</v>
      </c>
      <c r="F23" s="53">
        <f>E23*C23</f>
        <v>48</v>
      </c>
      <c r="G23" s="40">
        <v>4</v>
      </c>
      <c r="H23" s="4" t="s">
        <v>34</v>
      </c>
    </row>
    <row r="24" spans="1:8" ht="16.5" thickBot="1" x14ac:dyDescent="0.3">
      <c r="A24" s="25" t="s">
        <v>30</v>
      </c>
      <c r="B24" s="26">
        <v>1250</v>
      </c>
      <c r="C24" s="27">
        <v>0.3</v>
      </c>
      <c r="D24" s="41">
        <f>B24/C24</f>
        <v>4166.666666666667</v>
      </c>
      <c r="E24" s="42"/>
      <c r="F24" s="54">
        <f>B66+F34+B63/6+E55*4</f>
        <v>559.13333333333333</v>
      </c>
      <c r="G24" s="42">
        <v>1</v>
      </c>
      <c r="H24" s="6" t="s">
        <v>97</v>
      </c>
    </row>
    <row r="25" spans="1:8" ht="16.5" thickBot="1" x14ac:dyDescent="0.3">
      <c r="A25" s="15" t="s">
        <v>6</v>
      </c>
      <c r="B25" s="16">
        <v>295</v>
      </c>
      <c r="C25" s="17">
        <v>0.3</v>
      </c>
      <c r="D25" s="39">
        <f>B25/C25</f>
        <v>983.33333333333337</v>
      </c>
      <c r="E25" s="40">
        <v>910</v>
      </c>
      <c r="F25" s="53">
        <f>E25*C25</f>
        <v>273</v>
      </c>
      <c r="G25" s="40"/>
      <c r="H25" s="4" t="s">
        <v>34</v>
      </c>
    </row>
    <row r="26" spans="1:8" ht="16.5" thickBot="1" x14ac:dyDescent="0.3">
      <c r="A26" s="15" t="s">
        <v>7</v>
      </c>
      <c r="B26" s="16">
        <v>550</v>
      </c>
      <c r="C26" s="17">
        <v>0.4</v>
      </c>
      <c r="D26" s="39">
        <f>B26/C26</f>
        <v>1375</v>
      </c>
      <c r="E26" s="40">
        <v>1200</v>
      </c>
      <c r="F26" s="53">
        <f>E26*C26</f>
        <v>480</v>
      </c>
      <c r="G26" s="40"/>
      <c r="H26" s="4" t="s">
        <v>34</v>
      </c>
    </row>
    <row r="27" spans="1:8" ht="16.5" thickBot="1" x14ac:dyDescent="0.3">
      <c r="A27" s="15" t="s">
        <v>8</v>
      </c>
      <c r="B27" s="16">
        <v>175</v>
      </c>
      <c r="C27" s="17">
        <v>0.1</v>
      </c>
      <c r="D27" s="39">
        <f>B27/C27</f>
        <v>1750</v>
      </c>
      <c r="E27" s="40">
        <v>410</v>
      </c>
      <c r="F27" s="53">
        <f>E27*C27</f>
        <v>41</v>
      </c>
      <c r="G27" s="40"/>
      <c r="H27" s="4" t="s">
        <v>34</v>
      </c>
    </row>
    <row r="28" spans="1:8" ht="16.5" thickBot="1" x14ac:dyDescent="0.3">
      <c r="A28" s="7" t="s">
        <v>9</v>
      </c>
      <c r="B28" s="8">
        <v>312</v>
      </c>
      <c r="C28" s="9">
        <v>5.2999999999999999E-2</v>
      </c>
      <c r="D28" s="37">
        <f>B28/C28</f>
        <v>5886.7924528301892</v>
      </c>
      <c r="E28" s="38"/>
      <c r="F28" s="52">
        <f>(E51+F29*2+B76/2)/4</f>
        <v>228.91666666666669</v>
      </c>
      <c r="G28" s="38">
        <v>4</v>
      </c>
      <c r="H28" s="10" t="s">
        <v>79</v>
      </c>
    </row>
    <row r="29" spans="1:8" ht="16.5" thickBot="1" x14ac:dyDescent="0.3">
      <c r="A29" s="15" t="s">
        <v>10</v>
      </c>
      <c r="B29" s="16">
        <v>250</v>
      </c>
      <c r="C29" s="17">
        <v>0.15</v>
      </c>
      <c r="D29" s="39">
        <f>B29/C29</f>
        <v>1666.6666666666667</v>
      </c>
      <c r="E29" s="40">
        <v>870</v>
      </c>
      <c r="F29" s="53">
        <f>E29*C29</f>
        <v>130.5</v>
      </c>
      <c r="G29" s="40">
        <v>1</v>
      </c>
      <c r="H29" s="4" t="s">
        <v>34</v>
      </c>
    </row>
    <row r="30" spans="1:8" ht="16.5" thickBot="1" x14ac:dyDescent="0.3">
      <c r="A30" s="7" t="s">
        <v>11</v>
      </c>
      <c r="B30" s="8">
        <v>1500</v>
      </c>
      <c r="C30" s="9">
        <v>0.3</v>
      </c>
      <c r="D30" s="37">
        <f>B30/C30</f>
        <v>5000</v>
      </c>
      <c r="E30" s="38"/>
      <c r="F30" s="52">
        <f>F29*2+E51+B77/2+B83/2</f>
        <v>1420.6666666666667</v>
      </c>
      <c r="G30" s="38">
        <v>1</v>
      </c>
      <c r="H30" s="10" t="s">
        <v>80</v>
      </c>
    </row>
    <row r="31" spans="1:8" ht="16.5" thickBot="1" x14ac:dyDescent="0.3">
      <c r="A31" s="21" t="s">
        <v>12</v>
      </c>
      <c r="B31" s="22">
        <v>1000</v>
      </c>
      <c r="C31" s="23">
        <v>0.2</v>
      </c>
      <c r="D31" s="35">
        <f>B31/C31</f>
        <v>5000</v>
      </c>
      <c r="E31" s="36"/>
      <c r="F31" s="51">
        <f>B63/6+F4+E51+B66</f>
        <v>1053</v>
      </c>
      <c r="G31" s="36">
        <v>1</v>
      </c>
      <c r="H31" s="24" t="s">
        <v>76</v>
      </c>
    </row>
    <row r="32" spans="1:8" ht="16.5" thickBot="1" x14ac:dyDescent="0.3">
      <c r="A32" s="21" t="s">
        <v>13</v>
      </c>
      <c r="B32" s="22">
        <v>500</v>
      </c>
      <c r="C32" s="23">
        <v>0.15</v>
      </c>
      <c r="D32" s="35">
        <f>B32/C32</f>
        <v>3333.3333333333335</v>
      </c>
      <c r="E32" s="36"/>
      <c r="F32" s="51">
        <f>E51+0.125*E49+B63/6</f>
        <v>708</v>
      </c>
      <c r="G32" s="36">
        <v>1</v>
      </c>
      <c r="H32" s="24" t="s">
        <v>77</v>
      </c>
    </row>
    <row r="33" spans="1:8" ht="16.5" thickBot="1" x14ac:dyDescent="0.3">
      <c r="A33" s="7" t="s">
        <v>14</v>
      </c>
      <c r="B33" s="8">
        <v>250</v>
      </c>
      <c r="C33" s="9">
        <v>0.1</v>
      </c>
      <c r="D33" s="37">
        <f>B33/C33</f>
        <v>2500</v>
      </c>
      <c r="E33" s="38"/>
      <c r="F33" s="52">
        <f>(0.2*E49+E51+B66)/3</f>
        <v>366.55555555555549</v>
      </c>
      <c r="G33" s="38">
        <v>3</v>
      </c>
      <c r="H33" s="10" t="s">
        <v>88</v>
      </c>
    </row>
    <row r="34" spans="1:8" ht="16.5" thickBot="1" x14ac:dyDescent="0.3">
      <c r="A34" s="15" t="s">
        <v>15</v>
      </c>
      <c r="B34" s="16">
        <v>350</v>
      </c>
      <c r="C34" s="17">
        <v>0.2</v>
      </c>
      <c r="D34" s="39">
        <f>B34/C34</f>
        <v>1750</v>
      </c>
      <c r="E34" s="40">
        <v>480</v>
      </c>
      <c r="F34" s="53">
        <f>E34*C34</f>
        <v>96</v>
      </c>
      <c r="G34" s="40">
        <v>1</v>
      </c>
      <c r="H34" s="4" t="s">
        <v>34</v>
      </c>
    </row>
    <row r="35" spans="1:8" ht="16.5" thickBot="1" x14ac:dyDescent="0.3">
      <c r="A35" s="15" t="s">
        <v>16</v>
      </c>
      <c r="B35" s="16">
        <v>450</v>
      </c>
      <c r="C35" s="17">
        <v>1</v>
      </c>
      <c r="D35" s="39">
        <f>B35/C35</f>
        <v>450</v>
      </c>
      <c r="E35" s="40">
        <v>980</v>
      </c>
      <c r="F35" s="53">
        <f>E35*C35</f>
        <v>980</v>
      </c>
      <c r="G35" s="40"/>
      <c r="H35" s="4" t="s">
        <v>34</v>
      </c>
    </row>
    <row r="36" spans="1:8" ht="16.5" thickBot="1" x14ac:dyDescent="0.3">
      <c r="A36" s="15" t="s">
        <v>17</v>
      </c>
      <c r="B36" s="16">
        <v>500</v>
      </c>
      <c r="C36" s="17">
        <v>1</v>
      </c>
      <c r="D36" s="39">
        <f>B36/C36</f>
        <v>500</v>
      </c>
      <c r="E36" s="40" t="s">
        <v>34</v>
      </c>
      <c r="F36" s="53" t="s">
        <v>34</v>
      </c>
      <c r="G36" s="40"/>
      <c r="H36" s="4" t="s">
        <v>34</v>
      </c>
    </row>
    <row r="37" spans="1:8" ht="16.5" thickBot="1" x14ac:dyDescent="0.3">
      <c r="A37" s="7" t="s">
        <v>18</v>
      </c>
      <c r="B37" s="8">
        <v>250</v>
      </c>
      <c r="C37" s="9">
        <v>0.1</v>
      </c>
      <c r="D37" s="37">
        <f>B37/C37</f>
        <v>2500</v>
      </c>
      <c r="E37" s="38"/>
      <c r="F37" s="52">
        <f>(E35/2+E51+0.2*E49)/3</f>
        <v>448.22222222222217</v>
      </c>
      <c r="G37" s="38">
        <v>3</v>
      </c>
      <c r="H37" s="10" t="s">
        <v>89</v>
      </c>
    </row>
    <row r="38" spans="1:8" ht="16.5" thickBot="1" x14ac:dyDescent="0.3">
      <c r="A38" s="11" t="s">
        <v>19</v>
      </c>
      <c r="B38" s="12">
        <v>750</v>
      </c>
      <c r="C38" s="13">
        <v>0.35</v>
      </c>
      <c r="D38" s="43">
        <f>B38/C38</f>
        <v>2142.8571428571431</v>
      </c>
      <c r="E38" s="44"/>
      <c r="F38" s="55">
        <f>F23+0.05*E49+E35/2</f>
        <v>738</v>
      </c>
      <c r="G38" s="44">
        <v>1</v>
      </c>
      <c r="H38" s="14" t="s">
        <v>48</v>
      </c>
    </row>
    <row r="39" spans="1:8" ht="16.5" thickBot="1" x14ac:dyDescent="0.3">
      <c r="A39" s="7" t="s">
        <v>20</v>
      </c>
      <c r="B39" s="8">
        <v>900</v>
      </c>
      <c r="C39" s="9">
        <v>0.2</v>
      </c>
      <c r="D39" s="37">
        <f>B39/C39</f>
        <v>4500</v>
      </c>
      <c r="E39" s="38"/>
      <c r="F39" s="52">
        <f>F4+E51+F14*2+4*E57</f>
        <v>1204.6666666666665</v>
      </c>
      <c r="G39" s="38">
        <v>1</v>
      </c>
      <c r="H39" s="10" t="s">
        <v>96</v>
      </c>
    </row>
    <row r="40" spans="1:8" ht="16.5" thickBot="1" x14ac:dyDescent="0.3">
      <c r="A40" s="7" t="s">
        <v>21</v>
      </c>
      <c r="B40" s="8">
        <v>250</v>
      </c>
      <c r="C40" s="9">
        <v>0.1</v>
      </c>
      <c r="D40" s="37">
        <f>B40/C40</f>
        <v>2500</v>
      </c>
      <c r="E40" s="38"/>
      <c r="F40" s="52">
        <f>(0.2*E49+E51+B74/2)/3</f>
        <v>440.22222222222217</v>
      </c>
      <c r="G40" s="38">
        <v>3</v>
      </c>
      <c r="H40" s="10" t="s">
        <v>91</v>
      </c>
    </row>
    <row r="41" spans="1:8" ht="16.5" thickBot="1" x14ac:dyDescent="0.3">
      <c r="A41" s="11" t="s">
        <v>22</v>
      </c>
      <c r="B41" s="12">
        <v>750</v>
      </c>
      <c r="C41" s="13">
        <v>0.35</v>
      </c>
      <c r="D41" s="43">
        <f>B41/C41</f>
        <v>2142.8571428571431</v>
      </c>
      <c r="E41" s="44"/>
      <c r="F41" s="55">
        <f>B74/2+F23+0.05*E49</f>
        <v>714</v>
      </c>
      <c r="G41" s="44">
        <v>1</v>
      </c>
      <c r="H41" s="14" t="s">
        <v>47</v>
      </c>
    </row>
    <row r="42" spans="1:8" ht="16.5" thickBot="1" x14ac:dyDescent="0.3">
      <c r="A42" s="11" t="s">
        <v>23</v>
      </c>
      <c r="B42" s="12">
        <v>1600</v>
      </c>
      <c r="C42" s="13">
        <v>0.4</v>
      </c>
      <c r="D42" s="43">
        <f>B42/C42</f>
        <v>4000</v>
      </c>
      <c r="E42" s="44"/>
      <c r="F42" s="55">
        <f>F27*2+F23*2+F29+0.05*E49+B72/2+B74/2</f>
        <v>1560.5</v>
      </c>
      <c r="G42" s="44">
        <v>1</v>
      </c>
      <c r="H42" s="14" t="s">
        <v>46</v>
      </c>
    </row>
    <row r="43" spans="1:8" ht="16.5" thickBot="1" x14ac:dyDescent="0.3">
      <c r="A43" s="7" t="s">
        <v>24</v>
      </c>
      <c r="B43" s="8">
        <v>225</v>
      </c>
      <c r="C43" s="9">
        <v>0.1</v>
      </c>
      <c r="D43" s="37">
        <f>B43/C43</f>
        <v>2250</v>
      </c>
      <c r="E43" s="38"/>
      <c r="F43" s="52">
        <f>(E51+E49*0.2+E55*8)/3</f>
        <v>328.0888888888889</v>
      </c>
      <c r="G43" s="38">
        <v>3</v>
      </c>
      <c r="H43" s="10" t="s">
        <v>98</v>
      </c>
    </row>
    <row r="44" spans="1:8" ht="16.5" thickBot="1" x14ac:dyDescent="0.3">
      <c r="A44" s="7" t="s">
        <v>25</v>
      </c>
      <c r="B44" s="8">
        <v>1600</v>
      </c>
      <c r="C44" s="9">
        <v>0.2</v>
      </c>
      <c r="D44" s="37">
        <f>B44/C44</f>
        <v>8000</v>
      </c>
      <c r="E44" s="38"/>
      <c r="F44" s="52">
        <f>E51+F4+B71/2+B75/2</f>
        <v>1744.6666666666665</v>
      </c>
      <c r="G44" s="38">
        <v>1</v>
      </c>
      <c r="H44" s="10" t="s">
        <v>99</v>
      </c>
    </row>
    <row r="45" spans="1:8" ht="16.5" thickBot="1" x14ac:dyDescent="0.3">
      <c r="A45" s="11" t="s">
        <v>26</v>
      </c>
      <c r="B45" s="12">
        <v>900</v>
      </c>
      <c r="C45" s="13">
        <v>0.35</v>
      </c>
      <c r="D45" s="43">
        <f>B45/C45</f>
        <v>2571.4285714285716</v>
      </c>
      <c r="E45" s="44"/>
      <c r="F45" s="55">
        <f>F27*4+F29*2+F25+F23*2+0.05*E49</f>
        <v>994</v>
      </c>
      <c r="G45" s="44">
        <v>1</v>
      </c>
      <c r="H45" s="14" t="s">
        <v>45</v>
      </c>
    </row>
    <row r="46" spans="1:8" ht="16.5" thickBot="1" x14ac:dyDescent="0.3">
      <c r="A46" s="11" t="s">
        <v>27</v>
      </c>
      <c r="B46" s="12">
        <v>750</v>
      </c>
      <c r="C46" s="13">
        <v>0.35</v>
      </c>
      <c r="D46" s="43">
        <f>B46/C46</f>
        <v>2142.8571428571431</v>
      </c>
      <c r="E46" s="44"/>
      <c r="F46" s="55">
        <f>B76/2+F23+0.05*E49</f>
        <v>848</v>
      </c>
      <c r="G46" s="44">
        <v>1</v>
      </c>
      <c r="H46" s="14" t="s">
        <v>44</v>
      </c>
    </row>
    <row r="47" spans="1:8" ht="16.5" thickBot="1" x14ac:dyDescent="0.3">
      <c r="A47" s="7" t="s">
        <v>28</v>
      </c>
      <c r="B47" s="8">
        <v>325</v>
      </c>
      <c r="C47" s="9">
        <v>0.1</v>
      </c>
      <c r="D47" s="37">
        <f>B47/C47</f>
        <v>3250</v>
      </c>
      <c r="E47" s="38"/>
      <c r="F47" s="52">
        <f>(E51+0.2*E49+B72/2)/3</f>
        <v>480.22222222222217</v>
      </c>
      <c r="G47" s="38">
        <v>3</v>
      </c>
      <c r="H47" s="10" t="s">
        <v>100</v>
      </c>
    </row>
    <row r="48" spans="1:8" ht="16.5" thickBot="1" x14ac:dyDescent="0.3">
      <c r="A48" s="11" t="s">
        <v>29</v>
      </c>
      <c r="B48" s="12">
        <v>900</v>
      </c>
      <c r="C48" s="13">
        <v>0.35</v>
      </c>
      <c r="D48" s="43">
        <f>B48/C48</f>
        <v>2571.4285714285716</v>
      </c>
      <c r="E48" s="44"/>
      <c r="F48" s="55">
        <f>B72/2+0.05*E49+F23</f>
        <v>834</v>
      </c>
      <c r="G48" s="44">
        <v>1</v>
      </c>
      <c r="H48" s="14" t="s">
        <v>43</v>
      </c>
    </row>
    <row r="49" spans="1:6" x14ac:dyDescent="0.25">
      <c r="A49" s="28" t="s">
        <v>42</v>
      </c>
      <c r="B49" s="28"/>
      <c r="C49" s="28"/>
      <c r="D49" s="45"/>
      <c r="E49" s="46">
        <v>4000</v>
      </c>
      <c r="F49" s="56"/>
    </row>
    <row r="50" spans="1:6" x14ac:dyDescent="0.25">
      <c r="A50" s="28" t="s">
        <v>71</v>
      </c>
      <c r="B50" s="28"/>
      <c r="C50" s="28"/>
      <c r="D50" s="45" t="s">
        <v>72</v>
      </c>
      <c r="E50" s="46">
        <v>820</v>
      </c>
      <c r="F50" s="56"/>
    </row>
    <row r="51" spans="1:6" x14ac:dyDescent="0.25">
      <c r="A51" s="28"/>
      <c r="B51" s="28"/>
      <c r="C51" s="28"/>
      <c r="D51" s="45" t="s">
        <v>73</v>
      </c>
      <c r="E51" s="45">
        <f>E50/15</f>
        <v>54.666666666666664</v>
      </c>
      <c r="F51" s="56"/>
    </row>
    <row r="52" spans="1:6" x14ac:dyDescent="0.25">
      <c r="F52" s="49"/>
    </row>
    <row r="53" spans="1:6" ht="15.75" x14ac:dyDescent="0.25">
      <c r="A53" s="30" t="s">
        <v>69</v>
      </c>
      <c r="B53" s="31">
        <v>620</v>
      </c>
      <c r="C53" s="32"/>
      <c r="F53" s="49"/>
    </row>
    <row r="54" spans="1:6" ht="15.75" x14ac:dyDescent="0.25">
      <c r="A54" s="30" t="s">
        <v>68</v>
      </c>
      <c r="B54" s="31">
        <v>560</v>
      </c>
      <c r="C54" s="32"/>
      <c r="D54" s="33" t="s">
        <v>92</v>
      </c>
      <c r="E54" s="34">
        <v>1620</v>
      </c>
      <c r="F54" s="49"/>
    </row>
    <row r="55" spans="1:6" ht="15.75" x14ac:dyDescent="0.25">
      <c r="A55" s="30" t="s">
        <v>67</v>
      </c>
      <c r="B55" s="31">
        <v>410</v>
      </c>
      <c r="C55" s="32"/>
      <c r="D55" s="33" t="s">
        <v>94</v>
      </c>
      <c r="E55" s="34">
        <f>E54*0.01</f>
        <v>16.2</v>
      </c>
      <c r="F55" s="49"/>
    </row>
    <row r="56" spans="1:6" ht="15.75" x14ac:dyDescent="0.25">
      <c r="A56" s="30" t="s">
        <v>66</v>
      </c>
      <c r="B56" s="31">
        <v>15</v>
      </c>
      <c r="C56" s="32"/>
      <c r="D56" s="33" t="s">
        <v>93</v>
      </c>
      <c r="E56" s="34">
        <v>1670</v>
      </c>
      <c r="F56" s="49"/>
    </row>
    <row r="57" spans="1:6" ht="15.75" x14ac:dyDescent="0.25">
      <c r="A57" s="30" t="s">
        <v>65</v>
      </c>
      <c r="B57" s="31">
        <v>585</v>
      </c>
      <c r="C57" s="32"/>
      <c r="D57" s="33" t="s">
        <v>95</v>
      </c>
      <c r="E57" s="34">
        <f>E56*0.05</f>
        <v>83.5</v>
      </c>
      <c r="F57" s="49"/>
    </row>
    <row r="58" spans="1:6" ht="15.75" x14ac:dyDescent="0.25">
      <c r="A58" s="30" t="s">
        <v>64</v>
      </c>
      <c r="B58" s="31">
        <v>815</v>
      </c>
      <c r="C58" s="32"/>
      <c r="F58" s="49"/>
    </row>
    <row r="59" spans="1:6" ht="15.75" x14ac:dyDescent="0.25">
      <c r="A59" s="30" t="s">
        <v>63</v>
      </c>
      <c r="B59" s="31">
        <v>425</v>
      </c>
      <c r="C59" s="32"/>
      <c r="F59" s="49"/>
    </row>
    <row r="60" spans="1:6" ht="15.75" x14ac:dyDescent="0.25">
      <c r="A60" s="30" t="s">
        <v>62</v>
      </c>
      <c r="B60" s="31">
        <v>500</v>
      </c>
      <c r="C60" s="32"/>
      <c r="F60" s="49"/>
    </row>
    <row r="61" spans="1:6" ht="15.75" x14ac:dyDescent="0.25">
      <c r="A61" s="30" t="s">
        <v>61</v>
      </c>
      <c r="B61" s="31">
        <v>300</v>
      </c>
      <c r="C61" s="32"/>
      <c r="F61" s="49"/>
    </row>
    <row r="62" spans="1:6" ht="15.75" x14ac:dyDescent="0.25">
      <c r="A62" s="30" t="s">
        <v>60</v>
      </c>
      <c r="B62" s="31">
        <v>540</v>
      </c>
      <c r="C62" s="32"/>
      <c r="F62" s="49"/>
    </row>
    <row r="63" spans="1:6" ht="15.75" x14ac:dyDescent="0.25">
      <c r="A63" s="30" t="s">
        <v>59</v>
      </c>
      <c r="B63" s="31">
        <v>920</v>
      </c>
      <c r="C63" s="32"/>
      <c r="F63" s="49"/>
    </row>
    <row r="64" spans="1:6" ht="15.75" x14ac:dyDescent="0.25">
      <c r="A64" s="30" t="s">
        <v>58</v>
      </c>
      <c r="B64" s="31">
        <v>1200</v>
      </c>
      <c r="C64" s="32"/>
      <c r="F64" s="49"/>
    </row>
    <row r="65" spans="1:6" ht="15.75" x14ac:dyDescent="0.25">
      <c r="A65" s="30" t="s">
        <v>57</v>
      </c>
      <c r="B65" s="31">
        <v>3060</v>
      </c>
      <c r="C65" s="32"/>
      <c r="F65" s="49"/>
    </row>
    <row r="66" spans="1:6" ht="15.75" x14ac:dyDescent="0.25">
      <c r="A66" s="30" t="s">
        <v>56</v>
      </c>
      <c r="B66" s="31">
        <v>245</v>
      </c>
      <c r="C66" s="32"/>
      <c r="F66" s="49"/>
    </row>
    <row r="67" spans="1:6" ht="15.75" x14ac:dyDescent="0.25">
      <c r="A67" s="30" t="s">
        <v>55</v>
      </c>
      <c r="B67" s="31">
        <v>265</v>
      </c>
      <c r="C67" s="32"/>
      <c r="F67" s="49"/>
    </row>
    <row r="68" spans="1:6" ht="15.75" x14ac:dyDescent="0.25">
      <c r="A68" s="30" t="s">
        <v>54</v>
      </c>
      <c r="B68" s="31">
        <v>515</v>
      </c>
      <c r="C68" s="32"/>
      <c r="F68" s="49"/>
    </row>
    <row r="69" spans="1:6" ht="15.75" x14ac:dyDescent="0.25">
      <c r="A69" s="30" t="s">
        <v>53</v>
      </c>
      <c r="B69" s="31">
        <v>230</v>
      </c>
      <c r="C69" s="32"/>
      <c r="F69" s="49"/>
    </row>
    <row r="70" spans="1:6" ht="15.75" x14ac:dyDescent="0.25">
      <c r="A70" s="30" t="s">
        <v>52</v>
      </c>
      <c r="B70" s="31">
        <v>150</v>
      </c>
      <c r="C70" s="32"/>
      <c r="F70" s="49"/>
    </row>
    <row r="71" spans="1:6" x14ac:dyDescent="0.25">
      <c r="A71" s="30" t="s">
        <v>35</v>
      </c>
      <c r="B71" s="30">
        <v>1305</v>
      </c>
      <c r="C71" s="32"/>
      <c r="F71" s="49"/>
    </row>
    <row r="72" spans="1:6" x14ac:dyDescent="0.25">
      <c r="A72" s="30" t="s">
        <v>36</v>
      </c>
      <c r="B72" s="30">
        <v>1172</v>
      </c>
      <c r="C72" s="32"/>
      <c r="F72" s="49"/>
    </row>
    <row r="73" spans="1:6" x14ac:dyDescent="0.25">
      <c r="A73" s="30" t="s">
        <v>37</v>
      </c>
      <c r="B73" s="30">
        <v>1040</v>
      </c>
      <c r="C73" s="32"/>
      <c r="F73" s="49"/>
    </row>
    <row r="74" spans="1:6" x14ac:dyDescent="0.25">
      <c r="A74" s="30" t="s">
        <v>38</v>
      </c>
      <c r="B74" s="30">
        <v>932</v>
      </c>
      <c r="C74" s="32"/>
      <c r="F74" s="49"/>
    </row>
    <row r="75" spans="1:6" x14ac:dyDescent="0.25">
      <c r="A75" s="30" t="s">
        <v>39</v>
      </c>
      <c r="B75" s="30">
        <v>875</v>
      </c>
      <c r="C75" s="32"/>
      <c r="F75" s="49"/>
    </row>
    <row r="76" spans="1:6" x14ac:dyDescent="0.25">
      <c r="A76" s="30" t="s">
        <v>40</v>
      </c>
      <c r="B76" s="30">
        <v>1200</v>
      </c>
      <c r="C76" s="32"/>
      <c r="F76" s="49"/>
    </row>
    <row r="77" spans="1:6" x14ac:dyDescent="0.25">
      <c r="A77" t="s">
        <v>81</v>
      </c>
      <c r="B77">
        <v>1120</v>
      </c>
      <c r="F77" s="49"/>
    </row>
    <row r="78" spans="1:6" x14ac:dyDescent="0.25">
      <c r="A78" t="s">
        <v>82</v>
      </c>
      <c r="B78">
        <v>1065</v>
      </c>
      <c r="F78" s="49"/>
    </row>
    <row r="79" spans="1:6" x14ac:dyDescent="0.25">
      <c r="A79" s="30" t="s">
        <v>83</v>
      </c>
      <c r="B79">
        <v>1170</v>
      </c>
      <c r="F79" s="49"/>
    </row>
    <row r="80" spans="1:6" x14ac:dyDescent="0.25">
      <c r="A80" t="s">
        <v>84</v>
      </c>
      <c r="B80">
        <v>1150</v>
      </c>
      <c r="F80" s="49"/>
    </row>
    <row r="81" spans="1:6" x14ac:dyDescent="0.25">
      <c r="A81" t="s">
        <v>85</v>
      </c>
      <c r="B81">
        <v>2500</v>
      </c>
      <c r="F81" s="49"/>
    </row>
    <row r="82" spans="1:6" x14ac:dyDescent="0.25">
      <c r="A82" t="s">
        <v>86</v>
      </c>
      <c r="B82">
        <v>1150</v>
      </c>
      <c r="F82" s="49"/>
    </row>
    <row r="83" spans="1:6" x14ac:dyDescent="0.25">
      <c r="A83" t="s">
        <v>87</v>
      </c>
      <c r="B83">
        <v>1090</v>
      </c>
      <c r="F83" s="49"/>
    </row>
    <row r="84" spans="1:6" x14ac:dyDescent="0.25">
      <c r="F84" s="49"/>
    </row>
    <row r="85" spans="1:6" x14ac:dyDescent="0.25">
      <c r="F85" s="49"/>
    </row>
    <row r="86" spans="1:6" x14ac:dyDescent="0.25">
      <c r="F86" s="49"/>
    </row>
    <row r="87" spans="1:6" x14ac:dyDescent="0.25">
      <c r="F87" s="49"/>
    </row>
    <row r="88" spans="1:6" x14ac:dyDescent="0.25">
      <c r="F88" s="49"/>
    </row>
    <row r="89" spans="1:6" x14ac:dyDescent="0.25">
      <c r="F89" s="49"/>
    </row>
    <row r="90" spans="1:6" x14ac:dyDescent="0.25">
      <c r="F90" s="49"/>
    </row>
    <row r="91" spans="1:6" x14ac:dyDescent="0.25">
      <c r="F91" s="49"/>
    </row>
    <row r="92" spans="1:6" x14ac:dyDescent="0.25">
      <c r="F92" s="49"/>
    </row>
    <row r="93" spans="1:6" x14ac:dyDescent="0.25">
      <c r="F93" s="49"/>
    </row>
    <row r="94" spans="1:6" x14ac:dyDescent="0.25">
      <c r="F94" s="49"/>
    </row>
    <row r="95" spans="1:6" x14ac:dyDescent="0.25">
      <c r="F95" s="49"/>
    </row>
    <row r="96" spans="1:6" x14ac:dyDescent="0.25">
      <c r="F96" s="49"/>
    </row>
    <row r="97" spans="6:6" x14ac:dyDescent="0.25">
      <c r="F97" s="49"/>
    </row>
    <row r="98" spans="6:6" x14ac:dyDescent="0.25">
      <c r="F98" s="49"/>
    </row>
    <row r="99" spans="6:6" x14ac:dyDescent="0.25">
      <c r="F99" s="49"/>
    </row>
    <row r="100" spans="6:6" x14ac:dyDescent="0.25">
      <c r="F100" s="49"/>
    </row>
    <row r="101" spans="6:6" x14ac:dyDescent="0.25">
      <c r="F101" s="49"/>
    </row>
    <row r="102" spans="6:6" x14ac:dyDescent="0.25">
      <c r="F102" s="49"/>
    </row>
    <row r="103" spans="6:6" x14ac:dyDescent="0.25">
      <c r="F103" s="49"/>
    </row>
    <row r="104" spans="6:6" x14ac:dyDescent="0.25">
      <c r="F104" s="49"/>
    </row>
    <row r="105" spans="6:6" x14ac:dyDescent="0.25">
      <c r="F105" s="49"/>
    </row>
    <row r="106" spans="6:6" x14ac:dyDescent="0.25">
      <c r="F106" s="49"/>
    </row>
    <row r="107" spans="6:6" x14ac:dyDescent="0.25">
      <c r="F107" s="49"/>
    </row>
    <row r="108" spans="6:6" x14ac:dyDescent="0.25">
      <c r="F108" s="49"/>
    </row>
    <row r="109" spans="6:6" x14ac:dyDescent="0.25">
      <c r="F109" s="49"/>
    </row>
    <row r="110" spans="6:6" x14ac:dyDescent="0.25">
      <c r="F110" s="49"/>
    </row>
    <row r="111" spans="6:6" x14ac:dyDescent="0.25">
      <c r="F111" s="49"/>
    </row>
    <row r="112" spans="6:6" x14ac:dyDescent="0.25">
      <c r="F112" s="49"/>
    </row>
    <row r="113" spans="6:6" x14ac:dyDescent="0.25">
      <c r="F113" s="49"/>
    </row>
    <row r="114" spans="6:6" x14ac:dyDescent="0.25">
      <c r="F114" s="49"/>
    </row>
    <row r="115" spans="6:6" x14ac:dyDescent="0.25">
      <c r="F115" s="49"/>
    </row>
    <row r="116" spans="6:6" x14ac:dyDescent="0.25">
      <c r="F116" s="49"/>
    </row>
    <row r="117" spans="6:6" x14ac:dyDescent="0.25">
      <c r="F117" s="49"/>
    </row>
    <row r="118" spans="6:6" x14ac:dyDescent="0.25">
      <c r="F118" s="49"/>
    </row>
    <row r="119" spans="6:6" x14ac:dyDescent="0.25">
      <c r="F119" s="49"/>
    </row>
    <row r="120" spans="6:6" x14ac:dyDescent="0.25">
      <c r="F120" s="49"/>
    </row>
    <row r="121" spans="6:6" x14ac:dyDescent="0.25">
      <c r="F121" s="49"/>
    </row>
    <row r="122" spans="6:6" x14ac:dyDescent="0.25">
      <c r="F122" s="49"/>
    </row>
    <row r="123" spans="6:6" x14ac:dyDescent="0.25">
      <c r="F123" s="49"/>
    </row>
    <row r="124" spans="6:6" x14ac:dyDescent="0.25">
      <c r="F124" s="49"/>
    </row>
    <row r="125" spans="6:6" x14ac:dyDescent="0.25">
      <c r="F125" s="49"/>
    </row>
    <row r="126" spans="6:6" x14ac:dyDescent="0.25">
      <c r="F126" s="49"/>
    </row>
    <row r="127" spans="6:6" x14ac:dyDescent="0.25">
      <c r="F127" s="49"/>
    </row>
    <row r="128" spans="6:6" x14ac:dyDescent="0.25">
      <c r="F128" s="49"/>
    </row>
    <row r="129" spans="6:6" x14ac:dyDescent="0.25">
      <c r="F129" s="49"/>
    </row>
    <row r="130" spans="6:6" x14ac:dyDescent="0.25">
      <c r="F130" s="49"/>
    </row>
    <row r="131" spans="6:6" x14ac:dyDescent="0.25">
      <c r="F131" s="49"/>
    </row>
    <row r="132" spans="6:6" x14ac:dyDescent="0.25">
      <c r="F132" s="49"/>
    </row>
    <row r="133" spans="6:6" x14ac:dyDescent="0.25">
      <c r="F133" s="49"/>
    </row>
    <row r="134" spans="6:6" x14ac:dyDescent="0.25">
      <c r="F134" s="49"/>
    </row>
    <row r="135" spans="6:6" x14ac:dyDescent="0.25">
      <c r="F135" s="49"/>
    </row>
    <row r="136" spans="6:6" x14ac:dyDescent="0.25">
      <c r="F136" s="49"/>
    </row>
    <row r="137" spans="6:6" x14ac:dyDescent="0.25">
      <c r="F137" s="49"/>
    </row>
    <row r="138" spans="6:6" x14ac:dyDescent="0.25">
      <c r="F138" s="49"/>
    </row>
    <row r="139" spans="6:6" x14ac:dyDescent="0.25">
      <c r="F139" s="49"/>
    </row>
    <row r="140" spans="6:6" x14ac:dyDescent="0.25">
      <c r="F140" s="49"/>
    </row>
    <row r="141" spans="6:6" x14ac:dyDescent="0.25">
      <c r="F141" s="49"/>
    </row>
    <row r="142" spans="6:6" x14ac:dyDescent="0.25">
      <c r="F142" s="49"/>
    </row>
    <row r="143" spans="6:6" x14ac:dyDescent="0.25">
      <c r="F143" s="49"/>
    </row>
    <row r="144" spans="6:6" x14ac:dyDescent="0.25">
      <c r="F144" s="49"/>
    </row>
    <row r="145" spans="6:6" x14ac:dyDescent="0.25">
      <c r="F145" s="49"/>
    </row>
    <row r="146" spans="6:6" x14ac:dyDescent="0.25">
      <c r="F146" s="49"/>
    </row>
    <row r="147" spans="6:6" x14ac:dyDescent="0.25">
      <c r="F147" s="49"/>
    </row>
    <row r="148" spans="6:6" x14ac:dyDescent="0.25">
      <c r="F148" s="49"/>
    </row>
    <row r="149" spans="6:6" x14ac:dyDescent="0.25">
      <c r="F149" s="49"/>
    </row>
    <row r="150" spans="6:6" x14ac:dyDescent="0.25">
      <c r="F150" s="49"/>
    </row>
    <row r="151" spans="6:6" x14ac:dyDescent="0.25">
      <c r="F151" s="49"/>
    </row>
    <row r="152" spans="6:6" x14ac:dyDescent="0.25">
      <c r="F152" s="49"/>
    </row>
    <row r="153" spans="6:6" x14ac:dyDescent="0.25">
      <c r="F153" s="49"/>
    </row>
    <row r="154" spans="6:6" x14ac:dyDescent="0.25">
      <c r="F154" s="49"/>
    </row>
    <row r="155" spans="6:6" x14ac:dyDescent="0.25">
      <c r="F155" s="49"/>
    </row>
    <row r="156" spans="6:6" x14ac:dyDescent="0.25">
      <c r="F156" s="49"/>
    </row>
    <row r="157" spans="6:6" x14ac:dyDescent="0.25">
      <c r="F157" s="49"/>
    </row>
    <row r="158" spans="6:6" x14ac:dyDescent="0.25">
      <c r="F158" s="49"/>
    </row>
    <row r="159" spans="6:6" x14ac:dyDescent="0.25">
      <c r="F159" s="49"/>
    </row>
    <row r="160" spans="6:6" x14ac:dyDescent="0.25">
      <c r="F160" s="49"/>
    </row>
    <row r="161" spans="6:6" x14ac:dyDescent="0.25">
      <c r="F161" s="49"/>
    </row>
    <row r="162" spans="6:6" x14ac:dyDescent="0.25">
      <c r="F162" s="49"/>
    </row>
    <row r="163" spans="6:6" x14ac:dyDescent="0.25">
      <c r="F163" s="49"/>
    </row>
    <row r="164" spans="6:6" x14ac:dyDescent="0.25">
      <c r="F164" s="49"/>
    </row>
    <row r="165" spans="6:6" x14ac:dyDescent="0.25">
      <c r="F165" s="49"/>
    </row>
    <row r="166" spans="6:6" x14ac:dyDescent="0.25">
      <c r="F166" s="49"/>
    </row>
    <row r="167" spans="6:6" x14ac:dyDescent="0.25">
      <c r="F167" s="49"/>
    </row>
    <row r="168" spans="6:6" x14ac:dyDescent="0.25">
      <c r="F168" s="49"/>
    </row>
    <row r="169" spans="6:6" x14ac:dyDescent="0.25">
      <c r="F169" s="49"/>
    </row>
    <row r="170" spans="6:6" x14ac:dyDescent="0.25">
      <c r="F170" s="49"/>
    </row>
    <row r="171" spans="6:6" x14ac:dyDescent="0.25">
      <c r="F171" s="49"/>
    </row>
    <row r="172" spans="6:6" x14ac:dyDescent="0.25">
      <c r="F172" s="49"/>
    </row>
    <row r="173" spans="6:6" x14ac:dyDescent="0.25">
      <c r="F173" s="49"/>
    </row>
    <row r="174" spans="6:6" x14ac:dyDescent="0.25">
      <c r="F174" s="49"/>
    </row>
    <row r="175" spans="6:6" x14ac:dyDescent="0.25">
      <c r="F175" s="49"/>
    </row>
    <row r="176" spans="6:6" x14ac:dyDescent="0.25">
      <c r="F176" s="49"/>
    </row>
    <row r="177" spans="6:6" x14ac:dyDescent="0.25">
      <c r="F177" s="49"/>
    </row>
    <row r="178" spans="6:6" x14ac:dyDescent="0.25">
      <c r="F178" s="49"/>
    </row>
    <row r="179" spans="6:6" x14ac:dyDescent="0.25">
      <c r="F179" s="49"/>
    </row>
    <row r="180" spans="6:6" x14ac:dyDescent="0.25">
      <c r="F180" s="49"/>
    </row>
    <row r="181" spans="6:6" x14ac:dyDescent="0.25">
      <c r="F181" s="49"/>
    </row>
    <row r="182" spans="6:6" x14ac:dyDescent="0.25">
      <c r="F182" s="49"/>
    </row>
    <row r="183" spans="6:6" x14ac:dyDescent="0.25">
      <c r="F183" s="49"/>
    </row>
    <row r="184" spans="6:6" x14ac:dyDescent="0.25">
      <c r="F184" s="49"/>
    </row>
    <row r="185" spans="6:6" x14ac:dyDescent="0.25">
      <c r="F185" s="49"/>
    </row>
    <row r="186" spans="6:6" x14ac:dyDescent="0.25">
      <c r="F186" s="49"/>
    </row>
    <row r="187" spans="6:6" x14ac:dyDescent="0.25">
      <c r="F187" s="49"/>
    </row>
    <row r="188" spans="6:6" x14ac:dyDescent="0.25">
      <c r="F188" s="49"/>
    </row>
    <row r="189" spans="6:6" x14ac:dyDescent="0.25">
      <c r="F189" s="49"/>
    </row>
    <row r="190" spans="6:6" x14ac:dyDescent="0.25">
      <c r="F190" s="49"/>
    </row>
    <row r="191" spans="6:6" x14ac:dyDescent="0.25">
      <c r="F191" s="49"/>
    </row>
    <row r="192" spans="6:6" x14ac:dyDescent="0.25">
      <c r="F192" s="49"/>
    </row>
    <row r="193" spans="6:6" x14ac:dyDescent="0.25">
      <c r="F193" s="49"/>
    </row>
    <row r="194" spans="6:6" x14ac:dyDescent="0.25">
      <c r="F194" s="49"/>
    </row>
    <row r="195" spans="6:6" x14ac:dyDescent="0.25">
      <c r="F195" s="49"/>
    </row>
    <row r="196" spans="6:6" x14ac:dyDescent="0.25">
      <c r="F196" s="49"/>
    </row>
    <row r="197" spans="6:6" x14ac:dyDescent="0.25">
      <c r="F197" s="49"/>
    </row>
    <row r="198" spans="6:6" x14ac:dyDescent="0.25">
      <c r="F198" s="49"/>
    </row>
    <row r="199" spans="6:6" x14ac:dyDescent="0.25">
      <c r="F199" s="49"/>
    </row>
    <row r="200" spans="6:6" x14ac:dyDescent="0.25">
      <c r="F200" s="49"/>
    </row>
    <row r="201" spans="6:6" x14ac:dyDescent="0.25">
      <c r="F201" s="49"/>
    </row>
    <row r="202" spans="6:6" x14ac:dyDescent="0.25">
      <c r="F202" s="49"/>
    </row>
    <row r="203" spans="6:6" x14ac:dyDescent="0.25">
      <c r="F203" s="49"/>
    </row>
    <row r="204" spans="6:6" x14ac:dyDescent="0.25">
      <c r="F204" s="49"/>
    </row>
    <row r="205" spans="6:6" x14ac:dyDescent="0.25">
      <c r="F205" s="49"/>
    </row>
    <row r="206" spans="6:6" x14ac:dyDescent="0.25">
      <c r="F206" s="49"/>
    </row>
    <row r="207" spans="6:6" x14ac:dyDescent="0.25">
      <c r="F207" s="49"/>
    </row>
    <row r="208" spans="6:6" x14ac:dyDescent="0.25">
      <c r="F208" s="49"/>
    </row>
    <row r="209" spans="6:6" x14ac:dyDescent="0.25">
      <c r="F209" s="49"/>
    </row>
    <row r="210" spans="6:6" x14ac:dyDescent="0.25">
      <c r="F210" s="49"/>
    </row>
    <row r="211" spans="6:6" x14ac:dyDescent="0.25">
      <c r="F211" s="49"/>
    </row>
    <row r="212" spans="6:6" x14ac:dyDescent="0.25">
      <c r="F212" s="49"/>
    </row>
    <row r="213" spans="6:6" x14ac:dyDescent="0.25">
      <c r="F213" s="49"/>
    </row>
    <row r="214" spans="6:6" x14ac:dyDescent="0.25">
      <c r="F214" s="49"/>
    </row>
    <row r="215" spans="6:6" x14ac:dyDescent="0.25">
      <c r="F215" s="49"/>
    </row>
    <row r="216" spans="6:6" x14ac:dyDescent="0.25">
      <c r="F216" s="49"/>
    </row>
    <row r="217" spans="6:6" x14ac:dyDescent="0.25">
      <c r="F217" s="49"/>
    </row>
    <row r="218" spans="6:6" x14ac:dyDescent="0.25">
      <c r="F218" s="49"/>
    </row>
    <row r="219" spans="6:6" x14ac:dyDescent="0.25">
      <c r="F219" s="49"/>
    </row>
    <row r="220" spans="6:6" x14ac:dyDescent="0.25">
      <c r="F220" s="49"/>
    </row>
    <row r="221" spans="6:6" x14ac:dyDescent="0.25">
      <c r="F221" s="49"/>
    </row>
    <row r="222" spans="6:6" x14ac:dyDescent="0.25">
      <c r="F222" s="49"/>
    </row>
    <row r="223" spans="6:6" x14ac:dyDescent="0.25">
      <c r="F223" s="49"/>
    </row>
    <row r="224" spans="6:6" x14ac:dyDescent="0.25">
      <c r="F224" s="49"/>
    </row>
    <row r="225" spans="6:6" x14ac:dyDescent="0.25">
      <c r="F225" s="49"/>
    </row>
    <row r="226" spans="6:6" x14ac:dyDescent="0.25">
      <c r="F226" s="49"/>
    </row>
    <row r="227" spans="6:6" x14ac:dyDescent="0.25">
      <c r="F227" s="49"/>
    </row>
    <row r="228" spans="6:6" x14ac:dyDescent="0.25">
      <c r="F228" s="49"/>
    </row>
    <row r="229" spans="6:6" x14ac:dyDescent="0.25">
      <c r="F229" s="49"/>
    </row>
    <row r="230" spans="6:6" x14ac:dyDescent="0.25">
      <c r="F230" s="49"/>
    </row>
    <row r="231" spans="6:6" x14ac:dyDescent="0.25">
      <c r="F231" s="49"/>
    </row>
    <row r="232" spans="6:6" x14ac:dyDescent="0.25">
      <c r="F232" s="49"/>
    </row>
    <row r="233" spans="6:6" x14ac:dyDescent="0.25">
      <c r="F233" s="49"/>
    </row>
    <row r="234" spans="6:6" x14ac:dyDescent="0.25">
      <c r="F234" s="49"/>
    </row>
    <row r="235" spans="6:6" x14ac:dyDescent="0.25">
      <c r="F235" s="49"/>
    </row>
    <row r="236" spans="6:6" x14ac:dyDescent="0.25">
      <c r="F236" s="49"/>
    </row>
    <row r="237" spans="6:6" x14ac:dyDescent="0.25">
      <c r="F237" s="49"/>
    </row>
    <row r="238" spans="6:6" x14ac:dyDescent="0.25">
      <c r="F238" s="49"/>
    </row>
    <row r="239" spans="6:6" x14ac:dyDescent="0.25">
      <c r="F239" s="49"/>
    </row>
    <row r="240" spans="6:6" ht="15.75" thickBot="1" x14ac:dyDescent="0.3">
      <c r="F240" s="57"/>
    </row>
    <row r="241" ht="15.75" thickTop="1" x14ac:dyDescent="0.25"/>
  </sheetData>
  <mergeCells count="1">
    <mergeCell ref="C53:C76"/>
  </mergeCells>
  <hyperlinks>
    <hyperlink ref="A19" r:id="rId1" tooltip="Acorn Bannock" display="https://thelongdark.fandom.com/wiki/Acorn_Bannock" xr:uid="{4ABAD810-87DF-4935-BE83-EFC2C7E8F853}"/>
    <hyperlink ref="A20" r:id="rId2" tooltip="Acorn Pancakes" display="https://thelongdark.fandom.com/wiki/Acorn_Pancakes" xr:uid="{178930A6-957F-4CA7-8808-703EF978A7A4}"/>
    <hyperlink ref="A21" r:id="rId3" tooltip="Bannock" display="https://thelongdark.fandom.com/wiki/Bannock" xr:uid="{C00C0863-1123-4977-B646-9531EE29DE54}"/>
    <hyperlink ref="A22" r:id="rId4" tooltip="Breyerhouse Pie" display="https://thelongdark.fandom.com/wiki/Breyerhouse_Pie" xr:uid="{5C16BE4B-0395-4BA0-9343-8D7A75DC37F8}"/>
    <hyperlink ref="A23" r:id="rId5" tooltip="Broth" display="https://thelongdark.fandom.com/wiki/Broth" xr:uid="{269DE347-158B-40A1-B292-2BEF9AA79A22}"/>
    <hyperlink ref="A25" r:id="rId6" tooltip="Canned Corn" display="https://thelongdark.fandom.com/wiki/Canned_Corn" xr:uid="{99282D7E-7AC4-41B4-9B57-8F8E33E82501}"/>
    <hyperlink ref="A26" r:id="rId7" tooltip="Canned Ham" display="https://thelongdark.fandom.com/wiki/Canned_Ham" xr:uid="{A35F4DF7-B89A-4FC0-8B57-B80FE97DA993}"/>
    <hyperlink ref="A27" r:id="rId8" tooltip="Carrot" display="https://thelongdark.fandom.com/wiki/Carrot" xr:uid="{F599953A-5AC4-4CB3-8870-F635B85A3B17}"/>
    <hyperlink ref="A28" r:id="rId9" tooltip="Coastal Fishcakes" display="https://thelongdark.fandom.com/wiki/Coastal_Fishcakes" xr:uid="{6136F4D8-9A19-4D90-990A-FC01FD242929}"/>
    <hyperlink ref="A29" r:id="rId10" tooltip="Cooked Potato" display="https://thelongdark.fandom.com/wiki/Cooked_Potato" xr:uid="{B70562D9-5FC2-43E7-B14D-627ACDB350A4}"/>
    <hyperlink ref="A30" r:id="rId11" tooltip="Dockworker's Pie" display="https://thelongdark.fandom.com/wiki/Dockworker%27s_Pie" xr:uid="{72356B6F-1E4E-42AF-94E6-DEE5ACAEAA0D}"/>
    <hyperlink ref="A31" r:id="rId12" tooltip="Lily's Pancakes" display="https://thelongdark.fandom.com/wiki/Lily%27s_Pancakes" xr:uid="{BA52545C-3909-4C7D-A6A7-D29B8C712FD0}"/>
    <hyperlink ref="A32" r:id="rId13" tooltip="Pancakes" display="https://thelongdark.fandom.com/wiki/Pancakes" xr:uid="{3F4A5F53-8806-4B8D-A0C0-2B5FD5FF6918}"/>
    <hyperlink ref="A33" r:id="rId14" tooltip="Peach Pie" display="https://thelongdark.fandom.com/wiki/Peach_Pie" xr:uid="{34960DC0-1CFF-4443-B422-C889F91F1B4D}"/>
    <hyperlink ref="A34" r:id="rId15" tooltip="Porridge" display="https://thelongdark.fandom.com/wiki/Porridge" xr:uid="{1C7C67BF-CBED-477C-994F-B968C34A72A4}"/>
    <hyperlink ref="A35" r:id="rId16" tooltip="Ptarmigan (Cooked)" display="https://thelongdark.fandom.com/wiki/Ptarmigan_(Cooked)" xr:uid="{8F771A76-827B-4CF1-A872-7F5A4B2EA591}"/>
    <hyperlink ref="A36" r:id="rId17" tooltip="Ptarmigan (Raw)" display="https://thelongdark.fandom.com/wiki/Ptarmigan_(Raw)" xr:uid="{E109A74D-A5CD-40E1-8978-07F72357DD3C}"/>
    <hyperlink ref="A37" r:id="rId18" tooltip="Ptarmigan Pie" display="https://thelongdark.fandom.com/wiki/Ptarmigan_Pie" xr:uid="{076EF47A-BAF0-4A92-8FE2-094970592C50}"/>
    <hyperlink ref="A38" r:id="rId19" tooltip="Ptarmigan Stew" display="https://thelongdark.fandom.com/wiki/Ptarmigan_Stew" xr:uid="{89BA7567-F045-49ED-B354-7C0967D38054}"/>
    <hyperlink ref="A39" r:id="rId20" tooltip="Prepper's Pie" display="https://thelongdark.fandom.com/wiki/Prepper%27s_Pie" xr:uid="{F1AF8F20-2911-4D07-8B91-FBF81E4F6BC6}"/>
    <hyperlink ref="A40" r:id="rId21" tooltip="Rabbit Pie" display="https://thelongdark.fandom.com/wiki/Rabbit_Pie" xr:uid="{711177D3-4594-403F-81E1-DF97E99193E9}"/>
    <hyperlink ref="A41" r:id="rId22" tooltip="Rabbit Stew" display="https://thelongdark.fandom.com/wiki/Rabbit_Stew" xr:uid="{1F6EF8A8-31A0-45FE-8ACF-6AFEFFB4B84A}"/>
    <hyperlink ref="A42" r:id="rId23" tooltip="Ranger Stew" display="https://thelongdark.fandom.com/wiki/Ranger_Stew" xr:uid="{5E71E57F-838D-444F-9150-CCEA35F65BB4}"/>
    <hyperlink ref="A43" r:id="rId24" tooltip="Rose Hip Pie" display="https://thelongdark.fandom.com/wiki/Rose_Hip_Pie" xr:uid="{07471F8D-398A-48B6-B379-D5EB5BB192EB}"/>
    <hyperlink ref="A44" r:id="rId25" tooltip="Stalker's Pie" display="https://thelongdark.fandom.com/wiki/Stalker%27s_Pie" xr:uid="{1464B472-2A2D-4577-846A-2A66848C13AC}"/>
    <hyperlink ref="A45" r:id="rId26" tooltip="Thomson Family Stew" display="https://thelongdark.fandom.com/wiki/Thomson_Family_Stew" xr:uid="{C643C254-5005-4877-B38A-5A2A2BDF7A72}"/>
    <hyperlink ref="A46" r:id="rId27" tooltip="Trout Stew" display="https://thelongdark.fandom.com/wiki/Trout_Stew" xr:uid="{63C3E669-C95A-4E27-9391-49A711DA997A}"/>
    <hyperlink ref="A47" r:id="rId28" tooltip="Venison Pie" display="https://thelongdark.fandom.com/wiki/Venison_Pie" xr:uid="{17BE262E-477C-44C1-B4A0-7DBC6F9A2B60}"/>
    <hyperlink ref="A48" r:id="rId29" tooltip="Venison Stew" display="https://thelongdark.fandom.com/wiki/Venison_Stew" xr:uid="{B3D35DA0-B75A-4376-8C15-224DF5285F2F}"/>
    <hyperlink ref="A24" r:id="rId30" tooltip="Camber Flight Porridge" display="https://thelongdark.fandom.com/wiki/Camber_Flight_Porridge" xr:uid="{9E4CAA96-EB28-4FFB-A89A-45D3D4490FE3}"/>
  </hyperlinks>
  <pageMargins left="0.7" right="0.7" top="0.75" bottom="0.75" header="0.3" footer="0.3"/>
  <pageSetup paperSize="9" orientation="portrait" horizontalDpi="360" verticalDpi="360" r:id="rId3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Romain Deschamps</dc:creator>
  <cp:lastModifiedBy>Romain Deschamps</cp:lastModifiedBy>
  <dcterms:created xsi:type="dcterms:W3CDTF">2023-10-14T13:09:10Z</dcterms:created>
  <dcterms:modified xsi:type="dcterms:W3CDTF">2023-10-15T22:38:06Z</dcterms:modified>
</cp:coreProperties>
</file>