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entarios" sheetId="1" r:id="rId4"/>
    <sheet state="visible" name="Posts" sheetId="2" r:id="rId5"/>
    <sheet state="visible" name="Conteo" sheetId="3" r:id="rId6"/>
  </sheets>
  <definedNames>
    <definedName hidden="1" localSheetId="0" name="_xlnm._FilterDatabase">Comentarios!$A$1:$AG$28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TBT (Minichallenge o Miniclase) 
Personas Inspiradoras (Experiencia) 
Cápsulas (Miniclase)</t>
      </text>
    </comment>
    <comment authorId="0" ref="E1">
      <text>
        <t xml:space="preserve">La línea que aparece en la primera fila de las hojas (si no encuentras la línea, pon Parrilla)</t>
      </text>
    </comment>
    <comment authorId="0" ref="F1">
      <text>
        <t xml:space="preserve">La que usábamos el año pasado</t>
      </text>
    </comment>
  </commentList>
</comments>
</file>

<file path=xl/sharedStrings.xml><?xml version="1.0" encoding="utf-8"?>
<sst xmlns="http://schemas.openxmlformats.org/spreadsheetml/2006/main" count="509" uniqueCount="162">
  <si>
    <t>Nombre Completo</t>
  </si>
  <si>
    <t>Nombre</t>
  </si>
  <si>
    <t>Apellido</t>
  </si>
  <si>
    <t>Texto</t>
  </si>
  <si>
    <t>Texto-fecha</t>
  </si>
  <si>
    <t>Tipo comentario</t>
  </si>
  <si>
    <t>link</t>
  </si>
  <si>
    <t>Fecha-Hora-Descarga</t>
  </si>
  <si>
    <t>Likes</t>
  </si>
  <si>
    <t>Post</t>
  </si>
  <si>
    <t>Fecha publicación</t>
  </si>
  <si>
    <t>Tipo_post</t>
  </si>
  <si>
    <t>Línea</t>
  </si>
  <si>
    <t>Clasificación anterior</t>
  </si>
  <si>
    <t>Género</t>
  </si>
  <si>
    <t>Positivo para comunidad de práctica</t>
  </si>
  <si>
    <t>Participa en una discusión grupal con dos o más docentes</t>
  </si>
  <si>
    <t>Comparte su experiencia frente a la actividad</t>
  </si>
  <si>
    <t>Ayuda a otros docentes a resolver dudas/ dificultades. Realiza sugerencias</t>
  </si>
  <si>
    <t>Solicita apoyo a otros docentes para resolver sus dudas/ dificultades</t>
  </si>
  <si>
    <t>Tendencia a trabajo individual</t>
  </si>
  <si>
    <t>NA</t>
  </si>
  <si>
    <t>Total CAP</t>
  </si>
  <si>
    <t>Lenguaje Inclusivo</t>
  </si>
  <si>
    <t>Comentario Sexista</t>
  </si>
  <si>
    <t>Lenguaje No Inclusivo</t>
  </si>
  <si>
    <t>Empoderamiento Femenino o en Pro de Género</t>
  </si>
  <si>
    <t>Total Género</t>
  </si>
  <si>
    <t>Melba Cordero Vanegas</t>
  </si>
  <si>
    <t>Melba</t>
  </si>
  <si>
    <t>Cordero Vanegas</t>
  </si>
  <si>
    <t>Por favor nos informan el día que se va a realizar</t>
  </si>
  <si>
    <t>3 meses</t>
  </si>
  <si>
    <t>comentario</t>
  </si>
  <si>
    <t>https://www.facebook.com/groups/docentescfk/posts/705903673899444/?</t>
  </si>
  <si>
    <t>16/05/2022 02:20:00</t>
  </si>
  <si>
    <t>En el mes del Girl power, agéndate con la comunidad.</t>
  </si>
  <si>
    <t>martes, marzo 01, 2022</t>
  </si>
  <si>
    <t>Recursos</t>
  </si>
  <si>
    <t>Línea 5. Comunicaciones y divulgaciones</t>
  </si>
  <si>
    <t>Datos</t>
  </si>
  <si>
    <t>Hombre</t>
  </si>
  <si>
    <t>Aprende en Comunidad: más Código más Educación</t>
  </si>
  <si>
    <t>Aprende</t>
  </si>
  <si>
    <t>en Comunidad: más Código más Educación</t>
  </si>
  <si>
    <t>Melba Cordero Vanegas Profe querida, los contenidos se publicarán cada semana y no te preocupes porque antes de cada evento anunciaremos la fecha; no obstante, te adelantamos que hacia la tercera semana tendremos el evento y hacia la cuarta semana de este mes el taller.</t>
  </si>
  <si>
    <t>respuesta</t>
  </si>
  <si>
    <t>No especificado</t>
  </si>
  <si>
    <t>Francia Elena Restrepo Alcazar</t>
  </si>
  <si>
    <t>Francia</t>
  </si>
  <si>
    <t>Elena Restrepo Alcazar</t>
  </si>
  <si>
    <t>Yo quiero participar</t>
  </si>
  <si>
    <t>Francia Elena Restrepo Alcazar Claro que sí profe, solo debes estar atenta a las fechas que comunicaremos a través de este medio tanto para nuestro evento como para el taller del mes.</t>
  </si>
  <si>
    <t>Muchas gracias quedo atenta</t>
  </si>
  <si>
    <t>Olga B. Suarez Patiño.</t>
  </si>
  <si>
    <t>Olga</t>
  </si>
  <si>
    <t>B. Suarez Patiño.</t>
  </si>
  <si>
    <t>Cuando inicia, Me gustaría participar..</t>
  </si>
  <si>
    <t>Mujer</t>
  </si>
  <si>
    <t>Claro que si querida Olga B. Suarez, debes estar atenta pues próximamente compartiremos la fecha del evento y el taller.😊</t>
  </si>
  <si>
    <t>2 meses</t>
  </si>
  <si>
    <t>Jake Vergara Contreras</t>
  </si>
  <si>
    <t>Jake</t>
  </si>
  <si>
    <t>Vergara Contreras</t>
  </si>
  <si>
    <t>Super estare pendiente exelente</t>
  </si>
  <si>
    <t>Diana Johanna Reyes</t>
  </si>
  <si>
    <t>Diana</t>
  </si>
  <si>
    <t>Johanna Reyes</t>
  </si>
  <si>
    <t>Yo deseo participar</t>
  </si>
  <si>
    <t>Yolanda Rodríguez</t>
  </si>
  <si>
    <t>Yolanda</t>
  </si>
  <si>
    <t>Rodríguez</t>
  </si>
  <si>
    <t>Choco GR</t>
  </si>
  <si>
    <t>https://www.facebook.com/groups/docentescfk/posts/707743733715438/</t>
  </si>
  <si>
    <t>16/05/2022 02:20:10</t>
  </si>
  <si>
    <t>¿Cuáles son los beneficios que puedes obtener al formarte en Programación para Niños y Niñas?</t>
  </si>
  <si>
    <t>viernes, marzo 04, 2022</t>
  </si>
  <si>
    <t>Invitación</t>
  </si>
  <si>
    <t>Divulgación</t>
  </si>
  <si>
    <t>Lg Candela</t>
  </si>
  <si>
    <t>Lg</t>
  </si>
  <si>
    <t>Candela</t>
  </si>
  <si>
    <t>Van a realizar el curso avanzado también?</t>
  </si>
  <si>
    <t>Juan Carlos Gomez Jimenez</t>
  </si>
  <si>
    <t>Juan</t>
  </si>
  <si>
    <t>Carlos Gomez Jimenez</t>
  </si>
  <si>
    <t>Para cuando el curso avanzado?</t>
  </si>
  <si>
    <t>Juan Carlos Gomez Jimenez y Lg Candela. Para el curso avanzado deben estar pendientes de la convocatoria que saldrá próximamente.</t>
  </si>
  <si>
    <t>Aprende en Comunidad: más Código más Educación super</t>
  </si>
  <si>
    <t>Johanny Gonzalez Plata</t>
  </si>
  <si>
    <t>Johanny</t>
  </si>
  <si>
    <t>Gonzalez Plata</t>
  </si>
  <si>
    <r>
      <rPr>
        <rFont val="Calibri, Arial"/>
        <sz val="11.0"/>
      </rPr>
      <t xml:space="preserve">En mi I.E tengo la oportunidad de trabajar con niños y niñas de primaria en la construcción de máquinas simples utilizando LEGO y a eso se me ocurrió agregarle las micro:bit. Aquí les comparto una pequeña muestra </t>
    </r>
    <r>
      <rPr>
        <rFont val="Calibri, Arial"/>
        <color rgb="FF1155CC"/>
        <sz val="11.0"/>
        <u/>
      </rPr>
      <t>https://youtu.be/THkzB2W0MAg</t>
    </r>
  </si>
  <si>
    <t>https://www.facebook.com/groups/docentescfk/posts/707728417050303/</t>
  </si>
  <si>
    <t>16/05/2022 02:20:15</t>
  </si>
  <si>
    <t>¿Quieres ser parte del grupo de docentes que nos han inspirado? Te invitamos a compartir tus experiencias de aula</t>
  </si>
  <si>
    <t>Pregunta</t>
  </si>
  <si>
    <t>Parrilla</t>
  </si>
  <si>
    <t>Reflexión</t>
  </si>
  <si>
    <t>Maria Pax Positiva</t>
  </si>
  <si>
    <t>Maria</t>
  </si>
  <si>
    <t>Pax Positiva</t>
  </si>
  <si>
    <t>Felicitaciones esta muy buena la aplicacion, con el lego. Cuanto cuesta ese robot Lego ? Como te fue con los niños?</t>
  </si>
  <si>
    <t>María Victoria Sarmiento Osma</t>
  </si>
  <si>
    <t>María</t>
  </si>
  <si>
    <t>Victoria Sarmiento Osma</t>
  </si>
  <si>
    <t>https://www.facebook.com/groups/docentescfk/posts/710252320131246/</t>
  </si>
  <si>
    <t>16/05/2022 02:20:41</t>
  </si>
  <si>
    <t>Conmemoración del día de la mujer</t>
  </si>
  <si>
    <t>martes, marzo 08, 2022</t>
  </si>
  <si>
    <t>Patricia Bastidas</t>
  </si>
  <si>
    <t>Patricia</t>
  </si>
  <si>
    <t>Bastidas</t>
  </si>
  <si>
    <t>Gracias por compartir estos excelentes recursos 🤩🤩🤩</t>
  </si>
  <si>
    <t>https://www.facebook.com/groups/docentescfk/posts/711988889957589/</t>
  </si>
  <si>
    <t>16/05/2022 02:21:07</t>
  </si>
  <si>
    <t>¿Te gustó el recurso listo para usar de esta semana? ¿De qué otra forma podríamos abordar los estereotipos de género en el aula?</t>
  </si>
  <si>
    <t>viernes, marzo 11, 2022</t>
  </si>
  <si>
    <t>Veruska Arteaga Cabrales</t>
  </si>
  <si>
    <t>Veruska</t>
  </si>
  <si>
    <t>Arteaga Cabrales</t>
  </si>
  <si>
    <t>Por favor permite compartir</t>
  </si>
  <si>
    <t>1 mes</t>
  </si>
  <si>
    <t>https://www.facebook.com/groups/docentescfk/posts/732250997931378/</t>
  </si>
  <si>
    <t>16/05/2022 02:21:17</t>
  </si>
  <si>
    <t>Abiertas las inscripciones para Programación para Niños y Niñas (curso avanzado)</t>
  </si>
  <si>
    <t>miércoles, abril 13, 2022</t>
  </si>
  <si>
    <t>Claudia Andrea Guzmán</t>
  </si>
  <si>
    <t>Claudia</t>
  </si>
  <si>
    <t>Andrea Guzmán</t>
  </si>
  <si>
    <r>
      <rPr>
        <rFont val="Calibri, Arial"/>
        <sz val="11.0"/>
      </rPr>
      <t xml:space="preserve">Veruska Arteaga Cabrales, no te deja compartir porque está publicación se encuentra dentro del grupo CFK que es privado, pero te dejamos por acá el enlace a la publicación de la página  que si es pública, esa publicación si podrás compartirla: </t>
    </r>
    <r>
      <rPr>
        <rFont val="Calibri, Arial"/>
        <color rgb="FF1155CC"/>
        <sz val="11.0"/>
        <u/>
      </rPr>
      <t>https://m.facebook.com/story.php?story_fbid=319128803681644&amp;id=103693885225138</t>
    </r>
  </si>
  <si>
    <t>13 de abril a las 22:08</t>
  </si>
  <si>
    <t>Claudia Andrea Guzmán gracias ☺️</t>
  </si>
  <si>
    <t>Sulma Acevedo Adarve</t>
  </si>
  <si>
    <t>Sulma</t>
  </si>
  <si>
    <t>Acevedo Adarve</t>
  </si>
  <si>
    <t>Ciclos</t>
  </si>
  <si>
    <t>3 sem</t>
  </si>
  <si>
    <t>https://www.facebook.com/groups/docentescfk/posts/746626116493866/</t>
  </si>
  <si>
    <t>09/06/2022 01:08:12</t>
  </si>
  <si>
    <t>Para quienes iniciaron el curso, ¿qué concepto o tema nuevo aprendieron?</t>
  </si>
  <si>
    <t>06/05/2022</t>
  </si>
  <si>
    <t>Andrés Cañón</t>
  </si>
  <si>
    <t>Andrés</t>
  </si>
  <si>
    <t>Cañón</t>
  </si>
  <si>
    <t>Aprendimos sobre Bucles y condicionales. Sin embargo, en qué fecha iniciará la formación presencial de las unidades 3 y 4 del curso? Les agradezco su amable respuesta</t>
  </si>
  <si>
    <t>Hola profe, nos encantaría conocer cómo compartirás esto con tus estudiantes, ¡de verdad nos encantaría! Dando respuesta a tu pregunta, los talleres de formación presencial se estarán realizando a partir del 2 de junio en diversas ciudades del país. A estos talleres serán citados aquellos docentes que hayan culminado satisfactoriamente los contenidos de las unidades virtuales 0, 1 y 2. Te deseamos una excelente tarde.</t>
  </si>
  <si>
    <t>Aprende en Comunidad: más Código más Educación Muchas gracias por su amable y oportuna respuesta! Estaré listo para compartir el aprendizaje adquirido con mis estudiantes y por supuesto, muy dispuesto a participar activamente de los talleres presenciales. Un abrazo 🤗</t>
  </si>
  <si>
    <t>Andrés Cañón Escríbenos por interno cuando te sientas listo para compartir tu experiencia 🤩🤩.</t>
  </si>
  <si>
    <t>Aprende en Comunidad: más Código más Educación Claro que sí 👍🏻 cuentan conmigo</t>
  </si>
  <si>
    <t>https://www.facebook.com/groups/docentescfk/posts/709472820209196/</t>
  </si>
  <si>
    <t>¿Ya conoces el calendario de programación para Niños y Niñas?</t>
  </si>
  <si>
    <t>https://www.facebook.com/groups/docentescfk/posts/711190233370788/</t>
  </si>
  <si>
    <t>Recursos listos para usar. Estereotipos de género</t>
  </si>
  <si>
    <t>Total comentarios</t>
  </si>
  <si>
    <t>Total docentes que comentan</t>
  </si>
  <si>
    <t>Total comentarios por dinamizadores</t>
  </si>
  <si>
    <t>Total comentarios por docentes</t>
  </si>
  <si>
    <t>Total comentarios pertinentes para CAP</t>
  </si>
  <si>
    <t>Total comentarios pertinentes para Género</t>
  </si>
  <si>
    <t>Total experiencias docentes</t>
  </si>
  <si>
    <t>Total publicaciones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</si>
</sst>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, mmmm dd, yyyy"/>
    <numFmt numFmtId="165" formatCode="dddd, mmmm d, yyyy"/>
    <numFmt numFmtId="166" formatCode="dd/mm/yyyy"/>
  </numFmts>
  <fonts count="1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7.0"/>
      <color theme="1"/>
      <name val="Arial"/>
    </font>
    <font>
      <b/>
      <sz val="7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74FF"/>
        <bgColor rgb="FFFF74FF"/>
      </patternFill>
    </fill>
    <fill>
      <patternFill patternType="solid">
        <fgColor rgb="FFFF87FF"/>
        <bgColor rgb="FFFF87F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2" fontId="4" numFmtId="0" xfId="0" applyAlignment="1" applyBorder="1" applyFill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horizontal="center" vertical="top"/>
    </xf>
    <xf borderId="0" fillId="3" fontId="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1" numFmtId="0" xfId="0" applyAlignment="1" applyFont="1">
      <alignment shrinkToFit="0" vertical="bottom" wrapText="0"/>
    </xf>
    <xf borderId="2" fillId="3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" fillId="4" fontId="2" numFmtId="0" xfId="0" applyAlignment="1" applyBorder="1" applyFill="1" applyFont="1">
      <alignment horizontal="center" vertical="top"/>
    </xf>
    <xf borderId="0" fillId="4" fontId="1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shrinkToFit="0" vertical="bottom" wrapText="0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7" fillId="0" fontId="12" numFmtId="0" xfId="0" applyAlignment="1" applyBorder="1" applyFont="1">
      <alignment readingOrder="0"/>
    </xf>
    <xf borderId="8" fillId="0" fontId="12" numFmtId="0" xfId="0" applyBorder="1" applyFont="1"/>
    <xf borderId="9" fillId="0" fontId="12" numFmtId="0" xfId="0" applyBorder="1" applyFont="1"/>
    <xf borderId="8" fillId="5" fontId="13" numFmtId="0" xfId="0" applyBorder="1" applyFill="1" applyFont="1"/>
    <xf borderId="10" fillId="0" fontId="12" numFmtId="0" xfId="0" applyAlignment="1" applyBorder="1" applyFont="1">
      <alignment readingOrder="0"/>
    </xf>
    <xf borderId="0" fillId="0" fontId="12" numFmtId="0" xfId="0" applyFont="1"/>
    <xf borderId="3" fillId="0" fontId="12" numFmtId="0" xfId="0" applyBorder="1" applyFont="1"/>
    <xf borderId="0" fillId="5" fontId="13" numFmtId="0" xfId="0" applyFont="1"/>
    <xf borderId="11" fillId="0" fontId="12" numFmtId="0" xfId="0" applyAlignment="1" applyBorder="1" applyFont="1">
      <alignment readingOrder="0"/>
    </xf>
    <xf borderId="5" fillId="0" fontId="12" numFmtId="0" xfId="0" applyBorder="1" applyFont="1"/>
    <xf borderId="6" fillId="0" fontId="12" numFmtId="0" xfId="0" applyBorder="1" applyFont="1"/>
    <xf borderId="5" fillId="5" fontId="13" numFmtId="0" xfId="0" applyBorder="1" applyFont="1"/>
    <xf borderId="12" fillId="0" fontId="12" numFmtId="0" xfId="0" applyBorder="1" applyFont="1"/>
    <xf borderId="4" fillId="0" fontId="12" numFmtId="0" xfId="0" applyBorder="1" applyFont="1"/>
    <xf borderId="7" fillId="0" fontId="3" numFmtId="0" xfId="0" applyAlignment="1" applyBorder="1" applyFont="1">
      <alignment horizontal="center" shrinkToFit="0" vertical="bottom" wrapText="1"/>
    </xf>
    <xf borderId="7" fillId="2" fontId="4" numFmtId="0" xfId="0" applyAlignment="1" applyBorder="1" applyFont="1">
      <alignment horizontal="center" shrinkToFit="0" vertical="bottom" wrapText="1"/>
    </xf>
    <xf borderId="7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0" fillId="0" fontId="11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2" fillId="0" fontId="12" numFmtId="0" xfId="0" applyBorder="1" applyFont="1"/>
    <xf borderId="11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0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12" fillId="0" fontId="12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groups/docentescfk/posts/732250997931378/" TargetMode="External"/><Relationship Id="rId22" Type="http://schemas.openxmlformats.org/officeDocument/2006/relationships/hyperlink" Target="https://www.facebook.com/groups/docentescfk/posts/732250997931378/" TargetMode="External"/><Relationship Id="rId21" Type="http://schemas.openxmlformats.org/officeDocument/2006/relationships/hyperlink" Target="https://m.facebook.com/story.php?story_fbid=319128803681644&amp;id=103693885225138" TargetMode="External"/><Relationship Id="rId24" Type="http://schemas.openxmlformats.org/officeDocument/2006/relationships/hyperlink" Target="https://www.facebook.com/groups/docentescfk/posts/746626116493866/" TargetMode="External"/><Relationship Id="rId23" Type="http://schemas.openxmlformats.org/officeDocument/2006/relationships/hyperlink" Target="https://www.facebook.com/groups/docentescfk/posts/732250997931378/" TargetMode="External"/><Relationship Id="rId1" Type="http://schemas.openxmlformats.org/officeDocument/2006/relationships/hyperlink" Target="https://www.facebook.com/groups/docentescfk/posts/705903673899444/?" TargetMode="External"/><Relationship Id="rId2" Type="http://schemas.openxmlformats.org/officeDocument/2006/relationships/hyperlink" Target="https://www.facebook.com/groups/docentescfk/posts/705903673899444/?" TargetMode="External"/><Relationship Id="rId3" Type="http://schemas.openxmlformats.org/officeDocument/2006/relationships/hyperlink" Target="https://www.facebook.com/groups/docentescfk/posts/705903673899444/?" TargetMode="External"/><Relationship Id="rId4" Type="http://schemas.openxmlformats.org/officeDocument/2006/relationships/hyperlink" Target="https://www.facebook.com/groups/docentescfk/posts/705903673899444/?" TargetMode="External"/><Relationship Id="rId9" Type="http://schemas.openxmlformats.org/officeDocument/2006/relationships/hyperlink" Target="https://www.facebook.com/groups/docentescfk/posts/705903673899444/?" TargetMode="External"/><Relationship Id="rId26" Type="http://schemas.openxmlformats.org/officeDocument/2006/relationships/hyperlink" Target="https://www.facebook.com/groups/docentescfk/posts/746626116493866/" TargetMode="External"/><Relationship Id="rId25" Type="http://schemas.openxmlformats.org/officeDocument/2006/relationships/hyperlink" Target="https://www.facebook.com/groups/docentescfk/posts/746626116493866/" TargetMode="External"/><Relationship Id="rId28" Type="http://schemas.openxmlformats.org/officeDocument/2006/relationships/hyperlink" Target="https://www.facebook.com/groups/docentescfk/posts/746626116493866/" TargetMode="External"/><Relationship Id="rId27" Type="http://schemas.openxmlformats.org/officeDocument/2006/relationships/hyperlink" Target="https://www.facebook.com/groups/docentescfk/posts/746626116493866/" TargetMode="External"/><Relationship Id="rId5" Type="http://schemas.openxmlformats.org/officeDocument/2006/relationships/hyperlink" Target="https://www.facebook.com/groups/docentescfk/posts/705903673899444/?" TargetMode="External"/><Relationship Id="rId6" Type="http://schemas.openxmlformats.org/officeDocument/2006/relationships/hyperlink" Target="https://www.facebook.com/groups/docentescfk/posts/705903673899444/?" TargetMode="External"/><Relationship Id="rId29" Type="http://schemas.openxmlformats.org/officeDocument/2006/relationships/hyperlink" Target="https://www.facebook.com/groups/docentescfk/posts/746626116493866/" TargetMode="External"/><Relationship Id="rId7" Type="http://schemas.openxmlformats.org/officeDocument/2006/relationships/hyperlink" Target="https://www.facebook.com/groups/docentescfk/posts/705903673899444/?" TargetMode="External"/><Relationship Id="rId8" Type="http://schemas.openxmlformats.org/officeDocument/2006/relationships/hyperlink" Target="https://www.facebook.com/groups/docentescfk/posts/705903673899444/?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facebook.com/groups/docentescfk/posts/707743733715438/" TargetMode="External"/><Relationship Id="rId10" Type="http://schemas.openxmlformats.org/officeDocument/2006/relationships/hyperlink" Target="https://www.facebook.com/groups/docentescfk/posts/707743733715438/" TargetMode="External"/><Relationship Id="rId13" Type="http://schemas.openxmlformats.org/officeDocument/2006/relationships/hyperlink" Target="https://www.facebook.com/groups/docentescfk/posts/707743733715438/" TargetMode="External"/><Relationship Id="rId12" Type="http://schemas.openxmlformats.org/officeDocument/2006/relationships/hyperlink" Target="https://www.facebook.com/groups/docentescfk/posts/707743733715438/" TargetMode="External"/><Relationship Id="rId15" Type="http://schemas.openxmlformats.org/officeDocument/2006/relationships/hyperlink" Target="https://youtu.be/THkzB2W0MAg" TargetMode="External"/><Relationship Id="rId14" Type="http://schemas.openxmlformats.org/officeDocument/2006/relationships/hyperlink" Target="https://www.facebook.com/groups/docentescfk/posts/707743733715438/" TargetMode="External"/><Relationship Id="rId17" Type="http://schemas.openxmlformats.org/officeDocument/2006/relationships/hyperlink" Target="https://www.facebook.com/groups/docentescfk/posts/707728417050303/" TargetMode="External"/><Relationship Id="rId16" Type="http://schemas.openxmlformats.org/officeDocument/2006/relationships/hyperlink" Target="https://www.facebook.com/groups/docentescfk/posts/707728417050303/" TargetMode="External"/><Relationship Id="rId19" Type="http://schemas.openxmlformats.org/officeDocument/2006/relationships/hyperlink" Target="https://www.facebook.com/groups/docentescfk/posts/711988889957589/" TargetMode="External"/><Relationship Id="rId18" Type="http://schemas.openxmlformats.org/officeDocument/2006/relationships/hyperlink" Target="https://www.facebook.com/groups/docentescfk/posts/710252320131246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acebook.com/groups/docentescfk/posts/705903673899444/?" TargetMode="External"/><Relationship Id="rId3" Type="http://schemas.openxmlformats.org/officeDocument/2006/relationships/hyperlink" Target="https://www.facebook.com/groups/docentescfk/posts/707743733715438/" TargetMode="External"/><Relationship Id="rId4" Type="http://schemas.openxmlformats.org/officeDocument/2006/relationships/hyperlink" Target="https://www.facebook.com/groups/docentescfk/posts/707728417050303/" TargetMode="External"/><Relationship Id="rId9" Type="http://schemas.openxmlformats.org/officeDocument/2006/relationships/hyperlink" Target="https://www.facebook.com/groups/docentescfk/posts/732250997931378/" TargetMode="External"/><Relationship Id="rId5" Type="http://schemas.openxmlformats.org/officeDocument/2006/relationships/hyperlink" Target="https://www.facebook.com/groups/docentescfk/posts/709472820209196/" TargetMode="External"/><Relationship Id="rId6" Type="http://schemas.openxmlformats.org/officeDocument/2006/relationships/hyperlink" Target="https://www.facebook.com/groups/docentescfk/posts/710252320131246/" TargetMode="External"/><Relationship Id="rId7" Type="http://schemas.openxmlformats.org/officeDocument/2006/relationships/hyperlink" Target="https://www.facebook.com/groups/docentescfk/posts/711190233370788/" TargetMode="External"/><Relationship Id="rId8" Type="http://schemas.openxmlformats.org/officeDocument/2006/relationships/hyperlink" Target="https://www.facebook.com/groups/docentescfk/posts/711988889957589/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facebook.com/groups/docentescfk/posts/746626116493866/" TargetMode="External"/><Relationship Id="rId12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7.63"/>
    <col customWidth="1" min="5" max="5" width="12.63"/>
    <col customWidth="1" min="6" max="10" width="7.63"/>
    <col customWidth="1" min="11" max="11" width="12.63"/>
    <col customWidth="1" min="12" max="33" width="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/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6" t="s">
        <v>22</v>
      </c>
      <c r="Z1" s="4"/>
      <c r="AA1" s="4"/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21</v>
      </c>
      <c r="AG1" s="6" t="s">
        <v>27</v>
      </c>
    </row>
    <row r="2">
      <c r="A2" s="2">
        <v>1.0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7" t="s">
        <v>34</v>
      </c>
      <c r="I2" s="4" t="s">
        <v>35</v>
      </c>
      <c r="J2" s="8">
        <v>1.0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/>
      <c r="R2" s="9"/>
      <c r="S2" s="4"/>
      <c r="T2" s="4"/>
      <c r="U2" s="4"/>
      <c r="V2" s="8">
        <v>1.0</v>
      </c>
      <c r="W2" s="4"/>
      <c r="X2" s="4"/>
      <c r="Y2" s="10">
        <f>(SUM(R2:W2))</f>
        <v>1</v>
      </c>
      <c r="Z2" s="4"/>
      <c r="AA2" s="4"/>
      <c r="AB2" s="9"/>
      <c r="AC2" s="4"/>
      <c r="AD2" s="4"/>
      <c r="AE2" s="4"/>
      <c r="AF2" s="8">
        <v>1.0</v>
      </c>
      <c r="AG2" s="10">
        <f>SUM(AB2:AE2)</f>
        <v>0</v>
      </c>
    </row>
    <row r="3">
      <c r="A3" s="11">
        <v>2.0</v>
      </c>
      <c r="B3" s="12" t="s">
        <v>42</v>
      </c>
      <c r="C3" s="12" t="s">
        <v>43</v>
      </c>
      <c r="D3" s="12" t="s">
        <v>44</v>
      </c>
      <c r="E3" s="12" t="s">
        <v>45</v>
      </c>
      <c r="F3" s="12" t="s">
        <v>32</v>
      </c>
      <c r="G3" s="12" t="s">
        <v>46</v>
      </c>
      <c r="H3" s="13" t="s">
        <v>34</v>
      </c>
      <c r="I3" s="14" t="s">
        <v>35</v>
      </c>
      <c r="J3" s="12"/>
      <c r="K3" s="12" t="s">
        <v>36</v>
      </c>
      <c r="L3" s="12" t="s">
        <v>37</v>
      </c>
      <c r="M3" s="12" t="s">
        <v>38</v>
      </c>
      <c r="N3" s="12" t="s">
        <v>39</v>
      </c>
      <c r="O3" s="12" t="s">
        <v>40</v>
      </c>
      <c r="P3" s="14" t="s">
        <v>47</v>
      </c>
      <c r="Q3" s="12"/>
      <c r="R3" s="15"/>
      <c r="S3" s="12"/>
      <c r="T3" s="12"/>
      <c r="U3" s="12"/>
      <c r="V3" s="12"/>
      <c r="W3" s="12"/>
      <c r="X3" s="12"/>
      <c r="Y3" s="16"/>
      <c r="Z3" s="12"/>
      <c r="AA3" s="12"/>
      <c r="AB3" s="15"/>
      <c r="AC3" s="12"/>
      <c r="AD3" s="12"/>
      <c r="AE3" s="12"/>
      <c r="AF3" s="12"/>
      <c r="AG3" s="16"/>
    </row>
    <row r="4">
      <c r="A4" s="2">
        <v>3.0</v>
      </c>
      <c r="B4" s="4" t="s">
        <v>48</v>
      </c>
      <c r="C4" s="4" t="s">
        <v>49</v>
      </c>
      <c r="D4" s="4" t="s">
        <v>50</v>
      </c>
      <c r="E4" s="4" t="s">
        <v>51</v>
      </c>
      <c r="F4" s="4" t="s">
        <v>32</v>
      </c>
      <c r="G4" s="4" t="s">
        <v>33</v>
      </c>
      <c r="H4" s="7" t="s">
        <v>34</v>
      </c>
      <c r="I4" s="4" t="s">
        <v>35</v>
      </c>
      <c r="J4" s="8">
        <v>1.0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4" t="s">
        <v>41</v>
      </c>
      <c r="Q4" s="4"/>
      <c r="R4" s="17">
        <v>1.0</v>
      </c>
      <c r="S4" s="4"/>
      <c r="T4" s="4"/>
      <c r="U4" s="4"/>
      <c r="V4" s="4"/>
      <c r="W4" s="4"/>
      <c r="X4" s="4"/>
      <c r="Y4" s="10">
        <f>SUM(R4:W4)</f>
        <v>1</v>
      </c>
      <c r="Z4" s="4"/>
      <c r="AA4" s="4"/>
      <c r="AB4" s="9"/>
      <c r="AC4" s="4"/>
      <c r="AD4" s="4"/>
      <c r="AE4" s="4"/>
      <c r="AF4" s="8">
        <v>1.0</v>
      </c>
      <c r="AG4" s="10">
        <f>SUM(AB4:AE4)</f>
        <v>0</v>
      </c>
    </row>
    <row r="5">
      <c r="A5" s="11">
        <v>4.0</v>
      </c>
      <c r="B5" s="12" t="s">
        <v>42</v>
      </c>
      <c r="C5" s="12" t="s">
        <v>43</v>
      </c>
      <c r="D5" s="12" t="s">
        <v>44</v>
      </c>
      <c r="E5" s="12" t="s">
        <v>52</v>
      </c>
      <c r="F5" s="12" t="s">
        <v>32</v>
      </c>
      <c r="G5" s="12" t="s">
        <v>46</v>
      </c>
      <c r="H5" s="13" t="s">
        <v>34</v>
      </c>
      <c r="I5" s="14" t="s">
        <v>35</v>
      </c>
      <c r="J5" s="12"/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4" t="s">
        <v>47</v>
      </c>
      <c r="Q5" s="12"/>
      <c r="R5" s="15"/>
      <c r="S5" s="12"/>
      <c r="T5" s="12"/>
      <c r="U5" s="12"/>
      <c r="V5" s="12"/>
      <c r="W5" s="12"/>
      <c r="X5" s="12"/>
      <c r="Y5" s="16"/>
      <c r="Z5" s="12"/>
      <c r="AA5" s="12"/>
      <c r="AB5" s="15"/>
      <c r="AC5" s="12"/>
      <c r="AD5" s="12"/>
      <c r="AE5" s="12"/>
      <c r="AF5" s="12"/>
      <c r="AG5" s="16"/>
    </row>
    <row r="6">
      <c r="A6" s="2">
        <v>5.0</v>
      </c>
      <c r="B6" s="4" t="s">
        <v>48</v>
      </c>
      <c r="C6" s="4" t="s">
        <v>49</v>
      </c>
      <c r="D6" s="4" t="s">
        <v>50</v>
      </c>
      <c r="E6" s="4" t="s">
        <v>53</v>
      </c>
      <c r="F6" s="4" t="s">
        <v>32</v>
      </c>
      <c r="G6" s="4" t="s">
        <v>46</v>
      </c>
      <c r="H6" s="7" t="s">
        <v>34</v>
      </c>
      <c r="I6" s="18" t="s">
        <v>35</v>
      </c>
      <c r="J6" s="4"/>
      <c r="K6" s="4" t="s">
        <v>36</v>
      </c>
      <c r="L6" s="4" t="s">
        <v>37</v>
      </c>
      <c r="M6" s="4" t="s">
        <v>38</v>
      </c>
      <c r="N6" s="4" t="s">
        <v>39</v>
      </c>
      <c r="O6" s="4" t="s">
        <v>40</v>
      </c>
      <c r="P6" s="4" t="s">
        <v>41</v>
      </c>
      <c r="Q6" s="4"/>
      <c r="R6" s="17">
        <v>1.0</v>
      </c>
      <c r="S6" s="4"/>
      <c r="T6" s="4"/>
      <c r="U6" s="4"/>
      <c r="V6" s="4"/>
      <c r="W6" s="4"/>
      <c r="X6" s="4"/>
      <c r="Y6" s="10">
        <f t="shared" ref="Y6:Y7" si="1">SUM(R6:W6)</f>
        <v>1</v>
      </c>
      <c r="Z6" s="4"/>
      <c r="AA6" s="4"/>
      <c r="AB6" s="9"/>
      <c r="AC6" s="4"/>
      <c r="AD6" s="4"/>
      <c r="AE6" s="4"/>
      <c r="AF6" s="8">
        <v>1.0</v>
      </c>
      <c r="AG6" s="10">
        <f t="shared" ref="AG6:AG7" si="2">SUM(AB6:AE6)</f>
        <v>0</v>
      </c>
    </row>
    <row r="7">
      <c r="A7" s="2">
        <v>6.0</v>
      </c>
      <c r="B7" s="4" t="s">
        <v>54</v>
      </c>
      <c r="C7" s="4" t="s">
        <v>55</v>
      </c>
      <c r="D7" s="4" t="s">
        <v>56</v>
      </c>
      <c r="E7" s="4" t="s">
        <v>57</v>
      </c>
      <c r="F7" s="4" t="s">
        <v>32</v>
      </c>
      <c r="G7" s="4" t="s">
        <v>33</v>
      </c>
      <c r="H7" s="7" t="s">
        <v>34</v>
      </c>
      <c r="I7" s="18" t="s">
        <v>35</v>
      </c>
      <c r="J7" s="4"/>
      <c r="K7" s="4" t="s">
        <v>36</v>
      </c>
      <c r="L7" s="4" t="s">
        <v>37</v>
      </c>
      <c r="M7" s="4" t="s">
        <v>38</v>
      </c>
      <c r="N7" s="4" t="s">
        <v>39</v>
      </c>
      <c r="O7" s="4" t="s">
        <v>40</v>
      </c>
      <c r="P7" s="4" t="s">
        <v>58</v>
      </c>
      <c r="Q7" s="4"/>
      <c r="R7" s="17">
        <v>1.0</v>
      </c>
      <c r="S7" s="4"/>
      <c r="T7" s="4"/>
      <c r="U7" s="4"/>
      <c r="V7" s="4"/>
      <c r="W7" s="4"/>
      <c r="X7" s="4"/>
      <c r="Y7" s="10">
        <f t="shared" si="1"/>
        <v>1</v>
      </c>
      <c r="Z7" s="4"/>
      <c r="AA7" s="4"/>
      <c r="AB7" s="9"/>
      <c r="AC7" s="4"/>
      <c r="AD7" s="4"/>
      <c r="AE7" s="4"/>
      <c r="AF7" s="8">
        <v>1.0</v>
      </c>
      <c r="AG7" s="10">
        <f t="shared" si="2"/>
        <v>0</v>
      </c>
    </row>
    <row r="8">
      <c r="A8" s="11">
        <v>7.0</v>
      </c>
      <c r="B8" s="12" t="s">
        <v>42</v>
      </c>
      <c r="C8" s="12" t="s">
        <v>43</v>
      </c>
      <c r="D8" s="12" t="s">
        <v>44</v>
      </c>
      <c r="E8" s="12" t="s">
        <v>59</v>
      </c>
      <c r="F8" s="12" t="s">
        <v>60</v>
      </c>
      <c r="G8" s="12" t="s">
        <v>46</v>
      </c>
      <c r="H8" s="13" t="s">
        <v>34</v>
      </c>
      <c r="I8" s="14" t="s">
        <v>35</v>
      </c>
      <c r="J8" s="12"/>
      <c r="K8" s="12" t="s">
        <v>36</v>
      </c>
      <c r="L8" s="12" t="s">
        <v>37</v>
      </c>
      <c r="M8" s="12" t="s">
        <v>38</v>
      </c>
      <c r="N8" s="12" t="s">
        <v>39</v>
      </c>
      <c r="O8" s="12" t="s">
        <v>40</v>
      </c>
      <c r="P8" s="14" t="s">
        <v>47</v>
      </c>
      <c r="Q8" s="12"/>
      <c r="R8" s="15"/>
      <c r="S8" s="12"/>
      <c r="T8" s="12"/>
      <c r="U8" s="12"/>
      <c r="V8" s="12"/>
      <c r="W8" s="12"/>
      <c r="X8" s="12"/>
      <c r="Y8" s="16"/>
      <c r="Z8" s="12"/>
      <c r="AA8" s="12"/>
      <c r="AB8" s="15"/>
      <c r="AC8" s="12"/>
      <c r="AD8" s="12"/>
      <c r="AE8" s="12"/>
      <c r="AF8" s="12"/>
      <c r="AG8" s="16"/>
    </row>
    <row r="9">
      <c r="A9" s="2">
        <v>8.0</v>
      </c>
      <c r="B9" s="4" t="s">
        <v>61</v>
      </c>
      <c r="C9" s="4" t="s">
        <v>62</v>
      </c>
      <c r="D9" s="4" t="s">
        <v>63</v>
      </c>
      <c r="E9" s="4" t="s">
        <v>64</v>
      </c>
      <c r="F9" s="4" t="s">
        <v>32</v>
      </c>
      <c r="G9" s="4" t="s">
        <v>33</v>
      </c>
      <c r="H9" s="7" t="s">
        <v>34</v>
      </c>
      <c r="I9" s="4" t="s">
        <v>35</v>
      </c>
      <c r="J9" s="8">
        <v>1.0</v>
      </c>
      <c r="K9" s="4" t="s">
        <v>36</v>
      </c>
      <c r="L9" s="4" t="s">
        <v>37</v>
      </c>
      <c r="M9" s="4" t="s">
        <v>38</v>
      </c>
      <c r="N9" s="4" t="s">
        <v>39</v>
      </c>
      <c r="O9" s="4" t="s">
        <v>40</v>
      </c>
      <c r="P9" s="4" t="s">
        <v>41</v>
      </c>
      <c r="Q9" s="4"/>
      <c r="R9" s="17">
        <v>1.0</v>
      </c>
      <c r="S9" s="4"/>
      <c r="T9" s="4"/>
      <c r="U9" s="4"/>
      <c r="V9" s="4"/>
      <c r="W9" s="4"/>
      <c r="X9" s="4"/>
      <c r="Y9" s="10">
        <f t="shared" ref="Y9:Y13" si="3">SUM(R9:W9)</f>
        <v>1</v>
      </c>
      <c r="Z9" s="4"/>
      <c r="AA9" s="4"/>
      <c r="AB9" s="9"/>
      <c r="AC9" s="4"/>
      <c r="AD9" s="4"/>
      <c r="AE9" s="4"/>
      <c r="AF9" s="8">
        <v>1.0</v>
      </c>
      <c r="AG9" s="10">
        <f t="shared" ref="AG9:AG13" si="4">SUM(AB9:AE9)</f>
        <v>0</v>
      </c>
    </row>
    <row r="10">
      <c r="A10" s="2">
        <v>9.0</v>
      </c>
      <c r="B10" s="4" t="s">
        <v>65</v>
      </c>
      <c r="C10" s="4" t="s">
        <v>66</v>
      </c>
      <c r="D10" s="4" t="s">
        <v>67</v>
      </c>
      <c r="E10" s="4" t="s">
        <v>68</v>
      </c>
      <c r="F10" s="4" t="s">
        <v>60</v>
      </c>
      <c r="G10" s="4" t="s">
        <v>33</v>
      </c>
      <c r="H10" s="7" t="s">
        <v>34</v>
      </c>
      <c r="I10" s="4" t="s">
        <v>35</v>
      </c>
      <c r="J10" s="8">
        <v>1.0</v>
      </c>
      <c r="K10" s="4" t="s">
        <v>36</v>
      </c>
      <c r="L10" s="4" t="s">
        <v>37</v>
      </c>
      <c r="M10" s="4" t="s">
        <v>38</v>
      </c>
      <c r="N10" s="4" t="s">
        <v>39</v>
      </c>
      <c r="O10" s="4" t="s">
        <v>40</v>
      </c>
      <c r="P10" s="4" t="s">
        <v>41</v>
      </c>
      <c r="Q10" s="4"/>
      <c r="R10" s="17">
        <v>1.0</v>
      </c>
      <c r="S10" s="4"/>
      <c r="T10" s="4"/>
      <c r="U10" s="4"/>
      <c r="V10" s="4"/>
      <c r="W10" s="4"/>
      <c r="X10" s="4"/>
      <c r="Y10" s="10">
        <f t="shared" si="3"/>
        <v>1</v>
      </c>
      <c r="Z10" s="4"/>
      <c r="AA10" s="4"/>
      <c r="AB10" s="9"/>
      <c r="AC10" s="4"/>
      <c r="AD10" s="4"/>
      <c r="AE10" s="4"/>
      <c r="AF10" s="8">
        <v>1.0</v>
      </c>
      <c r="AG10" s="10">
        <f t="shared" si="4"/>
        <v>0</v>
      </c>
    </row>
    <row r="11">
      <c r="A11" s="2">
        <v>10.0</v>
      </c>
      <c r="B11" s="4" t="s">
        <v>69</v>
      </c>
      <c r="C11" s="4" t="s">
        <v>70</v>
      </c>
      <c r="D11" s="4" t="s">
        <v>71</v>
      </c>
      <c r="E11" s="4" t="s">
        <v>72</v>
      </c>
      <c r="F11" s="4" t="s">
        <v>60</v>
      </c>
      <c r="G11" s="4" t="s">
        <v>33</v>
      </c>
      <c r="H11" s="7" t="s">
        <v>73</v>
      </c>
      <c r="I11" s="18" t="s">
        <v>74</v>
      </c>
      <c r="J11" s="4"/>
      <c r="K11" s="4" t="s">
        <v>75</v>
      </c>
      <c r="L11" s="4" t="s">
        <v>76</v>
      </c>
      <c r="M11" s="4" t="s">
        <v>77</v>
      </c>
      <c r="N11" s="4" t="s">
        <v>78</v>
      </c>
      <c r="O11" s="4" t="s">
        <v>77</v>
      </c>
      <c r="P11" s="4" t="s">
        <v>58</v>
      </c>
      <c r="Q11" s="4"/>
      <c r="R11" s="9"/>
      <c r="S11" s="4"/>
      <c r="T11" s="4"/>
      <c r="U11" s="4"/>
      <c r="V11" s="4"/>
      <c r="W11" s="4"/>
      <c r="X11" s="8">
        <v>1.0</v>
      </c>
      <c r="Y11" s="10">
        <f t="shared" si="3"/>
        <v>0</v>
      </c>
      <c r="Z11" s="4"/>
      <c r="AA11" s="4"/>
      <c r="AB11" s="9"/>
      <c r="AC11" s="4"/>
      <c r="AD11" s="4"/>
      <c r="AE11" s="4"/>
      <c r="AF11" s="8">
        <v>1.0</v>
      </c>
      <c r="AG11" s="10">
        <f t="shared" si="4"/>
        <v>0</v>
      </c>
    </row>
    <row r="12">
      <c r="A12" s="2">
        <v>11.0</v>
      </c>
      <c r="B12" s="4" t="s">
        <v>79</v>
      </c>
      <c r="C12" s="4" t="s">
        <v>80</v>
      </c>
      <c r="D12" s="4" t="s">
        <v>81</v>
      </c>
      <c r="E12" s="4" t="s">
        <v>82</v>
      </c>
      <c r="F12" s="4" t="s">
        <v>60</v>
      </c>
      <c r="G12" s="4" t="s">
        <v>33</v>
      </c>
      <c r="H12" s="7" t="s">
        <v>73</v>
      </c>
      <c r="I12" s="4" t="s">
        <v>74</v>
      </c>
      <c r="J12" s="8">
        <v>1.0</v>
      </c>
      <c r="K12" s="4" t="s">
        <v>75</v>
      </c>
      <c r="L12" s="4" t="s">
        <v>76</v>
      </c>
      <c r="M12" s="4" t="s">
        <v>77</v>
      </c>
      <c r="N12" s="4" t="s">
        <v>78</v>
      </c>
      <c r="O12" s="4" t="s">
        <v>77</v>
      </c>
      <c r="P12" s="4" t="s">
        <v>58</v>
      </c>
      <c r="Q12" s="4"/>
      <c r="R12" s="9"/>
      <c r="S12" s="4"/>
      <c r="T12" s="4"/>
      <c r="U12" s="4"/>
      <c r="V12" s="8">
        <v>1.0</v>
      </c>
      <c r="W12" s="4"/>
      <c r="X12" s="4"/>
      <c r="Y12" s="10">
        <f t="shared" si="3"/>
        <v>1</v>
      </c>
      <c r="Z12" s="4"/>
      <c r="AA12" s="4"/>
      <c r="AB12" s="9"/>
      <c r="AC12" s="4"/>
      <c r="AD12" s="4"/>
      <c r="AE12" s="4"/>
      <c r="AF12" s="8">
        <v>1.0</v>
      </c>
      <c r="AG12" s="10">
        <f t="shared" si="4"/>
        <v>0</v>
      </c>
    </row>
    <row r="13">
      <c r="A13" s="2">
        <v>12.0</v>
      </c>
      <c r="B13" s="4" t="s">
        <v>83</v>
      </c>
      <c r="C13" s="4" t="s">
        <v>84</v>
      </c>
      <c r="D13" s="4" t="s">
        <v>85</v>
      </c>
      <c r="E13" s="4" t="s">
        <v>86</v>
      </c>
      <c r="F13" s="4" t="s">
        <v>60</v>
      </c>
      <c r="G13" s="4" t="s">
        <v>33</v>
      </c>
      <c r="H13" s="7" t="s">
        <v>73</v>
      </c>
      <c r="I13" s="4" t="s">
        <v>74</v>
      </c>
      <c r="J13" s="8">
        <v>1.0</v>
      </c>
      <c r="K13" s="4" t="s">
        <v>75</v>
      </c>
      <c r="L13" s="4" t="s">
        <v>76</v>
      </c>
      <c r="M13" s="4" t="s">
        <v>77</v>
      </c>
      <c r="N13" s="4" t="s">
        <v>78</v>
      </c>
      <c r="O13" s="4" t="s">
        <v>77</v>
      </c>
      <c r="P13" s="4" t="s">
        <v>41</v>
      </c>
      <c r="Q13" s="4"/>
      <c r="R13" s="9"/>
      <c r="S13" s="4"/>
      <c r="T13" s="4"/>
      <c r="U13" s="4"/>
      <c r="V13" s="8">
        <v>1.0</v>
      </c>
      <c r="W13" s="4"/>
      <c r="X13" s="4"/>
      <c r="Y13" s="10">
        <f t="shared" si="3"/>
        <v>1</v>
      </c>
      <c r="Z13" s="4"/>
      <c r="AA13" s="4"/>
      <c r="AB13" s="9"/>
      <c r="AC13" s="4"/>
      <c r="AD13" s="4"/>
      <c r="AE13" s="4"/>
      <c r="AF13" s="8">
        <v>1.0</v>
      </c>
      <c r="AG13" s="10">
        <f t="shared" si="4"/>
        <v>0</v>
      </c>
    </row>
    <row r="14">
      <c r="A14" s="11">
        <v>13.0</v>
      </c>
      <c r="B14" s="12" t="s">
        <v>42</v>
      </c>
      <c r="C14" s="12" t="s">
        <v>43</v>
      </c>
      <c r="D14" s="12" t="s">
        <v>44</v>
      </c>
      <c r="E14" s="12" t="s">
        <v>87</v>
      </c>
      <c r="F14" s="12" t="s">
        <v>60</v>
      </c>
      <c r="G14" s="12" t="s">
        <v>46</v>
      </c>
      <c r="H14" s="13" t="s">
        <v>73</v>
      </c>
      <c r="I14" s="14" t="s">
        <v>74</v>
      </c>
      <c r="J14" s="12"/>
      <c r="K14" s="12" t="s">
        <v>75</v>
      </c>
      <c r="L14" s="12" t="s">
        <v>76</v>
      </c>
      <c r="M14" s="12" t="s">
        <v>77</v>
      </c>
      <c r="N14" s="12" t="s">
        <v>78</v>
      </c>
      <c r="O14" s="12" t="s">
        <v>77</v>
      </c>
      <c r="P14" s="14" t="s">
        <v>47</v>
      </c>
      <c r="Q14" s="12"/>
      <c r="R14" s="15"/>
      <c r="S14" s="12"/>
      <c r="T14" s="12"/>
      <c r="U14" s="12"/>
      <c r="V14" s="12"/>
      <c r="W14" s="12"/>
      <c r="X14" s="12"/>
      <c r="Y14" s="16"/>
      <c r="Z14" s="12"/>
      <c r="AA14" s="12"/>
      <c r="AB14" s="15"/>
      <c r="AC14" s="12"/>
      <c r="AD14" s="12"/>
      <c r="AE14" s="12"/>
      <c r="AF14" s="12"/>
      <c r="AG14" s="16"/>
    </row>
    <row r="15">
      <c r="A15" s="2">
        <v>14.0</v>
      </c>
      <c r="B15" s="4" t="s">
        <v>61</v>
      </c>
      <c r="C15" s="4" t="s">
        <v>62</v>
      </c>
      <c r="D15" s="4" t="s">
        <v>63</v>
      </c>
      <c r="E15" s="4" t="s">
        <v>88</v>
      </c>
      <c r="F15" s="4" t="s">
        <v>60</v>
      </c>
      <c r="G15" s="4" t="s">
        <v>46</v>
      </c>
      <c r="H15" s="7" t="s">
        <v>73</v>
      </c>
      <c r="I15" s="18" t="s">
        <v>74</v>
      </c>
      <c r="J15" s="4"/>
      <c r="K15" s="4" t="s">
        <v>75</v>
      </c>
      <c r="L15" s="4" t="s">
        <v>76</v>
      </c>
      <c r="M15" s="4" t="s">
        <v>77</v>
      </c>
      <c r="N15" s="4" t="s">
        <v>78</v>
      </c>
      <c r="O15" s="4" t="s">
        <v>77</v>
      </c>
      <c r="P15" s="4" t="s">
        <v>41</v>
      </c>
      <c r="Q15" s="4"/>
      <c r="R15" s="17">
        <v>1.0</v>
      </c>
      <c r="S15" s="4"/>
      <c r="T15" s="4"/>
      <c r="U15" s="4"/>
      <c r="V15" s="4"/>
      <c r="W15" s="4"/>
      <c r="X15" s="4"/>
      <c r="Y15" s="10">
        <f t="shared" ref="Y15:Y24" si="5">SUM(R15:W15)</f>
        <v>1</v>
      </c>
      <c r="Z15" s="4"/>
      <c r="AA15" s="4"/>
      <c r="AB15" s="9"/>
      <c r="AC15" s="4"/>
      <c r="AD15" s="4"/>
      <c r="AE15" s="4"/>
      <c r="AF15" s="8">
        <v>1.0</v>
      </c>
      <c r="AG15" s="10">
        <f t="shared" ref="AG15:AG24" si="6">SUM(AB15:AE15)</f>
        <v>0</v>
      </c>
    </row>
    <row r="16">
      <c r="A16" s="2">
        <v>15.0</v>
      </c>
      <c r="B16" s="4" t="s">
        <v>89</v>
      </c>
      <c r="C16" s="4" t="s">
        <v>90</v>
      </c>
      <c r="D16" s="4" t="s">
        <v>91</v>
      </c>
      <c r="E16" s="19" t="s">
        <v>92</v>
      </c>
      <c r="F16" s="4" t="s">
        <v>60</v>
      </c>
      <c r="G16" s="4" t="s">
        <v>33</v>
      </c>
      <c r="H16" s="7" t="s">
        <v>93</v>
      </c>
      <c r="I16" s="4" t="s">
        <v>94</v>
      </c>
      <c r="J16" s="8">
        <v>3.0</v>
      </c>
      <c r="K16" s="4" t="s">
        <v>95</v>
      </c>
      <c r="L16" s="4" t="s">
        <v>76</v>
      </c>
      <c r="M16" s="4" t="s">
        <v>96</v>
      </c>
      <c r="N16" s="4" t="s">
        <v>97</v>
      </c>
      <c r="O16" s="4" t="s">
        <v>98</v>
      </c>
      <c r="P16" s="4" t="s">
        <v>41</v>
      </c>
      <c r="Q16" s="4"/>
      <c r="R16" s="9"/>
      <c r="S16" s="8">
        <v>1.0</v>
      </c>
      <c r="T16" s="8">
        <v>1.0</v>
      </c>
      <c r="U16" s="4"/>
      <c r="V16" s="4"/>
      <c r="W16" s="4"/>
      <c r="X16" s="4"/>
      <c r="Y16" s="10">
        <f t="shared" si="5"/>
        <v>2</v>
      </c>
      <c r="Z16" s="4"/>
      <c r="AA16" s="4"/>
      <c r="AB16" s="17">
        <v>1.0</v>
      </c>
      <c r="AC16" s="4"/>
      <c r="AD16" s="4"/>
      <c r="AE16" s="4"/>
      <c r="AF16" s="4"/>
      <c r="AG16" s="10">
        <f t="shared" si="6"/>
        <v>1</v>
      </c>
    </row>
    <row r="17">
      <c r="A17" s="2">
        <v>16.0</v>
      </c>
      <c r="B17" s="4" t="s">
        <v>99</v>
      </c>
      <c r="C17" s="4" t="s">
        <v>100</v>
      </c>
      <c r="D17" s="4" t="s">
        <v>101</v>
      </c>
      <c r="E17" s="4" t="s">
        <v>102</v>
      </c>
      <c r="F17" s="4" t="s">
        <v>60</v>
      </c>
      <c r="G17" s="4" t="s">
        <v>33</v>
      </c>
      <c r="H17" s="7" t="s">
        <v>93</v>
      </c>
      <c r="I17" s="18" t="s">
        <v>94</v>
      </c>
      <c r="J17" s="4"/>
      <c r="K17" s="4" t="s">
        <v>95</v>
      </c>
      <c r="L17" s="4" t="s">
        <v>76</v>
      </c>
      <c r="M17" s="4" t="s">
        <v>96</v>
      </c>
      <c r="N17" s="4" t="s">
        <v>97</v>
      </c>
      <c r="O17" s="4" t="s">
        <v>98</v>
      </c>
      <c r="P17" s="4" t="s">
        <v>58</v>
      </c>
      <c r="Q17" s="4"/>
      <c r="R17" s="9"/>
      <c r="S17" s="8">
        <v>1.0</v>
      </c>
      <c r="T17" s="4"/>
      <c r="U17" s="4"/>
      <c r="V17" s="8">
        <v>1.0</v>
      </c>
      <c r="W17" s="4"/>
      <c r="X17" s="4"/>
      <c r="Y17" s="10">
        <f t="shared" si="5"/>
        <v>2</v>
      </c>
      <c r="Z17" s="4"/>
      <c r="AA17" s="4"/>
      <c r="AB17" s="9"/>
      <c r="AC17" s="4"/>
      <c r="AD17" s="8">
        <v>1.0</v>
      </c>
      <c r="AE17" s="4"/>
      <c r="AF17" s="4"/>
      <c r="AG17" s="10">
        <f t="shared" si="6"/>
        <v>1</v>
      </c>
    </row>
    <row r="18">
      <c r="A18" s="2">
        <v>17.0</v>
      </c>
      <c r="B18" s="4" t="s">
        <v>103</v>
      </c>
      <c r="C18" s="4" t="s">
        <v>104</v>
      </c>
      <c r="D18" s="4" t="s">
        <v>105</v>
      </c>
      <c r="E18" s="4" t="s">
        <v>103</v>
      </c>
      <c r="F18" s="4" t="s">
        <v>60</v>
      </c>
      <c r="G18" s="4" t="s">
        <v>33</v>
      </c>
      <c r="H18" s="7" t="s">
        <v>106</v>
      </c>
      <c r="I18" s="4" t="s">
        <v>107</v>
      </c>
      <c r="J18" s="8">
        <v>2.0</v>
      </c>
      <c r="K18" s="4" t="s">
        <v>108</v>
      </c>
      <c r="L18" s="4" t="s">
        <v>109</v>
      </c>
      <c r="M18" s="4" t="s">
        <v>38</v>
      </c>
      <c r="N18" s="4" t="s">
        <v>39</v>
      </c>
      <c r="O18" s="4" t="s">
        <v>40</v>
      </c>
      <c r="P18" s="4" t="s">
        <v>58</v>
      </c>
      <c r="Q18" s="4"/>
      <c r="R18" s="9"/>
      <c r="S18" s="4"/>
      <c r="T18" s="4"/>
      <c r="U18" s="4"/>
      <c r="V18" s="4"/>
      <c r="W18" s="4"/>
      <c r="X18" s="8">
        <v>1.0</v>
      </c>
      <c r="Y18" s="10">
        <f t="shared" si="5"/>
        <v>0</v>
      </c>
      <c r="Z18" s="4"/>
      <c r="AA18" s="4"/>
      <c r="AB18" s="9"/>
      <c r="AC18" s="4"/>
      <c r="AD18" s="4"/>
      <c r="AE18" s="4"/>
      <c r="AF18" s="8">
        <v>1.0</v>
      </c>
      <c r="AG18" s="10">
        <f t="shared" si="6"/>
        <v>0</v>
      </c>
    </row>
    <row r="19">
      <c r="A19" s="2">
        <v>18.0</v>
      </c>
      <c r="B19" s="4" t="s">
        <v>110</v>
      </c>
      <c r="C19" s="4" t="s">
        <v>111</v>
      </c>
      <c r="D19" s="4" t="s">
        <v>112</v>
      </c>
      <c r="E19" s="4" t="s">
        <v>113</v>
      </c>
      <c r="F19" s="4" t="s">
        <v>60</v>
      </c>
      <c r="G19" s="4" t="s">
        <v>33</v>
      </c>
      <c r="H19" s="7" t="s">
        <v>114</v>
      </c>
      <c r="I19" s="4" t="s">
        <v>115</v>
      </c>
      <c r="J19" s="8">
        <v>1.0</v>
      </c>
      <c r="K19" s="4" t="s">
        <v>116</v>
      </c>
      <c r="L19" s="4" t="s">
        <v>117</v>
      </c>
      <c r="M19" s="4" t="s">
        <v>96</v>
      </c>
      <c r="N19" s="4" t="s">
        <v>97</v>
      </c>
      <c r="O19" s="4" t="s">
        <v>98</v>
      </c>
      <c r="P19" s="4" t="s">
        <v>58</v>
      </c>
      <c r="Q19" s="4"/>
      <c r="R19" s="17">
        <v>1.0</v>
      </c>
      <c r="S19" s="4"/>
      <c r="T19" s="4"/>
      <c r="U19" s="4"/>
      <c r="V19" s="4"/>
      <c r="W19" s="4"/>
      <c r="X19" s="4"/>
      <c r="Y19" s="10">
        <f t="shared" si="5"/>
        <v>1</v>
      </c>
      <c r="Z19" s="4"/>
      <c r="AA19" s="4"/>
      <c r="AB19" s="9"/>
      <c r="AC19" s="4"/>
      <c r="AD19" s="4"/>
      <c r="AE19" s="4"/>
      <c r="AF19" s="8">
        <v>1.0</v>
      </c>
      <c r="AG19" s="10">
        <f t="shared" si="6"/>
        <v>0</v>
      </c>
    </row>
    <row r="20">
      <c r="A20" s="2">
        <v>19.0</v>
      </c>
      <c r="B20" s="4" t="s">
        <v>118</v>
      </c>
      <c r="C20" s="4" t="s">
        <v>119</v>
      </c>
      <c r="D20" s="4" t="s">
        <v>120</v>
      </c>
      <c r="E20" s="4" t="s">
        <v>121</v>
      </c>
      <c r="F20" s="4" t="s">
        <v>122</v>
      </c>
      <c r="G20" s="4" t="s">
        <v>33</v>
      </c>
      <c r="H20" s="7" t="s">
        <v>123</v>
      </c>
      <c r="I20" s="4" t="s">
        <v>124</v>
      </c>
      <c r="J20" s="8">
        <v>1.0</v>
      </c>
      <c r="K20" s="4" t="s">
        <v>125</v>
      </c>
      <c r="L20" s="4" t="s">
        <v>126</v>
      </c>
      <c r="M20" s="4" t="s">
        <v>77</v>
      </c>
      <c r="N20" s="4" t="s">
        <v>78</v>
      </c>
      <c r="O20" s="4" t="s">
        <v>77</v>
      </c>
      <c r="P20" s="4" t="s">
        <v>58</v>
      </c>
      <c r="Q20" s="4"/>
      <c r="R20" s="9"/>
      <c r="S20" s="8">
        <v>1.0</v>
      </c>
      <c r="T20" s="4"/>
      <c r="U20" s="4"/>
      <c r="V20" s="8">
        <v>1.0</v>
      </c>
      <c r="W20" s="4"/>
      <c r="X20" s="4"/>
      <c r="Y20" s="10">
        <f t="shared" si="5"/>
        <v>2</v>
      </c>
      <c r="Z20" s="4"/>
      <c r="AA20" s="4"/>
      <c r="AB20" s="9"/>
      <c r="AC20" s="4"/>
      <c r="AD20" s="4"/>
      <c r="AE20" s="4"/>
      <c r="AF20" s="8">
        <v>1.0</v>
      </c>
      <c r="AG20" s="10">
        <f t="shared" si="6"/>
        <v>0</v>
      </c>
    </row>
    <row r="21">
      <c r="A21" s="2">
        <v>20.0</v>
      </c>
      <c r="B21" s="4" t="s">
        <v>127</v>
      </c>
      <c r="C21" s="4" t="s">
        <v>128</v>
      </c>
      <c r="D21" s="4" t="s">
        <v>129</v>
      </c>
      <c r="E21" s="19" t="s">
        <v>130</v>
      </c>
      <c r="F21" s="4" t="s">
        <v>131</v>
      </c>
      <c r="G21" s="4" t="s">
        <v>46</v>
      </c>
      <c r="H21" s="7" t="s">
        <v>123</v>
      </c>
      <c r="I21" s="4" t="s">
        <v>124</v>
      </c>
      <c r="J21" s="8">
        <v>1.0</v>
      </c>
      <c r="K21" s="4" t="s">
        <v>125</v>
      </c>
      <c r="L21" s="4" t="s">
        <v>126</v>
      </c>
      <c r="M21" s="4" t="s">
        <v>77</v>
      </c>
      <c r="N21" s="4" t="s">
        <v>78</v>
      </c>
      <c r="O21" s="4" t="s">
        <v>77</v>
      </c>
      <c r="P21" s="4" t="s">
        <v>58</v>
      </c>
      <c r="Q21" s="4"/>
      <c r="R21" s="9"/>
      <c r="S21" s="8">
        <v>1.0</v>
      </c>
      <c r="T21" s="4"/>
      <c r="U21" s="8">
        <v>1.0</v>
      </c>
      <c r="V21" s="4"/>
      <c r="W21" s="4"/>
      <c r="X21" s="4"/>
      <c r="Y21" s="10">
        <f t="shared" si="5"/>
        <v>2</v>
      </c>
      <c r="Z21" s="4"/>
      <c r="AA21" s="4"/>
      <c r="AB21" s="9"/>
      <c r="AC21" s="4"/>
      <c r="AD21" s="4"/>
      <c r="AE21" s="4"/>
      <c r="AF21" s="8">
        <v>1.0</v>
      </c>
      <c r="AG21" s="10">
        <f t="shared" si="6"/>
        <v>0</v>
      </c>
    </row>
    <row r="22">
      <c r="A22" s="2">
        <v>21.0</v>
      </c>
      <c r="B22" s="4" t="s">
        <v>118</v>
      </c>
      <c r="C22" s="4" t="s">
        <v>119</v>
      </c>
      <c r="D22" s="4" t="s">
        <v>120</v>
      </c>
      <c r="E22" s="4" t="s">
        <v>132</v>
      </c>
      <c r="F22" s="4" t="s">
        <v>122</v>
      </c>
      <c r="G22" s="4" t="s">
        <v>46</v>
      </c>
      <c r="H22" s="7" t="s">
        <v>123</v>
      </c>
      <c r="I22" s="4" t="s">
        <v>124</v>
      </c>
      <c r="J22" s="8">
        <v>1.0</v>
      </c>
      <c r="K22" s="4" t="s">
        <v>125</v>
      </c>
      <c r="L22" s="4" t="s">
        <v>126</v>
      </c>
      <c r="M22" s="4" t="s">
        <v>77</v>
      </c>
      <c r="N22" s="4" t="s">
        <v>78</v>
      </c>
      <c r="O22" s="4" t="s">
        <v>77</v>
      </c>
      <c r="P22" s="4" t="s">
        <v>58</v>
      </c>
      <c r="Q22" s="4"/>
      <c r="R22" s="9"/>
      <c r="S22" s="8">
        <v>1.0</v>
      </c>
      <c r="T22" s="4"/>
      <c r="U22" s="4"/>
      <c r="V22" s="4"/>
      <c r="W22" s="4"/>
      <c r="X22" s="4"/>
      <c r="Y22" s="10">
        <f t="shared" si="5"/>
        <v>1</v>
      </c>
      <c r="Z22" s="4"/>
      <c r="AA22" s="4"/>
      <c r="AB22" s="9"/>
      <c r="AC22" s="4"/>
      <c r="AD22" s="4"/>
      <c r="AE22" s="4"/>
      <c r="AF22" s="8">
        <v>1.0</v>
      </c>
      <c r="AG22" s="10">
        <f t="shared" si="6"/>
        <v>0</v>
      </c>
    </row>
    <row r="23">
      <c r="A23" s="2">
        <v>1.0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137</v>
      </c>
      <c r="G23" s="4" t="s">
        <v>33</v>
      </c>
      <c r="H23" s="7" t="s">
        <v>138</v>
      </c>
      <c r="I23" s="4" t="s">
        <v>139</v>
      </c>
      <c r="J23" s="8">
        <v>1.0</v>
      </c>
      <c r="K23" s="4" t="s">
        <v>140</v>
      </c>
      <c r="L23" s="4" t="s">
        <v>141</v>
      </c>
      <c r="M23" s="4" t="s">
        <v>96</v>
      </c>
      <c r="N23" s="4" t="s">
        <v>97</v>
      </c>
      <c r="O23" s="4" t="s">
        <v>98</v>
      </c>
      <c r="P23" s="4" t="s">
        <v>58</v>
      </c>
      <c r="Q23" s="4"/>
      <c r="R23" s="9"/>
      <c r="S23" s="4"/>
      <c r="T23" s="4"/>
      <c r="U23" s="4"/>
      <c r="V23" s="4"/>
      <c r="W23" s="4"/>
      <c r="X23" s="8">
        <v>1.0</v>
      </c>
      <c r="Y23" s="10">
        <f t="shared" si="5"/>
        <v>0</v>
      </c>
      <c r="Z23" s="4"/>
      <c r="AA23" s="4"/>
      <c r="AB23" s="9"/>
      <c r="AC23" s="4"/>
      <c r="AD23" s="4"/>
      <c r="AE23" s="4"/>
      <c r="AF23" s="8">
        <v>1.0</v>
      </c>
      <c r="AG23" s="10">
        <f t="shared" si="6"/>
        <v>0</v>
      </c>
    </row>
    <row r="24">
      <c r="A24" s="2">
        <v>2.0</v>
      </c>
      <c r="B24" s="4" t="s">
        <v>142</v>
      </c>
      <c r="C24" s="4" t="s">
        <v>143</v>
      </c>
      <c r="D24" s="4" t="s">
        <v>144</v>
      </c>
      <c r="E24" s="4" t="s">
        <v>145</v>
      </c>
      <c r="F24" s="4" t="s">
        <v>137</v>
      </c>
      <c r="G24" s="4" t="s">
        <v>33</v>
      </c>
      <c r="H24" s="7" t="s">
        <v>138</v>
      </c>
      <c r="I24" s="4" t="s">
        <v>139</v>
      </c>
      <c r="J24" s="8">
        <v>1.0</v>
      </c>
      <c r="K24" s="4" t="s">
        <v>140</v>
      </c>
      <c r="L24" s="4" t="s">
        <v>141</v>
      </c>
      <c r="M24" s="4" t="s">
        <v>96</v>
      </c>
      <c r="N24" s="4" t="s">
        <v>97</v>
      </c>
      <c r="O24" s="4" t="s">
        <v>98</v>
      </c>
      <c r="P24" s="4" t="s">
        <v>41</v>
      </c>
      <c r="Q24" s="4"/>
      <c r="R24" s="9"/>
      <c r="S24" s="4"/>
      <c r="T24" s="4"/>
      <c r="U24" s="4"/>
      <c r="V24" s="8">
        <v>1.0</v>
      </c>
      <c r="W24" s="4"/>
      <c r="X24" s="4"/>
      <c r="Y24" s="10">
        <f t="shared" si="5"/>
        <v>1</v>
      </c>
      <c r="Z24" s="4"/>
      <c r="AA24" s="4"/>
      <c r="AB24" s="9"/>
      <c r="AC24" s="4"/>
      <c r="AD24" s="4"/>
      <c r="AE24" s="4"/>
      <c r="AF24" s="8">
        <v>1.0</v>
      </c>
      <c r="AG24" s="10">
        <f t="shared" si="6"/>
        <v>0</v>
      </c>
    </row>
    <row r="25">
      <c r="A25" s="20">
        <v>3.0</v>
      </c>
      <c r="B25" s="21" t="s">
        <v>42</v>
      </c>
      <c r="C25" s="21" t="s">
        <v>43</v>
      </c>
      <c r="D25" s="21" t="s">
        <v>44</v>
      </c>
      <c r="E25" s="21" t="s">
        <v>146</v>
      </c>
      <c r="F25" s="21" t="s">
        <v>137</v>
      </c>
      <c r="G25" s="21" t="s">
        <v>46</v>
      </c>
      <c r="H25" s="22" t="s">
        <v>138</v>
      </c>
      <c r="I25" s="21" t="s">
        <v>139</v>
      </c>
      <c r="J25" s="23">
        <v>1.0</v>
      </c>
      <c r="K25" s="21" t="s">
        <v>140</v>
      </c>
      <c r="L25" s="21" t="s">
        <v>141</v>
      </c>
      <c r="M25" s="21" t="s">
        <v>96</v>
      </c>
      <c r="N25" s="21" t="s">
        <v>97</v>
      </c>
      <c r="O25" s="21" t="s">
        <v>98</v>
      </c>
      <c r="P25" s="24" t="s">
        <v>47</v>
      </c>
      <c r="Q25" s="21"/>
      <c r="R25" s="25"/>
      <c r="S25" s="21"/>
      <c r="T25" s="21"/>
      <c r="U25" s="21"/>
      <c r="V25" s="21"/>
      <c r="W25" s="21"/>
      <c r="X25" s="21"/>
      <c r="Y25" s="26"/>
      <c r="Z25" s="21"/>
      <c r="AA25" s="21"/>
      <c r="AB25" s="25"/>
      <c r="AC25" s="21"/>
      <c r="AD25" s="21"/>
      <c r="AE25" s="21"/>
      <c r="AF25" s="21"/>
      <c r="AG25" s="26"/>
    </row>
    <row r="26">
      <c r="A26" s="2">
        <v>4.0</v>
      </c>
      <c r="B26" s="4" t="s">
        <v>142</v>
      </c>
      <c r="C26" s="4" t="s">
        <v>143</v>
      </c>
      <c r="D26" s="4" t="s">
        <v>144</v>
      </c>
      <c r="E26" s="4" t="s">
        <v>147</v>
      </c>
      <c r="F26" s="4" t="s">
        <v>137</v>
      </c>
      <c r="G26" s="4" t="s">
        <v>46</v>
      </c>
      <c r="H26" s="7" t="s">
        <v>138</v>
      </c>
      <c r="I26" s="18" t="s">
        <v>139</v>
      </c>
      <c r="J26" s="4"/>
      <c r="K26" s="4" t="s">
        <v>140</v>
      </c>
      <c r="L26" s="4" t="s">
        <v>141</v>
      </c>
      <c r="M26" s="4" t="s">
        <v>96</v>
      </c>
      <c r="N26" s="4" t="s">
        <v>97</v>
      </c>
      <c r="O26" s="4" t="s">
        <v>98</v>
      </c>
      <c r="P26" s="4" t="s">
        <v>41</v>
      </c>
      <c r="Q26" s="4"/>
      <c r="R26" s="17">
        <v>1.0</v>
      </c>
      <c r="S26" s="4"/>
      <c r="T26" s="4"/>
      <c r="U26" s="4"/>
      <c r="V26" s="4"/>
      <c r="W26" s="4"/>
      <c r="X26" s="4"/>
      <c r="Y26" s="10">
        <f>SUM(R26:W26)</f>
        <v>1</v>
      </c>
      <c r="Z26" s="4"/>
      <c r="AA26" s="4"/>
      <c r="AB26" s="9"/>
      <c r="AC26" s="4"/>
      <c r="AD26" s="4"/>
      <c r="AE26" s="4"/>
      <c r="AF26" s="8">
        <v>1.0</v>
      </c>
      <c r="AG26" s="10">
        <f>SUM(AB26:AE26)</f>
        <v>0</v>
      </c>
    </row>
    <row r="27">
      <c r="A27" s="20">
        <v>5.0</v>
      </c>
      <c r="B27" s="21" t="s">
        <v>42</v>
      </c>
      <c r="C27" s="21" t="s">
        <v>43</v>
      </c>
      <c r="D27" s="21" t="s">
        <v>44</v>
      </c>
      <c r="E27" s="21" t="s">
        <v>148</v>
      </c>
      <c r="F27" s="21" t="s">
        <v>137</v>
      </c>
      <c r="G27" s="21" t="s">
        <v>46</v>
      </c>
      <c r="H27" s="22" t="s">
        <v>138</v>
      </c>
      <c r="I27" s="21" t="s">
        <v>139</v>
      </c>
      <c r="J27" s="23">
        <v>1.0</v>
      </c>
      <c r="K27" s="21" t="s">
        <v>140</v>
      </c>
      <c r="L27" s="21" t="s">
        <v>141</v>
      </c>
      <c r="M27" s="21" t="s">
        <v>96</v>
      </c>
      <c r="N27" s="21" t="s">
        <v>97</v>
      </c>
      <c r="O27" s="21" t="s">
        <v>98</v>
      </c>
      <c r="P27" s="24" t="s">
        <v>47</v>
      </c>
      <c r="Q27" s="21"/>
      <c r="R27" s="25"/>
      <c r="S27" s="21"/>
      <c r="T27" s="21"/>
      <c r="U27" s="21"/>
      <c r="V27" s="21"/>
      <c r="W27" s="21"/>
      <c r="X27" s="21"/>
      <c r="Y27" s="26"/>
      <c r="Z27" s="21"/>
      <c r="AA27" s="21"/>
      <c r="AB27" s="25"/>
      <c r="AC27" s="21"/>
      <c r="AD27" s="21"/>
      <c r="AE27" s="21"/>
      <c r="AF27" s="21"/>
      <c r="AG27" s="26"/>
    </row>
    <row r="28">
      <c r="A28" s="2">
        <v>6.0</v>
      </c>
      <c r="B28" s="4" t="s">
        <v>142</v>
      </c>
      <c r="C28" s="4" t="s">
        <v>143</v>
      </c>
      <c r="D28" s="4" t="s">
        <v>144</v>
      </c>
      <c r="E28" s="4" t="s">
        <v>149</v>
      </c>
      <c r="F28" s="4" t="s">
        <v>137</v>
      </c>
      <c r="G28" s="4" t="s">
        <v>46</v>
      </c>
      <c r="H28" s="7" t="s">
        <v>138</v>
      </c>
      <c r="I28" s="4" t="s">
        <v>139</v>
      </c>
      <c r="J28" s="8">
        <v>1.0</v>
      </c>
      <c r="K28" s="4" t="s">
        <v>140</v>
      </c>
      <c r="L28" s="4" t="s">
        <v>141</v>
      </c>
      <c r="M28" s="4" t="s">
        <v>96</v>
      </c>
      <c r="N28" s="4" t="s">
        <v>97</v>
      </c>
      <c r="O28" s="4" t="s">
        <v>98</v>
      </c>
      <c r="P28" s="4" t="s">
        <v>41</v>
      </c>
      <c r="Q28" s="4"/>
      <c r="R28" s="27">
        <v>1.0</v>
      </c>
      <c r="S28" s="28"/>
      <c r="T28" s="28"/>
      <c r="U28" s="28"/>
      <c r="V28" s="28"/>
      <c r="W28" s="28"/>
      <c r="X28" s="28"/>
      <c r="Y28" s="29">
        <f>SUM(R28:W28)</f>
        <v>1</v>
      </c>
      <c r="Z28" s="4"/>
      <c r="AA28" s="4"/>
      <c r="AB28" s="30"/>
      <c r="AC28" s="28"/>
      <c r="AD28" s="28"/>
      <c r="AE28" s="28"/>
      <c r="AF28" s="31">
        <v>1.0</v>
      </c>
      <c r="AG28" s="29">
        <f>SUM(AB28:AE28)</f>
        <v>0</v>
      </c>
    </row>
  </sheetData>
  <autoFilter ref="$A$1:$AG$28"/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E16"/>
    <hyperlink r:id="rId16" ref="H16"/>
    <hyperlink r:id="rId17" ref="H17"/>
    <hyperlink r:id="rId18" ref="H18"/>
    <hyperlink r:id="rId19" ref="H19"/>
    <hyperlink r:id="rId20" ref="H20"/>
    <hyperlink r:id="rId21" ref="E21"/>
    <hyperlink r:id="rId22" ref="H21"/>
    <hyperlink r:id="rId23" ref="H22"/>
    <hyperlink r:id="rId24" ref="H23"/>
    <hyperlink r:id="rId25" ref="H24"/>
    <hyperlink r:id="rId26" ref="H25"/>
    <hyperlink r:id="rId27" ref="H26"/>
    <hyperlink r:id="rId28" ref="H27"/>
    <hyperlink r:id="rId29" ref="H28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6</v>
      </c>
      <c r="B1" s="32" t="s">
        <v>9</v>
      </c>
      <c r="C1" s="32" t="s">
        <v>10</v>
      </c>
      <c r="D1" s="32" t="s">
        <v>11</v>
      </c>
      <c r="E1" s="32" t="s">
        <v>12</v>
      </c>
      <c r="F1" s="32" t="s">
        <v>13</v>
      </c>
    </row>
    <row r="2">
      <c r="A2" s="33" t="s">
        <v>34</v>
      </c>
      <c r="B2" s="34" t="s">
        <v>36</v>
      </c>
      <c r="C2" s="35">
        <v>44621.0</v>
      </c>
      <c r="D2" s="34" t="s">
        <v>38</v>
      </c>
      <c r="E2" s="34" t="s">
        <v>39</v>
      </c>
      <c r="F2" s="34" t="s">
        <v>40</v>
      </c>
    </row>
    <row r="3">
      <c r="A3" s="33" t="s">
        <v>73</v>
      </c>
      <c r="B3" s="34" t="s">
        <v>75</v>
      </c>
      <c r="C3" s="35">
        <v>44624.0</v>
      </c>
      <c r="D3" s="34" t="s">
        <v>77</v>
      </c>
      <c r="E3" s="34" t="s">
        <v>78</v>
      </c>
      <c r="F3" s="34" t="s">
        <v>77</v>
      </c>
    </row>
    <row r="4">
      <c r="A4" s="33" t="s">
        <v>93</v>
      </c>
      <c r="B4" s="34" t="s">
        <v>95</v>
      </c>
      <c r="C4" s="35">
        <v>44624.0</v>
      </c>
      <c r="D4" s="34" t="s">
        <v>96</v>
      </c>
      <c r="E4" s="34" t="s">
        <v>97</v>
      </c>
      <c r="F4" s="34" t="s">
        <v>98</v>
      </c>
    </row>
    <row r="5">
      <c r="A5" s="33" t="s">
        <v>150</v>
      </c>
      <c r="B5" s="34" t="s">
        <v>151</v>
      </c>
      <c r="C5" s="35">
        <v>44627.0</v>
      </c>
      <c r="D5" s="34" t="s">
        <v>77</v>
      </c>
      <c r="E5" s="34" t="s">
        <v>78</v>
      </c>
      <c r="F5" s="34" t="s">
        <v>77</v>
      </c>
    </row>
    <row r="6">
      <c r="A6" s="33" t="s">
        <v>106</v>
      </c>
      <c r="B6" s="34" t="s">
        <v>108</v>
      </c>
      <c r="C6" s="35">
        <v>44628.0</v>
      </c>
      <c r="D6" s="34" t="s">
        <v>38</v>
      </c>
      <c r="E6" s="34" t="s">
        <v>39</v>
      </c>
      <c r="F6" s="34" t="s">
        <v>40</v>
      </c>
    </row>
    <row r="7">
      <c r="A7" s="33" t="s">
        <v>152</v>
      </c>
      <c r="B7" s="34" t="s">
        <v>153</v>
      </c>
      <c r="C7" s="36">
        <v>44630.0</v>
      </c>
      <c r="D7" s="34" t="s">
        <v>38</v>
      </c>
      <c r="E7" s="34" t="s">
        <v>39</v>
      </c>
      <c r="F7" s="34" t="s">
        <v>38</v>
      </c>
    </row>
    <row r="8">
      <c r="A8" s="33" t="s">
        <v>114</v>
      </c>
      <c r="B8" s="34" t="s">
        <v>116</v>
      </c>
      <c r="C8" s="36">
        <v>44631.0</v>
      </c>
      <c r="D8" s="34" t="s">
        <v>96</v>
      </c>
      <c r="E8" s="34" t="s">
        <v>97</v>
      </c>
      <c r="F8" s="34" t="s">
        <v>98</v>
      </c>
    </row>
    <row r="9">
      <c r="A9" s="33" t="s">
        <v>123</v>
      </c>
      <c r="B9" s="34" t="s">
        <v>125</v>
      </c>
      <c r="C9" s="36">
        <v>44664.0</v>
      </c>
      <c r="D9" s="34" t="s">
        <v>77</v>
      </c>
      <c r="E9" s="34" t="s">
        <v>78</v>
      </c>
      <c r="F9" s="34" t="s">
        <v>77</v>
      </c>
    </row>
    <row r="10">
      <c r="A10" s="33" t="s">
        <v>138</v>
      </c>
      <c r="B10" s="34" t="s">
        <v>140</v>
      </c>
      <c r="C10" s="37">
        <v>44687.0</v>
      </c>
      <c r="D10" s="34" t="s">
        <v>96</v>
      </c>
      <c r="E10" s="34" t="s">
        <v>97</v>
      </c>
      <c r="F10" s="34" t="s">
        <v>98</v>
      </c>
    </row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</hyperlink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6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21</v>
      </c>
      <c r="Q1" s="6" t="s">
        <v>27</v>
      </c>
    </row>
    <row r="2">
      <c r="A2" s="38" t="s">
        <v>77</v>
      </c>
      <c r="B2" s="39">
        <f>COUNTIFS(Comentarios!R:R, 1, Comentarios!$M:$M, $A2)</f>
        <v>1</v>
      </c>
      <c r="C2" s="39">
        <f>COUNTIFS(Comentarios!S:S, 1, Comentarios!$M:$M, $A2)</f>
        <v>3</v>
      </c>
      <c r="D2" s="39">
        <f>COUNTIFS(Comentarios!T:T, 1, Comentarios!$M:$M, $A2)</f>
        <v>0</v>
      </c>
      <c r="E2" s="39">
        <f>COUNTIFS(Comentarios!U:U, 1, Comentarios!$M:$M, $A2)</f>
        <v>1</v>
      </c>
      <c r="F2" s="39">
        <f>COUNTIFS(Comentarios!V:V, 1, Comentarios!$M:$M, $A2)</f>
        <v>3</v>
      </c>
      <c r="G2" s="39">
        <f>COUNTIFS(Comentarios!W:W, 1, Comentarios!$M:$M, $A2)</f>
        <v>0</v>
      </c>
      <c r="H2" s="39">
        <f>COUNTIFS(Comentarios!X:X, 1, Comentarios!$M:$M, $A2)</f>
        <v>1</v>
      </c>
      <c r="I2" s="40">
        <f t="shared" ref="I2:I4" si="1">SUM(B2:G2)</f>
        <v>8</v>
      </c>
      <c r="K2" s="38" t="s">
        <v>77</v>
      </c>
      <c r="L2" s="41">
        <f>COUNTIFS(Comentarios!AB:AB, 1, Comentarios!$M:$M, $A2)</f>
        <v>0</v>
      </c>
      <c r="M2" s="41">
        <f>COUNTIFS(Comentarios!AC:AC, 1, Comentarios!$M:$M, $A2)</f>
        <v>0</v>
      </c>
      <c r="N2" s="41">
        <f>COUNTIFS(Comentarios!AD:AD, 1, Comentarios!$M:$M, $A2)</f>
        <v>0</v>
      </c>
      <c r="O2" s="41">
        <f>COUNTIFS(Comentarios!AE:AE, 1, Comentarios!$M:$M, $A2)</f>
        <v>0</v>
      </c>
      <c r="P2" s="41">
        <f>COUNTIFS(Comentarios!AF:AF, 1, Comentarios!$M:$M, $A2)</f>
        <v>7</v>
      </c>
      <c r="Q2" s="40">
        <f t="shared" ref="Q2:Q4" si="2">SUM(L2:O2)</f>
        <v>0</v>
      </c>
    </row>
    <row r="3">
      <c r="A3" s="42" t="s">
        <v>96</v>
      </c>
      <c r="B3" s="43">
        <f>COUNTIFS(Comentarios!R:R, 1, Comentarios!$M:$M, $A3)</f>
        <v>3</v>
      </c>
      <c r="C3" s="43">
        <f>COUNTIFS(Comentarios!S:S, 1, Comentarios!$M:$M, $A3)</f>
        <v>2</v>
      </c>
      <c r="D3" s="43">
        <f>COUNTIFS(Comentarios!T:T, 1, Comentarios!$M:$M, $A3)</f>
        <v>1</v>
      </c>
      <c r="E3" s="43">
        <f>COUNTIFS(Comentarios!U:U, 1, Comentarios!$M:$M, $A3)</f>
        <v>0</v>
      </c>
      <c r="F3" s="43">
        <f>COUNTIFS(Comentarios!V:V, 1, Comentarios!$M:$M, $A3)</f>
        <v>2</v>
      </c>
      <c r="G3" s="43">
        <f>COUNTIFS(Comentarios!W:W, 1, Comentarios!$M:$M, $A3)</f>
        <v>0</v>
      </c>
      <c r="H3" s="43">
        <f>COUNTIFS(Comentarios!X:X, 1, Comentarios!$M:$M, $A3)</f>
        <v>1</v>
      </c>
      <c r="I3" s="44">
        <f t="shared" si="1"/>
        <v>8</v>
      </c>
      <c r="K3" s="42" t="s">
        <v>96</v>
      </c>
      <c r="L3" s="45">
        <f>COUNTIFS(Comentarios!AB:AB, 1, Comentarios!$M:$M, $A3)</f>
        <v>1</v>
      </c>
      <c r="M3" s="45">
        <f>COUNTIFS(Comentarios!AC:AC, 1, Comentarios!$M:$M, $A3)</f>
        <v>0</v>
      </c>
      <c r="N3" s="45">
        <f>COUNTIFS(Comentarios!AD:AD, 1, Comentarios!$M:$M, $A3)</f>
        <v>1</v>
      </c>
      <c r="O3" s="45">
        <f>COUNTIFS(Comentarios!AE:AE, 1, Comentarios!$M:$M, $A3)</f>
        <v>0</v>
      </c>
      <c r="P3" s="45">
        <f>COUNTIFS(Comentarios!AF:AF, 1, Comentarios!$M:$M, $A3)</f>
        <v>5</v>
      </c>
      <c r="Q3" s="44">
        <f t="shared" si="2"/>
        <v>2</v>
      </c>
    </row>
    <row r="4">
      <c r="A4" s="46" t="s">
        <v>38</v>
      </c>
      <c r="B4" s="47">
        <f>COUNTIFS(Comentarios!R:R, 1, Comentarios!$M:$M, $A4)</f>
        <v>5</v>
      </c>
      <c r="C4" s="47">
        <f>COUNTIFS(Comentarios!S:S, 1, Comentarios!$M:$M, $A4)</f>
        <v>0</v>
      </c>
      <c r="D4" s="47">
        <f>COUNTIFS(Comentarios!T:T, 1, Comentarios!$M:$M, $A4)</f>
        <v>0</v>
      </c>
      <c r="E4" s="47">
        <f>COUNTIFS(Comentarios!U:U, 1, Comentarios!$M:$M, $A4)</f>
        <v>0</v>
      </c>
      <c r="F4" s="47">
        <f>COUNTIFS(Comentarios!V:V, 1, Comentarios!$M:$M, $A4)</f>
        <v>1</v>
      </c>
      <c r="G4" s="47">
        <f>COUNTIFS(Comentarios!W:W, 1, Comentarios!$M:$M, $A4)</f>
        <v>0</v>
      </c>
      <c r="H4" s="47">
        <f>COUNTIFS(Comentarios!X:X, 1, Comentarios!$M:$M, $A4)</f>
        <v>1</v>
      </c>
      <c r="I4" s="48">
        <f t="shared" si="1"/>
        <v>6</v>
      </c>
      <c r="K4" s="46" t="s">
        <v>38</v>
      </c>
      <c r="L4" s="49">
        <f>COUNTIFS(Comentarios!AB:AB, 1, Comentarios!$M:$M, $A4)</f>
        <v>0</v>
      </c>
      <c r="M4" s="49">
        <f>COUNTIFS(Comentarios!AC:AC, 1, Comentarios!$M:$M, $A4)</f>
        <v>0</v>
      </c>
      <c r="N4" s="49">
        <f>COUNTIFS(Comentarios!AD:AD, 1, Comentarios!$M:$M, $A4)</f>
        <v>0</v>
      </c>
      <c r="O4" s="49">
        <f>COUNTIFS(Comentarios!AE:AE, 1, Comentarios!$M:$M, $A4)</f>
        <v>0</v>
      </c>
      <c r="P4" s="49">
        <f>COUNTIFS(Comentarios!AF:AF, 1, Comentarios!$M:$M, $A4)</f>
        <v>7</v>
      </c>
      <c r="Q4" s="48">
        <f t="shared" si="2"/>
        <v>0</v>
      </c>
    </row>
    <row r="5">
      <c r="B5" s="50">
        <f t="shared" ref="B5:H5" si="3">SUM(B2:B4)</f>
        <v>9</v>
      </c>
      <c r="C5" s="39">
        <f t="shared" si="3"/>
        <v>5</v>
      </c>
      <c r="D5" s="39">
        <f t="shared" si="3"/>
        <v>1</v>
      </c>
      <c r="E5" s="39">
        <f t="shared" si="3"/>
        <v>1</v>
      </c>
      <c r="F5" s="39">
        <f t="shared" si="3"/>
        <v>6</v>
      </c>
      <c r="G5" s="39">
        <f t="shared" si="3"/>
        <v>0</v>
      </c>
      <c r="H5" s="40">
        <f t="shared" si="3"/>
        <v>3</v>
      </c>
      <c r="L5" s="50">
        <f t="shared" ref="L5:P5" si="4">SUM(L2:L4)</f>
        <v>1</v>
      </c>
      <c r="M5" s="39">
        <f t="shared" si="4"/>
        <v>0</v>
      </c>
      <c r="N5" s="39">
        <f t="shared" si="4"/>
        <v>1</v>
      </c>
      <c r="O5" s="39">
        <f t="shared" si="4"/>
        <v>0</v>
      </c>
      <c r="P5" s="40">
        <f t="shared" si="4"/>
        <v>19</v>
      </c>
    </row>
    <row r="6">
      <c r="B6" s="51">
        <f>SUMIF(Comentarios!R:R, "1")</f>
        <v>9</v>
      </c>
      <c r="C6" s="47">
        <f>SUMIF(Comentarios!S:S, "1")</f>
        <v>5</v>
      </c>
      <c r="D6" s="47">
        <f>SUMIF(Comentarios!T:T, "1")</f>
        <v>1</v>
      </c>
      <c r="E6" s="47">
        <f>SUMIF(Comentarios!U:U, "1")</f>
        <v>1</v>
      </c>
      <c r="F6" s="47">
        <f>SUMIF(Comentarios!V:V, "1")</f>
        <v>6</v>
      </c>
      <c r="G6" s="47">
        <f>SUMIF(Comentarios!W:W, "1")</f>
        <v>0</v>
      </c>
      <c r="H6" s="48">
        <f>SUMIF(Comentarios!X:X, "1")</f>
        <v>3</v>
      </c>
      <c r="L6" s="51">
        <f>SUMIF(Comentarios!AB:AB, "1")</f>
        <v>1</v>
      </c>
      <c r="M6" s="47">
        <f>SUMIF(Comentarios!AC:AC, "1")</f>
        <v>0</v>
      </c>
      <c r="N6" s="47">
        <f>SUMIF(Comentarios!AD:AD, "1")</f>
        <v>1</v>
      </c>
      <c r="O6" s="47">
        <f>SUMIF(Comentarios!AE:AE, "1")</f>
        <v>0</v>
      </c>
      <c r="P6" s="48">
        <f>SUMIF(Comentarios!AF:AF, "1")</f>
        <v>19</v>
      </c>
    </row>
    <row r="15">
      <c r="B15" s="5" t="s">
        <v>15</v>
      </c>
      <c r="C15" s="5" t="s">
        <v>16</v>
      </c>
      <c r="D15" s="5" t="s">
        <v>17</v>
      </c>
      <c r="E15" s="5" t="s">
        <v>18</v>
      </c>
      <c r="F15" s="5" t="s">
        <v>19</v>
      </c>
      <c r="G15" s="5" t="s">
        <v>20</v>
      </c>
      <c r="H15" s="5" t="s">
        <v>21</v>
      </c>
      <c r="I15" s="6" t="s">
        <v>22</v>
      </c>
      <c r="L15" s="52" t="s">
        <v>23</v>
      </c>
      <c r="M15" s="52" t="s">
        <v>24</v>
      </c>
      <c r="N15" s="52" t="s">
        <v>25</v>
      </c>
      <c r="O15" s="52" t="s">
        <v>26</v>
      </c>
      <c r="P15" s="52" t="s">
        <v>21</v>
      </c>
      <c r="Q15" s="53" t="s">
        <v>27</v>
      </c>
    </row>
    <row r="16">
      <c r="A16" s="54" t="s">
        <v>41</v>
      </c>
      <c r="B16" s="39">
        <f>COUNTIFS(Comentarios!R:R, 1, Comentarios!$P:$P, $A16)</f>
        <v>7</v>
      </c>
      <c r="C16" s="39">
        <f>COUNTIFS(Comentarios!S:S, 1, Comentarios!$P:$P, $A16)</f>
        <v>1</v>
      </c>
      <c r="D16" s="39">
        <f>COUNTIFS(Comentarios!T:T, 1, Comentarios!$P:$P, $A16)</f>
        <v>1</v>
      </c>
      <c r="E16" s="39">
        <f>COUNTIFS(Comentarios!U:U, 1, Comentarios!$P:$P, $A16)</f>
        <v>0</v>
      </c>
      <c r="F16" s="39">
        <f>COUNTIFS(Comentarios!V:V, 1, Comentarios!$P:$P, $A16)</f>
        <v>3</v>
      </c>
      <c r="G16" s="39">
        <f>COUNTIFS(Comentarios!W:W, 1, Comentarios!$P:$P, $A16)</f>
        <v>0</v>
      </c>
      <c r="H16" s="39">
        <f>COUNTIFS(Comentarios!X:X, 1, Comentarios!$P:$P, $A16)</f>
        <v>0</v>
      </c>
      <c r="I16" s="40">
        <f t="shared" ref="I16:I18" si="5">SUM(B16:G16)</f>
        <v>12</v>
      </c>
      <c r="K16" s="55" t="s">
        <v>41</v>
      </c>
      <c r="L16" s="50">
        <f>COUNTIFS(Comentarios!AB:AB, 1, Comentarios!$P:$P, $A16)</f>
        <v>1</v>
      </c>
      <c r="M16" s="39">
        <f>COUNTIFS(Comentarios!AC:AC, 1, Comentarios!$P:$P, $A16)</f>
        <v>0</v>
      </c>
      <c r="N16" s="39">
        <f>COUNTIFS(Comentarios!AD:AD, 1, Comentarios!$P:$P, $A16)</f>
        <v>0</v>
      </c>
      <c r="O16" s="39">
        <f>COUNTIFS(Comentarios!AE:AE, 1, Comentarios!$P:$P, $A16)</f>
        <v>0</v>
      </c>
      <c r="P16" s="39">
        <f>COUNTIFS(Comentarios!AF:AF, 1, Comentarios!$P:$P, $A16)</f>
        <v>10</v>
      </c>
      <c r="Q16" s="40">
        <f t="shared" ref="Q16:Q18" si="6">SUM(L16:O16)</f>
        <v>1</v>
      </c>
    </row>
    <row r="17">
      <c r="A17" s="56" t="s">
        <v>58</v>
      </c>
      <c r="B17" s="43">
        <f>COUNTIFS(Comentarios!R:R, 1, Comentarios!$P:$P, $A17)</f>
        <v>2</v>
      </c>
      <c r="C17" s="43">
        <f>COUNTIFS(Comentarios!S:S, 1, Comentarios!$P:$P, $A17)</f>
        <v>4</v>
      </c>
      <c r="D17" s="43">
        <f>COUNTIFS(Comentarios!T:T, 1, Comentarios!$P:$P, $A17)</f>
        <v>0</v>
      </c>
      <c r="E17" s="43">
        <f>COUNTIFS(Comentarios!U:U, 1, Comentarios!$P:$P, $A17)</f>
        <v>1</v>
      </c>
      <c r="F17" s="43">
        <f>COUNTIFS(Comentarios!V:V, 1, Comentarios!$P:$P, $A17)</f>
        <v>3</v>
      </c>
      <c r="G17" s="43">
        <f>COUNTIFS(Comentarios!W:W, 1, Comentarios!$P:$P, $A17)</f>
        <v>0</v>
      </c>
      <c r="H17" s="43">
        <f>COUNTIFS(Comentarios!X:X, 1, Comentarios!$P:$P, $A17)</f>
        <v>3</v>
      </c>
      <c r="I17" s="44">
        <f t="shared" si="5"/>
        <v>10</v>
      </c>
      <c r="K17" s="57" t="s">
        <v>58</v>
      </c>
      <c r="L17" s="58">
        <f>COUNTIFS(Comentarios!AB:AB, 1, Comentarios!$P:$P, $A17)</f>
        <v>0</v>
      </c>
      <c r="M17" s="43">
        <f>COUNTIFS(Comentarios!AC:AC, 1, Comentarios!$P:$P, $A17)</f>
        <v>0</v>
      </c>
      <c r="N17" s="43">
        <f>COUNTIFS(Comentarios!AD:AD, 1, Comentarios!$P:$P, $A17)</f>
        <v>1</v>
      </c>
      <c r="O17" s="43">
        <f>COUNTIFS(Comentarios!AE:AE, 1, Comentarios!$P:$P, $A17)</f>
        <v>0</v>
      </c>
      <c r="P17" s="43">
        <f>COUNTIFS(Comentarios!AF:AF, 1, Comentarios!$P:$P, $A17)</f>
        <v>9</v>
      </c>
      <c r="Q17" s="44">
        <f t="shared" si="6"/>
        <v>1</v>
      </c>
    </row>
    <row r="18">
      <c r="A18" s="59" t="s">
        <v>47</v>
      </c>
      <c r="B18" s="47">
        <f>COUNTIFS(Comentarios!R:R, 1, Comentarios!$P:$P, $A18)</f>
        <v>0</v>
      </c>
      <c r="C18" s="47">
        <f>COUNTIFS(Comentarios!S:S, 1, Comentarios!$P:$P, $A18)</f>
        <v>0</v>
      </c>
      <c r="D18" s="47">
        <f>COUNTIFS(Comentarios!T:T, 1, Comentarios!$P:$P, $A18)</f>
        <v>0</v>
      </c>
      <c r="E18" s="47">
        <f>COUNTIFS(Comentarios!U:U, 1, Comentarios!$P:$P, $A18)</f>
        <v>0</v>
      </c>
      <c r="F18" s="47">
        <f>COUNTIFS(Comentarios!V:V, 1, Comentarios!$P:$P, $A18)</f>
        <v>0</v>
      </c>
      <c r="G18" s="47">
        <f>COUNTIFS(Comentarios!W:W, 1, Comentarios!$P:$P, $A18)</f>
        <v>0</v>
      </c>
      <c r="H18" s="47">
        <f>COUNTIFS(Comentarios!X:X, 1, Comentarios!$P:$P, $A18)</f>
        <v>0</v>
      </c>
      <c r="I18" s="48">
        <f t="shared" si="5"/>
        <v>0</v>
      </c>
      <c r="K18" s="60" t="s">
        <v>47</v>
      </c>
      <c r="L18" s="51">
        <f>COUNTIFS(Comentarios!AB:AB, 1, Comentarios!$P:$P, $A18)</f>
        <v>0</v>
      </c>
      <c r="M18" s="47">
        <f>COUNTIFS(Comentarios!AC:AC, 1, Comentarios!$P:$P, $A18)</f>
        <v>0</v>
      </c>
      <c r="N18" s="47">
        <f>COUNTIFS(Comentarios!AD:AD, 1, Comentarios!$P:$P, $A18)</f>
        <v>0</v>
      </c>
      <c r="O18" s="47">
        <f>COUNTIFS(Comentarios!AE:AE, 1, Comentarios!$P:$P, $A18)</f>
        <v>0</v>
      </c>
      <c r="P18" s="47">
        <f>COUNTIFS(Comentarios!AF:AF, 1, Comentarios!$P:$P, $A18)</f>
        <v>0</v>
      </c>
      <c r="Q18" s="48">
        <f t="shared" si="6"/>
        <v>0</v>
      </c>
    </row>
    <row r="19">
      <c r="B19" s="50">
        <f t="shared" ref="B19:H19" si="7">SUM(B16:B18)</f>
        <v>9</v>
      </c>
      <c r="C19" s="39">
        <f t="shared" si="7"/>
        <v>5</v>
      </c>
      <c r="D19" s="39">
        <f t="shared" si="7"/>
        <v>1</v>
      </c>
      <c r="E19" s="39">
        <f t="shared" si="7"/>
        <v>1</v>
      </c>
      <c r="F19" s="39">
        <f t="shared" si="7"/>
        <v>6</v>
      </c>
      <c r="G19" s="39">
        <f t="shared" si="7"/>
        <v>0</v>
      </c>
      <c r="H19" s="40">
        <f t="shared" si="7"/>
        <v>3</v>
      </c>
      <c r="L19" s="50">
        <f t="shared" ref="L19:P19" si="8">SUM(L16:L18)</f>
        <v>1</v>
      </c>
      <c r="M19" s="39">
        <f t="shared" si="8"/>
        <v>0</v>
      </c>
      <c r="N19" s="39">
        <f t="shared" si="8"/>
        <v>1</v>
      </c>
      <c r="O19" s="39">
        <f t="shared" si="8"/>
        <v>0</v>
      </c>
      <c r="P19" s="40">
        <f t="shared" si="8"/>
        <v>19</v>
      </c>
    </row>
    <row r="20">
      <c r="B20" s="51">
        <f>SUMIF(Comentarios!R:R, "1")</f>
        <v>9</v>
      </c>
      <c r="C20" s="47">
        <f>SUMIF(Comentarios!S:S, "1")</f>
        <v>5</v>
      </c>
      <c r="D20" s="47">
        <f>SUMIF(Comentarios!T:T, "1")</f>
        <v>1</v>
      </c>
      <c r="E20" s="47">
        <f>SUMIF(Comentarios!U:U, "1")</f>
        <v>1</v>
      </c>
      <c r="F20" s="47">
        <f>SUMIF(Comentarios!V:V, "1")</f>
        <v>6</v>
      </c>
      <c r="G20" s="47">
        <f>SUMIF(Comentarios!W:W, "1")</f>
        <v>0</v>
      </c>
      <c r="H20" s="48">
        <f>SUMIF(Comentarios!X:X, "1")</f>
        <v>3</v>
      </c>
      <c r="L20" s="51">
        <f>SUMIF(Comentarios!AB:AB, "1")</f>
        <v>1</v>
      </c>
      <c r="M20" s="47">
        <f>SUMIF(Comentarios!AC:AC, "1")</f>
        <v>0</v>
      </c>
      <c r="N20" s="47">
        <f>SUMIF(Comentarios!AD:AD, "1")</f>
        <v>1</v>
      </c>
      <c r="O20" s="47">
        <f>SUMIF(Comentarios!AE:AE, "1")</f>
        <v>0</v>
      </c>
      <c r="P20" s="48">
        <f>SUMIF(Comentarios!AF:AF, "1")</f>
        <v>19</v>
      </c>
    </row>
    <row r="25">
      <c r="A25" s="34" t="s">
        <v>154</v>
      </c>
      <c r="B25" s="61">
        <f>COUNTA(Comentarios!E2:E1000)</f>
        <v>27</v>
      </c>
      <c r="C25" s="34"/>
    </row>
    <row r="26">
      <c r="A26" s="34" t="s">
        <v>155</v>
      </c>
      <c r="B26" s="61">
        <f>IFERROR(__xludf.DUMMYFUNCTION("COUNTUNIQUE(Comentarios!B2:B1000)-1"),16.0)</f>
        <v>16</v>
      </c>
      <c r="C26" s="34"/>
    </row>
    <row r="27">
      <c r="A27" s="34" t="s">
        <v>156</v>
      </c>
      <c r="B27" s="61">
        <f>COUNTIF(Comentarios!B:B,"Aprende en Comunidad: más Código más Educación")</f>
        <v>6</v>
      </c>
      <c r="C27" s="34"/>
    </row>
    <row r="28">
      <c r="A28" s="34" t="s">
        <v>157</v>
      </c>
      <c r="B28" s="61">
        <f>B25-B27</f>
        <v>21</v>
      </c>
      <c r="C28" s="62">
        <f>(B28/B25)</f>
        <v>0.7777777778</v>
      </c>
    </row>
    <row r="29">
      <c r="A29" s="34"/>
      <c r="B29" s="34"/>
      <c r="C29" s="34"/>
    </row>
    <row r="30">
      <c r="A30" s="34" t="s">
        <v>158</v>
      </c>
      <c r="B30" s="61">
        <f>B28-H5</f>
        <v>18</v>
      </c>
      <c r="C30" s="62">
        <f>(B30/B28)</f>
        <v>0.8571428571</v>
      </c>
    </row>
    <row r="31">
      <c r="A31" s="63" t="s">
        <v>159</v>
      </c>
      <c r="B31" s="61">
        <f>B28-P5</f>
        <v>2</v>
      </c>
      <c r="C31" s="62">
        <f>B31/B28</f>
        <v>0.09523809524</v>
      </c>
    </row>
    <row r="32">
      <c r="A32" s="34"/>
      <c r="B32" s="34"/>
      <c r="C32" s="34"/>
    </row>
    <row r="33">
      <c r="A33" s="34" t="s">
        <v>160</v>
      </c>
      <c r="B33" s="61">
        <f>COUNTUNIQUEIFS(Posts!B2:B1000,Posts!D2:D1000, "Experiencia")</f>
        <v>0</v>
      </c>
      <c r="C33" s="62">
        <f>(B33/B34)</f>
        <v>0</v>
      </c>
    </row>
    <row r="34">
      <c r="A34" s="34" t="s">
        <v>161</v>
      </c>
      <c r="B34" s="61">
        <f>IFERROR(__xludf.DUMMYFUNCTION("COUNTUNIQUE(Posts!B2:B1000)"),9.0)</f>
        <v>9</v>
      </c>
      <c r="C34" s="34"/>
    </row>
    <row r="42">
      <c r="A42" s="64" t="s">
        <v>77</v>
      </c>
    </row>
    <row r="43">
      <c r="A43" s="65" t="s">
        <v>96</v>
      </c>
    </row>
    <row r="44">
      <c r="A44" s="66" t="s">
        <v>38</v>
      </c>
    </row>
  </sheetData>
  <drawing r:id="rId1"/>
</worksheet>
</file>