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61.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39.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34.xml" ContentType="application/vnd.openxmlformats-officedocument.drawingml.chart+xml"/>
  <Override PartName="/xl/charts/chart45.xml" ContentType="application/vnd.openxmlformats-officedocument.drawingml.chart+xml"/>
  <Override PartName="/xl/charts/chart33.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50.xml" ContentType="application/vnd.openxmlformats-officedocument.drawingml.chart+xml"/>
  <Override PartName="/xl/charts/chart49.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ivotTables/_rels/pivotTable7.xml.rels" ContentType="application/vnd.openxmlformats-package.relationships+xml"/>
  <Override PartName="/xl/pivotTables/_rels/pivotTable8.xml.rels" ContentType="application/vnd.openxmlformats-package.relationships+xml"/>
  <Override PartName="/xl/pivotTables/_rels/pivotTable10.xml.rels" ContentType="application/vnd.openxmlformats-package.relationships+xml"/>
  <Override PartName="/xl/pivotTables/_rels/pivotTable13.xml.rels" ContentType="application/vnd.openxmlformats-package.relationships+xml"/>
  <Override PartName="/xl/pivotTables/_rels/pivotTable16.xml.rels" ContentType="application/vnd.openxmlformats-package.relationships+xml"/>
  <Override PartName="/xl/pivotTables/_rels/pivotTable9.xml.rels" ContentType="application/vnd.openxmlformats-package.relationships+xml"/>
  <Override PartName="/xl/pivotTables/_rels/pivotTable11.xml.rels" ContentType="application/vnd.openxmlformats-package.relationships+xml"/>
  <Override PartName="/xl/pivotTables/_rels/pivotTable12.xml.rels" ContentType="application/vnd.openxmlformats-package.relationships+xml"/>
  <Override PartName="/xl/pivotTables/_rels/pivotTable14.xml.rels" ContentType="application/vnd.openxmlformats-package.relationships+xml"/>
  <Override PartName="/xl/pivotTables/_rels/pivotTable1.xml.rels" ContentType="application/vnd.openxmlformats-package.relationships+xml"/>
  <Override PartName="/xl/pivotTables/_rels/pivotTable4.xml.rels" ContentType="application/vnd.openxmlformats-package.relationships+xml"/>
  <Override PartName="/xl/pivotTables/_rels/pivotTable15.xml.rels" ContentType="application/vnd.openxmlformats-package.relationships+xml"/>
  <Override PartName="/xl/pivotTables/_rels/pivotTable2.xml.rels" ContentType="application/vnd.openxmlformats-package.relationships+xml"/>
  <Override PartName="/xl/pivotTables/_rels/pivotTable5.xml.rels" ContentType="application/vnd.openxmlformats-package.relationships+xml"/>
  <Override PartName="/xl/pivotTables/_rels/pivotTable3.xml.rels" ContentType="application/vnd.openxmlformats-package.relationships+xml"/>
  <Override PartName="/xl/pivotTables/_rels/pivotTable6.xml.rels" ContentType="application/vnd.openxmlformats-package.relationships+xml"/>
  <Override PartName="/xl/pivotTables/pivotTable13.xml" ContentType="application/vnd.openxmlformats-officedocument.spreadsheetml.pivotTable+xml"/>
  <Override PartName="/xl/pivotTables/pivotTable9.xml" ContentType="application/vnd.openxmlformats-officedocument.spreadsheetml.pivotTable+xml"/>
  <Override PartName="/xl/pivotTables/pivotTable12.xml" ContentType="application/vnd.openxmlformats-officedocument.spreadsheetml.pivotTable+xml"/>
  <Override PartName="/xl/pivotTables/pivotTable16.xml" ContentType="application/vnd.openxmlformats-officedocument.spreadsheetml.pivotTable+xml"/>
  <Override PartName="/xl/pivotTables/pivotTable15.xml" ContentType="application/vnd.openxmlformats-officedocument.spreadsheetml.pivotTable+xml"/>
  <Override PartName="/xl/pivotTables/pivotTable14.xml" ContentType="application/vnd.openxmlformats-officedocument.spreadsheetml.pivot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10.xml" ContentType="application/vnd.openxmlformats-officedocument.spreadsheetml.pivotTable+xml"/>
  <Override PartName="/xl/pivotTables/pivotTable7.xml" ContentType="application/vnd.openxmlformats-officedocument.spreadsheetml.pivotTable+xml"/>
  <Override PartName="/xl/pivotTables/pivotTable11.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pivotCache/pivotCacheDefinition1.xml" ContentType="application/vnd.openxmlformats-officedocument.spreadsheetml.pivotCacheDefinition+xml"/>
  <Override PartName="/xl/pivotCache/pivotCacheRecords2.xml" ContentType="application/vnd.openxmlformats-officedocument.spreadsheetml.pivotCacheRecords+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3.xml" ContentType="application/vnd.openxmlformats-officedocument.spreadsheetml.pivotCacheRecords+xml"/>
  <Override PartName="/xl/pivotCache/_rels/pivotCacheDefinition3.xml.rels" ContentType="application/vnd.openxmlformats-package.relationships+xml"/>
  <Override PartName="/xl/pivotCache/_rels/pivotCacheDefinition2.xml.rels" ContentType="application/vnd.openxmlformats-package.relationships+xml"/>
  <Override PartName="/xl/pivotCache/_rels/pivotCacheDefinition1.xml.rels" ContentType="application/vnd.openxmlformats-package.relationships+xml"/>
  <Override PartName="/xl/pivotCache/pivotCacheDefinition3.xml" ContentType="application/vnd.openxmlformats-officedocument.spreadsheetml.pivotCacheDefinit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_rels/item1.xml.rels" ContentType="application/vnd.openxmlformats-package.relationships+xml"/>
  <Override PartName="/customXml/item1.xml" ContentType="application/xml"/>
  <Override PartName="/customXml/itemProps1.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Dashboard" sheetId="1" state="visible" r:id="rId2"/>
    <sheet name="Tablas Dinámicas" sheetId="2" state="visible" r:id="rId3"/>
    <sheet name="Reporte Consolidación 2022 - Co" sheetId="3" state="visible" r:id="rId4"/>
  </sheets>
  <definedNames>
    <definedName function="false" hidden="true" localSheetId="2" name="_xlnm._FilterDatabase" vbProcedure="false">'Reporte Consolidación 2022 - Co'!$BZ$1:$CA$253</definedName>
    <definedName function="false" hidden="false" name="Slicer_Nombre_Coordinadora" vbProcedure="false">#N/A</definedName>
    <definedName function="false" hidden="false" name="Slicer_Nombre_Institución_Educativa" vbProcedure="false">#N/A</definedName>
    <definedName function="false" hidden="false" name="Slicer_Nombre_mentor" vbProcedure="false">#N/A</definedName>
    <definedName function="false" hidden="false" localSheetId="2" name="ExternalData_1" vbProcedure="false">'Reporte Consolidación 2022 - Co'!$A$1:$BJ$253</definedName>
  </definedNames>
  <calcPr iterateCount="100" refMode="A1" iterate="false" iterateDelta="0.0001"/>
  <pivotCaches>
    <pivotCache cacheId="1" r:id="rId6"/>
    <pivotCache cacheId="2" r:id="rId7"/>
    <pivotCache cacheId="3" r:id="rId8"/>
  </pivotCaches>
  <extLst>
    <ext xmlns:loext="http://schemas.libreoffice.org/" uri="{7626C862-2A13-11E5-B345-FEFF819CDC9F}">
      <loext:extCalcPr stringRefSyntax="ExcelA1"/>
    </ext>
  </extLst>
</workbook>
</file>

<file path=xl/sharedStrings.xml><?xml version="1.0" encoding="utf-8"?>
<sst xmlns="http://schemas.openxmlformats.org/spreadsheetml/2006/main" count="9308" uniqueCount="1080">
  <si>
    <t xml:space="preserve">Avance - Momento 1</t>
  </si>
  <si>
    <t xml:space="preserve">No. IE</t>
  </si>
  <si>
    <t xml:space="preserve">%</t>
  </si>
  <si>
    <t xml:space="preserve">Nomenclatura de colores</t>
  </si>
  <si>
    <t xml:space="preserve">IE con 11 a 12 actividades completadas</t>
  </si>
  <si>
    <t xml:space="preserve">Estado de avance óptimo</t>
  </si>
  <si>
    <t xml:space="preserve">IE con 6 a 10 actividades completadas</t>
  </si>
  <si>
    <t xml:space="preserve">Estado de avance aceptable</t>
  </si>
  <si>
    <t xml:space="preserve">IE con 1 a 5 actividades completadas</t>
  </si>
  <si>
    <t xml:space="preserve">Estado de avance lento</t>
  </si>
  <si>
    <t xml:space="preserve">IE con 0 actividades completadas</t>
  </si>
  <si>
    <t xml:space="preserve">Estado de avance crítico</t>
  </si>
  <si>
    <t xml:space="preserve">Total</t>
  </si>
  <si>
    <t xml:space="preserve">Estado llamada</t>
  </si>
  <si>
    <t xml:space="preserve">Count of Estado llamada</t>
  </si>
  <si>
    <t xml:space="preserve">Realizada</t>
  </si>
  <si>
    <t xml:space="preserve">Sin programar</t>
  </si>
  <si>
    <t xml:space="preserve">Total Result</t>
  </si>
  <si>
    <t xml:space="preserve">Estado RID</t>
  </si>
  <si>
    <t xml:space="preserve">Count of Estado RID</t>
  </si>
  <si>
    <t xml:space="preserve">Estado Encuesta Directivos</t>
  </si>
  <si>
    <t xml:space="preserve">Count of Estado Encuesta Directivos</t>
  </si>
  <si>
    <t xml:space="preserve">En gestión</t>
  </si>
  <si>
    <t xml:space="preserve">Programada</t>
  </si>
  <si>
    <t xml:space="preserve">Estado PPT Programa Directivos</t>
  </si>
  <si>
    <t xml:space="preserve">Count of Estado PPT Programa Directivos</t>
  </si>
  <si>
    <t xml:space="preserve">Estado PPT Programa Docentes</t>
  </si>
  <si>
    <t xml:space="preserve">Count of Estado PPT Programa Docentes</t>
  </si>
  <si>
    <t xml:space="preserve">Estado Encuesta Docentes</t>
  </si>
  <si>
    <t xml:space="preserve">Count of Estado Encuesta Docentes</t>
  </si>
  <si>
    <t xml:space="preserve">Estado Taller PC Docentes</t>
  </si>
  <si>
    <t xml:space="preserve">Count of Estado Taller PC Docentes</t>
  </si>
  <si>
    <t xml:space="preserve">Estado Encuesta Estudiantes</t>
  </si>
  <si>
    <t xml:space="preserve">Count of Estado Encuesta Estudiantes</t>
  </si>
  <si>
    <t xml:space="preserve">Estado Infraestructura</t>
  </si>
  <si>
    <t xml:space="preserve">Count of Estado Infraestructura</t>
  </si>
  <si>
    <t xml:space="preserve">Estado Entrevista Líder Área Informática</t>
  </si>
  <si>
    <t xml:space="preserve">Count of Estado Entrevista Líder Área Informática</t>
  </si>
  <si>
    <t xml:space="preserve">Estado Obs Aula</t>
  </si>
  <si>
    <t xml:space="preserve">Count of Estado Obs Aula</t>
  </si>
  <si>
    <t xml:space="preserve">No aplica fichas</t>
  </si>
  <si>
    <t xml:space="preserve">Estado Recolección Documental</t>
  </si>
  <si>
    <t xml:space="preserve">Count of Estado Recolección Documental</t>
  </si>
  <si>
    <t xml:space="preserve">Conteo Act. Realizadas</t>
  </si>
  <si>
    <t xml:space="preserve">Visita 1</t>
  </si>
  <si>
    <t xml:space="preserve">Count of Visita 1</t>
  </si>
  <si>
    <t xml:space="preserve">Visita 2</t>
  </si>
  <si>
    <t xml:space="preserve">Count of Visita 2</t>
  </si>
  <si>
    <t xml:space="preserve">Nombre mentor</t>
  </si>
  <si>
    <t xml:space="preserve">Data</t>
  </si>
  <si>
    <t xml:space="preserve">Alejandra María Narváez Camayo</t>
  </si>
  <si>
    <t xml:space="preserve">Alexandra Valencia</t>
  </si>
  <si>
    <t xml:space="preserve">Ana Elvira Venté Mancilla</t>
  </si>
  <si>
    <t xml:space="preserve">Anabell Zúñiga</t>
  </si>
  <si>
    <t xml:space="preserve">Angelica Maria Mora Guerrero</t>
  </si>
  <si>
    <t xml:space="preserve">Camilo Hernán Villota Ibarra</t>
  </si>
  <si>
    <t xml:space="preserve">Camilo Jr Torres Quiñones</t>
  </si>
  <si>
    <t xml:space="preserve">Carolina Timaná Burbano</t>
  </si>
  <si>
    <t xml:space="preserve">César Augusto Gaviria Herrera</t>
  </si>
  <si>
    <t xml:space="preserve">Daniel Fidencio Cortes Mora</t>
  </si>
  <si>
    <t xml:space="preserve">Dayana Vanesa Abad Rendón</t>
  </si>
  <si>
    <t xml:space="preserve">Diana Alejandra Wilches Silva</t>
  </si>
  <si>
    <t xml:space="preserve">Diana Paola Gonzalez Campos</t>
  </si>
  <si>
    <t xml:space="preserve">Erika Nela Miranda Martínez</t>
  </si>
  <si>
    <t xml:space="preserve">Francy Liliana Segura Jiménez</t>
  </si>
  <si>
    <t xml:space="preserve">Fredy Alexander Castellanos Avila</t>
  </si>
  <si>
    <t xml:space="preserve">Gilberto Arturo Luna Beltran</t>
  </si>
  <si>
    <t xml:space="preserve">Hernando Manrique</t>
  </si>
  <si>
    <t xml:space="preserve">Iriam Viviana Ganem López</t>
  </si>
  <si>
    <t xml:space="preserve">Jairo David Cabarcas Escobar</t>
  </si>
  <si>
    <t xml:space="preserve">Jhon Jairo Balcarcer Garces</t>
  </si>
  <si>
    <t xml:space="preserve">Johana Isabel De Hoyos Guzmán</t>
  </si>
  <si>
    <t xml:space="preserve">Johny Alexander Carlosama</t>
  </si>
  <si>
    <t xml:space="preserve">Juan Diego Botero Marín</t>
  </si>
  <si>
    <t xml:space="preserve">Lady Liliana Mora Pineda</t>
  </si>
  <si>
    <t xml:space="preserve">Lina Fernanda Ortega Bermon</t>
  </si>
  <si>
    <t xml:space="preserve">Luis Miguel Franco Cardona</t>
  </si>
  <si>
    <t xml:space="preserve">Luz Adriana Medina Dussan</t>
  </si>
  <si>
    <t xml:space="preserve">Maria Carolina Dominguez Gomez</t>
  </si>
  <si>
    <t xml:space="preserve">Mario Alejandro Rincon Guzman</t>
  </si>
  <si>
    <t xml:space="preserve">Miryam Viviana Rodríguez Villada</t>
  </si>
  <si>
    <t xml:space="preserve">Monica Katerine Cristancho Vega</t>
  </si>
  <si>
    <t xml:space="preserve">Mónica Yajaira Cote Durán</t>
  </si>
  <si>
    <t xml:space="preserve">Mónica Yazmín Giraldo Osorio</t>
  </si>
  <si>
    <t xml:space="preserve">Veruska Joice Arteaga Cabrales</t>
  </si>
  <si>
    <t xml:space="preserve">Vilda Margarita Gómez Ruiz</t>
  </si>
  <si>
    <t xml:space="preserve">Sum of Estado llamada avance tutor</t>
  </si>
  <si>
    <t xml:space="preserve">Sum of Estado RID avance tutor</t>
  </si>
  <si>
    <t xml:space="preserve">Sum of Estado Encuesta direc avance tutor</t>
  </si>
  <si>
    <t xml:space="preserve">Sum of Estado PPT prog a dir avance tutor</t>
  </si>
  <si>
    <t xml:space="preserve">Sum of Estado PPT prog a docen avance tutor2</t>
  </si>
  <si>
    <t xml:space="preserve">Sum of Estado encuesta docentes avance tutor</t>
  </si>
  <si>
    <t xml:space="preserve">Sum of Estado Taller PC Doc avance tutor</t>
  </si>
  <si>
    <t xml:space="preserve">Sum of Estado encuesta est avance tutor</t>
  </si>
  <si>
    <t xml:space="preserve">Sum of Estado Inv Infraes avance tutor</t>
  </si>
  <si>
    <t xml:space="preserve">Sum of Estado entrev lider infor avance tutor</t>
  </si>
  <si>
    <t xml:space="preserve">Sum of Estado Obs aula avance tutor</t>
  </si>
  <si>
    <t xml:space="preserve">Sum of Estado recolec doc avance tutor</t>
  </si>
  <si>
    <t xml:space="preserve">Mentor</t>
  </si>
  <si>
    <t xml:space="preserve">% de avance Momento 1</t>
  </si>
  <si>
    <t xml:space="preserve">Source.Name</t>
  </si>
  <si>
    <t xml:space="preserve">Nombre Coordinadora</t>
  </si>
  <si>
    <t xml:space="preserve">Departamento IE</t>
  </si>
  <si>
    <t xml:space="preserve">Municipio IE</t>
  </si>
  <si>
    <t xml:space="preserve">Nombre Institución Educativa</t>
  </si>
  <si>
    <t xml:space="preserve">Código DANE IE</t>
  </si>
  <si>
    <t xml:space="preserve">Código CFK IE</t>
  </si>
  <si>
    <t xml:space="preserve">Fecha de llamada inicial</t>
  </si>
  <si>
    <t xml:space="preserve">Hora primera llamada</t>
  </si>
  <si>
    <t xml:space="preserve">Observaciones Llamada</t>
  </si>
  <si>
    <t xml:space="preserve">Fecha Visita Día 1</t>
  </si>
  <si>
    <t xml:space="preserve">Fecha Visita Día 2</t>
  </si>
  <si>
    <t xml:space="preserve">Observaciones Días de Visita</t>
  </si>
  <si>
    <t xml:space="preserve">Fecha Reu Inicial Directivos</t>
  </si>
  <si>
    <t xml:space="preserve">Encuesta Directivos</t>
  </si>
  <si>
    <t xml:space="preserve">PPT Programa a Directivos</t>
  </si>
  <si>
    <t xml:space="preserve">PPT Programa Docentes</t>
  </si>
  <si>
    <t xml:space="preserve">Encuesta Docentes</t>
  </si>
  <si>
    <t xml:space="preserve">Taller PC Docentes</t>
  </si>
  <si>
    <t xml:space="preserve">Encuesta Estudiantes</t>
  </si>
  <si>
    <t xml:space="preserve">Inventario Infraestructura Tecnológica</t>
  </si>
  <si>
    <t xml:space="preserve">Entrevista Líder de Área Informática</t>
  </si>
  <si>
    <t xml:space="preserve">Observación de Aula</t>
  </si>
  <si>
    <t xml:space="preserve">Recolección Documental</t>
  </si>
  <si>
    <t xml:space="preserve">Estado Informe Final E27</t>
  </si>
  <si>
    <t xml:space="preserve">Last Modified By</t>
  </si>
  <si>
    <t xml:space="preserve">Last Modified</t>
  </si>
  <si>
    <t xml:space="preserve">Enlace Drive Evidencias MI</t>
  </si>
  <si>
    <t xml:space="preserve">4. Acta de visita 1</t>
  </si>
  <si>
    <t xml:space="preserve">Vo Coor. 4. Acta Visita 1</t>
  </si>
  <si>
    <t xml:space="preserve">4.1 Registro Fotográfico</t>
  </si>
  <si>
    <t xml:space="preserve">Vo Coor. 4.1 Registro Foto</t>
  </si>
  <si>
    <t xml:space="preserve">5. Entrevista Líder</t>
  </si>
  <si>
    <t xml:space="preserve">Vo Coor. 5. Entrevista Líder</t>
  </si>
  <si>
    <t xml:space="preserve">6. N° Aplicación Cuestionario Estudiantes</t>
  </si>
  <si>
    <t xml:space="preserve">Vo Coor. 6. N° Aplicación Cuestionario Estudiantes</t>
  </si>
  <si>
    <t xml:space="preserve">8. N° Aplicación Cuestionario Docentes</t>
  </si>
  <si>
    <t xml:space="preserve">Vo Coor. 8. N° Aplicación Cuestionario Docentes</t>
  </si>
  <si>
    <t xml:space="preserve">11. Aplicación Encuesta Directivos</t>
  </si>
  <si>
    <t xml:space="preserve">Vo Coor. 11. Aplicación Encuesta Directivos</t>
  </si>
  <si>
    <t xml:space="preserve">Registro Plan de Área</t>
  </si>
  <si>
    <t xml:space="preserve">Vo Coor. Registro Plan de Área</t>
  </si>
  <si>
    <t xml:space="preserve">Informe Final Visita E27</t>
  </si>
  <si>
    <t xml:space="preserve">Vo Coor. Informe E27</t>
  </si>
  <si>
    <t xml:space="preserve">Observaciones Coord.</t>
  </si>
  <si>
    <t xml:space="preserve">Check Mentores</t>
  </si>
  <si>
    <t xml:space="preserve">Fecha Check Mentor</t>
  </si>
  <si>
    <t xml:space="preserve">Check Coord</t>
  </si>
  <si>
    <t xml:space="preserve">Fecha Check coor</t>
  </si>
  <si>
    <t xml:space="preserve">Estado llamada avance tutor</t>
  </si>
  <si>
    <t xml:space="preserve">Estado RID avance tutor</t>
  </si>
  <si>
    <t xml:space="preserve">Estado Encuesta direc avance tutor</t>
  </si>
  <si>
    <t xml:space="preserve">Estado PPT prog a dir avance tutor</t>
  </si>
  <si>
    <t xml:space="preserve">Estado PPT prog a docen avance tutor2</t>
  </si>
  <si>
    <t xml:space="preserve">Estado encuesta docentes avance tutor</t>
  </si>
  <si>
    <t xml:space="preserve">Estado Taller PC Doc avance tutor</t>
  </si>
  <si>
    <t xml:space="preserve">Estado encuesta est avance tutor</t>
  </si>
  <si>
    <t xml:space="preserve">Estado Inv Infraes avance tutor</t>
  </si>
  <si>
    <t xml:space="preserve">Estado entrev lider infor avance tutor</t>
  </si>
  <si>
    <t xml:space="preserve">Estado Obs aula avance tutor</t>
  </si>
  <si>
    <t xml:space="preserve">Estado recolec doc avance tutor</t>
  </si>
  <si>
    <t xml:space="preserve">M1 % de avance</t>
  </si>
  <si>
    <t xml:space="preserve">Reporte Coordinadora Fernanda Salcedo.xlsx</t>
  </si>
  <si>
    <t xml:space="preserve">Fernanda Salcedo</t>
  </si>
  <si>
    <t xml:space="preserve">Valle del Cauca</t>
  </si>
  <si>
    <t xml:space="preserve">CALI</t>
  </si>
  <si>
    <t xml:space="preserve">INSTITUCION EDUCATIVA TECNICO INDUSTRIAL DONALD RODRIGO TAFUR</t>
  </si>
  <si>
    <t xml:space="preserve">Hubo respuesta por ws</t>
  </si>
  <si>
    <t xml:space="preserve">Se realizan 4 visitas: 21/04, 29/04, 6/05, 11/05. El coordinador informa por email que no diligenciará la encuesta de directivos.</t>
  </si>
  <si>
    <t xml:space="preserve">NO aplica fichas</t>
  </si>
  <si>
    <t xml:space="preserve">Realizado</t>
  </si>
  <si>
    <t xml:space="preserve">https://drive.google.com/drive/folders/1I0khYYZSUO7Bl5zyQmRj723ElYmf9WIz?usp=sharing</t>
  </si>
  <si>
    <t xml:space="preserve">checked</t>
  </si>
  <si>
    <t xml:space="preserve">Aprobado</t>
  </si>
  <si>
    <t xml:space="preserve">Acta: de incluir el desarrollo de todas la actividades realizadas, escanear hoja 2 legible. se deja comentarios en el acta </t>
  </si>
  <si>
    <t xml:space="preserve">INSTITUCION ETNOEDUCATIVA SANTA ROSA</t>
  </si>
  <si>
    <t xml:space="preserve">https://drive.google.com/drive/folders/1n1Pr5qMLVunBZwXe3ohK1GjsDGDAdIO3?usp=sharing</t>
  </si>
  <si>
    <t xml:space="preserve">falta una aprobación de uso de imagen y la fecha visita día 2</t>
  </si>
  <si>
    <t xml:space="preserve">INSTITUCION EDUCATIVA JUANA DE CAICEDO Y CUERO</t>
  </si>
  <si>
    <t xml:space="preserve">Los 3 docentes de informática están muy interesados</t>
  </si>
  <si>
    <t xml:space="preserve">https://drive.google.com/drive/folders/1QwqFXlmw49YzZo-i9q72BrBZg-Hds98r?usp=sharing</t>
  </si>
  <si>
    <t xml:space="preserve">INSTITUCION EDUCATIVA LA BUITRERA</t>
  </si>
  <si>
    <t xml:space="preserve">Se realizan 3 visitas: 18/04, 5/05, 6/05. El rector no se presentó en ninguna de las visitas</t>
  </si>
  <si>
    <t xml:space="preserve">https://drive.google.com/drive/folders/12_RNPllhXsX3vs2CHC1r37OYmiHFscI8?usp=sharing</t>
  </si>
  <si>
    <t xml:space="preserve">Anexo 4.1 falta permiso uso de imagen </t>
  </si>
  <si>
    <t xml:space="preserve">INSTITUCION EDUCATIVA INEM JORGE ISAACS</t>
  </si>
  <si>
    <t xml:space="preserve">Ya tenían compromiso se inicia agendamiento</t>
  </si>
  <si>
    <t xml:space="preserve">Participé en la inauguración del aula de informática</t>
  </si>
  <si>
    <t xml:space="preserve">https://drive.google.com/drive/folders/1ldwjjzpT1xPF9Gs1wDArxeVKKb71R-1o?usp=sharing</t>
  </si>
  <si>
    <t xml:space="preserve">Acta: de incluir el desarrollo de todas la actividades realizadas, escanear hoja 2 legible. se deja comentarios en el acta, el anexo 4.1 falta permiso de uso de imagen</t>
  </si>
  <si>
    <t xml:space="preserve">INSTITUCION EDUCATIVA TECNICA INDUSTRIAL ANTONIO JOSE CAMACHO</t>
  </si>
  <si>
    <t xml:space="preserve">Se realizan 3 visitas</t>
  </si>
  <si>
    <t xml:space="preserve">El segundo día quedó pendiente la encuesta de un grupo de 9, se reprograma para 3/05</t>
  </si>
  <si>
    <t xml:space="preserve">https://drive.google.com/drive/folders/16J622zx0YIrIIqVZU7dUI2sNnDCry1CB?usp=sharing</t>
  </si>
  <si>
    <t xml:space="preserve">Acta: de incluir el desarrollo de todas la actividades realizadas, escanear hoja 2 legible. se deja comentarios en el acta - plan de área registro duplicado</t>
  </si>
  <si>
    <t xml:space="preserve">INSTITUCION ETNOEDUCATIVA GABRIELA MISTRAL</t>
  </si>
  <si>
    <t xml:space="preserve">Rectora y docente líder comprometidas con el proyecto</t>
  </si>
  <si>
    <t xml:space="preserve">https://drive.google.com/drive/folders/1F-naH6MrsYL-5wKf1K1zQV_he2FUSkVJ?usp=sharing</t>
  </si>
  <si>
    <t xml:space="preserve">Acta: de incluir el desarrollo de todas la actividades realizadas, escanear hoja 2 legible. se deja comentarios en el acta  -  plan de área registro duplicado</t>
  </si>
  <si>
    <t xml:space="preserve">INSTITUCION EDUCATIVA EUSTAQUIO PALACIOS - SEDE PRINCIPAL</t>
  </si>
  <si>
    <t xml:space="preserve">Ya hay una fecha tentativa para realizar las actividades pero esta pendiente a confirmación</t>
  </si>
  <si>
    <t xml:space="preserve">Visita programada con el coordinador</t>
  </si>
  <si>
    <t xml:space="preserve">Sin Realizar</t>
  </si>
  <si>
    <t xml:space="preserve">https://drive.google.com/drive/folders/157y3_vOL6uPT5xdZj9ZRkl9c5ZNbujrP?usp=sharing</t>
  </si>
  <si>
    <t xml:space="preserve">Equipos: pendiente, </t>
  </si>
  <si>
    <t xml:space="preserve">INSTITUCION EDUCATIVA GENERAL JOSE MARIA CABAL-SEDE PRINCIPAL</t>
  </si>
  <si>
    <t xml:space="preserve">Se logró contacto con la coordinadora de primaria, proporcionará la información necesaria para realizar contacto con el rector.</t>
  </si>
  <si>
    <t xml:space="preserve">El rector solicitó una reunión previa, donde se socializará el programa y se acordará la fecha para realizar las demás actividades, posiblemente se requieran para esta sede 3 días. luego de mi primera visita, aun no dan fecha para realizar las demás actividades que componen el momento 1, el día 6 de mayo se envía un correo con la agenda a realizar y se propone la fecha de la siguiente visita, estoy a la espera de la confirmación.</t>
  </si>
  <si>
    <t xml:space="preserve">https://drive.google.com/drive/folders/12kzVXJ9G1cGszYXjuFQWoetwOwGEpkf7?usp=sharing</t>
  </si>
  <si>
    <t xml:space="preserve">INSTITUCION EDUCATIVA NORMAL SUPERIOR LOS FARALLONES</t>
  </si>
  <si>
    <t xml:space="preserve">Se logró contacto con la coordinadora, se envió información al WhatsApp, para socializar con el rector y poder dar una fecha</t>
  </si>
  <si>
    <t xml:space="preserve">La coordinadora encargada solicitó una reunión previa, donde se socializará el programa y se acordará la fecha para realizar las demás actividades, posiblemente se requieran para esta sede 3 días. Luego de mi primera visita donde socialicé el programa con el coordinador Duvan Soto, surgen dudas las cuales pidieron que se aclaren en una segunda reunión el día 9 de mayo</t>
  </si>
  <si>
    <t xml:space="preserve">https://drive.google.com/drive/folders/10SY2XWkF93wCyameOZXmOBr0vsnjWmLl?usp=sharing</t>
  </si>
  <si>
    <t xml:space="preserve">INSTITUCION EDUCATIVA LICEO DEPARTAMENTAL - SEDE PRINCIPAL</t>
  </si>
  <si>
    <t xml:space="preserve">Se logró comunicación por Whatsapp con la rectora, solicitó que nos comunicaramos telefónicamente el día lunes 16 de mayo</t>
  </si>
  <si>
    <t xml:space="preserve">Los directivos asignaron los días para realizar las actividades del momento 1, las cuales se realizaran los días 18, 19 y 27, en esta última fecha se realizaran las actividades presentación del programa y taller de PC.</t>
  </si>
  <si>
    <t xml:space="preserve">https://drive.google.com/drive/folders/1NHRf7QYowROyik4Yh3EvYJr1g9Xkw4Rw?usp=sharing</t>
  </si>
  <si>
    <t xml:space="preserve">INSTITUCION EDUCATIVA CELMIRA BUENO DE OREJUELA</t>
  </si>
  <si>
    <t xml:space="preserve">Se acordó una primera reunión con los directivos para este día</t>
  </si>
  <si>
    <t xml:space="preserve">La rectora solicitó una reunión previa, donde se socializará el programa y se acordará la fecha para realizar las demás actividades, posiblemente se requieran para esta sede 3 días</t>
  </si>
  <si>
    <t xml:space="preserve">https://drive.google.com/drive/folders/1wlkYW3gksGs6VzuyI-LKZ0qYdUNuAeHk?usp=sharing</t>
  </si>
  <si>
    <t xml:space="preserve">CANDELARIA</t>
  </si>
  <si>
    <t xml:space="preserve">RODRIGO LLOREDA CAICEDO</t>
  </si>
  <si>
    <t xml:space="preserve">Se acordó con el rector las dos fechas de visitas</t>
  </si>
  <si>
    <t xml:space="preserve">https://drive.google.com/drive/folders/1XPgQpLyipI97EKRYFaIvIlAuphjr4Jt7?usp=sharing</t>
  </si>
  <si>
    <t xml:space="preserve">En el acta queda pendiente - Inventario de infraestructura tecnológica ¿cómo se hizo? ¿cuantas aulas de informática? etc. - Lectura del plan de área y otra información para el diagnóstico.</t>
  </si>
  <si>
    <t xml:space="preserve">FLORIDA</t>
  </si>
  <si>
    <t xml:space="preserve">REGIONAL SIMON BOLIVAR</t>
  </si>
  <si>
    <t xml:space="preserve">Se acordó con la rectora las dos fechas de visitas</t>
  </si>
  <si>
    <t xml:space="preserve">La visita del día 2 fue aplazada ya que en la IE no había agua, se reprograma para la siguiente semana</t>
  </si>
  <si>
    <t xml:space="preserve">https://drive.google.com/drive/folders/10kFwIiSZgJ9WT7gXnalf1-WmBeMDnZy0?usp=sharing</t>
  </si>
  <si>
    <t xml:space="preserve">Tolima</t>
  </si>
  <si>
    <t xml:space="preserve">IBAGUÉ</t>
  </si>
  <si>
    <t xml:space="preserve">SEDE 1 NORMAL SUPERIOR</t>
  </si>
  <si>
    <t xml:space="preserve">datos actualizados y formulario diligenciado. Además se programan fechas de visita 1 </t>
  </si>
  <si>
    <t xml:space="preserve">La visita ha presentado ajustes y reprogramaciones. Sin embargo se concretó día 1 y se programó día 2, posiblemente se necesiten más días para el desarrollo de todas las actividades</t>
  </si>
  <si>
    <t xml:space="preserve">Angelica Mora</t>
  </si>
  <si>
    <t xml:space="preserve">https://drive.google.com/drive/folders/1Wgmm47UomDncIO_ITFRevRPv1XgBLO_a?usp=sharing</t>
  </si>
  <si>
    <t xml:space="preserve">SEDE 1 EXALUMNAS DE LA PRESENTACION</t>
  </si>
  <si>
    <t xml:space="preserve">La visita 1 se desarrolló durante 3 días, tiempo necesario para el desarrollo de todas las actividades en la sede, a la fecha se está gestionando el espacio virtual para el taller con los docentes faltantes</t>
  </si>
  <si>
    <t xml:space="preserve">https://drive.google.com/drive/folders/1EeHulOOFqh_KbZFAEXHw_z3hDIGBZXUT?usp=sharing</t>
  </si>
  <si>
    <t xml:space="preserve">SEDE 1 AMBIENTAL COMBEIMA</t>
  </si>
  <si>
    <t xml:space="preserve">La visita ha presentado ajustes y reprogramaciones. El día 2 se concretará en la visita 1 día 1</t>
  </si>
  <si>
    <t xml:space="preserve">https://drive.google.com/drive/folders/1aNh7Ozp6B4LVSZliuDAbuz63thq4ZXfD?usp=sharing</t>
  </si>
  <si>
    <t xml:space="preserve">Encuesta directivos: se debe aplicar al menos a 2</t>
  </si>
  <si>
    <t xml:space="preserve">SEDE 1 CARLOS LLERAS RESTREPO</t>
  </si>
  <si>
    <t xml:space="preserve">Se concretan fechas para visita 1</t>
  </si>
  <si>
    <t xml:space="preserve">La visita 1 se desarrolló durante 3 días, tiempo necesario para el desarrollo de todas las actividades en la sede.</t>
  </si>
  <si>
    <t xml:space="preserve">https://drive.google.com/drive/folders/1ra0LN11XMrVafzCu8n5bl0Fp2xq2G-J-?usp=sharing</t>
  </si>
  <si>
    <t xml:space="preserve">el acta debe estar firmada por el rector</t>
  </si>
  <si>
    <t xml:space="preserve">SEDE 1 CIUDAD ARKALA</t>
  </si>
  <si>
    <t xml:space="preserve">Se programó el día 1 y en esta primer momento se programaron los demás días de visita</t>
  </si>
  <si>
    <t xml:space="preserve">https://drive.google.com/drive/folders/1Xxpd0WVSBWzxHbRRBnKwBlmmKbl3_Ywt?usp=sharing</t>
  </si>
  <si>
    <t xml:space="preserve">SEDE 1 ISMAEL SANTOFIMIO TRUJILLO</t>
  </si>
  <si>
    <t xml:space="preserve">https://drive.google.com/drive/folders/10ELh7EntciMN4xjQfwYUWr_iFN8f3ZY9?usp=sharing</t>
  </si>
  <si>
    <t xml:space="preserve">SEDE 1 DIEGO FALLON</t>
  </si>
  <si>
    <t xml:space="preserve">https://drive.google.com/drive/folders/1v4y85Ss-ySaT2eaABKM3nl2sxYHYEnjm?usp=sharing</t>
  </si>
  <si>
    <t xml:space="preserve">César</t>
  </si>
  <si>
    <t xml:space="preserve">VALLEDUPAR</t>
  </si>
  <si>
    <t xml:space="preserve">INST AGRIC LA MINA</t>
  </si>
  <si>
    <t xml:space="preserve">Datos actualizados y formato de participación enviado.</t>
  </si>
  <si>
    <t xml:space="preserve">Institución rural, se habló con docente líder para el desplazamiento</t>
  </si>
  <si>
    <t xml:space="preserve">https://drive.google.com/drive/folders/17URLkHCXZvVrrdh8qQAVKl2uYewZ1w_1?usp=sharing</t>
  </si>
  <si>
    <t xml:space="preserve">Camilo Villota Ibarra</t>
  </si>
  <si>
    <t xml:space="preserve">INSTITUCION EDUCATIVA NELSON MANDELA  - SEDE PRINCIPAL</t>
  </si>
  <si>
    <t xml:space="preserve">El docente líder está coordinando la agenda en especial la forma en que más docentes puedan hacer parte de la sociaización y test.</t>
  </si>
  <si>
    <t xml:space="preserve">https://drive.google.com/drive/folders/1aXSpbVNyOq9JajRdWm9h8xtnvTMmJnLk?usp=sharing</t>
  </si>
  <si>
    <t xml:space="preserve">INST EDUCATIVA RAFAEL VALLE MEZA</t>
  </si>
  <si>
    <t xml:space="preserve">REEMPLAZADA: Se visita a la rectora y se acuerdan las actividades</t>
  </si>
  <si>
    <t xml:space="preserve">El rector aprobó las visitas pero el coordinador que tiene la agenda del colegio no responde, en las primeras visitas (2 y 3 de mayo) se visitará la institución para definir el día en la tercera semana en el municipio.</t>
  </si>
  <si>
    <t xml:space="preserve">https://drive.google.com/drive/folders/1uSYOxKTTXR9zLjUArBwe74aypiD2h0Ur?usp=sharing</t>
  </si>
  <si>
    <t xml:space="preserve">IE  LOPERENA</t>
  </si>
  <si>
    <t xml:space="preserve">Inicialmente, el celular del rector no era correcto, indagando a los docentes se intenta contactar al rector sin embargo no responde ante los múltiples intentos de contanto por llamada y WP.</t>
  </si>
  <si>
    <t xml:space="preserve">El rector ya contestó pero delegó al docente líder, el docente confirmó la visita.</t>
  </si>
  <si>
    <t xml:space="preserve">https://drive.google.com/drive/folders/13jdDgluvPj0emhQyStrzDvhQiI8iGEw7?usp=sharing</t>
  </si>
  <si>
    <t xml:space="preserve">IE LEONIDAS ACUÑA</t>
  </si>
  <si>
    <t xml:space="preserve">El rector confirmó pero no responden al teléfono, colgó el celular en la explicación por llamada, se abordará en los primeros días para programar la visita en la tercera semana</t>
  </si>
  <si>
    <t xml:space="preserve">https://drive.google.com/drive/folders/1F9BsfYIYQ_y0QKBFVq89VSHDqF4E-z1Y?usp=sharing</t>
  </si>
  <si>
    <t xml:space="preserve">Pendiente</t>
  </si>
  <si>
    <t xml:space="preserve">CASIMIRO RAUL MAESTRE</t>
  </si>
  <si>
    <t xml:space="preserve">Se concertó la visita sin inconvenientes </t>
  </si>
  <si>
    <t xml:space="preserve">https://drive.google.com/drive/folders/1MxqFCD6Oyx1VLNBiFuVmcJff65pbo6Ur?usp=sharing</t>
  </si>
  <si>
    <t xml:space="preserve">MANUEL GERMAN CUELLO</t>
  </si>
  <si>
    <t xml:space="preserve">Inconvenientes con el rector, estaba en encargo y salió pero el proceso se realizará con la dirección de la coordinadora y profe lider de informática.</t>
  </si>
  <si>
    <t xml:space="preserve">https://drive.google.com/drive/folders/1gm56jNxFFNY9vCINEfIKZbeqjSIRu6sN?usp=sharing</t>
  </si>
  <si>
    <t xml:space="preserve">Bogotá </t>
  </si>
  <si>
    <t xml:space="preserve">BOGOTÁ, D.C.</t>
  </si>
  <si>
    <t xml:space="preserve">COL CUIDADELA EDUCATIVA BOSA (INS EDUC DIST)</t>
  </si>
  <si>
    <t xml:space="preserve">Se acordó con éxito la fecha de la primera visita, comunicación entablada con la coordinadora  </t>
  </si>
  <si>
    <t xml:space="preserve">Camilo Torres</t>
  </si>
  <si>
    <t xml:space="preserve">https://drive.google.com/drive/folders/1Ems_CE-hcSUidIjkbgbgb4TLYUyZ9LFU?usp=sharing</t>
  </si>
  <si>
    <t xml:space="preserve">COL DIST VENECIA</t>
  </si>
  <si>
    <t xml:space="preserve">Se acordó con éxito la fecha de la primera visita </t>
  </si>
  <si>
    <t xml:space="preserve">https://drive.google.com/drive/folders/1XQeU3n8kbeS8zdJGAXcdoUrEHWAK9zCQ?usp=sharing</t>
  </si>
  <si>
    <t xml:space="preserve">COLEGIO SAN CAYETANO (IED)</t>
  </si>
  <si>
    <t xml:space="preserve">https://drive.google.com/drive/folders/1DoSaQibOC9MkJBmdtxslnC7kxkPLi362?usp=sharing</t>
  </si>
  <si>
    <t xml:space="preserve">CARLOS PIZARRO LEON GOMEZ (INST EDUC DIST)</t>
  </si>
  <si>
    <t xml:space="preserve">https://drive.google.com/drive/folders/1hTnk1AkuWPJMo4qlqQOYDGztwveI3z-y?usp=sharing</t>
  </si>
  <si>
    <t xml:space="preserve">Caquetá</t>
  </si>
  <si>
    <t xml:space="preserve">FLORENCIA</t>
  </si>
  <si>
    <t xml:space="preserve">NORMAL SUPERIOR</t>
  </si>
  <si>
    <t xml:space="preserve">La comunicación se entabló con el docente líder, quien mediante una notificación del rector, fue autorizado para la gestión de la primera visita</t>
  </si>
  <si>
    <t xml:space="preserve">https://drive.google.com/drive/folders/1WzWLLbhHTg2kAU4JP5d-QV06A4VQ3zQB?usp=sharing</t>
  </si>
  <si>
    <t xml:space="preserve">INSTITUCION EDUCATIVA LA ESPERANZA - SEDE PRINCIPAL</t>
  </si>
  <si>
    <t xml:space="preserve">https://drive.google.com/drive/folders/13Mwe5FEW4VYrklBBDBzr8E-8vyYL7JAO?usp=sharing</t>
  </si>
  <si>
    <t xml:space="preserve">AGROECOLOGICO AMAZONICO BUINAIMA</t>
  </si>
  <si>
    <t xml:space="preserve">https://drive.google.com/drive/folders/1geGFcQ8MbzBNmGilNbHrmj0C8MDUbOm5?usp=sharing</t>
  </si>
  <si>
    <t xml:space="preserve">Nariño</t>
  </si>
  <si>
    <t xml:space="preserve">PASTO</t>
  </si>
  <si>
    <t xml:space="preserve">I.E.M. TECNICO INDUSTRIAL DE PASTO - SEDE PRINCIPAL</t>
  </si>
  <si>
    <t xml:space="preserve">Se establece acuerdos para el desarrollo de momento 1</t>
  </si>
  <si>
    <t xml:space="preserve">Se realiza la visita en 3 dias (4,5 y 9 de mayo)</t>
  </si>
  <si>
    <t xml:space="preserve">Daniel Cortes Mora</t>
  </si>
  <si>
    <t xml:space="preserve">https://drive.google.com/drive/folders/1vd-6sesGaSL68uyYTSYxn04zjY0rycIT?usp=sharing</t>
  </si>
  <si>
    <t xml:space="preserve">Revisar los enlaces, deben llevar dentro de la carpeta "momento 1"</t>
  </si>
  <si>
    <t xml:space="preserve">I.E.M. CIUDAD DE PASTO - SEDE PRINCIPAL</t>
  </si>
  <si>
    <t xml:space="preserve">10-05-2022: Se realiza la presentación del programa y taller de PC con docentes de la jornada de la mañana, el coordinador informara horarios para desarrollar la actividad con docentes de la jornada de la tarde. 03-05-2022 Debido a manifestaciones de docentes hoy 3 de mayo de 2022 se retorna a clases. en visita realizada a la institución se programa el desarrollo de actividades pendientes y segundo día de visita en la fecha 10 de mayo de 2022    -Debido a inconvenientes presentados por causa del ajuste de planta docente, el rector de la IE no permite desarrollar actividades con docentes, en el primer día de visita se realiza revisión de infraestructura física y encuesta a estudiantes, el Rector solicita realizar las actividades una vez se normalice la situación y los docentes accedan a realizar labores educativas</t>
  </si>
  <si>
    <t xml:space="preserve">https://drive.google.com/drive/folders/1VoMYrdElVhhxNnpHcL8zocHvh4h00Gcy?usp=sharing</t>
  </si>
  <si>
    <t xml:space="preserve">Acta: mencionar actividad encuestas, docentes, directivos y estudiantes.  Encuesta estudiantes, revisar formularios de respuesta la cifra reporta está por encima de lo que se registra en el formulario. Encuesta directivos aplicar a un directivo más</t>
  </si>
  <si>
    <t xml:space="preserve">I.E.M. LUIS DELFIN INSUASTY RODRIGUEZ - SEDE PRINCIPAL</t>
  </si>
  <si>
    <t xml:space="preserve">06-05-2022 Se realiza visita a la institución el día 6 de mayo de 2022, el rector y directivo académico manifiestan que los docentes se encuentran realizando actividades del programa evaluar para aprender y no disponer de tiempo para realizar la actividad con docentes, Verificaran la opción de realizar la actividad virtual el día 11 de mayo de 2022, pero no garantizan que todos los docentes asistan.  - El equipo directivo de la IE se compromete a realizar una convocatoria para realizar de forma virtual presentación del programa y taller de pensamiento computacional y habilidades que desarrolla, información que será suministrada una vez se logre la planeación con los jefes de área.</t>
  </si>
  <si>
    <t xml:space="preserve">https://drive.google.com/drive/folders/1TDznt3pRZQkN_jNeIqAPw0_xoqF_GNcV?usp=sharing</t>
  </si>
  <si>
    <t xml:space="preserve">Acta: mencionar actividad encuestas, docentes, directivos y estudiantes.  Encuesta estudiantes, revisar formularios de respuesta la cifra reporta está por encima de lo que se registra en el formulario</t>
  </si>
  <si>
    <t xml:space="preserve">I.E.M. MARIA GORETTI - SEDE PRINCIPAL</t>
  </si>
  <si>
    <t xml:space="preserve">19/05/2022: El coordinador de la institución confirma el día 24 de mayo de 2022 para desarrollo de la presentación del programa y taller de habilidades del PC 11/05/2022: Según llamada telefónica el rector programa el día de visita 1 para el 16 de mayo de 2022, el día en mención se realizara el cronograma para la próxima visita.. 09/05/2022: En la visita realizada al rector se da a conocer la focalización de la institución educativa y las actividades a desarrollar, el rector manifiesta estar interesado y realizara una reunión con coordinadores para planear el desarrollo de la primera visita, las fechas acordadas se informarán en el transcurso de la semana.</t>
  </si>
  <si>
    <t xml:space="preserve">17/05/2022: Elequipo directivo especifica que en el momento los docentes se encuentran realizando actividades del programa evaluar para aprender, por lo tanto el desarrollo con docentes se realizara en otro horario disponible y programado por la Institucion</t>
  </si>
  <si>
    <t xml:space="preserve">https://drive.google.com/drive/folders/1diufpmeT5E6oZY-7JIl_dxgTBYJFJHtq?usp=sharing</t>
  </si>
  <si>
    <t xml:space="preserve">I.E.M. CIUDADELA EDUC DE PASTO - SEDE PRINCIPAL</t>
  </si>
  <si>
    <t xml:space="preserve">Presentación del programa y taller de habilidades del PC se realiza por medios virtuales. La reunión es convocada por directivos de la IE</t>
  </si>
  <si>
    <t xml:space="preserve">https://drive.google.com/drive/folders/168enUCZXHaCO_5GYlq6CRwqeowBTHEYJ?usp=sharinghttps://drive.google.com/drive/folders/1wnVVg51CkP5J2K9suAO8GCEoRp5NzZde?usp=sharing</t>
  </si>
  <si>
    <t xml:space="preserve">I.E.M. SANTA TERESITA - SEDE PRINCIPAL</t>
  </si>
  <si>
    <t xml:space="preserve">https://drive.google.com/drive/folders/1P3gq-tTblBnFgxLFmDNttiZOS_lwKOQH?usp=sharing</t>
  </si>
  <si>
    <t xml:space="preserve">I.E.M. CRISTO REY - SEDE PRINCIPAL</t>
  </si>
  <si>
    <t xml:space="preserve">https://drive.google.com/drive/folders/1kghHGbo1C1h3e7-p9IqAMlDPWmP797ZS?usp=sharing</t>
  </si>
  <si>
    <t xml:space="preserve">BUENAVENTURA</t>
  </si>
  <si>
    <t xml:space="preserve">PABLO EMILIO CARVAJAL # 1</t>
  </si>
  <si>
    <t xml:space="preserve">Se acordó con éxito la fecha de la primera visita y se aprueban las actividades planteadas para el diagnóstico. </t>
  </si>
  <si>
    <t xml:space="preserve">Debido al fallecimiento de una docente de la IE, la rectora solicitó cancelar el día 1 de visita. Solicita también que solo se realicen pruebas en 1 grado 6 y un grado 9 para que los estudiantes no pierdan actividades académicas con la anormalidad de los 2 días. Así mismo, la rectora se encuentra incapacitada y fuera de la ciudad al momento de la visita, firman el acta los directivos docentes encargados por la señora rectora.</t>
  </si>
  <si>
    <t xml:space="preserve">Vanesa Abad</t>
  </si>
  <si>
    <t xml:space="preserve">https://drive.google.com/drive/folders/13C8SbrUXd7nbW9e0jHHisEgF7tVEqvjJ?usp=sharing</t>
  </si>
  <si>
    <t xml:space="preserve">Acta:Le falta la firma del rector - Anexo 4.1 en las fotos se ven los rostros de los docentes</t>
  </si>
  <si>
    <t xml:space="preserve">TÉCNICO INDUSTRIAL GERARDO VALENCIA CANO - SEDE PRINCIPAL</t>
  </si>
  <si>
    <t xml:space="preserve">De acuerdo al compromiso adquirido con la rectora, se realiza la llamada de agendamiento después de semana santa y se acuerda fecha de visita. Por solicitud de la rectora de la IE, se cambia la fecha de visita para los días miércoles 4 y viernes 6 de mayo.</t>
  </si>
  <si>
    <t xml:space="preserve">https://drive.google.com/drive/folders/16Fdcbj6309nGiGZVLodvukVTUqY3Bxtq?usp=sharing</t>
  </si>
  <si>
    <t xml:space="preserve">LAS AMERICAS</t>
  </si>
  <si>
    <t xml:space="preserve">Se acordó con éxito la fecha de la primera visita, con la solicitud de que la formación a maestros se realice en un único espacio durante el día 1. Con el rector se acuerda que la visita dure un día y medio para no interferir con las actividades de Pruebas Saber.</t>
  </si>
  <si>
    <t xml:space="preserve">Se realizaron todas las actividades con éxito, no se realiza observación de clases puesno se están aplicando aun las fichas. Se realiza prueba diagnóstica a un grado 9 y un grado 6.</t>
  </si>
  <si>
    <t xml:space="preserve">https://drive.google.com/drive/folders/1d72OzxF96LMOwJ9ip1oWm0NC9T-UhvUA?usp=sharing</t>
  </si>
  <si>
    <t xml:space="preserve">Anexo 4.1 en las fotos se ven los rostros de los docentes</t>
  </si>
  <si>
    <t xml:space="preserve">INSTITUCION EDUCATIVA VASCO NUÑEZ DE BALBOA</t>
  </si>
  <si>
    <t xml:space="preserve">Se acordó con éxito la fecha de la primera visita y se aprueban las actividades planteadas para el diagnóstico.</t>
  </si>
  <si>
    <t xml:space="preserve">Al momento del ingreso a la IE tanto la rectora encargada como la coordinadora se encuentran en reunión con Secretaría y el PRAE, por este motivo solicitan realizar las actividades diagnósticas con los estudiantes y el taller con docentes durante el día 1 y realizar la reunión con directivas el día 2 de visita.</t>
  </si>
  <si>
    <t xml:space="preserve">https://drive.google.com/drive/folders/1ZlT_U40UZFzGxVCVpgGP88EGHQLwrhSm?usp=sharing</t>
  </si>
  <si>
    <t xml:space="preserve">Acta Le falta la firma del rector Acta: incluir jornadas - incluirse porque se acuerdan estos grados. Porque de acuerdo a esto, nos faltaría un noveno. incluir en el acta lo sucedido con las siguientes actividades:  - Aplicación encuesta docentes - Aplicación Directivos docentes -  Lectura plan de área - inventario infraestructura tecnológica.  - Observación de aula. ´- Presentación de proyecto a Directivos.</t>
  </si>
  <si>
    <t xml:space="preserve">ATANASIO GIRARDOT</t>
  </si>
  <si>
    <t xml:space="preserve">Se acordó con éxito la fecha de la primera visita, con la solicitud de que la formación a maestros se realice en un único espacio durante el día 1.</t>
  </si>
  <si>
    <t xml:space="preserve">Se realizan con éxito las actividades planeadas en la agenda. En la IE no se están aplicando las fichas. Todas las pruebas diagnósticas a estudiantes se realizan con material impreso.</t>
  </si>
  <si>
    <t xml:space="preserve">https://drive.google.com/drive/folders/1hQO31i9S6rLcbxxCwjy0qbCXyQGIlFTb?usp=sharing</t>
  </si>
  <si>
    <t xml:space="preserve">Anexo 4.1 en las fotos se ven los rostros de los docentes - </t>
  </si>
  <si>
    <t xml:space="preserve">INSTITUCIÓN AGROPECUARIA JOSÉ MARÍA  - SEDE PRINCIPAL</t>
  </si>
  <si>
    <t xml:space="preserve">Se realizaron con éxito todas las actividades planteadas. Se planeo realizar las pruebas diagnósticas con los estudiantes de manera virtual en la sala de sistemas, sin embargo, debido a las lluvias y la intermitencia de la señal de Internet y la poca electricidad se realizaron las pruebas de manera  desconectada el día 1 y mixtas el día 2.</t>
  </si>
  <si>
    <t xml:space="preserve">https://drive.google.com/drive/folders/1FC8QK1-QBKgXf-wBtwasYvpWSWHrKNbq?usp=sharing</t>
  </si>
  <si>
    <t xml:space="preserve">INSTITUCION EDUCATIVA DIOCESANA JESUS ADOLESCENTE - SEDE PRINCIPAL</t>
  </si>
  <si>
    <t xml:space="preserve">Se realizaron todas las actividades propuestas en la agenda. La IE esperan con mucho entusiasmo todas las actividades que se vayan a realizar en el marco del componente de consolidación.</t>
  </si>
  <si>
    <t xml:space="preserve">https://drive.google.com/drive/folders/1UIQ3rRM0IVZepuR_gnlVIrmpkSfyMGIH?usp=sharing</t>
  </si>
  <si>
    <t xml:space="preserve">Meta</t>
  </si>
  <si>
    <t xml:space="preserve">VILLAVICENCIO</t>
  </si>
  <si>
    <t xml:space="preserve">ESCUELA NORMAL SUPERIOR DE VILLAVICENCIO</t>
  </si>
  <si>
    <t xml:space="preserve">Diana Wilches</t>
  </si>
  <si>
    <t xml:space="preserve">https://drive.google.com/drive/folders/1OdyytE0ZlIJ_FfdNRNk2tZdUmyotgQNo?usp=sharing</t>
  </si>
  <si>
    <t xml:space="preserve">INSTITUCION EDUCATIVA COLEGIO DEPARTAMENTAL JORGE ELIECER GAITAN AYALA</t>
  </si>
  <si>
    <t xml:space="preserve">https://drive.google.com/drive/folders/1uTRTNEJefpi8XjFi8G_iSBePKGvVSP2Y?usp=sharing</t>
  </si>
  <si>
    <t xml:space="preserve">COL DPTAL LA ESPERANZA</t>
  </si>
  <si>
    <t xml:space="preserve">La comunicación se realiza con el docente líder acepta la visita para las fechas indicadas sin embargo comenta que se debe concretar con la rectora. No ha sido posible la comunicación con la rectora</t>
  </si>
  <si>
    <t xml:space="preserve">https://drive.google.com/drive/folders/14GP97xyiHqzLTgJOrZrUcoZzTWObxBak?usp=sharing</t>
  </si>
  <si>
    <t xml:space="preserve">COLEGIO DEPARTAMENTAL LUIS CARLOS GALAN SARMIENTO</t>
  </si>
  <si>
    <t xml:space="preserve">https://drive.google.com/drive/folders/1HNHOLw9RCMr0Pbd6rUvAEZBQmaeTlzJw?usp=sharing</t>
  </si>
  <si>
    <t xml:space="preserve">COLEGIO NACIONALIZADO FEMENINO DE BACHILLERATO</t>
  </si>
  <si>
    <t xml:space="preserve">https://drive.google.com/drive/folders/16wbFHqn_N0wPuPIv8ij_J4WltwA30wsD?usp=sharing</t>
  </si>
  <si>
    <t xml:space="preserve">ESC RUR APIAY</t>
  </si>
  <si>
    <t xml:space="preserve">https://drive.google.com/drive/folders/1TUYA14gvun2isCSu7eKza0rpGsj3eD2h?usp=sharing</t>
  </si>
  <si>
    <t xml:space="preserve">LA UNIDAD EDUCATIVA COLEGIO DEPARTAMENTAL ALFONSO LOPEZ PUMAREJO</t>
  </si>
  <si>
    <t xml:space="preserve">https://drive.google.com/drive/folders/1nLt0KTT54qPSmOSUZhksQZO-TAhv4-uk?usp=sharing</t>
  </si>
  <si>
    <t xml:space="preserve">Santander</t>
  </si>
  <si>
    <t xml:space="preserve">BUCARAMANGA</t>
  </si>
  <si>
    <t xml:space="preserve">SEDE A: INSTITUCIÓN EDUCATIVA TÉCNICO NACIONAL DE COMERCIO</t>
  </si>
  <si>
    <t xml:space="preserve">Llamada realizada, se visita al colegio presencialmente y se actualizan datos con la rectora del mismo</t>
  </si>
  <si>
    <t xml:space="preserve">Se realizan 2 visitas a la sede para el levantamiento de la información y el desarrollo de las actividades de PC</t>
  </si>
  <si>
    <t xml:space="preserve">https://drive.google.com/drive/folders/1oknJ3bSyuU2-3UxDY70VRfYisGAsSJFR?usp=sharing</t>
  </si>
  <si>
    <t xml:space="preserve">Acta: falta mencionar algunas actividades y su desarrollo - Encuesta directivos: mínimo 2</t>
  </si>
  <si>
    <t xml:space="preserve">SEDE A: INSTITUCIÓN EDUCATIVA RURAL VIJAGUAL</t>
  </si>
  <si>
    <t xml:space="preserve">Llamada realizada, se visita al colegio presencialmente y se actualizan datos con el rector del mismo</t>
  </si>
  <si>
    <t xml:space="preserve">Se realizan 3 visitas a la sede para el levantamiento de la información y el desarrollo de las actividades de PC</t>
  </si>
  <si>
    <t xml:space="preserve">https://drive.google.com/drive/folders/1lfwgXtTUuzQeMNNj82TlP_Yn9bMgRGiS?usp=sharing</t>
  </si>
  <si>
    <t xml:space="preserve">RIONEGRO</t>
  </si>
  <si>
    <t xml:space="preserve">COLEGIO  LLANO DE PALMAS</t>
  </si>
  <si>
    <t xml:space="preserve">Se realiza la llamada y se logra que el rector via video llamada actualice el registro de confirmación</t>
  </si>
  <si>
    <t xml:space="preserve">Por solicitud de la IE se reprograma la visita</t>
  </si>
  <si>
    <t xml:space="preserve">https://drive.google.com/drive/folders/1x_vnldhGhyy-j4s-tnB8vLnXoTZd7P3I?usp=sharing</t>
  </si>
  <si>
    <t xml:space="preserve">SEDE A: INSTITUCIÓN EDUCATIVA TÉCNICO DÁMASO ZAPATA</t>
  </si>
  <si>
    <t xml:space="preserve">Se encuentra los datos actualizados y formato de participación ha sido diligenciado.</t>
  </si>
  <si>
    <t xml:space="preserve">https://drive.google.com/drive/folders/10oBG14ge5OZGU-xW1nU40Cz88KKjBsYC?usp=sharing</t>
  </si>
  <si>
    <t xml:space="preserve">Encuesta a docentes:  no se registran respuestas - Encuesta directivos: no se registran respuestas</t>
  </si>
  <si>
    <t xml:space="preserve">SEDE A: INSTITUCIÓN EDUCATIVA ESCUELA NORMAL SUPERIOR</t>
  </si>
  <si>
    <t xml:space="preserve">https://drive.google.com/drive/folders/14CGre4wsUoEF-TWhL7zCuO6kOicxJR9B?usp=sharing</t>
  </si>
  <si>
    <t xml:space="preserve">Acta: falta mencionar algunas actividades y su desarrollo - Encuesta directivos: mínimo 2  - </t>
  </si>
  <si>
    <t xml:space="preserve">SEDE A: INSTITUCIÓN EDUCATIVA INEM CUSTODIO GARCÍA ROVIRA</t>
  </si>
  <si>
    <t xml:space="preserve">Con base en el acuerdo con la rectora, el dia de la visita, queda reprogramado para el día martes 10 de mayo</t>
  </si>
  <si>
    <t xml:space="preserve">https://drive.google.com/drive/folders/1R40ASc3Hql8TVSb_0tthLssaRrrWeGV0?usp=sharing</t>
  </si>
  <si>
    <t xml:space="preserve">Encuesta: se requiere mínimo encuestas de 2 directivos</t>
  </si>
  <si>
    <t xml:space="preserve">I E LAS AMERICAS</t>
  </si>
  <si>
    <t xml:space="preserve">https://drive.google.com/drive/folders/1SNFYh48LmYWxeiEygGrdeWCtjnDUuGOR?usp=sharing</t>
  </si>
  <si>
    <t xml:space="preserve">Acta: falta mencionar algunas actividades y su desarrollo - Acta: falta mencionar algunas actividades y su desarrollo</t>
  </si>
  <si>
    <t xml:space="preserve">LICEO FEMENINO MERCEDES NARIÑO</t>
  </si>
  <si>
    <t xml:space="preserve">Se reprogramó el segundo día de la visita para el 12 de mayo, por el paro nacional del pasado 28 de Abril</t>
  </si>
  <si>
    <t xml:space="preserve">Gilberto Luna</t>
  </si>
  <si>
    <t xml:space="preserve">https://drive.google.com/drive/folders/1AkKd2HGVROH4MuCH_KEJbBXUekGVrUG_?usp=sharing</t>
  </si>
  <si>
    <t xml:space="preserve">INEM FRANCISCO DE PAULA SANTANDER</t>
  </si>
  <si>
    <t xml:space="preserve">https://drive.google.com/drive/folders/19iF1iJBk_duYaQDp2d_zczCMurfBmwP_?usp=sharing</t>
  </si>
  <si>
    <t xml:space="preserve">COL DIST FERNANDO MAZUERA VILLEGAS</t>
  </si>
  <si>
    <t xml:space="preserve">Se realizaron 3 días de visita a la sede para culminar con las actividades.</t>
  </si>
  <si>
    <t xml:space="preserve">https://drive.google.com/drive/folders/1jcJN29ECHoqe7DRtTejoDt0jdZugOFqd?usp=sharing</t>
  </si>
  <si>
    <t xml:space="preserve">CENT EDUC DIST EL SALITRE</t>
  </si>
  <si>
    <t xml:space="preserve">Preocupación por necesitar a todos los docentes </t>
  </si>
  <si>
    <t xml:space="preserve">https://drive.google.com/drive/folders/1e6LpnsenaDPim5UcrTYwcMncrOpuNATD?usp=sharing</t>
  </si>
  <si>
    <t xml:space="preserve">INEM SANTIAGO PEREZ</t>
  </si>
  <si>
    <t xml:space="preserve">https://drive.google.com/drive/folders/1_MCgy3CDG9bWFeW-9ZfIdpwuMlje7W7Z?usp=sharing</t>
  </si>
  <si>
    <t xml:space="preserve">San Andrés</t>
  </si>
  <si>
    <t xml:space="preserve">SAN ANDRÉS</t>
  </si>
  <si>
    <t xml:space="preserve">INSTITUTO BOLIVARIANO</t>
  </si>
  <si>
    <t xml:space="preserve">https://drive.google.com/drive/folders/1SJz9nZqvrVpvUplSErPOmyI8kzVuEah6?usp=sharing</t>
  </si>
  <si>
    <t xml:space="preserve">FLOWERS HILL BILINGUAL SCHOOL</t>
  </si>
  <si>
    <t xml:space="preserve">https://drive.google.com/drive/folders/1yV7NSJ0fgptGUs0IojQVYAlGDM9Tzm8n?usp=sharing</t>
  </si>
  <si>
    <t xml:space="preserve">Bolívar</t>
  </si>
  <si>
    <t xml:space="preserve">CARTAGENA</t>
  </si>
  <si>
    <t xml:space="preserve">INSTITUCION EDUCATIVA SOLEDAD ROMAN DE NU?EZ</t>
  </si>
  <si>
    <t xml:space="preserve">iriamGanem</t>
  </si>
  <si>
    <t xml:space="preserve">https://drive.google.com/drive/u/4/folders/13OQrTVr0ClhAFF9uqp_YRzwBCgybzsQx</t>
  </si>
  <si>
    <t xml:space="preserve">INSTITUCION EDUCATIVA SANTA MARIA</t>
  </si>
  <si>
    <t xml:space="preserve">https://drive.google.com/drive/u/4/folders/1NU5W3qVM0MZEIIv1q9SZxS8lzjRuQei3</t>
  </si>
  <si>
    <t xml:space="preserve">Encuesta a directivos: debe aplicarse al menos a dos</t>
  </si>
  <si>
    <t xml:space="preserve">INSTITUCION EDUCATIVA DE BAYUNCA</t>
  </si>
  <si>
    <t xml:space="preserve">https://drive.google.com/drive/u/1/folders/1FHIWUj5jFWQZb95nyBCm4czqoWbdixv8</t>
  </si>
  <si>
    <t xml:space="preserve">INSTITUCION EDUCATIVA BERTHA GEDEON DE BALADI</t>
  </si>
  <si>
    <t xml:space="preserve">https://drive.google.com/drive/u/4/folders/1nhni9GRzHD0QVkVNCFDalm9dF4PDmyyv</t>
  </si>
  <si>
    <t xml:space="preserve">INSTITUCION EDUCATIVA DOMINGO BENKOS BIOHO</t>
  </si>
  <si>
    <t xml:space="preserve">https://drive.google.com/drive/u/1/folders/1_9e-FYyeB4NNh-d9wJQshy_M1GaB9fne</t>
  </si>
  <si>
    <t xml:space="preserve">INSTITUCION EDUCATIVA HERMANO ANTONIO RAMOS DE LA SALLE</t>
  </si>
  <si>
    <t xml:space="preserve">https://drive.google.com/drive/u/4/folders/1KkMoAUHw6pGnCkdGZI0MMU2W6abwGJEr</t>
  </si>
  <si>
    <t xml:space="preserve">I. E. JORGE ARTEL - SEDE PRINCIPAL</t>
  </si>
  <si>
    <t xml:space="preserve">https://drive.google.com/drive/u/4/folders/1itWHs-LBgG8mfLtfz8XiGe1Wkw8eMAkB</t>
  </si>
  <si>
    <t xml:space="preserve">I.E. VILLA ESTRELLA - SEDE PRINCIPAL</t>
  </si>
  <si>
    <t xml:space="preserve">https://drive.google.com/drive/folders/1-1TmYlwE49UEB1LM42l0BVecnaY9zAJt?usp=sharing</t>
  </si>
  <si>
    <t xml:space="preserve">Acta: al parecer quedó un dato pendiente.</t>
  </si>
  <si>
    <t xml:space="preserve">Jhon Jairo Balcarcel Garces</t>
  </si>
  <si>
    <t xml:space="preserve">INSTITUCION EDUCATIVA PROMOCION SOCIAL DE C/GENA.</t>
  </si>
  <si>
    <t xml:space="preserve">Se realizan tres visitas , la ultima se programa para el 05 de Mayo</t>
  </si>
  <si>
    <t xml:space="preserve">https://drive.google.com/drive/folders/1RijTcUfs25gPhINzwBvGfFnftnlnVG9g?usp=sharing</t>
  </si>
  <si>
    <t xml:space="preserve">Encuesta directivos: debe aplicarse a mínimo 2</t>
  </si>
  <si>
    <t xml:space="preserve">INSTITUCION EDUCATIVA FE Y ALEGRIA EL PROGRESO</t>
  </si>
  <si>
    <t xml:space="preserve">A partir del día jueves, es posible establecer un espacio para una Reunión sobre el proyecto.</t>
  </si>
  <si>
    <t xml:space="preserve">NO se concreta fecha de la visita 2 debido a las multiples actividades con las cuales cuenta la institución, luego de reunion de directivos docentes proxima semana se concretará una fecha ya que los estudiantes se encuentran en pruebas avancemos</t>
  </si>
  <si>
    <t xml:space="preserve">https://drive.google.com/drive/folders/1nxPRVxhimUKCjpzLoC3Vp5Ly-88o7MaH?usp=sharing</t>
  </si>
  <si>
    <t xml:space="preserve">INSTITUCION EDUCATIVA FULGENCIO LEQUERICA  VELEZ</t>
  </si>
  <si>
    <t xml:space="preserve">Se realiza socialización a docentes, se reprograman las actividades con los estudiantes Martes 03 de Mayo</t>
  </si>
  <si>
    <t xml:space="preserve">https://drive.google.com/drive/folders/1qeeF5E-NulynEjbhNruwXO5lcW868OSH?usp=sharing</t>
  </si>
  <si>
    <t xml:space="preserve">Cuestionario docentes: 0 Encuesta directivos: debe aplicarse a mínimo 2</t>
  </si>
  <si>
    <t xml:space="preserve">INSTITUCION EDUCATIVA SOLEDAD ACOSTA DE SAMPER</t>
  </si>
  <si>
    <t xml:space="preserve">https://drive.google.com/drive/folders/1Ryrv-uNiezIEA35mqiU4KTmr5RKTxaal?usp=sharing</t>
  </si>
  <si>
    <t xml:space="preserve">INSTITUCION EDUCATIVA TECNICA DE PASACABALLOS</t>
  </si>
  <si>
    <t xml:space="preserve">Se reprograma visita para el 04 de Mayo</t>
  </si>
  <si>
    <t xml:space="preserve">https://drive.google.com/drive/folders/1CC1umq0PATacRS0yisipAAYAooCk-Bw5?usp=sharing</t>
  </si>
  <si>
    <t xml:space="preserve">INSTITUCION EDUCATIVA FOCO ROJO - SEDE PRINCIPAL</t>
  </si>
  <si>
    <t xml:space="preserve">https://drive.google.com/drive/folders/1X1NR-EZndDzZp6kLNytGa8azh0ZLatUE?usp=sharing</t>
  </si>
  <si>
    <t xml:space="preserve">Cuestionario docentes: 0 . Encuesta directivos: debe aplicarse a mínimo 2</t>
  </si>
  <si>
    <t xml:space="preserve">JOAQUÍN OCHOA MAESTRE</t>
  </si>
  <si>
    <t xml:space="preserve">Se hace necesario programar una sesión adicional para realizar observación de clase </t>
  </si>
  <si>
    <t xml:space="preserve">https://drive.google.com/drive/folders/1mP3iA-VMIGDypxcKlNn1hZq_EHf7Mu2Q?usp=sharing</t>
  </si>
  <si>
    <t xml:space="preserve">Alex Carlosama</t>
  </si>
  <si>
    <t xml:space="preserve">TÉCNICA LA ESPERANZA</t>
  </si>
  <si>
    <t xml:space="preserve">https://drive.google.com/drive/folders/1bT2DKQgTxeEVpnNzY9PvGEg_WI80eqMr?usp=sharing</t>
  </si>
  <si>
    <t xml:space="preserve">SAN JUAN BOSCO </t>
  </si>
  <si>
    <t xml:space="preserve">https://drive.google.com/drive/folders/1EDlWKgqnpyura5jHjjilLxYMZD7Rk3kH?usp=sharing</t>
  </si>
  <si>
    <t xml:space="preserve">AGUAS BLANCAS</t>
  </si>
  <si>
    <t xml:space="preserve">https://drive.google.com/drive/folders/1iiLPimH2iGXk2wxsDelAPLnLBDF80c6X?usp=sharing</t>
  </si>
  <si>
    <t xml:space="preserve">PRUDENCIA DAZA</t>
  </si>
  <si>
    <t xml:space="preserve">El docente líder solicita se realice comunicación el día 19/5/2022 para agendar la visita</t>
  </si>
  <si>
    <t xml:space="preserve">https://drive.google.com/drive/folders/1rtQPnY3wQ4cK6u3GZGQMX0b0adu6_U61?usp=sharinghttps://drive.google.com/drive/folders/1FyzrA-GWpPythGwVx7W6m3bm_L3d7vl9?usp=sharing</t>
  </si>
  <si>
    <t xml:space="preserve">RODOLFO CASTRO CASTRO</t>
  </si>
  <si>
    <t xml:space="preserve">https://drive.google.com/drive/folders/1k9ZQC_EuHtP5ryKPLgVI7jtmz1PWGQGm?usp=sharing</t>
  </si>
  <si>
    <t xml:space="preserve">TECNICO UPAR</t>
  </si>
  <si>
    <t xml:space="preserve">https://drive.google.com/drive/folders/17PTQEcGUtPf9q-WjxTw_UO5--6speWJi?usp=sharing</t>
  </si>
  <si>
    <t xml:space="preserve">Acta: registrar la actividad de observación</t>
  </si>
  <si>
    <t xml:space="preserve">Cundinamarca</t>
  </si>
  <si>
    <t xml:space="preserve">SOACHA</t>
  </si>
  <si>
    <t xml:space="preserve">INSTITUCION EDUCATIVA CHILOÉ</t>
  </si>
  <si>
    <t xml:space="preserve">Se establece comunicación, pero no fecha para primer momento</t>
  </si>
  <si>
    <t xml:space="preserve">Se realizó una primera visita en la que se hizo la presentación del proyecto y la encuesta a directivos, se había hablado de una posible fecha, pero la institución entró a la virtualidad, puesto que tienen que realizar construcciones en la planta física</t>
  </si>
  <si>
    <t xml:space="preserve">Lady Mora Pineda</t>
  </si>
  <si>
    <t xml:space="preserve">https://drive.google.com/drive/folders/1T6hH0LioU9WJ5jLKmXS9QDEnj8s-snMW?usp=sharing</t>
  </si>
  <si>
    <t xml:space="preserve">Acta: falta describir cada una de las actividades realizadas. Anexo 4.1 se ven los rostros de docentes y estudiantes</t>
  </si>
  <si>
    <t xml:space="preserve">INSTITUCION EDUCATIVA CIUDAD VERDE</t>
  </si>
  <si>
    <t xml:space="preserve">Se realiza llamada nuevamente, y se logra llegar a acuerdos para primera visita</t>
  </si>
  <si>
    <t xml:space="preserve">Teniendo en cuenta el paro, se corren fechas de visita, puesto que en la fecha acordada realizarán otras actividades, queda pendiente la fecha para segunda visita</t>
  </si>
  <si>
    <t xml:space="preserve">https://drive.google.com/drive/folders/1mr7xApW_yVT1uuo-NhKCe-0BVh1N9re0?usp=sharing</t>
  </si>
  <si>
    <t xml:space="preserve">SEDE NUEVO COMPARTIR</t>
  </si>
  <si>
    <t xml:space="preserve">Se establece fecha para aplicación primer momento</t>
  </si>
  <si>
    <t xml:space="preserve">Secretaria de educación envío comunicado en el que ninguna de las instituciones educativas podrían asistir por paro, dejo adjunto el comunicado</t>
  </si>
  <si>
    <t xml:space="preserve">https://drive.google.com/drive/folders/1LWXBW69BPUpBRmN2X4qB91GzO3AZiGIo?usp=sharing</t>
  </si>
  <si>
    <t xml:space="preserve">Acta: falta describir las actividades realizadas, revisar la nomenclatura del archivo.  Anexo 4.1 fotos faltan fotos de algunas actividades, algunos rostros son visibles.</t>
  </si>
  <si>
    <t xml:space="preserve">SEDE PRINCIPAL - INSTITUCION EDUCATIVA MANUELA BELTRÀN</t>
  </si>
  <si>
    <t xml:space="preserve">Se está estudiando el día para poder realizar la capacitación a docentes, pues en la fecha acordada, la rectora tiene una eventualidad personal, por otro lado no quiere desescolarizar al estudiantado, por todas las cosas sucedidas al momento en las I.E de Soacha</t>
  </si>
  <si>
    <t xml:space="preserve">https://drive.google.com/drive/folders/1UpT_xX7TMVikQgjqgSJwnFh8M27PqIl9?usp=sharing</t>
  </si>
  <si>
    <t xml:space="preserve">SEDE SOL NACIENTE</t>
  </si>
  <si>
    <t xml:space="preserve">El rector de la IE vuelve a cambiar la fecha de capacitación docente, pues tiene una eventualidad personal.</t>
  </si>
  <si>
    <t xml:space="preserve">https://drive.google.com/drive/folders/12wmtn-DRkEnz688uGpxsZ9jas1rseCu7?usp=sharing</t>
  </si>
  <si>
    <t xml:space="preserve">SEDE PRINCIPAL Y ANEXO LA ESPERANZA</t>
  </si>
  <si>
    <t xml:space="preserve">Se cancela la visita del momento 1, por programas específicos de IE, no dan certeza de una fecha cercana</t>
  </si>
  <si>
    <t xml:space="preserve">https://drive.google.com/drive/folders/1X44qdjaGenQRylncVNoBrT9Zs3ExwytU?usp=sharing</t>
  </si>
  <si>
    <t xml:space="preserve">Acta: revisar el nombre del archivo, falta el desarrollo de las actividades - Anexo 4.1 revisar el nombre del archivo, panorámica de los recursos y selfie donde se vea el nombre de la IE</t>
  </si>
  <si>
    <t xml:space="preserve">INSTITUCION EDUCATIVA CIUDADELA SUCRE SEDE PRINCIPAL</t>
  </si>
  <si>
    <t xml:space="preserve">Se establece comunicación pero no acuerdos para primer momento</t>
  </si>
  <si>
    <t xml:space="preserve">Se establece comunicación para reprogramar la visita teniendo en cuenta que los estudiantes de la jornada mañana saldrán antes de  su jornada escolar y los de la tarde no tendrán clase, puesto que no hay agua.</t>
  </si>
  <si>
    <t xml:space="preserve">https://drive.google.com/drive/folders/1yz-Ro8Q5R-w7WeFi64hruAq2rcazGI95?usp=sharing</t>
  </si>
  <si>
    <t xml:space="preserve">SAN ANDRES DE TUMACO</t>
  </si>
  <si>
    <t xml:space="preserve">SEDE # 1 CIUDADELA MIXTA COLOMBIA</t>
  </si>
  <si>
    <t xml:space="preserve">Se establece comunicacion el 4 de abril</t>
  </si>
  <si>
    <t xml:space="preserve">Visita realizada</t>
  </si>
  <si>
    <t xml:space="preserve">Maria C. Dominguez</t>
  </si>
  <si>
    <t xml:space="preserve">https://drive.google.com/drive/folders/1rQYMkGmpipIfBd-nLG5kGuodpx17lvmn?usp=sharing</t>
  </si>
  <si>
    <t xml:space="preserve">Liceo Nacional Max Seidel </t>
  </si>
  <si>
    <t xml:space="preserve">https://drive.google.com/drive/folders/1caBbGRETR59USR-9MtzwERmY0Pm8quI9?usp=sharing</t>
  </si>
  <si>
    <t xml:space="preserve">SEDE # 1 INST. TEC.  POPULAR DE LA COSTA</t>
  </si>
  <si>
    <t xml:space="preserve">Se establece comunicación el 11 de abril</t>
  </si>
  <si>
    <t xml:space="preserve">El 5 de mayo se hizo PC y reunion con directivo</t>
  </si>
  <si>
    <t xml:space="preserve">https://drive.google.com/drive/u/3/folders/1a3Dbr2GiDFE62Axxf61PNI3aKboqRAKm</t>
  </si>
  <si>
    <t xml:space="preserve">SEDE # 1 SANTA TERESITA</t>
  </si>
  <si>
    <t xml:space="preserve">El telefono del Rector cambio se actualiza dato</t>
  </si>
  <si>
    <t xml:space="preserve">Se hizo visita el 5 mayo para pendiente de TPC</t>
  </si>
  <si>
    <t xml:space="preserve">https://drive.google.com/drive/u/3/folders/1q-ocrwALg355FnW-YlAGcnTOweHW0eTp</t>
  </si>
  <si>
    <t xml:space="preserve">SEDE # 1 IBERIA</t>
  </si>
  <si>
    <t xml:space="preserve">La sede tiene una situación que no se puede ingresar porque no hay docentes  </t>
  </si>
  <si>
    <t xml:space="preserve">https://drive.google.com/drive/folders/1aAMNhqg8gFldFlRqB5TaTXIRMeUW3tTh?usp=sharing</t>
  </si>
  <si>
    <t xml:space="preserve">I.E. LLORENTE - SEDE PRINCIAPL</t>
  </si>
  <si>
    <t xml:space="preserve">se debe programar en campo</t>
  </si>
  <si>
    <t xml:space="preserve">https://drive.google.com/drive/folders/1-_47vvoi2q-XZFysP_BQjLpMVq-nJkOR?usp=sharing</t>
  </si>
  <si>
    <t xml:space="preserve">SEDE # 1 LA VARIANTE</t>
  </si>
  <si>
    <t xml:space="preserve">No tiene señal ni voz ni datos</t>
  </si>
  <si>
    <t xml:space="preserve">Visita Realizada</t>
  </si>
  <si>
    <t xml:space="preserve">https://drive.google.com/drive/u/3/folders/1149IhArKuDk8e8P4DCM28gMUsqNxJh6B</t>
  </si>
  <si>
    <t xml:space="preserve">SEDE 1  SAN SIMON</t>
  </si>
  <si>
    <t xml:space="preserve">Se realiza contacto telefonico sin exito, se procede a efectuar visita presencial de actualización de datos y participación</t>
  </si>
  <si>
    <t xml:space="preserve">Programa Visita 1 viernes 22 de abril 11 am</t>
  </si>
  <si>
    <t xml:space="preserve">https://drive.google.com/drive/folders/1eSW_k539b48msCSLNb-SNLRvov79-CN3?usp=sharing</t>
  </si>
  <si>
    <t xml:space="preserve">Anexo 4.1: se solicita una fotografía donde se mire el nombre de la IE</t>
  </si>
  <si>
    <t xml:space="preserve">SEDE 1 ALBERTO CASTILLA</t>
  </si>
  <si>
    <t xml:space="preserve">LLamada efectiva de Actualización y participación</t>
  </si>
  <si>
    <t xml:space="preserve">Realizada el día 19 de abril</t>
  </si>
  <si>
    <t xml:space="preserve">https://drive.google.com/drive/folders/1ziUOnLi6R4NjEtHKTH1qKbidBUeujRLX?usp=sharing</t>
  </si>
  <si>
    <t xml:space="preserve">SEDE 1 LA PALMA</t>
  </si>
  <si>
    <t xml:space="preserve">Se realizan visitas efectivas, con pendiente de ejecucion de prueba a grado 11 estudiantes </t>
  </si>
  <si>
    <t xml:space="preserve">https://drive.google.com/drive/folders/1Rxn1wM3Z86WqUvouNvLxA04MM1q-3_cQ?usp=sharing</t>
  </si>
  <si>
    <t xml:space="preserve">Anexo 4.1: no se ven los pc </t>
  </si>
  <si>
    <t xml:space="preserve">SEDE 1 FERNANDO VILLALOBOS ARANGO</t>
  </si>
  <si>
    <t xml:space="preserve">Agendada visita dia 1 para el jueves 12 de mayo</t>
  </si>
  <si>
    <t xml:space="preserve">Agendada visita dia 1 para el 12 de mayo</t>
  </si>
  <si>
    <t xml:space="preserve">https://drive.google.com/drive/folders/1u4vHvT6NzX84KLmgVLW4kEJZh7kepKxb?usp=sharing</t>
  </si>
  <si>
    <t xml:space="preserve">SEDE 1 LICEO NACIONAL</t>
  </si>
  <si>
    <t xml:space="preserve">En comunicacion, esta pendiente la fecha de visita ya que esta semana se encuentran con poca disponibilidad, solicita llamar el dia miercoles 21 de abril</t>
  </si>
  <si>
    <t xml:space="preserve">Programada visita no. 2 para el día 9 de Mayo 7 am, ya que en la semana del 2 al 6 de Mayo, la IE se encuentra en plan de apoyo sustentaciones</t>
  </si>
  <si>
    <t xml:space="preserve">https://drive.google.com/drive/folders/1Nl2jgx4l6fnJiyHQ7zx0WEqLkse7zC5-?usp=sharing</t>
  </si>
  <si>
    <t xml:space="preserve">RAICES DEL FUTURO</t>
  </si>
  <si>
    <t xml:space="preserve">En comunicacion con el Señor Rector, indica que confirmara fecha de visita entre el dia martes y miercoles 19 y 20 de abril</t>
  </si>
  <si>
    <t xml:space="preserve">Se programa visita 1 para el dia Jueves  28 de Abril 6:00 am</t>
  </si>
  <si>
    <t xml:space="preserve">https://drive.google.com/drive/folders/1IEk8-J6coEhjpstin0ItDY8s7daKd-yP?usp=sharing</t>
  </si>
  <si>
    <t xml:space="preserve">GUILLERMO ANGULO GOMEZ - SEDE PRINCIPAL</t>
  </si>
  <si>
    <t xml:space="preserve">Se realiza contacto, se programa visita para el dia lunes 25 de Abril</t>
  </si>
  <si>
    <t xml:space="preserve">Programada Visita para el dia Lunes 25 de abril 7 am</t>
  </si>
  <si>
    <t xml:space="preserve">https://drive.google.com/drive/folders/1nVGh42oBnNV2XxC5oklHWWYJ8jdfB94b?usp=sharing</t>
  </si>
  <si>
    <t xml:space="preserve">Risaralda</t>
  </si>
  <si>
    <t xml:space="preserve">PEREIRA</t>
  </si>
  <si>
    <t xml:space="preserve">INSTITUCION EDUCATIVA CIUDADELA CUBA</t>
  </si>
  <si>
    <t xml:space="preserve">Se informó al rector del programa y se  indicó diligenciar el formulario. Se definió fecha de la primera visita</t>
  </si>
  <si>
    <t xml:space="preserve">Ya se han realizado e visitas a la IE y aún hay actividades pendientes porque tienen visita de la contraloría y algunos estudiantes no están en la IE, se tenía programado dar el taller de PC el 21 de abril y al ir a la IE el rector no convocó a los docentes, se reprogramó el taller para una cuarta visita. Está pendiente el taller de PC y aplica una encuesta a estudiantes de 6 grado.</t>
  </si>
  <si>
    <t xml:space="preserve">https://drive.google.com/drive/folders/1i3IfEtt7wAK1b6qrOHSJf9p4xUyseuGB?usp=sharing</t>
  </si>
  <si>
    <t xml:space="preserve">Aplicar la encuesta al menos a  un directivo más</t>
  </si>
  <si>
    <t xml:space="preserve">Miryam Viviana Rodríguez</t>
  </si>
  <si>
    <t xml:space="preserve">INSTITUCION EDUCATIVA GABRIEL TRUJILLO</t>
  </si>
  <si>
    <t xml:space="preserve">Comunicación exitosa, se confirman datos, se programa la primera visita y se planean las actividades del primer encuentro.</t>
  </si>
  <si>
    <t xml:space="preserve">Se proyecta una reunión un día antes para presentar el programa y gestionar firma de actas. Con el objeto de dejar organizada la planeación de las demás actividades.</t>
  </si>
  <si>
    <t xml:space="preserve">https://drive.google.com/drive/folders/1hT7Msj5NcjskYqcAiH0cw-dEcnJsig0A?usp=sharing</t>
  </si>
  <si>
    <t xml:space="preserve">INSTITUCION EDUCATIVA BYRON GAVIRIA</t>
  </si>
  <si>
    <t xml:space="preserve">Ya van tres visitas en la IE y aún hay pendiente aplicación de instrumentos, porque los estudiantes no están disponibles para nosotros todo el tiempo, tienen actividades con el SENA y otros.</t>
  </si>
  <si>
    <t xml:space="preserve">https://drive.google.com/drive/folders/1qmfnFe88UH26_v-0s_Fe5P1ZIu6ezFdg?usp=sharing</t>
  </si>
  <si>
    <t xml:space="preserve">Algunos rostros de los niños son visibles, sugiero colocar las fotografías necesarias </t>
  </si>
  <si>
    <t xml:space="preserve">CARLOS CASTRO SAAVEDRA</t>
  </si>
  <si>
    <t xml:space="preserve">Fecha y actividades de la primera visita confirmadas</t>
  </si>
  <si>
    <t xml:space="preserve">https://drive.google.com/drive/folders/1-E5KXVRtNDDIoSXCqNe-cW2yOClAYGD2?usp=sharing</t>
  </si>
  <si>
    <t xml:space="preserve">Sugiero que el acta esté escrita en computado o mano toda. Falta incluir algunas actividades.</t>
  </si>
  <si>
    <t xml:space="preserve">INSTITUCION EDUCATIVA CIUDAD BOQUIA</t>
  </si>
  <si>
    <t xml:space="preserve">Se confirmó recepción de la agenda, se acordó fecha y hora de la primera visita</t>
  </si>
  <si>
    <t xml:space="preserve">Fechas ya establecidas para la semana de 02 de mayo</t>
  </si>
  <si>
    <t xml:space="preserve">https://drive.google.com/drive/folders/1oDepoP9ahtRcNxeX8mpxPiwzQJuRTqw-?usp=sharing</t>
  </si>
  <si>
    <t xml:space="preserve">INSTITUCION EDUCATIVA INSTITUTO TECNICO SUPERIOR</t>
  </si>
  <si>
    <t xml:space="preserve">Se informó al rector del programa y se  indicó diligenciar el formulario. Se definió fecha de la primera visit</t>
  </si>
  <si>
    <t xml:space="preserve">Se proyecta una reunión un día antes (jueves 21 de abril)para presentar el programa y gestionar firma de actas. Con el objeto de dejar organizada la planeación de las demás actividades</t>
  </si>
  <si>
    <t xml:space="preserve">https://drive.google.com/drive/folders/1qzyD5orvka2NQj-2Yqx7YXtnAP0axTF9?usp=sharing</t>
  </si>
  <si>
    <t xml:space="preserve">INSTITUCION EDUCATIVA CARLOTA SANCHEZ</t>
  </si>
  <si>
    <t xml:space="preserve">Se informó al rector del programa, notificó que recibió el correo con la agenda, se cuadró reunión presencial</t>
  </si>
  <si>
    <t xml:space="preserve">Se realizó con el rector de manera exitosa, se acordaron las actividades para los dos días de la semana siguiente en donde se aplicarán instrumentos y demás actividades.</t>
  </si>
  <si>
    <t xml:space="preserve">https://drive.google.com/drive/folders/17FPNCwrId_LBQ6rgUKX4AFvm9qYBF9S7?usp=sharing</t>
  </si>
  <si>
    <t xml:space="preserve">CENT EDUC DIST CARLOS ALBAN HOLGUIN</t>
  </si>
  <si>
    <t xml:space="preserve">Se realizó la llamada y se acordó fecha para la primera visita.</t>
  </si>
  <si>
    <t xml:space="preserve">Se programó una visita adicional para el día 28 de abril para socializar  el proyecto y realizar el taller con docentes</t>
  </si>
  <si>
    <t xml:space="preserve">Monica Cristancho</t>
  </si>
  <si>
    <t xml:space="preserve">https://drive.google.com/drive/folders/1qs5KXmY91XJjkYj8umEtbDCi5uX2sSOi?usp=sharing</t>
  </si>
  <si>
    <t xml:space="preserve">COL DIST EDUC BAS Y MEDIA MANUELITA SAENZ</t>
  </si>
  <si>
    <t xml:space="preserve">Se realizó la llamada pero solicitó una visita previa en el colegio para explicar de que se trata el proyecto. Aunque se realizaron dos visitas los docentes y el rector no tienen intención de ser parte del proyecto en este momento. </t>
  </si>
  <si>
    <t xml:space="preserve">Las visitas se realizan pero hay dificultad por parte de las directivas en gestionar espacios con docentes. </t>
  </si>
  <si>
    <t xml:space="preserve">https://drive.google.com/drive/folders/1t7o0rq-WaqdsgdTZ6wl2F6NaeX-tYqti?usp=sharing</t>
  </si>
  <si>
    <t xml:space="preserve">Cuestionario docentes: solamente se aplicó a 3, encuesta directivos mínimo 2</t>
  </si>
  <si>
    <t xml:space="preserve">Amazonas</t>
  </si>
  <si>
    <t xml:space="preserve">LETICIA</t>
  </si>
  <si>
    <t xml:space="preserve">I.E. INEM JOSE EUSTASIO RIVERA - SEDE PRINCIPAL</t>
  </si>
  <si>
    <t xml:space="preserve">La visita se realiza en los dos días programados con la dificultad de reunir  a la mayoría de los docentes debido a su carga laboral.  </t>
  </si>
  <si>
    <t xml:space="preserve">https://drive.google.com/drive/folders/1eAvENnJXVyXX_uVH2U8StkSkpsfIkoA2?usp=sharing</t>
  </si>
  <si>
    <t xml:space="preserve">Solamente se aplicó a 4. encuesta directivos mínimo 2</t>
  </si>
  <si>
    <t xml:space="preserve">I.E. SAGRADO CORAZON DE JESUS - SEDE PRINCIPAL</t>
  </si>
  <si>
    <t xml:space="preserve">La vista se tuvo que realizar antes de lo previsto debido a que el colegio se encuentra en paro porque no ha sido entregado el colegio y en este momento hay descontento de toda la comunidad educativa. </t>
  </si>
  <si>
    <t xml:space="preserve">https://drive.google.com/drive/folders/1WXx01E03Z-XGxsEatyvBuI8EXPYwj8jw?usp=sharing</t>
  </si>
  <si>
    <t xml:space="preserve">COL DIST ENRIQUE OLAYA HERRERA</t>
  </si>
  <si>
    <t xml:space="preserve">El día 27 de abril se socializará el proyecto a los docentes y se va a realizar el diagnostico a los estudiantes de grados sexto noveno de las dos jornadas</t>
  </si>
  <si>
    <t xml:space="preserve">https://drive.google.com/drive/folders/1g7_1N1VCEB-_PcIhxP-4H4QZ6LtvY4Jm?usp=sharing</t>
  </si>
  <si>
    <t xml:space="preserve">Solamente se aplicó a 2</t>
  </si>
  <si>
    <t xml:space="preserve">CENT EDUC DIST MARRUECOS Y MOLINOS</t>
  </si>
  <si>
    <t xml:space="preserve">Se realizó la llamada pero solicitó una visita previa en el colegio para explicar de que se trata el proyecto. Se solicita ir el 26 de abril a las 12:30 pm para ajustar fecha de la visita con el consejo directivo.</t>
  </si>
  <si>
    <t xml:space="preserve">Se realizó la socialización del proyecto a rector y coordinadores de la institución educativa y se programó la segunda visita el 13 de Mayo para socializar el proyecto a docentes y estudiantes. </t>
  </si>
  <si>
    <t xml:space="preserve">https://drive.google.com/drive/folders/15X_RdRfbsY9Is3IvJJVdwp2hjTN0PZVH?usp=sharing</t>
  </si>
  <si>
    <t xml:space="preserve">COLEGIO RURAL JOSÉ CELESTINO MUTIS (IED) - SEDE PRINCIPAL</t>
  </si>
  <si>
    <t xml:space="preserve">Se realizó la encuesta a estudiantes de grado sexto y el día lunes 02 de mayo se realiza la encuesta a grado noveno</t>
  </si>
  <si>
    <t xml:space="preserve">https://drive.google.com/drive/folders/1BgLqH8Go4ys6aTAjNn0A8XP8mtmSzEzD?usp=sharing</t>
  </si>
  <si>
    <t xml:space="preserve">El acta debe tener la firma del rector y mencionar la aplicación de encuesta directivos y a docentes</t>
  </si>
  <si>
    <t xml:space="preserve">Reporte Coordinadora Viviana Verdeza.xlsx</t>
  </si>
  <si>
    <t xml:space="preserve">Viviana Verdeza</t>
  </si>
  <si>
    <t xml:space="preserve">Atlántico</t>
  </si>
  <si>
    <t xml:space="preserve">SOLEDAD</t>
  </si>
  <si>
    <t xml:space="preserve">I E POLITECNICO DE SOLEDAD</t>
  </si>
  <si>
    <t xml:space="preserve">El rector manifiesta interés en realizar Reunión preliminar. Se agendo esta Reunión para dialogar previamente a la  visita</t>
  </si>
  <si>
    <t xml:space="preserve">Sin realizar</t>
  </si>
  <si>
    <t xml:space="preserve">Mg. Alexandra Valencia</t>
  </si>
  <si>
    <t xml:space="preserve">https://drive.google.com/drive/u/3/folders/1dt4NWUz9aZtk332qYJPMqh06J1RYOvNB</t>
  </si>
  <si>
    <t xml:space="preserve">Corregir acta en hora y fecha de visita día 2</t>
  </si>
  <si>
    <t xml:space="preserve">INSTITUCION EDUCATIVA GABRIEL ESCORCIA GRAVINI DE SOLEDAD - SEDE PRINCIPAL</t>
  </si>
  <si>
    <t xml:space="preserve">https://drive.google.com/drive/u/3/folders/1O4rbXFNNsoalazubcsJ2HdvUiK01Bho-</t>
  </si>
  <si>
    <t xml:space="preserve">I E CIAL NTRA SRA. DE LAS MISERICORDIAS</t>
  </si>
  <si>
    <t xml:space="preserve">Fue una excelente jornada, sin embargo no se logro aplicar el cuestionario a los estudiantes debido a la cancelación de las clases por lluvia en horas de la mañana. La jornada de la tarde es solo básica primaria. Se aplicaran mañana 27/04/22</t>
  </si>
  <si>
    <t xml:space="preserve">https://drive.google.com/drive/u/3/folders/1ANZptXzzaIPECd349o5q1k3N9Gnc-hwa</t>
  </si>
  <si>
    <t xml:space="preserve">Corregir acta según solicitudes del pasado 10  de mayo- No coincide registros de encuesta estudiantes en el formulario con # reportado en airtable</t>
  </si>
  <si>
    <t xml:space="preserve">INSTITUCION EDUCATIVA DOLORES MARIA UCROS</t>
  </si>
  <si>
    <t xml:space="preserve">Se reprograma visita para el 03/05/2022 por lluvias</t>
  </si>
  <si>
    <t xml:space="preserve">https://drive.google.com/drive/u/3/folders/1Iwmn0aouo4fDAaaJRjNGwFixzt1jOrdZ</t>
  </si>
  <si>
    <t xml:space="preserve">No coincide registros de encuesta estudiantes en el formulario con # reportado en airtable</t>
  </si>
  <si>
    <t xml:space="preserve">INSTITUCION EDUCATIVA TECNICO INDUSTRIAL BLAS TORRES DE LA TORRE</t>
  </si>
  <si>
    <t xml:space="preserve">https://drive.google.com/drive/u/3/folders/1_iPYmPzu4OR4LzFofPZc-3PaAdMc11Ml</t>
  </si>
  <si>
    <t xml:space="preserve">INSTITUCION EDUCATIVA FRANCISCO JOSE DE CALDAS</t>
  </si>
  <si>
    <t xml:space="preserve">Se reprograma por lluvias</t>
  </si>
  <si>
    <t xml:space="preserve">https://drive.google.com/drive/u/3/folders/1h8BkPdyj9A2q_nP8FUfGcAOhnceb4_2d</t>
  </si>
  <si>
    <t xml:space="preserve">Rechazada</t>
  </si>
  <si>
    <t xml:space="preserve">No coincide la cantidad de docentes encuestados en el formulario con lo reportado-El registro fotográfico NO hay foto de selfie de mentora en la sede educativa</t>
  </si>
  <si>
    <t xml:space="preserve">INSTITUCION EDUCATIVA TECNICA FRANCISCO DE PAULA SANTANDER</t>
  </si>
  <si>
    <t xml:space="preserve">https://drive.google.com/drive/u/3/folders/1nhZe8TMLlgSk0WAzMgvKiwtvDP2G7PxW</t>
  </si>
  <si>
    <t xml:space="preserve">No hay encuesta docente líder en el formulario-No hay plan de área en el formulario de esta sede</t>
  </si>
  <si>
    <t xml:space="preserve">BARRANQUILLA</t>
  </si>
  <si>
    <t xml:space="preserve">INSTITUCION EDUCATIVA DISTRITAL TECNICO EL SANTUARIO - SEDE PRINCIPAL</t>
  </si>
  <si>
    <t xml:space="preserve">Se concretó día de la primera visita y actividades a realizar</t>
  </si>
  <si>
    <t xml:space="preserve">Se finalizaron todas las actividades correspondientes al primer momento. La presentación y el taller, se realizaron en un encuentro virtual </t>
  </si>
  <si>
    <t xml:space="preserve">Anabell Zúñiga Ahumada</t>
  </si>
  <si>
    <t xml:space="preserve">https://drive.google.com/drive/folders/1NMrSJjSb4pSfLMKd1rJh3VthWR5NM3bZ?usp=sharing</t>
  </si>
  <si>
    <t xml:space="preserve">No hay plan de área de la sede</t>
  </si>
  <si>
    <t xml:space="preserve">ESCUELA NORMAL SUPERIOR DEL DISTRITO BARRANQUILLA</t>
  </si>
  <si>
    <t xml:space="preserve">Se Motivó a confirmar la participación y se explicó brevemente la estrategia</t>
  </si>
  <si>
    <t xml:space="preserve">Se  realizaron las actividades definidas para esa visita.  </t>
  </si>
  <si>
    <t xml:space="preserve">https://drive.google.com/drive/folders/1Shrjl0KgG6xlYn2jxdADMMrCzij8YHq2?usp=sharing</t>
  </si>
  <si>
    <t xml:space="preserve">INSTITUCION EDUCATIVA SAN PEDRO CLAVER DE CASCAJAL</t>
  </si>
  <si>
    <t xml:space="preserve">Se concretó la primera visita a la Institución Educativa </t>
  </si>
  <si>
    <t xml:space="preserve">Se realizaron todas las actividades correspondientes al primer momento. Solo se realizó una única Visita presencial</t>
  </si>
  <si>
    <t xml:space="preserve">https://drive.google.com/drive/folders/1eWegB-7v7EGxcWoIZWxQLtT1ER5g5AaJ?usp=sharing</t>
  </si>
  <si>
    <t xml:space="preserve">INSTITUCION EDUCATIVA DISTRITAL CARLOS MEISEL - SEDE PRINCIPAL</t>
  </si>
  <si>
    <t xml:space="preserve">Se contactó a docente lider. No se puede contactar al rector con el número registrado. Se me informa de cambio reciente de Rector</t>
  </si>
  <si>
    <t xml:space="preserve">https://drive.google.com/drive/folders/1CZVQhmZCwE3S6JBD7FkkfP2qywwJRP0w?usp=sharing</t>
  </si>
  <si>
    <t xml:space="preserve">No existe la cantidad de directivos encuestados solicitada</t>
  </si>
  <si>
    <t xml:space="preserve">INSTITUCION EDUCATIVA DISTRITAL TECNICA PABLO NERUDA - SEDE PRINCIPAL</t>
  </si>
  <si>
    <t xml:space="preserve">https://drive.google.com/drive/folders/1HCSC65DpskYTfi2WR6WR6QyAdEzZ1tkg?usp=sharing</t>
  </si>
  <si>
    <t xml:space="preserve">INSTITUCION EDUCATIVA DISTRITAL MARIE POUSSEPIN - SEDE PRINCIPAL</t>
  </si>
  <si>
    <t xml:space="preserve">Presentación y agenda primera visita</t>
  </si>
  <si>
    <t xml:space="preserve">Se realizaron las actividades definidas para el primer momento de la visita. </t>
  </si>
  <si>
    <t xml:space="preserve">https://drive.google.com/drive/folders/1FNkZp2r3I_a-lXIMj8gYXyZY-T7ehtNv?usp=sharing</t>
  </si>
  <si>
    <t xml:space="preserve">INSTITUCION EDUCATIVA DISTRITAL MUNDO BOLIVARIANO - SEDE PRINCIPAL</t>
  </si>
  <si>
    <t xml:space="preserve">Se concretó una única visita para realizar todas la agenda propuesta</t>
  </si>
  <si>
    <t xml:space="preserve">Se define un solo día en jornada completa para la realización de las actividades </t>
  </si>
  <si>
    <t xml:space="preserve">https://drive.google.com/drive/folders/1UYf1q4IPSziBfXozDy4NpdTNCs-pbg-r?usp=sharing</t>
  </si>
  <si>
    <t xml:space="preserve">La Guajira</t>
  </si>
  <si>
    <t xml:space="preserve">RIOHACHA</t>
  </si>
  <si>
    <t xml:space="preserve">HELION PINEDO RIOS</t>
  </si>
  <si>
    <t xml:space="preserve">Se logran realizar las actividades del momento uno de manera exitosa - La IE no cuenta con conectividad, por tal motivo la encuesta a estudiantes se realiza de manera física.</t>
  </si>
  <si>
    <t xml:space="preserve">CAROLINA TIMANA</t>
  </si>
  <si>
    <t xml:space="preserve">https://drive.google.com/drive/folders/1msD0ehXuwdmO_itUeWsWAzMl5cyPQkmJ?usp=sharing</t>
  </si>
  <si>
    <t xml:space="preserve">CHON-KAY</t>
  </si>
  <si>
    <t xml:space="preserve">https://drive.google.com/drive/folders/1_8opf51MKv1JIEXyQY_qePR1LlzzqHwx?usp=sharing</t>
  </si>
  <si>
    <t xml:space="preserve">LUIS ANTONIO ROBLES</t>
  </si>
  <si>
    <t xml:space="preserve">https://drive.google.com/drive/folders/1HFygHW3u1yUwrad8PIW7f4-T9v9GabJp?usp=sharing</t>
  </si>
  <si>
    <t xml:space="preserve">No hay plan de área</t>
  </si>
  <si>
    <t xml:space="preserve">LIVIO REGINALDO FISCHIONE</t>
  </si>
  <si>
    <t xml:space="preserve">https://drive.google.com/drive/folders/15y3rJ2Up0k5v2smucEDn85wUIfJ7471O?usp=sharing</t>
  </si>
  <si>
    <t xml:space="preserve">CENTRO DE INTEGRACION POPULAR</t>
  </si>
  <si>
    <t xml:space="preserve">https://drive.google.com/drive/folders/1cnOBqhJHgTNkrU07k-8_7UCPjE5Bc6Zg?usp=sharing</t>
  </si>
  <si>
    <t xml:space="preserve">JOSE ANTONIO GALAN</t>
  </si>
  <si>
    <t xml:space="preserve">https://drive.google.com/drive/folders/12KpQs1yfex7GM-KgeqMCubMTIa03aki2?usp=sharing</t>
  </si>
  <si>
    <t xml:space="preserve">CENTTRO ETNOEDUCATIVO #11 (JARIJIÑAMANA MERIDAI) - SEDE PRINCIPAL</t>
  </si>
  <si>
    <t xml:space="preserve">https://drive.google.com/drive/folders/1mmgvE-SwsSF0FAMz1mIU76Iaz5lgFSII?usp=sharing</t>
  </si>
  <si>
    <t xml:space="preserve">Magdalena</t>
  </si>
  <si>
    <t xml:space="preserve">SANTA MARTA</t>
  </si>
  <si>
    <t xml:space="preserve">SEDE 01 NICOLAS BUENAVENTURA LUIS R. CALVO</t>
  </si>
  <si>
    <t xml:space="preserve">Se logra concretar la participación en el componente de consolidación del proyecto CFK 2022.</t>
  </si>
  <si>
    <t xml:space="preserve">César Gaviria</t>
  </si>
  <si>
    <t xml:space="preserve">https://drive.google.com/drive/u/1/folders/1asdntMpSVkcB4cW9QM7QnzqXnv_O9VYZ</t>
  </si>
  <si>
    <t xml:space="preserve">SEDE 01  CRISTO REY</t>
  </si>
  <si>
    <t xml:space="preserve">Se realiza el protocolo propuesto y se logra concretar fecha de la primera visita.</t>
  </si>
  <si>
    <t xml:space="preserve">https://drive.google.com/drive/u/1/folders/1W9i-oNRO3z-yq0erSfYsspkK6ifI8qcL</t>
  </si>
  <si>
    <t xml:space="preserve">Cartagena</t>
  </si>
  <si>
    <t xml:space="preserve">INSTITUCION EDUCATIVA OLGA GONZALEZ ARRAUT</t>
  </si>
  <si>
    <t xml:space="preserve">Se logran realizar las actividades del momento uno de manera exitosa.</t>
  </si>
  <si>
    <t xml:space="preserve">https://drive.google.com/drive/u/1/folders/1EHe5KFPWoeXu7ogNGanOwoi13ZGeHDEN</t>
  </si>
  <si>
    <t xml:space="preserve">SAN FRANCISCO JAVIER</t>
  </si>
  <si>
    <t xml:space="preserve">https://drive.google.com/drive/u/1/folders/16-t_Mrt4PM6JmkyKFYq4F9usTQtQexlO</t>
  </si>
  <si>
    <t xml:space="preserve">SEDE 01 LICEO DEL NORTE</t>
  </si>
  <si>
    <t xml:space="preserve">https://drive.google.com/drive/u/1/folders/16CPdwd1M62R6S8P41YC8vJQYe4IJatMY</t>
  </si>
  <si>
    <t xml:space="preserve">I.E.D FCO DE PAULA SANTANDER</t>
  </si>
  <si>
    <t xml:space="preserve">https://drive.google.com/drive/u/1/folders/1s_sbVNOGFPwwuE3NG7uVBNlfvsZ8O26j</t>
  </si>
  <si>
    <t xml:space="preserve">SEDE 01 IED BONDA</t>
  </si>
  <si>
    <t xml:space="preserve">https://drive.google.com/drive/u/1/folders/1cmIQhv88nhZED5f8PlgpdtF8_FF64bm6</t>
  </si>
  <si>
    <t xml:space="preserve">Huila</t>
  </si>
  <si>
    <t xml:space="preserve">NEIVA</t>
  </si>
  <si>
    <t xml:space="preserve">IE LIMONAR</t>
  </si>
  <si>
    <t xml:space="preserve">Se agendo visita para organizar cronograma de visita 1 el día 09 de mayo de 2022</t>
  </si>
  <si>
    <t xml:space="preserve">Se establecieron varios días para el desarrollo de las actividades del momento 1</t>
  </si>
  <si>
    <t xml:space="preserve">DIANA PAOLA GONZALEZ CAMPOS</t>
  </si>
  <si>
    <t xml:space="preserve">https://drive.google.com/drive/folders/1edOeGWFIDLYNEpb8gK1E-Tvoz--gN0Zn?usp=sharing</t>
  </si>
  <si>
    <t xml:space="preserve">No coincide la cantidad de docentes encuestados en airtable con lo que esta en el formulario</t>
  </si>
  <si>
    <t xml:space="preserve">I.E. CLARETIANO GUSTAVO TORRES PARRA</t>
  </si>
  <si>
    <t xml:space="preserve">Se realiza primer contacto y se confirma la primera visita.</t>
  </si>
  <si>
    <t xml:space="preserve">Se agendan varios días, ya que se estan trabajando als actividades de manera aislada</t>
  </si>
  <si>
    <t xml:space="preserve">https://drive.google.com/drive/folders/1NsEO_BnBAO--HxUPkSqDDaiYhKBCRqJ6?usp=sharing</t>
  </si>
  <si>
    <t xml:space="preserve">EL CAGUAN</t>
  </si>
  <si>
    <t xml:space="preserve">Se han agendado más de dos días, las fechas corresponden solamente a actividades diarias dependiendo de la disponibilidad de los docentes</t>
  </si>
  <si>
    <t xml:space="preserve">https://drive.google.com/drive/folders/188AE8TCnFiqSGD9HD6cbWvNER62h0swB?usp=sharing</t>
  </si>
  <si>
    <t xml:space="preserve">MARIA AUXILIADORA FORTALECILLAS</t>
  </si>
  <si>
    <t xml:space="preserve">El rector manifestó estar en semana de receso y que lo contactará el día lunes 18 de abril para agendar primera visita</t>
  </si>
  <si>
    <t xml:space="preserve">Los días programados se van a re agendar, estoy pendiente de la confirmación</t>
  </si>
  <si>
    <t xml:space="preserve">https://drive.google.com/drive/folders/1krWt_INfQm8COlCcfEt4qQ1t6pcwlcUW?usp=sharing</t>
  </si>
  <si>
    <t xml:space="preserve">AGUSTIN  CODAZZI</t>
  </si>
  <si>
    <t xml:space="preserve">La rectora manifesto acercarse al colegio y programar las fechas con los coordinadores en sus respectivas jornadas</t>
  </si>
  <si>
    <t xml:space="preserve">Las actividades del momento 1 se realizan en distintos días</t>
  </si>
  <si>
    <t xml:space="preserve">https://drive.google.com/drive/folders/1PhFe-H6M9qGqqLaz8U1kUPrH1DSKmoi8?usp=sharing</t>
  </si>
  <si>
    <t xml:space="preserve">TECNICO SUPERIOR</t>
  </si>
  <si>
    <t xml:space="preserve">El rector manifestó acercarse al colegio y programar las fechas con los coordinadores en sus respectivas jornadas</t>
  </si>
  <si>
    <t xml:space="preserve">Pendiente de definir fecha para dia 2, se envió correo con los hallazgos</t>
  </si>
  <si>
    <t xml:space="preserve">https://drive.google.com/drive/folders/1SPfHIxskFSn7pjNpdQJmNv2U8tbTBODy?usp=sharing</t>
  </si>
  <si>
    <t xml:space="preserve">No hay suficientes encuestas de directivos en el formulario</t>
  </si>
  <si>
    <t xml:space="preserve">INEM JULIAN MOTTA SALAS</t>
  </si>
  <si>
    <t xml:space="preserve">No se logró estabecer llamada, por lo tanto se envio correo elecronico y se agendo cita para el 17 de mayo, la cita no fue confirmada pero la mentora fue hasta la IE, ese mismo día le agendaron para el 18 de mayo</t>
  </si>
  <si>
    <t xml:space="preserve">Se realizó reunión con la vicerrectora y se organizaron las actividades en varios días</t>
  </si>
  <si>
    <t xml:space="preserve">https://drive.google.com/drive/folders/1pcDa7vkXMqJ3UB7dQHzQMHYK7CtjzOLL?usp=sharing</t>
  </si>
  <si>
    <t xml:space="preserve">Córdoba</t>
  </si>
  <si>
    <t xml:space="preserve">MONTERÍA</t>
  </si>
  <si>
    <t xml:space="preserve">IE JOSÉ MARÍA CÓRDOBA</t>
  </si>
  <si>
    <t xml:space="preserve">Se establece contacto con docente de enlace, quien confirma la fecha de visita.</t>
  </si>
  <si>
    <t xml:space="preserve">El día de la visita del día 1 el rector pospuso la sesión con los docentes para la próxima semana, debido a los recientes eventos de orden público (paro armado).</t>
  </si>
  <si>
    <t xml:space="preserve">https://drive.google.com/drive/folders/1z4lDj7GFP6NgzF9lKm0v5UDe82sVD-2i?usp=sharing</t>
  </si>
  <si>
    <t xml:space="preserve">IE LA INMACULADA</t>
  </si>
  <si>
    <t xml:space="preserve">Se concreta agendamiento primera visita.</t>
  </si>
  <si>
    <t xml:space="preserve">La visita se efectuó exitosamente. Debido al paro armado, las actividades del segundo día fueron reprogramadas.</t>
  </si>
  <si>
    <t xml:space="preserve">https://drive.google.com/drive/folders/1lGwSf7SYpm8kyahm55o4zd8Hi3wPAqPw?usp=sharing</t>
  </si>
  <si>
    <t xml:space="preserve">IE CECILIA DE LLERAS</t>
  </si>
  <si>
    <t xml:space="preserve">Por disposición del rector, se destinan 3 días para este primer momento, ya que la institución se encuentra realizando otros proyectos.  Debido al paro armado, las actividades del segundo día fueron reprogramadas.</t>
  </si>
  <si>
    <t xml:space="preserve">https://drive.google.com/drive/folders/1oEW784jJGlEKH2H3z5lo1dc7j7xB6XEc?usp=sharing</t>
  </si>
  <si>
    <t xml:space="preserve">Corregir</t>
  </si>
  <si>
    <t xml:space="preserve">No hay registro fotográfico en drive- ¿Por qué tan pocos docentes encuestados? No coincide registros de encuesta estudiantes en el formulario con # reportado en airtable</t>
  </si>
  <si>
    <t xml:space="preserve">IE SANTA MARIA</t>
  </si>
  <si>
    <t xml:space="preserve">Visita efectuada exitosamente. Rector afirma que la IE no cuenta con conectividad, por tal motivo las encuestas a estudiantes se realizan en físico.</t>
  </si>
  <si>
    <t xml:space="preserve">https://drive.google.com/drive/folders/1fJjLzc2yY8ZHjMNgIEbegizirgdIgnJm?usp=sharing</t>
  </si>
  <si>
    <t xml:space="preserve">IE AGUAS NEGRAS</t>
  </si>
  <si>
    <t xml:space="preserve">La visita se efectúa exitosamente en sus primeras actividades. Rector afirma que la IE no tiene conectividad, por lo que se procede a realizar la prueba física a estudiantes. En la IE solo hay una docente formada, pero se encuentra incapacitada y no se ha podido agendar observación de clase. Se mueve el día 2 para el 27 de abril.</t>
  </si>
  <si>
    <t xml:space="preserve">https://drive.google.com/drive/folders/13iGkJ1n4CUao7GIjbcU9sOa20V9ZVB8B?usp=sharing</t>
  </si>
  <si>
    <t xml:space="preserve">IE EL SABANAL</t>
  </si>
  <si>
    <t xml:space="preserve">El día de la visita, debido a las lluvias, se presentó un inconveniente técnico con la conexión a internet, por tal motivo las encuestas a estudiantes se realizaron de manera física.</t>
  </si>
  <si>
    <t xml:space="preserve">https://drive.google.com/drive/folders/1SnBWtKKWbjfRfdcsjgWIO7WmpmN11mWs?usp=sharing</t>
  </si>
  <si>
    <t xml:space="preserve">No hay la cantidad de directivos docentes suficiente</t>
  </si>
  <si>
    <t xml:space="preserve">IE MANUEL RUIZ ALVAREZ</t>
  </si>
  <si>
    <t xml:space="preserve">Por condición médica de la mentora, la visita fue aplazada.  Debido al paro armado, las actividades del segundo día fueron reprogramadas.</t>
  </si>
  <si>
    <t xml:space="preserve">https://drive.google.com/drive/folders/1YQchdhjmIf2fz_4iSzpKl0tqYT0m55EM?usp=sharing</t>
  </si>
  <si>
    <t xml:space="preserve">MAICAO</t>
  </si>
  <si>
    <t xml:space="preserve">SANTA CATALINA DE SIENA - SEDE PRINCIPAL</t>
  </si>
  <si>
    <t xml:space="preserve">Se concreto la fecha de primera visita y se envío correo de confirmación </t>
  </si>
  <si>
    <t xml:space="preserve">Fue necesario realizar las pruebas en papel a los estudiantes de grado 6 y en la tarde no hay grado 9 </t>
  </si>
  <si>
    <t xml:space="preserve">https://drive.google.com/drive/folders/1VH7_EXx57rSxiX16As0Ht5yMseZyjWfi?usp=sharing</t>
  </si>
  <si>
    <t xml:space="preserve">Francy Segura Jiménez</t>
  </si>
  <si>
    <t xml:space="preserve">LA INMACULADA - SEDE PRINCIPAL</t>
  </si>
  <si>
    <t xml:space="preserve">https://drive.google.com/drive/folders/1vkBxC-FtnNg1oYY_1KqqbRwMH1719C5v?usp=sharing</t>
  </si>
  <si>
    <t xml:space="preserve">SEDE PRINCIPAL - LOMA  FRESCA</t>
  </si>
  <si>
    <t xml:space="preserve">https://drive.google.com/drive/folders/1UltbwvjILVmpQFJl48_DtBuK-DtA_VVB?usp=sharing</t>
  </si>
  <si>
    <t xml:space="preserve">PARAGUACHON - SEDE PRINCIPAL</t>
  </si>
  <si>
    <t xml:space="preserve">Se generó sólo un espacio para realizar  la presentación del proyecto y el taller de pensamiento computacional, porque el segundo día de la visita los docentes debían asistir al velorio de una estudiante </t>
  </si>
  <si>
    <t xml:space="preserve">https://drive.google.com/drive/folders/1cYMKjtyLg1Qj6yy_goYLPNHQ66U_fOup?usp=sharing</t>
  </si>
  <si>
    <t xml:space="preserve">ERIKA BEATRIZ - SEDE PRINCIPAL</t>
  </si>
  <si>
    <t xml:space="preserve">No hay conectividad de internet en la IE, por tanto, fue necesario realizar las pruebas de sexto y noveno en papel , Se generó sólo un espacio para realizar  la presentación del proyecto y el taller de pensamiento computacional </t>
  </si>
  <si>
    <t xml:space="preserve">https://drive.google.com/drive/folders/1s_cPxp2VGFl1u5E2Y7LMocKDeBHHF8Bc?usp=sharing</t>
  </si>
  <si>
    <t xml:space="preserve">SEDE PRINCIPAL JORGE ARRIETA</t>
  </si>
  <si>
    <t xml:space="preserve">https://drive.google.com/drive/folders/1DtPu870OOYk3_egdjOXdaRTIm1eoEOen?usp=sharing</t>
  </si>
  <si>
    <t xml:space="preserve">MAJAYUTPANA - SEDE PRINCIPAL</t>
  </si>
  <si>
    <t xml:space="preserve">https://drive.google.com/drive/folders/1VW-WfQZRbLdyHMLx0Dz8R2EAqobLgwy5?usp=sharing</t>
  </si>
  <si>
    <t xml:space="preserve">IE RANCHO GRANDE</t>
  </si>
  <si>
    <t xml:space="preserve">Agendamiento  de la primer visita</t>
  </si>
  <si>
    <t xml:space="preserve">La visita se debe nuevamente agendar, estando en la I.E reunido con el rector, llego la orden de desalojar el colegio, por el tema del paro armado, el cual fue “decretado” por 4 días, es decir no puedo realizar tampoco la visita del 6 de Mayo. Nuevamente la visita se corre, debido a que los docentes del colegio están en paro, es el  único colegio que esta en Paro.</t>
  </si>
  <si>
    <t xml:space="preserve">https://drive.google.com/drive/folders/1Y2UndLUS1sp09RkeYeCfGDo0zA9_j7CW?usp=sharing</t>
  </si>
  <si>
    <t xml:space="preserve">IE NORMAL SUPERIOR</t>
  </si>
  <si>
    <t xml:space="preserve">La I.E, tenia organizado los tiempos de la agenda.</t>
  </si>
  <si>
    <t xml:space="preserve">https://drive.google.com/drive/folders/1rR8G-5zfOMOdpa7fvJ_j6dvKSBYUBwR_?usp=sharing</t>
  </si>
  <si>
    <t xml:space="preserve">IE CRISTOBAL COLON</t>
  </si>
  <si>
    <t xml:space="preserve">Se le envia la agenda al rector al corre electrónico,  para agendar los días de visita</t>
  </si>
  <si>
    <t xml:space="preserve">Destaco el interés del señor rector, lo oranizado y respetuoso con los tiempos de la agenda. </t>
  </si>
  <si>
    <t xml:space="preserve">https://drive.google.com/drive/folders/1-wzPDckjIU9Ivkc2FfP4LeR8N_TbJMrn?usp=sharing</t>
  </si>
  <si>
    <t xml:space="preserve">IE ANTONIA SANTOS</t>
  </si>
  <si>
    <t xml:space="preserve">La I.E, no tiene conectividad.</t>
  </si>
  <si>
    <t xml:space="preserve">https://drive.google.com/drive/folders/1o0UdaXAAj1R9U-8WGqvpZODI8GiXia9N?usp=sharing</t>
  </si>
  <si>
    <t xml:space="preserve">IE VICTORIA MANZUR</t>
  </si>
  <si>
    <t xml:space="preserve">Agendamiento  de la primer visita, La rectora pidio correr la fecha para  el 5 de Mayo, por motivos de entrega de notas.</t>
  </si>
  <si>
    <t xml:space="preserve">No hay conectividad.</t>
  </si>
  <si>
    <t xml:space="preserve">https://drive.google.com/drive/folders/1zcu6TikMNPtVOMygA7eZbK2nF9gJ_art?usp=sharing</t>
  </si>
  <si>
    <t xml:space="preserve">IE LOS GARZONES</t>
  </si>
  <si>
    <t xml:space="preserve">https://drive.google.com/drive/folders/1GVlRsNQNxZoBbK-mMNVLnOoneYMatm8e?usp=sharing</t>
  </si>
  <si>
    <t xml:space="preserve">IE EL RECUERDO</t>
  </si>
  <si>
    <t xml:space="preserve">Agendamiento  de la primer visita. La primer visita se había concertado para el 22 de Abril, La Rectora solicita que se corra la visita para los días 25 y 26 de abril</t>
  </si>
  <si>
    <t xml:space="preserve">La I.E, no tiene conectividad</t>
  </si>
  <si>
    <t xml:space="preserve">https://drive.google.com/drive/folders/1qVup9PoDXckh-Gs2AnVh_81e26FRzW8m?usp=sharing</t>
  </si>
  <si>
    <t xml:space="preserve">SEDE 01 JESUS ESPELETA FAJARDO</t>
  </si>
  <si>
    <t xml:space="preserve">https://drive.google.com/drive/folders/1xnTflblkZnyJVJAdUBrc_kyElJLKTwhW?usp=sharing</t>
  </si>
  <si>
    <t xml:space="preserve">ESCUELA NORMAL SAN PEDRO ALEJANDRINO</t>
  </si>
  <si>
    <t xml:space="preserve">I.E.D EL SABER - SEDE PRINCIPAL</t>
  </si>
  <si>
    <t xml:space="preserve">https://drive.google.com/drive/folders/1y4dKzEtGlyYC9PJwIXfz7xAYauop6OHP?usp=sharing</t>
  </si>
  <si>
    <t xml:space="preserve">SEDE 01 HUGO J. BERMUDEZ</t>
  </si>
  <si>
    <t xml:space="preserve">https://drive.google.com/drive/folders/1_RhE9liinJIXreZDhIsixN2AlL9vY98x?usp=sharing</t>
  </si>
  <si>
    <t xml:space="preserve">SEDE 01 LICEO SAMARIO</t>
  </si>
  <si>
    <t xml:space="preserve">https://drive.google.com/drive/folders/1dr4E_Q8OjGU83dL7e68hH7dA5TN_Rd0L?usp=sharing</t>
  </si>
  <si>
    <t xml:space="preserve">IED LIBANO</t>
  </si>
  <si>
    <t xml:space="preserve">https://drive.google.com/drive/folders/1fK7M4t5WxyLd3DU_ooFusZcbxkXoCyD4?usp=sharing</t>
  </si>
  <si>
    <t xml:space="preserve">SEDE 01 INSTITUTO MAGDALENA</t>
  </si>
  <si>
    <t xml:space="preserve">https://drive.google.com/drive/folders/1tqjzqfyb_WiE6n54QcYTyvWoDk9_RFsD?usp=sharing</t>
  </si>
  <si>
    <t xml:space="preserve">Sucre</t>
  </si>
  <si>
    <t xml:space="preserve">SINCELEJO</t>
  </si>
  <si>
    <t xml:space="preserve">INSTITUCION EDUCATIVA NORMAL SUPERIOR DE SINCELEJO</t>
  </si>
  <si>
    <t xml:space="preserve">El rector confirma su participación en el componente de consolidación y solicita que lo llame al día 7 de abril para actualizar datos de su sede y concretar fecha de primera visita.</t>
  </si>
  <si>
    <t xml:space="preserve">Debido a la falta de recurso tecnológico las encuesta a estudiantes se realizaron offline. El rector solicita cambiar la fecha del día 2 puesto que el 28/04/2022 día acordado abra jornada sindical propone realizarla el 3 de Mayo. Queda pendiente realizar el test a estudiantes del segundo grado de 6 y 9 escogidos para realizar la encuesta. Se reprograma día 2 para el 12 de mayo.</t>
  </si>
  <si>
    <t xml:space="preserve">Johana De Hoyos De Hoyos</t>
  </si>
  <si>
    <t xml:space="preserve">https://drive.google.com/drive/folders/1XyScDC7MOTP_fmyp6NTZ3-UMBMq1DU5j?usp=sharing</t>
  </si>
  <si>
    <t xml:space="preserve">INSTITUCION EDUCATIVA POLICARPA SALAVARRIETA</t>
  </si>
  <si>
    <t xml:space="preserve">El rector confirma su participación</t>
  </si>
  <si>
    <t xml:space="preserve">Se realiza la encuesta a un grupo de sexto offline debido a las fallas presentadas con el servicio de internet. Quedaron pendiente 3 grupos por presentar prubea</t>
  </si>
  <si>
    <t xml:space="preserve">https://drive.google.com/drive/folders/1LR_HsUZ7I38roF54wiWcoiDG1cZFBGwo?usp=sharing</t>
  </si>
  <si>
    <t xml:space="preserve">INSTITUCION EDUCATIVA NUEVA ESPERANZA</t>
  </si>
  <si>
    <t xml:space="preserve">La rectora confirma su participación y actualiza los datos de su sede</t>
  </si>
  <si>
    <t xml:space="preserve">La encuesta a los estudiantes se presenta de forma offline debido a habían fallas en el internet el día de la visita</t>
  </si>
  <si>
    <t xml:space="preserve">https://drive.google.com/drive/folders/1HPf8MWF-J4GLWcHMDbRM-oqK9FSHMR8l?usp=sharing</t>
  </si>
  <si>
    <t xml:space="preserve">INSTITUCION EDUCATIVA MADRE AMALIA</t>
  </si>
  <si>
    <t xml:space="preserve">El rector confirma participación  en el componente de consolidación y solicita llamada a las 10:30 am del mismo día para actualizar datos de su sede y programar primera visita.</t>
  </si>
  <si>
    <t xml:space="preserve">Los test a los estudiantes de grado 6 y 9 se realiza offline debido a las fallas presentadas por estos días con el internet.</t>
  </si>
  <si>
    <t xml:space="preserve">https://drive.google.com/drive/folders/1bQ3kr0uvjun94DrR5gCT2s83IHd1nlx0?usp=sharing</t>
  </si>
  <si>
    <t xml:space="preserve">INSTITUCION EDUCATIVA RURAL LA PE¥ATA</t>
  </si>
  <si>
    <t xml:space="preserve">La rector confirma participación de la IE en el componente de consolidación</t>
  </si>
  <si>
    <t xml:space="preserve">Queda pendiente para el día 2 prueba dos grupos completos de los  grados 6 y 9. Los docentes de la sede no están actualmente  aplicando las fichas por lo tanto no se  llevara a cabo la actividad de observación de clase</t>
  </si>
  <si>
    <t xml:space="preserve">https://drive.google.com/drive/folders/1hJGfBVhJOdDmA-a-V5eMUNMZi3qZ7j07?usp=sharing</t>
  </si>
  <si>
    <t xml:space="preserve">INSTITUCION EDUCATIVA DULCE NOMBRE DE JESUS</t>
  </si>
  <si>
    <t xml:space="preserve">Se concreta fecha de primera visita y se agenda una próxima llamada para realizar la actualización de datos de la sede</t>
  </si>
  <si>
    <t xml:space="preserve">Algunos inconvenientes presentados en los equipos que estaban desactualizados  y un bloqueo constante en el formulario de la encuesta no permitió que la actividad con los estudiantes se realizara con normalidad por lo que se deja pendiente realizar la prueba a un grupo de sexto y dos grupos de noveno. Se reprogramo entrevista al líder del área de informática al igual que la revisión de equipos. Debido a las dinámicas de la IE  se debió reprogramar el taller de PC para los docentes de la jornada mañana. </t>
  </si>
  <si>
    <t xml:space="preserve">https://drive.google.com/drive/folders/1wcY4eEzWN2J-VDzj6Wi0YRi_4rYmjsVV?usp=sharing</t>
  </si>
  <si>
    <t xml:space="preserve">INSTITUCION EDUCATIVA RURAL BUENAVISTA</t>
  </si>
  <si>
    <t xml:space="preserve">La rectora solicita de ser posible que la reunión con directivos sea virtual</t>
  </si>
  <si>
    <t xml:space="preserve">La sede no cuenta con internet. Se les solicita a los docentes llenar sus encuesta hasta el 5 de Mayo</t>
  </si>
  <si>
    <t xml:space="preserve">https://drive.google.com/drive/folders/1J3A2vrZyVWYcU5FNgEErM2iEGTgNM1Hk?usp=sharing</t>
  </si>
  <si>
    <t xml:space="preserve">Antioquia</t>
  </si>
  <si>
    <t xml:space="preserve">BELLO</t>
  </si>
  <si>
    <t xml:space="preserve">LIC NOCT JORGE ELIECER GAITAN AYALA</t>
  </si>
  <si>
    <t xml:space="preserve">Ninguna</t>
  </si>
  <si>
    <t xml:space="preserve">No se logra presentar el programa a las y los docentes por falta de agendamiento institucional</t>
  </si>
  <si>
    <t xml:space="preserve">Juan Diego Botero</t>
  </si>
  <si>
    <t xml:space="preserve">https://drive.google.com/drive/folders/1djsjXBs4dP9_hrPrfsWT4Ehns66TPP6R?usp=sharing</t>
  </si>
  <si>
    <t xml:space="preserve">INSTITUCION EDUCATIVA FERNANDO VELEZ - SEDE PRINCIPAL</t>
  </si>
  <si>
    <t xml:space="preserve">Se hizo la presentación a docentes jornada Am, se programa segunda visita con docentes jornada Pm</t>
  </si>
  <si>
    <t xml:space="preserve">https://drive.google.com/drive/folders/1IMkAu6MbA5ujEfCQEpc9OcKLvAAN2dF_?usp=sharing</t>
  </si>
  <si>
    <t xml:space="preserve">INSTITUCION EDUCATIVA LICEO ANTIOQUEÑO</t>
  </si>
  <si>
    <t xml:space="preserve">Se ha intentando en muchas ocasiones planear el día de la visita, sin embargo, el rector siempre manifiesta diferentes ocupaciones e impedimentos. </t>
  </si>
  <si>
    <t xml:space="preserve">https://drive.google.com/drive/folders/1QZOi__4jrrBHD1SeSjdPGQvCcKnNdfV0?usp=sharing</t>
  </si>
  <si>
    <t xml:space="preserve">INSTITUCION EDUCATIVA ALBERTO DIAZ MUÑOZ</t>
  </si>
  <si>
    <t xml:space="preserve">https://drive.google.com/drive/folders/1rjtd-02IHcQIu5r7aAvG7BtDdqPiZpli?usp=sharing</t>
  </si>
  <si>
    <t xml:space="preserve">No hay la cantidad suficiente directivos en el encuesta-No coincide registros de encuesta estudiantes en el formulario con # reportado en airtable</t>
  </si>
  <si>
    <t xml:space="preserve">COL  TOMAS CADAVID</t>
  </si>
  <si>
    <t xml:space="preserve">Se agenda visita de observación de aula, sin embargo, la docente la aplaza por dificultades eléctricas en la sala y goteras en el aula. </t>
  </si>
  <si>
    <t xml:space="preserve">https://drive.google.com/drive/folders/12NKJ1_x9tNPhDffmKxWjItcFVE4jmdpi?usp=sharing</t>
  </si>
  <si>
    <t xml:space="preserve">INSTITUCIÓN EDUCATIVA LA UNION</t>
  </si>
  <si>
    <t xml:space="preserve">4 docentes no son de la sede principal, el quinto es el coordinador, los otros 2 docentes pertenecen a la principal pero no están aplicando fichas.</t>
  </si>
  <si>
    <t xml:space="preserve">https://drive.google.com/drive/folders/1XXYHYePZPZ9gpeRHxLegzNCJdBUuMvgx?usp=sharing</t>
  </si>
  <si>
    <t xml:space="preserve">  Medellín</t>
  </si>
  <si>
    <t xml:space="preserve">INSTITUCION EDUCATIVA HECTOR ROGELIO MONTOYA</t>
  </si>
  <si>
    <t xml:space="preserve">https://drive.google.com/drive/folders/1UVHl7N0rQA0zWv9fRF6qUKjNIJS10pKi?usp=sharing</t>
  </si>
  <si>
    <t xml:space="preserve">Norte de Santander</t>
  </si>
  <si>
    <t xml:space="preserve">Cúcuta</t>
  </si>
  <si>
    <t xml:space="preserve">INSTITUCION EDUCATIVA LA DIVINA PASTORA</t>
  </si>
  <si>
    <t xml:space="preserve">IE no cuenta con conectividad</t>
  </si>
  <si>
    <t xml:space="preserve">Lina Fernanda Ortega Bermón</t>
  </si>
  <si>
    <t xml:space="preserve">https://drive.google.com/drive/folders/1uxtimI-CaOOsyb2chmB2xEwwi75c63cG</t>
  </si>
  <si>
    <t xml:space="preserve">No hay la cantidad suficiente directivos en el encuesta-</t>
  </si>
  <si>
    <t xml:space="preserve">NORMAL SUPERIOR MARIA AUXILIADORA</t>
  </si>
  <si>
    <t xml:space="preserve">https://drive.google.com/drive/folders/1Sh0SSngLiRkavoQXsTX7814rqAXDLbJ1</t>
  </si>
  <si>
    <t xml:space="preserve">CENT EDUC PUERTO NUEVO</t>
  </si>
  <si>
    <t xml:space="preserve">IE en zona rural, sin señal ,sin conectividad, y zona de conflicto armado</t>
  </si>
  <si>
    <t xml:space="preserve">https://drive.google.com/drive/folders/1rUsHBNVp03iz9zqPMpmAHBQ9CTouatK4</t>
  </si>
  <si>
    <t xml:space="preserve">Sede Rural por eso un solo directivo</t>
  </si>
  <si>
    <t xml:space="preserve">INST TEC NACIONAL DE COMERCIO</t>
  </si>
  <si>
    <t xml:space="preserve">https://drive.google.com/drive/folders/1O8h7psw-JOAKVJRM5UkL4qWcF1cVDDzn</t>
  </si>
  <si>
    <t xml:space="preserve">COL FRANCISCO JOSE DE CALDAS</t>
  </si>
  <si>
    <t xml:space="preserve">se realizará reunión directivos el dia 27 de abril</t>
  </si>
  <si>
    <t xml:space="preserve">https://drive.google.com/drive/folders/1vfA5zgyzLnFGHJtbnJMMM1gX2lTdguei</t>
  </si>
  <si>
    <t xml:space="preserve">INST TEC MERCEDES ABREGO</t>
  </si>
  <si>
    <t xml:space="preserve">se programa taller a docentes y socializacion para el dia 5 de mayo en cada una de las jornadas</t>
  </si>
  <si>
    <t xml:space="preserve">https://drive.google.com/drive/folders/1NNhQOp1NRt5K72z41n_37YoZ8EJ97jTR</t>
  </si>
  <si>
    <t xml:space="preserve">No hay la cantidad suficiente directivos en el encuesta</t>
  </si>
  <si>
    <t xml:space="preserve">INST EDUC EL RODEO</t>
  </si>
  <si>
    <t xml:space="preserve">se confirma fecha ultima visita para actividades pendientes para el dia 12 de mayo 2022</t>
  </si>
  <si>
    <t xml:space="preserve">https://drive.google.com/drive/folders/1hJ_09prrgAQOln2j53dM-yWtzA5_6KJ6</t>
  </si>
  <si>
    <t xml:space="preserve">No hay encuesta de directivos de la sede educativa</t>
  </si>
  <si>
    <t xml:space="preserve">PALMIRA</t>
  </si>
  <si>
    <t xml:space="preserve">IE SAN VICENTE</t>
  </si>
  <si>
    <t xml:space="preserve">Rectora solicita primero reunión con ella para socializar proyecto y posteriormente, reunirse con otros directivos y docentes.</t>
  </si>
  <si>
    <t xml:space="preserve">Se realizan las pruebas a los estudiantes y entrevista a líder de área</t>
  </si>
  <si>
    <t xml:space="preserve">Miguel Franco</t>
  </si>
  <si>
    <t xml:space="preserve">https://drive.google.com/drive/u/2/folders/1kJCrpvsVGIwCiEM_l2FJFXrhjM2xxwEb</t>
  </si>
  <si>
    <t xml:space="preserve">Revisar cantidad de docentes encuestados no coincide con formulario</t>
  </si>
  <si>
    <t xml:space="preserve">SAGRADA FAMILIA</t>
  </si>
  <si>
    <t xml:space="preserve">Llamar después de semana santa para agendar primera visita</t>
  </si>
  <si>
    <t xml:space="preserve">Se programa visita 2 en reunión con directivas</t>
  </si>
  <si>
    <t xml:space="preserve">https://drive.google.com/drive/u/2/folders/1X8SO-1sk0AgcC3MSYZxBo0TWJjhuF2-1</t>
  </si>
  <si>
    <t xml:space="preserve">INSTITUCION EDUCATIVA SEMILLA DE LA ESPERANZA (VASCO NUÑEZ DE BALBOA)</t>
  </si>
  <si>
    <t xml:space="preserve">Reunión con docentes sólo se puede el 16/05/2022</t>
  </si>
  <si>
    <t xml:space="preserve">https://drive.google.com/drive/u/2/folders/17p1OR-crqtFC6gsa_UdASJRWKoZ4qHko</t>
  </si>
  <si>
    <t xml:space="preserve">JORGE ELIECER GAITAN</t>
  </si>
  <si>
    <t xml:space="preserve">Se programó primera visita</t>
  </si>
  <si>
    <t xml:space="preserve">Se está gestionando los tiempos y espacio para la presentación a docentes ya que son bastantes y se requiere ir a todas las sedes.</t>
  </si>
  <si>
    <t xml:space="preserve">https://drive.google.com/drive/u/2/folders/1wbc37fehRLqZFqzfo5hcM_X-o5Wvmaq_</t>
  </si>
  <si>
    <t xml:space="preserve">CARDENAS MIRRIÑAO</t>
  </si>
  <si>
    <t xml:space="preserve">Rector solicita llamar después de semana santa</t>
  </si>
  <si>
    <t xml:space="preserve">Reunión con docentes sólo se puede el 17/05/2022</t>
  </si>
  <si>
    <t xml:space="preserve">https://drive.google.com/drive/u/2/folders/1zb-7uyLUz_voq76E5vwpz2uIYmfwBOHM</t>
  </si>
  <si>
    <t xml:space="preserve">IE HAROLD EDER</t>
  </si>
  <si>
    <t xml:space="preserve">https://drive.google.com/drive/u/2/folders/1PtFF7EW1VWDmv261w5b47SHSW5c7ELjz</t>
  </si>
  <si>
    <t xml:space="preserve">JOSE ASUNCION SILVA</t>
  </si>
  <si>
    <t xml:space="preserve">La líder de área se encuentra incapacitada.</t>
  </si>
  <si>
    <t xml:space="preserve">https://drive.google.com/drive/u/2/folders/1kTcfgzkkcVTZH56BTeRTjQpwuPgqPobK</t>
  </si>
  <si>
    <t xml:space="preserve">URIBIA</t>
  </si>
  <si>
    <t xml:space="preserve">INSTITUCION EDUCATIVA ALFONSO LOPEZ PUMAREJO</t>
  </si>
  <si>
    <t xml:space="preserve">Se logra concretar la participación en el componente de consolidación del proyecto CFK 2022 y actualización de datos.</t>
  </si>
  <si>
    <t xml:space="preserve">David Monclou</t>
  </si>
  <si>
    <t xml:space="preserve">https://drive.google.com/drive/folders/1qmg-YHL5opduNQX4fkDwYEJJLvs_rUn_</t>
  </si>
  <si>
    <t xml:space="preserve">Adriana Medina Dussan</t>
  </si>
  <si>
    <t xml:space="preserve">INSTITUCION EDUCATIVA JULIA SIERRA IGUARAN</t>
  </si>
  <si>
    <t xml:space="preserve">https://drive.google.com/drive/folders/1_N3vW3Adk-fTYVg_-sPM31bk7X70_DC0</t>
  </si>
  <si>
    <t xml:space="preserve">No hay entrevista de docente líder en el formulario-No hay suficientes encuestas de directivos en el formulario</t>
  </si>
  <si>
    <t xml:space="preserve">Bogotá D.C.</t>
  </si>
  <si>
    <t xml:space="preserve">CENTRO EDUCATIVO DISTRITAL PASQUILLA</t>
  </si>
  <si>
    <t xml:space="preserve">Se logra establecer comunicación con los docentes lideres, sin embargo se programa visita presencial para primer contacto con los directivos.</t>
  </si>
  <si>
    <t xml:space="preserve">https://drive.google.com/drive/folders/1RBX24eOZAM3X7jL_Gw4uuUZK1tQoIN9o</t>
  </si>
  <si>
    <t xml:space="preserve">CEDID GUILLERMO CANO ISAZA</t>
  </si>
  <si>
    <t xml:space="preserve">Se logra por medio de la coordinadora, programar reunion con los directivos.</t>
  </si>
  <si>
    <t xml:space="preserve">https://drive.google.com/drive/folders/18ngzyr9922nszM6bhiRCBO-0Ga5e-Drr</t>
  </si>
  <si>
    <t xml:space="preserve">SEDE PRINCIPAL EL EDEN</t>
  </si>
  <si>
    <t xml:space="preserve">https://drive.google.com/drive/folders/1vnyZsNC7VUKmb6szi-w5CwRxUyU3lqOB</t>
  </si>
  <si>
    <t xml:space="preserve">No hay plan de área digitado-No hay entrevista de docente líder en el formulario-No hay suficientes encuestas de directivos en el formulario</t>
  </si>
  <si>
    <t xml:space="preserve">COLEGIO CUNDINAMARCA (INS EDUC DIST)</t>
  </si>
  <si>
    <t xml:space="preserve">Se logra establecer el primer contacto con coordinadoras, quienes remitiran la información al rector para definir participación</t>
  </si>
  <si>
    <t xml:space="preserve">https://drive.google.com/drive/folders/1mnsppicFAIj9ezSPc6dZ8b8vtegKdHf1</t>
  </si>
  <si>
    <t xml:space="preserve">INSTITUCION EDUCATIVA NORMAL SUPERIOR INDIGENA</t>
  </si>
  <si>
    <t xml:space="preserve">https://drive.google.com/drive/folders/1z67ebWfbXY-aI-L8WZ2TVtILS7e-0DFv</t>
  </si>
  <si>
    <t xml:space="preserve">INSTITUCIÓN EDUCATIVA SAN FRANCISCO DE SALES</t>
  </si>
  <si>
    <t xml:space="preserve">Se logra comunicación vía Whatsapp para confirmació0n</t>
  </si>
  <si>
    <t xml:space="preserve">Monica Cote</t>
  </si>
  <si>
    <t xml:space="preserve">https://drive.google.com/drive/folders/1hW1Lo5ChzPdMJVshhRc1QwW9xqUo-0Lv?usp=sharing</t>
  </si>
  <si>
    <t xml:space="preserve">INST EDUC COL MUNICIPAL AEROPUERTO</t>
  </si>
  <si>
    <t xml:space="preserve">se envió correo como primera comunicación</t>
  </si>
  <si>
    <t xml:space="preserve">https://drive.google.com/drive/folders/1sxjlkk-S07BbHPK-8MFUpai2jBa8lpao?usp=sharing</t>
  </si>
  <si>
    <t xml:space="preserve">No hay la cantidad suficiente directivos en el encuesta- Mejorar la calidad de la foto de inventario, adicionalmente la foto de socialización con docentes no se evidencia en la foto que la actividad sea del proyecto, cambiar la foto presentada</t>
  </si>
  <si>
    <t xml:space="preserve">COL CAMILO TORRES</t>
  </si>
  <si>
    <t xml:space="preserve">Se logra comunicación vía Whatsapp</t>
  </si>
  <si>
    <t xml:space="preserve">https://drive.google.com/drive/folders/1iQ4gcCpJoF256telukE6vSRNNZrx9sIK?usp=sharing</t>
  </si>
  <si>
    <t xml:space="preserve">INST TEC JORGE GAITAN DURAN</t>
  </si>
  <si>
    <t xml:space="preserve">https://drive.google.com/drive/folders/1gecIpZkLSyVC9KhyPA8Mwrd9XoWzwI63?usp=sharing</t>
  </si>
  <si>
    <t xml:space="preserve">I.E. CARLOS RAMIREZ PARIS - SEDE PRINCIPAL</t>
  </si>
  <si>
    <t xml:space="preserve">https://drive.google.com/drive/folders/1dTnwJjEKCH6QANzBsaviDaPh16dv0040?usp=sharing</t>
  </si>
  <si>
    <t xml:space="preserve">COL MARIANO OSPINA RODRIGUEZ</t>
  </si>
  <si>
    <t xml:space="preserve">https://drive.google.com/drive/folders/1bQZRyBm-UA-NB7Bo7lboSR8htgDOst-P?usp=sharing</t>
  </si>
  <si>
    <t xml:space="preserve">I.E. SAN JOSÉ - EL TRIGAL - SEDE PRINCIPAL</t>
  </si>
  <si>
    <t xml:space="preserve">https://drive.google.com/drive/folders/1VMAcSWKjfa0NhewoBjaa7eIP-RHWxxR1?usp=sharing</t>
  </si>
  <si>
    <t xml:space="preserve">MEDELLÍN</t>
  </si>
  <si>
    <t xml:space="preserve">INSTITUCION EDUCATIVA BARRIO OLAYA HERRERA</t>
  </si>
  <si>
    <t xml:space="preserve">El rector no responde la llamada, se envía correo electrónico y se procede además a contactar a los Docentes formados previamente. Se repiten varias llamadas hasta que se hace efectiva </t>
  </si>
  <si>
    <t xml:space="preserve">El rector de la IE abre espacio para reunión inicial con Directivas </t>
  </si>
  <si>
    <t xml:space="preserve">https://drive.google.com/drive/u/0/folders/10C8UgDvTfNMiL_4JPEY6hh28ST6ZbSw6</t>
  </si>
  <si>
    <t xml:space="preserve">INSTITUCION EDUCATIVA LOLA GONZALEZ</t>
  </si>
  <si>
    <t xml:space="preserve">Adicional a primera visita, se realizó otra el 4 de mayo para realizar presentación del programa a docentes y taller sobre pensamiento computacional </t>
  </si>
  <si>
    <t xml:space="preserve">https://drive.google.com/drive/u/0/folders/1Hn3djxYejWHU6UJJv3I8hW07-G7HEFNd</t>
  </si>
  <si>
    <t xml:space="preserve">El acta esta incompleta y no menciona la descripción de todas las actividades realizadas en la sede</t>
  </si>
  <si>
    <t xml:space="preserve">INSTITUCION EDUCATIVA FINCA LA MESA</t>
  </si>
  <si>
    <t xml:space="preserve">El rector manifiesta que ya tiene programada toda la semana del 18 de abril, por lo cual no es posible programar para esa semana. Pide que se vuelva a realizar llamada entre el 18 y 19 de abril para programar reunión inicial</t>
  </si>
  <si>
    <t xml:space="preserve">No se tiene fecha de visita 2 </t>
  </si>
  <si>
    <t xml:space="preserve">https://drive.google.com/drive/u/0/folders/1wwNmMUkNSI5p_eTHz1x0W_72JXg7QTm6</t>
  </si>
  <si>
    <t xml:space="preserve">No coincide registros de encuesta estudiantes en el formulario con # reportado en airtableta</t>
  </si>
  <si>
    <t xml:space="preserve">INSTITUCION EDUCATIVA JAVIERA LONDOÑO SEVILLA</t>
  </si>
  <si>
    <t xml:space="preserve">No se logra comunicación en la llamada, se envía mensaje por WhatsApp y es efectiva esta comunicación. Se logra confirmar una reunión con la rectora, aún no con el equipo directivo en pleno</t>
  </si>
  <si>
    <t xml:space="preserve">El 20 de abril y el 2 de mayo se hicieron nuevas visitas a la IE con la finalidad de seguir avanzando en las actividades, aún no se tiene programada la fecha de la última visita</t>
  </si>
  <si>
    <t xml:space="preserve">https://drive.google.com/drive/folders/1gdvJaZb5lKlBWqPC4sXnal3nZjYbxlvc</t>
  </si>
  <si>
    <t xml:space="preserve">INSTITUCION EDUCATIVA ESCUELA NORMAL SUPERIOR DE MEDELLIN</t>
  </si>
  <si>
    <t xml:space="preserve">Se logra comunicación con el rector el día 18 de abril y se programa encuentro con el rector el día 19 de abril </t>
  </si>
  <si>
    <t xml:space="preserve">Adicional a la visita 1 se ha realizado una visita adicional a la IE el día 27 de abril</t>
  </si>
  <si>
    <t xml:space="preserve">https://drive.google.com/drive/folders/1hjq_Qr3GHaIPTu7FE_G_etSynKOjeeMQ</t>
  </si>
  <si>
    <t xml:space="preserve">INSTITUCION EDUCATIVA JOSE EUSEBIO CARO</t>
  </si>
  <si>
    <t xml:space="preserve">En esta IE de manera particular se han realizado muchas visitas, puesto que los tiempos que otorgan para cada actividad son muy puntuales y en diferentes días. A parte de la visita 1, se han realizado 4 visitas más (22, 25 y 26 de abril y 3 de mayo)</t>
  </si>
  <si>
    <t xml:space="preserve">https://drive.google.com/drive/u/0/folders/1v_IfMDPrhV_m2XsMhCaYZfxHc7AOAprN</t>
  </si>
  <si>
    <t xml:space="preserve">INSTITUCION EDUCATIVA SAN JOSE OBRERO</t>
  </si>
  <si>
    <t xml:space="preserve">A parte de la visita del día 1, se han realizados otras 2 visitas a la IE (26 y 28 de abril respectivamente). Aún no se tiene fecha programada para la última visita </t>
  </si>
  <si>
    <t xml:space="preserve">https://drive.google.com/drive/u/0/folders/1eqIhQTPLgCrh5xRpriZX66w4w5B3bavd</t>
  </si>
  <si>
    <t xml:space="preserve">INSTITUCION EDUCATIVA FUNDADORES - SEDE PRINCIPAL</t>
  </si>
  <si>
    <t xml:space="preserve">Se aplazó visita para 6 de mayo, de esta visita depende la segunda visita</t>
  </si>
  <si>
    <t xml:space="preserve">Veruska Arteaga Cabrales</t>
  </si>
  <si>
    <t xml:space="preserve">https://drive.google.com/drive/folders/1OxT93JNG0TKR4Xdqa8YKcK4kfaTE7y7T?usp=sharing</t>
  </si>
  <si>
    <t xml:space="preserve">INSTITUCION EDUCATIVA LUSITANIA- PAZ DE COLOMBIA</t>
  </si>
  <si>
    <t xml:space="preserve">No ha sido posible establecer comunicación</t>
  </si>
  <si>
    <t xml:space="preserve">https://drive.google.com/drive/folders/1W9Nc-CA-PstYmWiKtQyTyVNxeCZ6bsBh?usp=sharing</t>
  </si>
  <si>
    <t xml:space="preserve">Actualizar registro fotográfico</t>
  </si>
  <si>
    <t xml:space="preserve">INSTITUCION EDUCATIVA CIUDADELA NUEVO OCCIDENTE</t>
  </si>
  <si>
    <t xml:space="preserve">https://drive.google.com/drive/folders/10FEeNmy8Eej4aWhYmK6O5jtL2euXrlKp?usp=sharing</t>
  </si>
  <si>
    <t xml:space="preserve">	INSTITUCION EDUCATIVA JOAQUIN VALLEJO ARBELAEZ</t>
  </si>
  <si>
    <t xml:space="preserve">https://drive.google.com/drive/folders/1FjnyWN5NMjBrDeE5wF-do24MeD0f9Hzu?usp=sharing</t>
  </si>
  <si>
    <t xml:space="preserve">INSTITUCION EDUCATIVA INEM JOSE FELIX DE RESTREPO</t>
  </si>
  <si>
    <t xml:space="preserve">https://drive.google.com/drive/folders/1aI5_mj9Y9gR9NyZA9W72auuK1drUSywF?usp=sharing</t>
  </si>
  <si>
    <t xml:space="preserve">INSTITUCION EDUCATIVA FEDERICO OZANAM</t>
  </si>
  <si>
    <t xml:space="preserve">El rector manifiesta estar ocupado y que por favor lo llame el lunes 18 de abril del presente año</t>
  </si>
  <si>
    <t xml:space="preserve">https://drive.google.com/drive/folders/1gmZNfim4jCTVt3Hz9lOt3H7MWNV0GDXf?usp=sharing</t>
  </si>
  <si>
    <t xml:space="preserve">INSTITUCION EDUCATIVA EL LIMONAR</t>
  </si>
  <si>
    <t xml:space="preserve">https://drive.google.com/drive/folders/1bVS_1fwTfHOXHla7k2Ku8lS1HYQ04glh?usp=sharing</t>
  </si>
  <si>
    <t xml:space="preserve">INSTITUCION EDUCATIVA DISTRITAL PESTALOZZI - SEDE PRINCIPAL</t>
  </si>
  <si>
    <t xml:space="preserve">Se contactó al rector y quedó en confirmar la participación en el proyecto, no lo pudo hacer en el momento porque está ocupado. Se asistió a la IE el 2 de mayo para programar fechas de la visita 1.</t>
  </si>
  <si>
    <t xml:space="preserve">El rector solicitó ir a la Institución el 2 de mayo para agendar fechas de la visita 1  con las coordinadoras</t>
  </si>
  <si>
    <t xml:space="preserve">Vilda Gomez</t>
  </si>
  <si>
    <t xml:space="preserve">https://drive.google.com/drive/folders/1ckQ4m3TKWsEdAM66LiDIF57gZhLzOTbj?usp=sharing</t>
  </si>
  <si>
    <t xml:space="preserve">INSTITUCION EDUCATIVA DISTRITAL CIUDADELA ESTUDIANTIL - SEDE PRINCIPAL</t>
  </si>
  <si>
    <t xml:space="preserve">El rector solicita reunión inicial para tener información más amplia del proyecto y luego de eso si confirmará la participación en el mismo. Se asistió a la IE el 29 de abril para reunión inicial con rector. Y el 2 y 3 de mayo para agendar fechas de visita 1 con los coordinadores.</t>
  </si>
  <si>
    <t xml:space="preserve">https://drive.google.com/drive/folders/1yenpf2ewcmIebhEfqoJL5a9m0goXks2C?usp=sharing</t>
  </si>
  <si>
    <t xml:space="preserve">Cantidad en corrección por Uninorte en el formulario, correo enviado el 17 de mayo</t>
  </si>
  <si>
    <t xml:space="preserve">INSTITUCION EDUCATIVA ACADEMICA Y TECNICA - TURISTICA DE SANTA VERONICA</t>
  </si>
  <si>
    <t xml:space="preserve">La rectora quedó en consultar con los docentes formados para confirmar si la IE participa en el proyecto</t>
  </si>
  <si>
    <t xml:space="preserve">https://drive.google.com/drive/folders/1o5iTJqqAGGLc7oiaYHq_fKHnDkRmjgD3?usp=sharing</t>
  </si>
  <si>
    <t xml:space="preserve">No coincide la cantidad de estudiantes en el formulario con lo reportado</t>
  </si>
  <si>
    <t xml:space="preserve">ESCUELA NORMAL SUPERIOR LA HACIENDA</t>
  </si>
  <si>
    <t xml:space="preserve">Se envió correo confirmando visita 1</t>
  </si>
  <si>
    <t xml:space="preserve">Se reprogramó dado que el docente líder informa que en la semana del 25 de abril los docentes se encuentran tomando notas faltantes para el período.</t>
  </si>
  <si>
    <t xml:space="preserve">https://drive.google.com/drive/folders/1Na6-kUt30VhOrQBRsZH3IMSTdOEQApkJ?usp=sharing</t>
  </si>
  <si>
    <t xml:space="preserve">INSTITUCION EDUCATIVA DISTRITAL SANTA MARIA - SEDE PRINCIPAL</t>
  </si>
  <si>
    <t xml:space="preserve">https://drive.google.com/drive/folders/14oHkfZa6LRTK6VpZJuWAX-x3qIZGNt6f?usp=sharing</t>
  </si>
  <si>
    <t xml:space="preserve">INSTITUCION EDUCATIVA DISTRITAL VILLAS DE SAN PABLO - SEDE PRINCIPAL</t>
  </si>
  <si>
    <t xml:space="preserve">https://drive.google.com/drive/folders/1WaM0W_ITRk_2BxhVGxXqJvP60UYNHGbe?usp=sharing</t>
  </si>
  <si>
    <t xml:space="preserve">INSTITUCION EDUCATIVA DISTRITAL DE BARRANQUILLA CODEBA - SEDE PRINCIPAL</t>
  </si>
  <si>
    <t xml:space="preserve">https://drive.google.com/drive/folders/1rsm9I-g_lYZuUyTrXKW8M4uQPsv8a-ph?usp=sharing</t>
  </si>
</sst>
</file>

<file path=xl/styles.xml><?xml version="1.0" encoding="utf-8"?>
<styleSheet xmlns="http://schemas.openxmlformats.org/spreadsheetml/2006/main">
  <numFmts count="7">
    <numFmt numFmtId="164" formatCode="General"/>
    <numFmt numFmtId="165" formatCode="General"/>
    <numFmt numFmtId="166" formatCode="0.0%"/>
    <numFmt numFmtId="167" formatCode="0%"/>
    <numFmt numFmtId="168" formatCode="0"/>
    <numFmt numFmtId="169" formatCode="m/d/yyyy"/>
    <numFmt numFmtId="170" formatCode="m/d/yyyy\ h:mm"/>
  </numFmts>
  <fonts count="14">
    <font>
      <sz val="12"/>
      <color rgb="FF000000"/>
      <name val="Arial"/>
      <family val="2"/>
      <charset val="1"/>
    </font>
    <font>
      <sz val="10"/>
      <name val="Arial"/>
      <family val="0"/>
    </font>
    <font>
      <sz val="10"/>
      <name val="Arial"/>
      <family val="0"/>
    </font>
    <font>
      <sz val="10"/>
      <name val="Arial"/>
      <family val="0"/>
    </font>
    <font>
      <b val="true"/>
      <sz val="12"/>
      <color rgb="FF000000"/>
      <name val="Arial"/>
      <family val="2"/>
      <charset val="1"/>
    </font>
    <font>
      <b val="true"/>
      <sz val="10"/>
      <color rgb="FF000000"/>
      <name val="Arial"/>
      <family val="2"/>
      <charset val="1"/>
    </font>
    <font>
      <sz val="10"/>
      <color rgb="FF000000"/>
      <name val="Arial"/>
      <family val="2"/>
      <charset val="1"/>
    </font>
    <font>
      <sz val="14"/>
      <color rgb="FF595959"/>
      <name val="Calibri"/>
      <family val="2"/>
    </font>
    <font>
      <b val="true"/>
      <sz val="9"/>
      <color rgb="FF404040"/>
      <name val="Calibri"/>
      <family val="2"/>
    </font>
    <font>
      <sz val="9"/>
      <color rgb="FF595959"/>
      <name val="Calibri"/>
      <family val="2"/>
    </font>
    <font>
      <sz val="13"/>
      <color rgb="FF595959"/>
      <name val="Calibri"/>
      <family val="2"/>
    </font>
    <font>
      <sz val="11"/>
      <name val="Times New Roman"/>
      <family val="1"/>
    </font>
    <font>
      <sz val="9"/>
      <color rgb="FF404040"/>
      <name val="Calibri"/>
      <family val="2"/>
    </font>
    <font>
      <b val="true"/>
      <sz val="14"/>
      <color rgb="FF595959"/>
      <name val="Calibri"/>
      <family val="2"/>
    </font>
  </fonts>
  <fills count="8">
    <fill>
      <patternFill patternType="none"/>
    </fill>
    <fill>
      <patternFill patternType="gray125"/>
    </fill>
    <fill>
      <patternFill patternType="solid">
        <fgColor rgb="FF92D050"/>
        <bgColor rgb="FF77BC65"/>
      </patternFill>
    </fill>
    <fill>
      <patternFill patternType="solid">
        <fgColor rgb="FFFFFF00"/>
        <bgColor rgb="FFFFFF00"/>
      </patternFill>
    </fill>
    <fill>
      <patternFill patternType="solid">
        <fgColor rgb="FFFF0000"/>
        <bgColor rgb="FFC00000"/>
      </patternFill>
    </fill>
    <fill>
      <patternFill patternType="solid">
        <fgColor rgb="FFC00000"/>
        <bgColor rgb="FFFF0000"/>
      </patternFill>
    </fill>
    <fill>
      <patternFill patternType="solid">
        <fgColor rgb="FFBDD7EE"/>
        <bgColor rgb="FFD9D9D9"/>
      </patternFill>
    </fill>
    <fill>
      <patternFill patternType="solid">
        <fgColor rgb="FFD4EA6B"/>
        <bgColor rgb="FFA9D18E"/>
      </patternFill>
    </fill>
  </fills>
  <borders count="29">
    <border diagonalUp="false" diagonalDown="false">
      <left/>
      <right/>
      <top/>
      <bottom/>
      <diagonal/>
    </border>
    <border diagonalUp="false" diagonalDown="false">
      <left style="thin"/>
      <right style="thin"/>
      <top style="thin"/>
      <bottom style="thin"/>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style="medium"/>
      <top/>
      <bottom/>
      <diagonal/>
    </border>
    <border diagonalUp="false" diagonalDown="false">
      <left style="medium"/>
      <right style="thin"/>
      <top style="medium"/>
      <bottom/>
      <diagonal/>
    </border>
    <border diagonalUp="false" diagonalDown="false">
      <left style="thin"/>
      <right style="thin"/>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style="thin"/>
      <right style="medium"/>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medium"/>
      <right style="thin"/>
      <top/>
      <bottom style="medium"/>
      <diagonal/>
    </border>
    <border diagonalUp="false" diagonalDown="false">
      <left style="thin"/>
      <right/>
      <top/>
      <bottom style="medium"/>
      <diagonal/>
    </border>
    <border diagonalUp="false" diagonalDown="false">
      <left/>
      <right/>
      <top/>
      <bottom style="medium"/>
      <diagonal/>
    </border>
    <border diagonalUp="false" diagonalDown="false">
      <left/>
      <right style="thin"/>
      <top/>
      <bottom style="medium"/>
      <diagonal/>
    </border>
    <border diagonalUp="false" diagonalDown="false">
      <left style="thin"/>
      <right style="medium"/>
      <top/>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61">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5" fillId="2" borderId="1" xfId="0" applyFont="true" applyBorder="true" applyAlignment="true" applyProtection="false">
      <alignment horizontal="general" vertical="center" textRotation="0" wrapText="false" indent="0" shrinkToFit="false"/>
      <protection locked="true" hidden="false"/>
    </xf>
    <xf numFmtId="165" fontId="6" fillId="0" borderId="1" xfId="0" applyFont="true" applyBorder="true" applyAlignment="true" applyProtection="false">
      <alignment horizontal="center" vertical="center" textRotation="0" wrapText="false" indent="0" shrinkToFit="false"/>
      <protection locked="true" hidden="false"/>
    </xf>
    <xf numFmtId="166" fontId="6" fillId="0"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general" vertical="center" textRotation="0" wrapText="false" indent="0" shrinkToFit="false"/>
      <protection locked="true" hidden="false"/>
    </xf>
    <xf numFmtId="164" fontId="5" fillId="4" borderId="1" xfId="0" applyFont="true" applyBorder="true" applyAlignment="true" applyProtection="false">
      <alignment horizontal="general" vertical="center" textRotation="0" wrapText="false" indent="0" shrinkToFit="false"/>
      <protection locked="true" hidden="false"/>
    </xf>
    <xf numFmtId="164" fontId="5" fillId="5" borderId="1" xfId="0" applyFont="tru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false" indent="0" shrinkToFit="false"/>
      <protection locked="true" hidden="false"/>
    </xf>
    <xf numFmtId="166" fontId="5" fillId="0" borderId="1" xfId="0" applyFont="true" applyBorder="true" applyAlignment="true" applyProtection="false">
      <alignment horizontal="center" vertical="center" textRotation="0" wrapText="false" indent="0" shrinkToFit="false"/>
      <protection locked="true" hidden="false"/>
    </xf>
    <xf numFmtId="164" fontId="0" fillId="0" borderId="2" xfId="22" applyFont="true" applyBorder="true" applyAlignment="false" applyProtection="false">
      <alignment horizontal="general" vertical="bottom" textRotation="0" wrapText="false" indent="0" shrinkToFit="false"/>
      <protection locked="true" hidden="false"/>
    </xf>
    <xf numFmtId="164" fontId="0" fillId="0" borderId="3" xfId="20" applyFont="true" applyBorder="true" applyAlignment="false" applyProtection="false">
      <alignment horizontal="general" vertical="bottom" textRotation="0" wrapText="false" indent="0" shrinkToFit="false"/>
      <protection locked="true" hidden="false"/>
    </xf>
    <xf numFmtId="164" fontId="0" fillId="0" borderId="4" xfId="23" applyFont="true" applyBorder="true" applyAlignment="false" applyProtection="false">
      <alignment horizontal="left" vertical="bottom" textRotation="0" wrapText="false" indent="0" shrinkToFit="false"/>
      <protection locked="true" hidden="false"/>
    </xf>
    <xf numFmtId="164" fontId="0" fillId="0" borderId="5" xfId="21" applyFont="false" applyBorder="true" applyAlignment="false" applyProtection="false">
      <alignment horizontal="general" vertical="bottom" textRotation="0" wrapText="false" indent="0" shrinkToFit="false"/>
      <protection locked="true" hidden="false"/>
    </xf>
    <xf numFmtId="164" fontId="0" fillId="0" borderId="6" xfId="23" applyFont="true" applyBorder="true" applyAlignment="false" applyProtection="false">
      <alignment horizontal="left" vertical="bottom" textRotation="0" wrapText="false" indent="0" shrinkToFit="false"/>
      <protection locked="true" hidden="false"/>
    </xf>
    <xf numFmtId="164" fontId="0" fillId="0" borderId="7" xfId="21" applyFont="false" applyBorder="true" applyAlignment="false" applyProtection="false">
      <alignment horizontal="general" vertical="bottom" textRotation="0" wrapText="false" indent="0" shrinkToFit="false"/>
      <protection locked="true" hidden="false"/>
    </xf>
    <xf numFmtId="164" fontId="4" fillId="0" borderId="8" xfId="24" applyFont="true" applyBorder="true" applyAlignment="false" applyProtection="false">
      <alignment horizontal="left" vertical="bottom" textRotation="0" wrapText="false" indent="0" shrinkToFit="false"/>
      <protection locked="true" hidden="false"/>
    </xf>
    <xf numFmtId="164" fontId="4" fillId="0" borderId="9" xfId="25"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0" xfId="21" applyFont="false" applyBorder="true" applyAlignment="false" applyProtection="false">
      <alignment horizontal="general" vertical="bottom" textRotation="0" wrapText="false" indent="0" shrinkToFit="false"/>
      <protection locked="true" hidden="false"/>
    </xf>
    <xf numFmtId="166" fontId="0" fillId="0" borderId="0" xfId="19" applyFont="true" applyBorder="true" applyAlignment="true" applyProtection="true">
      <alignment horizontal="general" vertical="bottom" textRotation="0" wrapText="false" indent="0" shrinkToFit="false"/>
      <protection locked="true" hidden="false"/>
    </xf>
    <xf numFmtId="164" fontId="0" fillId="0" borderId="11" xfId="20" applyFont="false" applyBorder="true" applyAlignment="false" applyProtection="false">
      <alignment horizontal="general" vertical="bottom" textRotation="0" wrapText="false" indent="0" shrinkToFit="false"/>
      <protection locked="true" hidden="false"/>
    </xf>
    <xf numFmtId="164" fontId="0" fillId="0" borderId="12" xfId="22" applyFont="true" applyBorder="true" applyAlignment="false" applyProtection="false">
      <alignment horizontal="general" vertical="bottom" textRotation="0" wrapText="false" indent="0" shrinkToFit="false"/>
      <protection locked="true" hidden="false"/>
    </xf>
    <xf numFmtId="164" fontId="0" fillId="0" borderId="13" xfId="20" applyFont="false" applyBorder="true" applyAlignment="false" applyProtection="false">
      <alignment horizontal="general" vertical="bottom" textRotation="0" wrapText="false" indent="0" shrinkToFit="false"/>
      <protection locked="true" hidden="false"/>
    </xf>
    <xf numFmtId="164" fontId="0" fillId="0" borderId="14" xfId="20" applyFont="false" applyBorder="true" applyAlignment="false" applyProtection="false">
      <alignment horizontal="general" vertical="bottom" textRotation="0" wrapText="false" indent="0" shrinkToFit="false"/>
      <protection locked="true" hidden="false"/>
    </xf>
    <xf numFmtId="164" fontId="0" fillId="0" borderId="15" xfId="22" applyFont="true" applyBorder="true" applyAlignment="false" applyProtection="false">
      <alignment horizontal="general" vertical="bottom" textRotation="0" wrapText="false" indent="0" shrinkToFit="false"/>
      <protection locked="true" hidden="false"/>
    </xf>
    <xf numFmtId="164" fontId="0" fillId="0" borderId="16" xfId="23" applyFont="true" applyBorder="true" applyAlignment="false" applyProtection="false">
      <alignment horizontal="left" vertical="bottom" textRotation="0" wrapText="false" indent="0" shrinkToFit="false"/>
      <protection locked="true" hidden="false"/>
    </xf>
    <xf numFmtId="164" fontId="0" fillId="0" borderId="17" xfId="23" applyFont="true" applyBorder="true" applyAlignment="false" applyProtection="false">
      <alignment horizontal="left" vertical="bottom" textRotation="0" wrapText="false" indent="0" shrinkToFit="false"/>
      <protection locked="true" hidden="false"/>
    </xf>
    <xf numFmtId="164" fontId="4" fillId="0" borderId="18" xfId="24" applyFont="true" applyBorder="true" applyAlignment="false" applyProtection="false">
      <alignment horizontal="left" vertical="bottom" textRotation="0" wrapText="false" indent="0" shrinkToFit="false"/>
      <protection locked="true" hidden="false"/>
    </xf>
    <xf numFmtId="168" fontId="0" fillId="0" borderId="19" xfId="21" applyFont="false" applyBorder="true" applyAlignment="false" applyProtection="false">
      <alignment horizontal="general" vertical="bottom" textRotation="0" wrapText="false" indent="0" shrinkToFit="false"/>
      <protection locked="true" hidden="false"/>
    </xf>
    <xf numFmtId="168" fontId="0" fillId="0" borderId="20" xfId="21" applyFont="false" applyBorder="true" applyAlignment="false" applyProtection="false">
      <alignment horizontal="general" vertical="bottom" textRotation="0" wrapText="false" indent="0" shrinkToFit="false"/>
      <protection locked="true" hidden="false"/>
    </xf>
    <xf numFmtId="168" fontId="0" fillId="0" borderId="21" xfId="21" applyFont="false" applyBorder="true" applyAlignment="false" applyProtection="false">
      <alignment horizontal="general" vertical="bottom" textRotation="0" wrapText="false" indent="0" shrinkToFit="false"/>
      <protection locked="true" hidden="false"/>
    </xf>
    <xf numFmtId="168" fontId="4" fillId="0" borderId="5" xfId="25" applyFont="false" applyBorder="true" applyAlignment="false" applyProtection="false">
      <alignment horizontal="general" vertical="bottom" textRotation="0" wrapText="false" indent="0" shrinkToFit="false"/>
      <protection locked="true" hidden="false"/>
    </xf>
    <xf numFmtId="168" fontId="0" fillId="0" borderId="22" xfId="21" applyFont="false" applyBorder="true" applyAlignment="false" applyProtection="false">
      <alignment horizontal="general" vertical="bottom" textRotation="0" wrapText="false" indent="0" shrinkToFit="false"/>
      <protection locked="true" hidden="false"/>
    </xf>
    <xf numFmtId="168" fontId="0" fillId="0" borderId="0" xfId="21" applyFont="false" applyBorder="false" applyAlignment="false" applyProtection="false">
      <alignment horizontal="general" vertical="bottom" textRotation="0" wrapText="false" indent="0" shrinkToFit="false"/>
      <protection locked="true" hidden="false"/>
    </xf>
    <xf numFmtId="168" fontId="0" fillId="0" borderId="23" xfId="21" applyFont="false" applyBorder="true" applyAlignment="false" applyProtection="false">
      <alignment horizontal="general" vertical="bottom" textRotation="0" wrapText="false" indent="0" shrinkToFit="false"/>
      <protection locked="true" hidden="false"/>
    </xf>
    <xf numFmtId="168" fontId="4" fillId="0" borderId="10" xfId="25" applyFont="false" applyBorder="true" applyAlignment="false" applyProtection="false">
      <alignment horizontal="general" vertical="bottom" textRotation="0" wrapText="false" indent="0" shrinkToFit="false"/>
      <protection locked="true" hidden="false"/>
    </xf>
    <xf numFmtId="164" fontId="0" fillId="0" borderId="24" xfId="23" applyFont="true" applyBorder="true" applyAlignment="false" applyProtection="false">
      <alignment horizontal="left" vertical="bottom" textRotation="0" wrapText="false" indent="0" shrinkToFit="false"/>
      <protection locked="true" hidden="false"/>
    </xf>
    <xf numFmtId="168" fontId="0" fillId="0" borderId="25" xfId="21" applyFont="false" applyBorder="true" applyAlignment="false" applyProtection="false">
      <alignment horizontal="general" vertical="bottom" textRotation="0" wrapText="false" indent="0" shrinkToFit="false"/>
      <protection locked="true" hidden="false"/>
    </xf>
    <xf numFmtId="168" fontId="0" fillId="0" borderId="26" xfId="21" applyFont="false" applyBorder="true" applyAlignment="false" applyProtection="false">
      <alignment horizontal="general" vertical="bottom" textRotation="0" wrapText="false" indent="0" shrinkToFit="false"/>
      <protection locked="true" hidden="false"/>
    </xf>
    <xf numFmtId="168" fontId="0" fillId="0" borderId="27" xfId="21" applyFont="false" applyBorder="true" applyAlignment="false" applyProtection="false">
      <alignment horizontal="general" vertical="bottom" textRotation="0" wrapText="false" indent="0" shrinkToFit="false"/>
      <protection locked="true" hidden="false"/>
    </xf>
    <xf numFmtId="168" fontId="4" fillId="0" borderId="28" xfId="25" applyFont="false" applyBorder="true" applyAlignment="false" applyProtection="false">
      <alignment horizontal="general" vertical="bottom" textRotation="0" wrapText="false" indent="0" shrinkToFit="false"/>
      <protection locked="true" hidden="false"/>
    </xf>
    <xf numFmtId="164" fontId="4" fillId="6" borderId="0" xfId="0" applyFont="true" applyBorder="false" applyAlignment="true" applyProtection="false">
      <alignment horizontal="left"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7" fontId="0" fillId="0" borderId="0" xfId="19" applyFont="true" applyBorder="true" applyAlignment="true" applyProtection="true">
      <alignment horizontal="center"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9" fontId="0" fillId="7"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orner" xfId="20"/>
    <cellStyle name="Pivot Table Value" xfId="21"/>
    <cellStyle name="Pivot Table Field" xfId="22"/>
    <cellStyle name="Pivot Table Category" xfId="23"/>
    <cellStyle name="Pivot Table Title" xfId="24"/>
    <cellStyle name="Pivot Table Result" xfId="25"/>
  </cellStyle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A9D18E"/>
      <rgbColor rgb="FF808080"/>
      <rgbColor rgb="FF5B9BD5"/>
      <rgbColor rgb="FF993366"/>
      <rgbColor rgb="FFFFFFCC"/>
      <rgbColor rgb="FFCCFFFF"/>
      <rgbColor rgb="FF660066"/>
      <rgbColor rgb="FFFF8080"/>
      <rgbColor rgb="FF2E75B6"/>
      <rgbColor rgb="FFBDD7EE"/>
      <rgbColor rgb="FF000080"/>
      <rgbColor rgb="FFFF00FF"/>
      <rgbColor rgb="FFFFFF00"/>
      <rgbColor rgb="FF00FFFF"/>
      <rgbColor rgb="FF800080"/>
      <rgbColor rgb="FF800000"/>
      <rgbColor rgb="FF008080"/>
      <rgbColor rgb="FF0000FF"/>
      <rgbColor rgb="FF00CCFF"/>
      <rgbColor rgb="FFCCFFFF"/>
      <rgbColor rgb="FFD9D9D9"/>
      <rgbColor rgb="FFD4EA6B"/>
      <rgbColor rgb="FF99CCFF"/>
      <rgbColor rgb="FFFF99CC"/>
      <rgbColor rgb="FFCC99FF"/>
      <rgbColor rgb="FFFFCC99"/>
      <rgbColor rgb="FF4472C4"/>
      <rgbColor rgb="FF33CCCC"/>
      <rgbColor rgb="FF92D050"/>
      <rgbColor rgb="FFFFC000"/>
      <rgbColor rgb="FFFF9900"/>
      <rgbColor rgb="FFED7D31"/>
      <rgbColor rgb="FF595959"/>
      <rgbColor rgb="FFA5A5A5"/>
      <rgbColor rgb="FF003366"/>
      <rgbColor rgb="FF77BC65"/>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Relationship Id="rId6" Type="http://schemas.openxmlformats.org/officeDocument/2006/relationships/pivotCacheDefinition" Target="pivotCache/pivotCacheDefinition1.xml"/><Relationship Id="rId7" Type="http://schemas.openxmlformats.org/officeDocument/2006/relationships/pivotCacheDefinition" Target="pivotCache/pivotCacheDefinition2.xml"/><Relationship Id="rId8" Type="http://schemas.openxmlformats.org/officeDocument/2006/relationships/pivotCacheDefinition" Target="pivotCache/pivotCacheDefinition3.xml"/>
</Relationships>
</file>

<file path=xl/charts/chart3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Actividad  1 - Llamada Inicial</a:t>
            </a:r>
          </a:p>
        </c:rich>
      </c:tx>
      <c:overlay val="0"/>
      <c:spPr>
        <a:noFill/>
        <a:ln w="0">
          <a:noFill/>
        </a:ln>
      </c:spPr>
    </c:title>
    <c:autoTitleDeleted val="0"/>
    <c:plotArea>
      <c:pieChart>
        <c:varyColors val="1"/>
        <c:ser>
          <c:idx val="0"/>
          <c:order val="0"/>
          <c:tx>
            <c:strRef>
              <c:f>'Tablas Dinámicas'!$B$1</c:f>
              <c:strCache>
                <c:ptCount val="1"/>
                <c:pt idx="0">
                  <c:v>Count of Estado llamada</c:v>
                </c:pt>
              </c:strCache>
            </c:strRef>
          </c:tx>
          <c:spPr>
            <a:solidFill>
              <a:srgbClr val="4472c4"/>
            </a:solidFill>
            <a:ln w="0">
              <a:noFill/>
            </a:ln>
          </c:spPr>
          <c:explosion val="0"/>
          <c:dPt>
            <c:idx val="0"/>
            <c:spPr>
              <a:solidFill>
                <a:srgbClr val="a9d18e"/>
              </a:solidFill>
              <a:ln w="19080">
                <a:solidFill>
                  <a:srgbClr val="ffffff"/>
                </a:solidFill>
                <a:round/>
              </a:ln>
            </c:spPr>
          </c:dPt>
          <c:dPt>
            <c:idx val="1"/>
            <c:spPr>
              <a:solidFill>
                <a:srgbClr val="ff0000"/>
              </a:solidFill>
              <a:ln w="19080">
                <a:solidFill>
                  <a:srgbClr val="ffffff"/>
                </a:solidFill>
                <a:round/>
              </a:ln>
            </c:spPr>
          </c:dPt>
          <c:dPt>
            <c:idx val="2"/>
            <c:spPr>
              <a:solidFill>
                <a:srgbClr val="a5a5a5"/>
              </a:solidFill>
              <a:ln w="19080">
                <a:solidFill>
                  <a:srgbClr val="ffffff"/>
                </a:solidFill>
                <a:round/>
              </a:ln>
            </c:spPr>
          </c:dPt>
          <c:dLbls>
            <c:numFmt formatCode="0.0%" sourceLinked="0"/>
            <c:dLbl>
              <c:idx val="0"/>
              <c:numFmt formatCode="0.0%" sourceLinked="0"/>
              <c:txPr>
                <a:bodyPr wrap="square"/>
                <a:lstStyle/>
                <a:p>
                  <a:pPr>
                    <a:defRPr b="1" sz="900" spc="-1" strike="noStrike">
                      <a:solidFill>
                        <a:srgbClr val="404040"/>
                      </a:solidFill>
                      <a:latin typeface="Calibri"/>
                    </a:defRPr>
                  </a:pPr>
                </a:p>
              </c:txPr>
              <c:dLblPos val="outEnd"/>
              <c:showLegendKey val="0"/>
              <c:showVal val="0"/>
              <c:showCatName val="0"/>
              <c:showSerName val="0"/>
              <c:showPercent val="1"/>
              <c:separator>
</c:separator>
            </c:dLbl>
            <c:dLbl>
              <c:idx val="1"/>
              <c:numFmt formatCode="0.0%" sourceLinked="0"/>
              <c:txPr>
                <a:bodyPr wrap="square"/>
                <a:lstStyle/>
                <a:p>
                  <a:pPr>
                    <a:defRPr b="1" sz="900" spc="-1" strike="noStrike">
                      <a:solidFill>
                        <a:srgbClr val="404040"/>
                      </a:solidFill>
                      <a:latin typeface="Calibri"/>
                    </a:defRPr>
                  </a:pPr>
                </a:p>
              </c:txPr>
              <c:dLblPos val="outEnd"/>
              <c:showLegendKey val="0"/>
              <c:showVal val="0"/>
              <c:showCatName val="0"/>
              <c:showSerName val="0"/>
              <c:showPercent val="1"/>
              <c:separator>
</c:separator>
            </c:dLbl>
            <c:dLbl>
              <c:idx val="2"/>
              <c:numFmt formatCode="0.0%" sourceLinked="0"/>
              <c:txPr>
                <a:bodyPr wrap="square"/>
                <a:lstStyle/>
                <a:p>
                  <a:pPr>
                    <a:defRPr b="1" sz="900" spc="-1" strike="noStrike">
                      <a:solidFill>
                        <a:srgbClr val="404040"/>
                      </a:solidFill>
                      <a:latin typeface="Calibri"/>
                    </a:defRPr>
                  </a:pPr>
                </a:p>
              </c:txPr>
              <c:dLblPos val="outEnd"/>
              <c:showLegendKey val="0"/>
              <c:showVal val="0"/>
              <c:showCatName val="0"/>
              <c:showSerName val="0"/>
              <c:showPercent val="1"/>
              <c:separator>
</c:separator>
            </c:dLbl>
            <c:txPr>
              <a:bodyPr wrap="square"/>
              <a:lstStyle/>
              <a:p>
                <a:pPr>
                  <a:defRPr b="1" sz="900" spc="-1" strike="noStrike">
                    <a:solidFill>
                      <a:srgbClr val="404040"/>
                    </a:solidFill>
                    <a:latin typeface="Calibri"/>
                  </a:defRPr>
                </a:pPr>
              </a:p>
            </c:txPr>
            <c:dLblPos val="outEnd"/>
            <c:showLegendKey val="0"/>
            <c:showVal val="0"/>
            <c:showCatName val="0"/>
            <c:showSerName val="0"/>
            <c:showPercent val="1"/>
            <c:separator>
</c:separator>
            <c:showLeaderLines val="0"/>
          </c:dLbls>
          <c:cat>
            <c:strRef>
              <c:f>'Tablas Dinámicas'!$A$2:$A$4</c:f>
              <c:strCache>
                <c:ptCount val="3"/>
                <c:pt idx="0">
                  <c:v>Realizada</c:v>
                </c:pt>
                <c:pt idx="1">
                  <c:v>Sin programar</c:v>
                </c:pt>
                <c:pt idx="2">
                  <c:v>Total Result</c:v>
                </c:pt>
              </c:strCache>
            </c:strRef>
          </c:cat>
          <c:val>
            <c:numRef>
              <c:f>'Tablas Dinámicas'!$B$2:$B$4</c:f>
              <c:numCache>
                <c:formatCode>General</c:formatCode>
                <c:ptCount val="3"/>
                <c:pt idx="0">
                  <c:v>251</c:v>
                </c:pt>
                <c:pt idx="1">
                  <c:v>1</c:v>
                </c:pt>
                <c:pt idx="2">
                  <c:v>252</c:v>
                </c:pt>
              </c:numCache>
            </c:numRef>
          </c:val>
        </c:ser>
        <c:firstSliceAng val="0"/>
      </c:pieChart>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300" spc="-1" strike="noStrike">
                <a:solidFill>
                  <a:srgbClr val="595959"/>
                </a:solidFill>
                <a:latin typeface="Calibri"/>
              </a:defRPr>
            </a:pPr>
            <a:r>
              <a:rPr b="0" lang="en-US" sz="1300" spc="-1" strike="noStrike">
                <a:solidFill>
                  <a:srgbClr val="595959"/>
                </a:solidFill>
                <a:latin typeface="Calibri"/>
              </a:rPr>
              <a:t>Actividad 2 - Reunión Inicial Directivos</a:t>
            </a:r>
          </a:p>
        </c:rich>
      </c:tx>
      <c:overlay val="0"/>
      <c:spPr>
        <a:noFill/>
        <a:ln w="0">
          <a:noFill/>
        </a:ln>
      </c:spPr>
    </c:title>
    <c:autoTitleDeleted val="0"/>
    <c:plotArea>
      <c:pieChart>
        <c:varyColors val="1"/>
        <c:ser>
          <c:idx val="0"/>
          <c:order val="0"/>
          <c:tx>
            <c:strRef>
              <c:f>'Tablas Dinámicas'!$B$9</c:f>
              <c:strCache>
                <c:ptCount val="1"/>
                <c:pt idx="0">
                  <c:v>Count of Estado RID</c:v>
                </c:pt>
              </c:strCache>
            </c:strRef>
          </c:tx>
          <c:spPr>
            <a:solidFill>
              <a:srgbClr val="4472c4"/>
            </a:solidFill>
            <a:ln w="0">
              <a:noFill/>
            </a:ln>
          </c:spPr>
          <c:explosion val="0"/>
          <c:dPt>
            <c:idx val="0"/>
            <c:spPr>
              <a:solidFill>
                <a:srgbClr val="a9d18e"/>
              </a:solidFill>
              <a:ln w="19080">
                <a:solidFill>
                  <a:srgbClr val="ffffff"/>
                </a:solidFill>
                <a:round/>
              </a:ln>
            </c:spPr>
          </c:dPt>
          <c:dPt>
            <c:idx val="1"/>
            <c:spPr>
              <a:solidFill>
                <a:srgbClr val="ff0000"/>
              </a:solidFill>
              <a:ln w="19080">
                <a:solidFill>
                  <a:srgbClr val="ffffff"/>
                </a:solidFill>
                <a:round/>
              </a:ln>
            </c:spPr>
          </c:dPt>
          <c:dPt>
            <c:idx val="2"/>
            <c:spPr>
              <a:solidFill>
                <a:srgbClr val="a5a5a5"/>
              </a:solidFill>
              <a:ln w="19080">
                <a:solidFill>
                  <a:srgbClr val="ffffff"/>
                </a:solidFill>
                <a:round/>
              </a:ln>
            </c:spPr>
          </c:dPt>
          <c:dLbls>
            <c:numFmt formatCode="0.0%" sourceLinked="0"/>
            <c:dLbl>
              <c:idx val="0"/>
              <c:numFmt formatCode="0.0%" sourceLinked="0"/>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1"/>
              <c:numFmt formatCode="0.0%" sourceLinked="0"/>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2"/>
              <c:numFmt formatCode="0.0%" sourceLinked="0"/>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showLeaderLines val="0"/>
          </c:dLbls>
          <c:cat>
            <c:strRef>
              <c:f>'Tablas Dinámicas'!$A$10:$A$12</c:f>
              <c:strCache>
                <c:ptCount val="3"/>
                <c:pt idx="0">
                  <c:v>Realizada</c:v>
                </c:pt>
                <c:pt idx="1">
                  <c:v>Sin programar</c:v>
                </c:pt>
                <c:pt idx="2">
                  <c:v>Total Result</c:v>
                </c:pt>
              </c:strCache>
            </c:strRef>
          </c:cat>
          <c:val>
            <c:numRef>
              <c:f>'Tablas Dinámicas'!$B$10:$B$12</c:f>
              <c:numCache>
                <c:formatCode>General</c:formatCode>
                <c:ptCount val="3"/>
                <c:pt idx="0">
                  <c:v>251</c:v>
                </c:pt>
                <c:pt idx="1">
                  <c:v>1</c:v>
                </c:pt>
                <c:pt idx="2">
                  <c:v>252</c:v>
                </c:pt>
              </c:numCache>
            </c:numRef>
          </c:val>
        </c:ser>
        <c:firstSliceAng val="0"/>
      </c:pieChart>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Actividad 3 - Encuesta Directivos</a:t>
            </a:r>
          </a:p>
        </c:rich>
      </c:tx>
      <c:overlay val="0"/>
      <c:spPr>
        <a:noFill/>
        <a:ln w="0">
          <a:noFill/>
        </a:ln>
      </c:spPr>
    </c:title>
    <c:autoTitleDeleted val="0"/>
    <c:plotArea>
      <c:pieChart>
        <c:varyColors val="1"/>
        <c:ser>
          <c:idx val="0"/>
          <c:order val="0"/>
          <c:tx>
            <c:strRef>
              <c:f>'Tablas Dinámicas'!$B$18</c:f>
              <c:strCache>
                <c:ptCount val="1"/>
                <c:pt idx="0">
                  <c:v>Count of Estado Encuesta Directivos</c:v>
                </c:pt>
              </c:strCache>
            </c:strRef>
          </c:tx>
          <c:spPr>
            <a:solidFill>
              <a:srgbClr val="4472c4"/>
            </a:solidFill>
            <a:ln w="0">
              <a:noFill/>
            </a:ln>
          </c:spPr>
          <c:explosion val="0"/>
          <c:dPt>
            <c:idx val="0"/>
            <c:spPr>
              <a:solidFill>
                <a:srgbClr val="ed7d31"/>
              </a:solidFill>
              <a:ln w="19080">
                <a:solidFill>
                  <a:srgbClr val="ffffff"/>
                </a:solidFill>
                <a:round/>
              </a:ln>
            </c:spPr>
          </c:dPt>
          <c:dPt>
            <c:idx val="1"/>
            <c:spPr>
              <a:solidFill>
                <a:srgbClr val="ffff00"/>
              </a:solidFill>
              <a:ln w="19080">
                <a:solidFill>
                  <a:srgbClr val="ffffff"/>
                </a:solidFill>
                <a:round/>
              </a:ln>
            </c:spPr>
          </c:dPt>
          <c:dPt>
            <c:idx val="2"/>
            <c:spPr>
              <a:solidFill>
                <a:srgbClr val="a9d18e"/>
              </a:solidFill>
              <a:ln w="19080">
                <a:solidFill>
                  <a:srgbClr val="ffffff"/>
                </a:solidFill>
                <a:round/>
              </a:ln>
            </c:spPr>
          </c:dPt>
          <c:dPt>
            <c:idx val="3"/>
            <c:spPr>
              <a:solidFill>
                <a:srgbClr val="ff0000"/>
              </a:solidFill>
              <a:ln w="19080">
                <a:solidFill>
                  <a:srgbClr val="ffffff"/>
                </a:solidFill>
                <a:round/>
              </a:ln>
            </c:spPr>
          </c:dPt>
          <c:dPt>
            <c:idx val="4"/>
            <c:spPr>
              <a:solidFill>
                <a:srgbClr val="5b9bd5"/>
              </a:solidFill>
              <a:ln w="19080">
                <a:solidFill>
                  <a:srgbClr val="ffffff"/>
                </a:solidFill>
                <a:round/>
              </a:ln>
            </c:spPr>
          </c:dPt>
          <c:dLbls>
            <c:dLbl>
              <c:idx val="0"/>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1"/>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2"/>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3"/>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4"/>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showLeaderLines val="0"/>
          </c:dLbls>
          <c:cat>
            <c:strRef>
              <c:f>'Tablas Dinámicas'!$A$19:$A$23</c:f>
              <c:strCache>
                <c:ptCount val="5"/>
                <c:pt idx="0">
                  <c:v>En gestión</c:v>
                </c:pt>
                <c:pt idx="1">
                  <c:v>Programada</c:v>
                </c:pt>
                <c:pt idx="2">
                  <c:v>Realizada</c:v>
                </c:pt>
                <c:pt idx="3">
                  <c:v>Sin programar</c:v>
                </c:pt>
                <c:pt idx="4">
                  <c:v>Total Result</c:v>
                </c:pt>
              </c:strCache>
            </c:strRef>
          </c:cat>
          <c:val>
            <c:numRef>
              <c:f>'Tablas Dinámicas'!$B$19:$B$23</c:f>
              <c:numCache>
                <c:formatCode>General</c:formatCode>
                <c:ptCount val="5"/>
                <c:pt idx="0">
                  <c:v>1</c:v>
                </c:pt>
                <c:pt idx="1">
                  <c:v>2</c:v>
                </c:pt>
                <c:pt idx="2">
                  <c:v>248</c:v>
                </c:pt>
                <c:pt idx="3">
                  <c:v>1</c:v>
                </c:pt>
                <c:pt idx="4">
                  <c:v>252</c:v>
                </c:pt>
              </c:numCache>
            </c:numRef>
          </c:val>
        </c:ser>
        <c:firstSliceAng val="0"/>
      </c:pieChart>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300" spc="-1" strike="noStrike">
                <a:solidFill>
                  <a:srgbClr val="595959"/>
                </a:solidFill>
                <a:latin typeface="Calibri"/>
              </a:defRPr>
            </a:pPr>
            <a:r>
              <a:rPr b="0" lang="en-US" sz="1300" spc="-1" strike="noStrike">
                <a:solidFill>
                  <a:srgbClr val="595959"/>
                </a:solidFill>
                <a:latin typeface="Calibri"/>
              </a:rPr>
              <a:t>Actividad 4 - PPT Programa a Directivos</a:t>
            </a:r>
          </a:p>
        </c:rich>
      </c:tx>
      <c:overlay val="0"/>
      <c:spPr>
        <a:noFill/>
        <a:ln w="0">
          <a:noFill/>
        </a:ln>
      </c:spPr>
    </c:title>
    <c:autoTitleDeleted val="0"/>
    <c:plotArea>
      <c:pieChart>
        <c:varyColors val="1"/>
        <c:ser>
          <c:idx val="0"/>
          <c:order val="0"/>
          <c:tx>
            <c:strRef>
              <c:f>'Tablas Dinámicas'!$B$27</c:f>
              <c:strCache>
                <c:ptCount val="1"/>
                <c:pt idx="0">
                  <c:v>Count of Estado PPT Programa Directivos</c:v>
                </c:pt>
              </c:strCache>
            </c:strRef>
          </c:tx>
          <c:spPr>
            <a:solidFill>
              <a:srgbClr val="4472c4"/>
            </a:solidFill>
            <a:ln w="0">
              <a:noFill/>
            </a:ln>
          </c:spPr>
          <c:explosion val="0"/>
          <c:dPt>
            <c:idx val="0"/>
            <c:spPr>
              <a:solidFill>
                <a:srgbClr val="ed7d31"/>
              </a:solidFill>
              <a:ln w="19080">
                <a:solidFill>
                  <a:srgbClr val="ffffff"/>
                </a:solidFill>
                <a:round/>
              </a:ln>
            </c:spPr>
          </c:dPt>
          <c:dPt>
            <c:idx val="1"/>
            <c:spPr>
              <a:solidFill>
                <a:srgbClr val="a9d18e"/>
              </a:solidFill>
              <a:ln w="19080">
                <a:solidFill>
                  <a:srgbClr val="ffffff"/>
                </a:solidFill>
                <a:round/>
              </a:ln>
            </c:spPr>
          </c:dPt>
          <c:dPt>
            <c:idx val="2"/>
            <c:spPr>
              <a:solidFill>
                <a:srgbClr val="ff0000"/>
              </a:solidFill>
              <a:ln w="19080">
                <a:solidFill>
                  <a:srgbClr val="ffffff"/>
                </a:solidFill>
                <a:round/>
              </a:ln>
            </c:spPr>
          </c:dPt>
          <c:dPt>
            <c:idx val="3"/>
            <c:spPr>
              <a:solidFill>
                <a:srgbClr val="ffc000"/>
              </a:solidFill>
              <a:ln w="19080">
                <a:solidFill>
                  <a:srgbClr val="ffffff"/>
                </a:solidFill>
                <a:round/>
              </a:ln>
            </c:spPr>
          </c:dPt>
          <c:dLbls>
            <c:dLbl>
              <c:idx val="0"/>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1"/>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2"/>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3"/>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showLeaderLines val="0"/>
          </c:dLbls>
          <c:cat>
            <c:strRef>
              <c:f>'Tablas Dinámicas'!$A$28:$A$31</c:f>
              <c:strCache>
                <c:ptCount val="4"/>
                <c:pt idx="0">
                  <c:v>En gestión</c:v>
                </c:pt>
                <c:pt idx="1">
                  <c:v>Realizada</c:v>
                </c:pt>
                <c:pt idx="2">
                  <c:v>Sin programar</c:v>
                </c:pt>
                <c:pt idx="3">
                  <c:v>Total Result</c:v>
                </c:pt>
              </c:strCache>
            </c:strRef>
          </c:cat>
          <c:val>
            <c:numRef>
              <c:f>'Tablas Dinámicas'!$B$28:$B$31</c:f>
              <c:numCache>
                <c:formatCode>General</c:formatCode>
                <c:ptCount val="4"/>
                <c:pt idx="0">
                  <c:v>1</c:v>
                </c:pt>
                <c:pt idx="1">
                  <c:v>250</c:v>
                </c:pt>
                <c:pt idx="2">
                  <c:v>1</c:v>
                </c:pt>
                <c:pt idx="3">
                  <c:v>252</c:v>
                </c:pt>
              </c:numCache>
            </c:numRef>
          </c:val>
        </c:ser>
        <c:firstSliceAng val="0"/>
      </c:pieChart>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300" spc="-1" strike="noStrike">
                <a:solidFill>
                  <a:srgbClr val="595959"/>
                </a:solidFill>
                <a:latin typeface="Calibri"/>
              </a:defRPr>
            </a:pPr>
            <a:r>
              <a:rPr b="0" lang="en-US" sz="1300" spc="-1" strike="noStrike">
                <a:solidFill>
                  <a:srgbClr val="595959"/>
                </a:solidFill>
                <a:latin typeface="Calibri"/>
              </a:rPr>
              <a:t>Actividad 5 - PPT Programa a Docentes</a:t>
            </a:r>
          </a:p>
        </c:rich>
      </c:tx>
      <c:overlay val="0"/>
      <c:spPr>
        <a:noFill/>
        <a:ln w="0">
          <a:noFill/>
        </a:ln>
      </c:spPr>
    </c:title>
    <c:autoTitleDeleted val="0"/>
    <c:plotArea>
      <c:pieChart>
        <c:varyColors val="1"/>
        <c:ser>
          <c:idx val="0"/>
          <c:order val="0"/>
          <c:tx>
            <c:strRef>
              <c:f>'Tablas Dinámicas'!$B$36</c:f>
              <c:strCache>
                <c:ptCount val="1"/>
                <c:pt idx="0">
                  <c:v>Count of Estado PPT Programa Docentes</c:v>
                </c:pt>
              </c:strCache>
            </c:strRef>
          </c:tx>
          <c:spPr>
            <a:solidFill>
              <a:srgbClr val="4472c4"/>
            </a:solidFill>
            <a:ln w="0">
              <a:noFill/>
            </a:ln>
          </c:spPr>
          <c:explosion val="0"/>
          <c:dPt>
            <c:idx val="0"/>
            <c:spPr>
              <a:solidFill>
                <a:srgbClr val="ed7d31"/>
              </a:solidFill>
              <a:ln w="19080">
                <a:solidFill>
                  <a:srgbClr val="ffffff"/>
                </a:solidFill>
                <a:round/>
              </a:ln>
            </c:spPr>
          </c:dPt>
          <c:dPt>
            <c:idx val="1"/>
            <c:spPr>
              <a:solidFill>
                <a:srgbClr val="ffff00"/>
              </a:solidFill>
              <a:ln w="19080">
                <a:solidFill>
                  <a:srgbClr val="ffffff"/>
                </a:solidFill>
                <a:round/>
              </a:ln>
            </c:spPr>
          </c:dPt>
          <c:dPt>
            <c:idx val="2"/>
            <c:spPr>
              <a:solidFill>
                <a:srgbClr val="a9d18e"/>
              </a:solidFill>
              <a:ln w="19080">
                <a:solidFill>
                  <a:srgbClr val="ffffff"/>
                </a:solidFill>
                <a:round/>
              </a:ln>
            </c:spPr>
          </c:dPt>
          <c:dPt>
            <c:idx val="3"/>
            <c:spPr>
              <a:solidFill>
                <a:srgbClr val="ff0000"/>
              </a:solidFill>
              <a:ln w="19080">
                <a:solidFill>
                  <a:srgbClr val="ffffff"/>
                </a:solidFill>
                <a:round/>
              </a:ln>
            </c:spPr>
          </c:dPt>
          <c:dPt>
            <c:idx val="4"/>
            <c:spPr>
              <a:solidFill>
                <a:srgbClr val="5b9bd5"/>
              </a:solidFill>
              <a:ln w="19080">
                <a:solidFill>
                  <a:srgbClr val="ffffff"/>
                </a:solidFill>
                <a:round/>
              </a:ln>
            </c:spPr>
          </c:dPt>
          <c:dLbls>
            <c:dLbl>
              <c:idx val="0"/>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1"/>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2"/>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3"/>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4"/>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showLeaderLines val="0"/>
          </c:dLbls>
          <c:cat>
            <c:strRef>
              <c:f>'Tablas Dinámicas'!$A$37:$A$41</c:f>
              <c:strCache>
                <c:ptCount val="5"/>
                <c:pt idx="0">
                  <c:v>En gestión</c:v>
                </c:pt>
                <c:pt idx="1">
                  <c:v>Programada</c:v>
                </c:pt>
                <c:pt idx="2">
                  <c:v>Realizada</c:v>
                </c:pt>
                <c:pt idx="3">
                  <c:v>Sin programar</c:v>
                </c:pt>
                <c:pt idx="4">
                  <c:v>Total Result</c:v>
                </c:pt>
              </c:strCache>
            </c:strRef>
          </c:cat>
          <c:val>
            <c:numRef>
              <c:f>'Tablas Dinámicas'!$B$37:$B$41</c:f>
              <c:numCache>
                <c:formatCode>General</c:formatCode>
                <c:ptCount val="5"/>
                <c:pt idx="0">
                  <c:v>1</c:v>
                </c:pt>
                <c:pt idx="1">
                  <c:v>7</c:v>
                </c:pt>
                <c:pt idx="2">
                  <c:v>243</c:v>
                </c:pt>
                <c:pt idx="3">
                  <c:v>1</c:v>
                </c:pt>
                <c:pt idx="4">
                  <c:v>252</c:v>
                </c:pt>
              </c:numCache>
            </c:numRef>
          </c:val>
        </c:ser>
        <c:firstSliceAng val="0"/>
      </c:pieChart>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Actividad 6 - Encuesta Docentes</a:t>
            </a:r>
          </a:p>
        </c:rich>
      </c:tx>
      <c:overlay val="0"/>
      <c:spPr>
        <a:noFill/>
        <a:ln w="0">
          <a:noFill/>
        </a:ln>
      </c:spPr>
    </c:title>
    <c:autoTitleDeleted val="0"/>
    <c:plotArea>
      <c:pieChart>
        <c:varyColors val="1"/>
        <c:ser>
          <c:idx val="0"/>
          <c:order val="0"/>
          <c:tx>
            <c:strRef>
              <c:f>'Tablas Dinámicas'!$B$45</c:f>
              <c:strCache>
                <c:ptCount val="1"/>
                <c:pt idx="0">
                  <c:v>Count of Estado Encuesta Docentes</c:v>
                </c:pt>
              </c:strCache>
            </c:strRef>
          </c:tx>
          <c:spPr>
            <a:solidFill>
              <a:srgbClr val="4472c4"/>
            </a:solidFill>
            <a:ln w="0">
              <a:noFill/>
            </a:ln>
          </c:spPr>
          <c:explosion val="0"/>
          <c:dPt>
            <c:idx val="0"/>
            <c:spPr>
              <a:solidFill>
                <a:srgbClr val="ed7d31"/>
              </a:solidFill>
              <a:ln w="19080">
                <a:solidFill>
                  <a:srgbClr val="ffffff"/>
                </a:solidFill>
                <a:round/>
              </a:ln>
            </c:spPr>
          </c:dPt>
          <c:dPt>
            <c:idx val="1"/>
            <c:spPr>
              <a:solidFill>
                <a:srgbClr val="ffff00"/>
              </a:solidFill>
              <a:ln w="19080">
                <a:solidFill>
                  <a:srgbClr val="ffffff"/>
                </a:solidFill>
                <a:round/>
              </a:ln>
            </c:spPr>
          </c:dPt>
          <c:dPt>
            <c:idx val="2"/>
            <c:spPr>
              <a:solidFill>
                <a:srgbClr val="a9d18e"/>
              </a:solidFill>
              <a:ln w="19080">
                <a:solidFill>
                  <a:srgbClr val="ffffff"/>
                </a:solidFill>
                <a:round/>
              </a:ln>
            </c:spPr>
          </c:dPt>
          <c:dPt>
            <c:idx val="3"/>
            <c:spPr>
              <a:solidFill>
                <a:srgbClr val="ff0000"/>
              </a:solidFill>
              <a:ln w="19080">
                <a:solidFill>
                  <a:srgbClr val="ffffff"/>
                </a:solidFill>
                <a:round/>
              </a:ln>
            </c:spPr>
          </c:dPt>
          <c:dPt>
            <c:idx val="4"/>
            <c:spPr>
              <a:solidFill>
                <a:srgbClr val="5b9bd5"/>
              </a:solidFill>
              <a:ln w="19080">
                <a:solidFill>
                  <a:srgbClr val="ffffff"/>
                </a:solidFill>
                <a:round/>
              </a:ln>
            </c:spPr>
          </c:dPt>
          <c:dLbls>
            <c:dLbl>
              <c:idx val="0"/>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1"/>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2"/>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3"/>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4"/>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showLeaderLines val="0"/>
          </c:dLbls>
          <c:cat>
            <c:strRef>
              <c:f>'Tablas Dinámicas'!$A$46:$A$50</c:f>
              <c:strCache>
                <c:ptCount val="5"/>
                <c:pt idx="0">
                  <c:v>En gestión</c:v>
                </c:pt>
                <c:pt idx="1">
                  <c:v>Programada</c:v>
                </c:pt>
                <c:pt idx="2">
                  <c:v>Realizada</c:v>
                </c:pt>
                <c:pt idx="3">
                  <c:v>Sin programar</c:v>
                </c:pt>
                <c:pt idx="4">
                  <c:v>Total Result</c:v>
                </c:pt>
              </c:strCache>
            </c:strRef>
          </c:cat>
          <c:val>
            <c:numRef>
              <c:f>'Tablas Dinámicas'!$B$46:$B$50</c:f>
              <c:numCache>
                <c:formatCode>General</c:formatCode>
                <c:ptCount val="5"/>
                <c:pt idx="0">
                  <c:v>1</c:v>
                </c:pt>
                <c:pt idx="1">
                  <c:v>4</c:v>
                </c:pt>
                <c:pt idx="2">
                  <c:v>246</c:v>
                </c:pt>
                <c:pt idx="3">
                  <c:v>1</c:v>
                </c:pt>
                <c:pt idx="4">
                  <c:v>252</c:v>
                </c:pt>
              </c:numCache>
            </c:numRef>
          </c:val>
        </c:ser>
        <c:firstSliceAng val="0"/>
      </c:pieChart>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Actividad 7 - Taller PC Docentes</a:t>
            </a:r>
          </a:p>
        </c:rich>
      </c:tx>
      <c:overlay val="0"/>
      <c:spPr>
        <a:noFill/>
        <a:ln w="0">
          <a:noFill/>
        </a:ln>
      </c:spPr>
    </c:title>
    <c:autoTitleDeleted val="0"/>
    <c:plotArea>
      <c:pieChart>
        <c:varyColors val="1"/>
        <c:ser>
          <c:idx val="0"/>
          <c:order val="0"/>
          <c:tx>
            <c:strRef>
              <c:f>'Tablas Dinámicas'!$B$54</c:f>
              <c:strCache>
                <c:ptCount val="1"/>
                <c:pt idx="0">
                  <c:v>Count of Estado Taller PC Docentes</c:v>
                </c:pt>
              </c:strCache>
            </c:strRef>
          </c:tx>
          <c:spPr>
            <a:solidFill>
              <a:srgbClr val="4472c4"/>
            </a:solidFill>
            <a:ln w="0">
              <a:noFill/>
            </a:ln>
          </c:spPr>
          <c:explosion val="0"/>
          <c:dPt>
            <c:idx val="0"/>
            <c:spPr>
              <a:solidFill>
                <a:srgbClr val="ed7d31"/>
              </a:solidFill>
              <a:ln w="19080">
                <a:solidFill>
                  <a:srgbClr val="ffffff"/>
                </a:solidFill>
                <a:round/>
              </a:ln>
            </c:spPr>
          </c:dPt>
          <c:dPt>
            <c:idx val="1"/>
            <c:spPr>
              <a:solidFill>
                <a:srgbClr val="ffff00"/>
              </a:solidFill>
              <a:ln w="19080">
                <a:solidFill>
                  <a:srgbClr val="ffffff"/>
                </a:solidFill>
                <a:round/>
              </a:ln>
            </c:spPr>
          </c:dPt>
          <c:dPt>
            <c:idx val="2"/>
            <c:spPr>
              <a:solidFill>
                <a:srgbClr val="a9d18e"/>
              </a:solidFill>
              <a:ln w="19080">
                <a:solidFill>
                  <a:srgbClr val="ffffff"/>
                </a:solidFill>
                <a:round/>
              </a:ln>
            </c:spPr>
          </c:dPt>
          <c:dPt>
            <c:idx val="3"/>
            <c:spPr>
              <a:solidFill>
                <a:srgbClr val="ff0000"/>
              </a:solidFill>
              <a:ln w="19080">
                <a:solidFill>
                  <a:srgbClr val="ffffff"/>
                </a:solidFill>
                <a:round/>
              </a:ln>
            </c:spPr>
          </c:dPt>
          <c:dPt>
            <c:idx val="4"/>
            <c:spPr>
              <a:solidFill>
                <a:srgbClr val="5b9bd5"/>
              </a:solidFill>
              <a:ln w="19080">
                <a:solidFill>
                  <a:srgbClr val="ffffff"/>
                </a:solidFill>
                <a:round/>
              </a:ln>
            </c:spPr>
          </c:dPt>
          <c:dLbls>
            <c:dLbl>
              <c:idx val="0"/>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1"/>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2"/>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3"/>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4"/>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showLeaderLines val="0"/>
          </c:dLbls>
          <c:cat>
            <c:strRef>
              <c:f>'Tablas Dinámicas'!$A$55:$A$59</c:f>
              <c:strCache>
                <c:ptCount val="5"/>
                <c:pt idx="0">
                  <c:v>En gestión</c:v>
                </c:pt>
                <c:pt idx="1">
                  <c:v>Programada</c:v>
                </c:pt>
                <c:pt idx="2">
                  <c:v>Realizada</c:v>
                </c:pt>
                <c:pt idx="3">
                  <c:v>Sin programar</c:v>
                </c:pt>
                <c:pt idx="4">
                  <c:v>Total Result</c:v>
                </c:pt>
              </c:strCache>
            </c:strRef>
          </c:cat>
          <c:val>
            <c:numRef>
              <c:f>'Tablas Dinámicas'!$B$55:$B$59</c:f>
              <c:numCache>
                <c:formatCode>General</c:formatCode>
                <c:ptCount val="5"/>
                <c:pt idx="0">
                  <c:v>1</c:v>
                </c:pt>
                <c:pt idx="1">
                  <c:v>7</c:v>
                </c:pt>
                <c:pt idx="2">
                  <c:v>243</c:v>
                </c:pt>
                <c:pt idx="3">
                  <c:v>1</c:v>
                </c:pt>
                <c:pt idx="4">
                  <c:v>252</c:v>
                </c:pt>
              </c:numCache>
            </c:numRef>
          </c:val>
        </c:ser>
        <c:firstSliceAng val="0"/>
      </c:pieChart>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4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Actividad 8 - Encuesta Estudiantes</a:t>
            </a:r>
          </a:p>
        </c:rich>
      </c:tx>
      <c:overlay val="0"/>
      <c:spPr>
        <a:noFill/>
        <a:ln w="0">
          <a:noFill/>
        </a:ln>
      </c:spPr>
    </c:title>
    <c:autoTitleDeleted val="0"/>
    <c:plotArea>
      <c:pieChart>
        <c:varyColors val="1"/>
        <c:ser>
          <c:idx val="0"/>
          <c:order val="0"/>
          <c:tx>
            <c:strRef>
              <c:f>'Tablas Dinámicas'!$B$63</c:f>
              <c:strCache>
                <c:ptCount val="1"/>
                <c:pt idx="0">
                  <c:v>Count of Estado Encuesta Estudiantes</c:v>
                </c:pt>
              </c:strCache>
            </c:strRef>
          </c:tx>
          <c:spPr>
            <a:solidFill>
              <a:srgbClr val="4472c4"/>
            </a:solidFill>
            <a:ln w="0">
              <a:noFill/>
            </a:ln>
          </c:spPr>
          <c:explosion val="0"/>
          <c:dPt>
            <c:idx val="0"/>
            <c:spPr>
              <a:solidFill>
                <a:srgbClr val="ffff00"/>
              </a:solidFill>
              <a:ln w="19080">
                <a:solidFill>
                  <a:srgbClr val="ffffff"/>
                </a:solidFill>
                <a:round/>
              </a:ln>
            </c:spPr>
          </c:dPt>
          <c:dPt>
            <c:idx val="1"/>
            <c:spPr>
              <a:solidFill>
                <a:srgbClr val="a9d18e"/>
              </a:solidFill>
              <a:ln w="19080">
                <a:solidFill>
                  <a:srgbClr val="ffffff"/>
                </a:solidFill>
                <a:round/>
              </a:ln>
            </c:spPr>
          </c:dPt>
          <c:dPt>
            <c:idx val="2"/>
            <c:spPr>
              <a:solidFill>
                <a:srgbClr val="ff0000"/>
              </a:solidFill>
              <a:ln w="19080">
                <a:solidFill>
                  <a:srgbClr val="ffffff"/>
                </a:solidFill>
                <a:round/>
              </a:ln>
            </c:spPr>
          </c:dPt>
          <c:dPt>
            <c:idx val="3"/>
            <c:spPr>
              <a:solidFill>
                <a:srgbClr val="ffc000"/>
              </a:solidFill>
              <a:ln w="19080">
                <a:solidFill>
                  <a:srgbClr val="ffffff"/>
                </a:solidFill>
                <a:round/>
              </a:ln>
            </c:spPr>
          </c:dPt>
          <c:dLbls>
            <c:dLbl>
              <c:idx val="0"/>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1"/>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2"/>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3"/>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showLeaderLines val="0"/>
          </c:dLbls>
          <c:cat>
            <c:strRef>
              <c:f>'Tablas Dinámicas'!$A$64:$A$67</c:f>
              <c:strCache>
                <c:ptCount val="4"/>
                <c:pt idx="0">
                  <c:v>Programada</c:v>
                </c:pt>
                <c:pt idx="1">
                  <c:v>Realizada</c:v>
                </c:pt>
                <c:pt idx="2">
                  <c:v>Sin programar</c:v>
                </c:pt>
                <c:pt idx="3">
                  <c:v>Total Result</c:v>
                </c:pt>
              </c:strCache>
            </c:strRef>
          </c:cat>
          <c:val>
            <c:numRef>
              <c:f>'Tablas Dinámicas'!$B$64:$B$67</c:f>
              <c:numCache>
                <c:formatCode>General</c:formatCode>
                <c:ptCount val="4"/>
                <c:pt idx="0">
                  <c:v>1</c:v>
                </c:pt>
                <c:pt idx="1">
                  <c:v>250</c:v>
                </c:pt>
                <c:pt idx="2">
                  <c:v>1</c:v>
                </c:pt>
                <c:pt idx="3">
                  <c:v>252</c:v>
                </c:pt>
              </c:numCache>
            </c:numRef>
          </c:val>
        </c:ser>
        <c:firstSliceAng val="0"/>
      </c:pieChart>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4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GB" sz="1300" spc="-1" strike="noStrike">
                <a:solidFill>
                  <a:srgbClr val="595959"/>
                </a:solidFill>
                <a:latin typeface="Calibri"/>
              </a:defRPr>
            </a:pPr>
            <a:r>
              <a:rPr b="0" lang="en-GB" sz="1300" spc="-1" strike="noStrike">
                <a:solidFill>
                  <a:srgbClr val="595959"/>
                </a:solidFill>
                <a:latin typeface="Calibri"/>
              </a:rPr>
              <a:t>Actividad 9 - Inventario Infraestructura</a:t>
            </a:r>
          </a:p>
        </c:rich>
      </c:tx>
      <c:overlay val="0"/>
      <c:spPr>
        <a:noFill/>
        <a:ln w="0">
          <a:noFill/>
        </a:ln>
      </c:spPr>
    </c:title>
    <c:autoTitleDeleted val="0"/>
    <c:plotArea>
      <c:pieChart>
        <c:varyColors val="1"/>
        <c:ser>
          <c:idx val="0"/>
          <c:order val="0"/>
          <c:tx>
            <c:strRef>
              <c:f>'Tablas Dinámicas'!$B$72</c:f>
              <c:strCache>
                <c:ptCount val="1"/>
                <c:pt idx="0">
                  <c:v>Count of Estado Infraestructura</c:v>
                </c:pt>
              </c:strCache>
            </c:strRef>
          </c:tx>
          <c:spPr>
            <a:solidFill>
              <a:srgbClr val="4472c4"/>
            </a:solidFill>
            <a:ln w="0">
              <a:noFill/>
            </a:ln>
          </c:spPr>
          <c:explosion val="0"/>
          <c:dPt>
            <c:idx val="0"/>
            <c:spPr>
              <a:solidFill>
                <a:srgbClr val="ffff00"/>
              </a:solidFill>
              <a:ln w="19080">
                <a:solidFill>
                  <a:srgbClr val="ffffff"/>
                </a:solidFill>
                <a:round/>
              </a:ln>
            </c:spPr>
          </c:dPt>
          <c:dPt>
            <c:idx val="1"/>
            <c:spPr>
              <a:solidFill>
                <a:srgbClr val="a9d18e"/>
              </a:solidFill>
              <a:ln w="19080">
                <a:solidFill>
                  <a:srgbClr val="ffffff"/>
                </a:solidFill>
                <a:round/>
              </a:ln>
            </c:spPr>
          </c:dPt>
          <c:dPt>
            <c:idx val="2"/>
            <c:spPr>
              <a:solidFill>
                <a:srgbClr val="ff0000"/>
              </a:solidFill>
              <a:ln w="19080">
                <a:solidFill>
                  <a:srgbClr val="ffffff"/>
                </a:solidFill>
                <a:round/>
              </a:ln>
            </c:spPr>
          </c:dPt>
          <c:dPt>
            <c:idx val="3"/>
            <c:spPr>
              <a:solidFill>
                <a:srgbClr val="ffc000"/>
              </a:solidFill>
              <a:ln w="19080">
                <a:solidFill>
                  <a:srgbClr val="ffffff"/>
                </a:solidFill>
                <a:round/>
              </a:ln>
            </c:spPr>
          </c:dPt>
          <c:dLbls>
            <c:dLbl>
              <c:idx val="0"/>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1"/>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2"/>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3"/>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showLeaderLines val="0"/>
          </c:dLbls>
          <c:cat>
            <c:strRef>
              <c:f>'Tablas Dinámicas'!$A$73:$A$76</c:f>
              <c:strCache>
                <c:ptCount val="4"/>
                <c:pt idx="0">
                  <c:v>Programada</c:v>
                </c:pt>
                <c:pt idx="1">
                  <c:v>Realizada</c:v>
                </c:pt>
                <c:pt idx="2">
                  <c:v>Sin programar</c:v>
                </c:pt>
                <c:pt idx="3">
                  <c:v>Total Result</c:v>
                </c:pt>
              </c:strCache>
            </c:strRef>
          </c:cat>
          <c:val>
            <c:numRef>
              <c:f>'Tablas Dinámicas'!$B$73:$B$76</c:f>
              <c:numCache>
                <c:formatCode>General</c:formatCode>
                <c:ptCount val="4"/>
                <c:pt idx="0">
                  <c:v>1</c:v>
                </c:pt>
                <c:pt idx="1">
                  <c:v>250</c:v>
                </c:pt>
                <c:pt idx="2">
                  <c:v>1</c:v>
                </c:pt>
                <c:pt idx="3">
                  <c:v>252</c:v>
                </c:pt>
              </c:numCache>
            </c:numRef>
          </c:val>
        </c:ser>
        <c:firstSliceAng val="0"/>
      </c:pieChart>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4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300" spc="-1" strike="noStrike">
                <a:solidFill>
                  <a:srgbClr val="595959"/>
                </a:solidFill>
                <a:latin typeface="Calibri"/>
              </a:defRPr>
            </a:pPr>
            <a:r>
              <a:rPr b="0" lang="en-US" sz="1300" spc="-1" strike="noStrike">
                <a:solidFill>
                  <a:srgbClr val="595959"/>
                </a:solidFill>
                <a:latin typeface="Calibri"/>
              </a:rPr>
              <a:t>Actividad 10 - Entrevista líder Informática</a:t>
            </a:r>
          </a:p>
        </c:rich>
      </c:tx>
      <c:overlay val="0"/>
      <c:spPr>
        <a:noFill/>
        <a:ln w="0">
          <a:noFill/>
        </a:ln>
      </c:spPr>
    </c:title>
    <c:autoTitleDeleted val="0"/>
    <c:plotArea>
      <c:pieChart>
        <c:varyColors val="1"/>
        <c:ser>
          <c:idx val="0"/>
          <c:order val="0"/>
          <c:tx>
            <c:strRef>
              <c:f>'Tablas Dinámicas'!$B$81</c:f>
              <c:strCache>
                <c:ptCount val="1"/>
                <c:pt idx="0">
                  <c:v>Count of Estado Entrevista Líder Área Informática</c:v>
                </c:pt>
              </c:strCache>
            </c:strRef>
          </c:tx>
          <c:spPr>
            <a:solidFill>
              <a:srgbClr val="4472c4"/>
            </a:solidFill>
            <a:ln w="0">
              <a:noFill/>
            </a:ln>
          </c:spPr>
          <c:explosion val="0"/>
          <c:dPt>
            <c:idx val="0"/>
            <c:spPr>
              <a:solidFill>
                <a:srgbClr val="ffff00"/>
              </a:solidFill>
              <a:ln w="19080">
                <a:solidFill>
                  <a:srgbClr val="ffffff"/>
                </a:solidFill>
                <a:round/>
              </a:ln>
            </c:spPr>
          </c:dPt>
          <c:dPt>
            <c:idx val="1"/>
            <c:spPr>
              <a:solidFill>
                <a:srgbClr val="a9d18e"/>
              </a:solidFill>
              <a:ln w="19080">
                <a:solidFill>
                  <a:srgbClr val="ffffff"/>
                </a:solidFill>
                <a:round/>
              </a:ln>
            </c:spPr>
          </c:dPt>
          <c:dPt>
            <c:idx val="2"/>
            <c:spPr>
              <a:solidFill>
                <a:srgbClr val="ff0000"/>
              </a:solidFill>
              <a:ln w="19080">
                <a:solidFill>
                  <a:srgbClr val="ffffff"/>
                </a:solidFill>
                <a:round/>
              </a:ln>
            </c:spPr>
          </c:dPt>
          <c:dPt>
            <c:idx val="3"/>
            <c:spPr>
              <a:solidFill>
                <a:srgbClr val="ffc000"/>
              </a:solidFill>
              <a:ln w="19080">
                <a:solidFill>
                  <a:srgbClr val="ffffff"/>
                </a:solidFill>
                <a:round/>
              </a:ln>
            </c:spPr>
          </c:dPt>
          <c:dLbls>
            <c:dLbl>
              <c:idx val="0"/>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1"/>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2"/>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3"/>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showLeaderLines val="0"/>
          </c:dLbls>
          <c:cat>
            <c:strRef>
              <c:f>'Tablas Dinámicas'!$A$82:$A$85</c:f>
              <c:strCache>
                <c:ptCount val="4"/>
                <c:pt idx="0">
                  <c:v>Programada</c:v>
                </c:pt>
                <c:pt idx="1">
                  <c:v>Realizada</c:v>
                </c:pt>
                <c:pt idx="2">
                  <c:v>Sin programar</c:v>
                </c:pt>
                <c:pt idx="3">
                  <c:v>Total Result</c:v>
                </c:pt>
              </c:strCache>
            </c:strRef>
          </c:cat>
          <c:val>
            <c:numRef>
              <c:f>'Tablas Dinámicas'!$B$82:$B$85</c:f>
              <c:numCache>
                <c:formatCode>General</c:formatCode>
                <c:ptCount val="4"/>
                <c:pt idx="0">
                  <c:v>1</c:v>
                </c:pt>
                <c:pt idx="1">
                  <c:v>250</c:v>
                </c:pt>
                <c:pt idx="2">
                  <c:v>1</c:v>
                </c:pt>
                <c:pt idx="3">
                  <c:v>252</c:v>
                </c:pt>
              </c:numCache>
            </c:numRef>
          </c:val>
        </c:ser>
        <c:firstSliceAng val="0"/>
      </c:pieChart>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4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Actividad 11 - Observación en el aula</a:t>
            </a:r>
          </a:p>
        </c:rich>
      </c:tx>
      <c:overlay val="0"/>
      <c:spPr>
        <a:noFill/>
        <a:ln w="0">
          <a:noFill/>
        </a:ln>
      </c:spPr>
    </c:title>
    <c:autoTitleDeleted val="0"/>
    <c:plotArea>
      <c:pieChart>
        <c:varyColors val="1"/>
        <c:ser>
          <c:idx val="0"/>
          <c:order val="0"/>
          <c:tx>
            <c:strRef>
              <c:f>'Tablas Dinámicas'!$B$90</c:f>
              <c:strCache>
                <c:ptCount val="1"/>
                <c:pt idx="0">
                  <c:v>Count of Estado Obs Aula</c:v>
                </c:pt>
              </c:strCache>
            </c:strRef>
          </c:tx>
          <c:spPr>
            <a:solidFill>
              <a:srgbClr val="4472c4"/>
            </a:solidFill>
            <a:ln w="0">
              <a:noFill/>
            </a:ln>
          </c:spPr>
          <c:explosion val="0"/>
          <c:dPt>
            <c:idx val="0"/>
            <c:spPr>
              <a:solidFill>
                <a:srgbClr val="ed7d31"/>
              </a:solidFill>
              <a:ln w="19080">
                <a:solidFill>
                  <a:srgbClr val="ffffff"/>
                </a:solidFill>
                <a:round/>
              </a:ln>
            </c:spPr>
          </c:dPt>
          <c:dPt>
            <c:idx val="1"/>
            <c:spPr>
              <a:solidFill>
                <a:srgbClr val="2e75b6"/>
              </a:solidFill>
              <a:ln w="19080">
                <a:solidFill>
                  <a:srgbClr val="ffffff"/>
                </a:solidFill>
                <a:round/>
              </a:ln>
            </c:spPr>
          </c:dPt>
          <c:dPt>
            <c:idx val="2"/>
            <c:spPr>
              <a:solidFill>
                <a:srgbClr val="a9d18e"/>
              </a:solidFill>
              <a:ln w="19080">
                <a:solidFill>
                  <a:srgbClr val="ffffff"/>
                </a:solidFill>
                <a:round/>
              </a:ln>
            </c:spPr>
          </c:dPt>
          <c:dPt>
            <c:idx val="3"/>
            <c:spPr>
              <a:solidFill>
                <a:srgbClr val="ff0000"/>
              </a:solidFill>
              <a:ln w="19080">
                <a:solidFill>
                  <a:srgbClr val="ffffff"/>
                </a:solidFill>
                <a:round/>
              </a:ln>
            </c:spPr>
          </c:dPt>
          <c:dPt>
            <c:idx val="4"/>
            <c:spPr>
              <a:solidFill>
                <a:srgbClr val="5b9bd5"/>
              </a:solidFill>
              <a:ln w="19080">
                <a:solidFill>
                  <a:srgbClr val="ffffff"/>
                </a:solidFill>
                <a:round/>
              </a:ln>
            </c:spPr>
          </c:dPt>
          <c:dLbls>
            <c:dLbl>
              <c:idx val="0"/>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1"/>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2"/>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3"/>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4"/>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showLeaderLines val="0"/>
          </c:dLbls>
          <c:cat>
            <c:strRef>
              <c:f>'Tablas Dinámicas'!$A$91:$A$95</c:f>
              <c:strCache>
                <c:ptCount val="5"/>
                <c:pt idx="0">
                  <c:v>En gestión</c:v>
                </c:pt>
                <c:pt idx="1">
                  <c:v>Realizada</c:v>
                </c:pt>
                <c:pt idx="2">
                  <c:v>Sin programar</c:v>
                </c:pt>
                <c:pt idx="3">
                  <c:v>No aplica fichas</c:v>
                </c:pt>
                <c:pt idx="4">
                  <c:v>Total Result</c:v>
                </c:pt>
              </c:strCache>
            </c:strRef>
          </c:cat>
          <c:val>
            <c:numRef>
              <c:f>'Tablas Dinámicas'!$B$91:$B$95</c:f>
              <c:numCache>
                <c:formatCode>General</c:formatCode>
                <c:ptCount val="5"/>
                <c:pt idx="0">
                  <c:v>2</c:v>
                </c:pt>
                <c:pt idx="1">
                  <c:v>23</c:v>
                </c:pt>
                <c:pt idx="2">
                  <c:v>1</c:v>
                </c:pt>
                <c:pt idx="3">
                  <c:v>226</c:v>
                </c:pt>
                <c:pt idx="4">
                  <c:v>252</c:v>
                </c:pt>
              </c:numCache>
            </c:numRef>
          </c:val>
        </c:ser>
        <c:firstSliceAng val="0"/>
      </c:pieChart>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4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Actividad 12 - Recolección Documental</a:t>
            </a:r>
          </a:p>
        </c:rich>
      </c:tx>
      <c:overlay val="0"/>
      <c:spPr>
        <a:noFill/>
        <a:ln w="0">
          <a:noFill/>
        </a:ln>
      </c:spPr>
    </c:title>
    <c:autoTitleDeleted val="0"/>
    <c:plotArea>
      <c:pieChart>
        <c:varyColors val="1"/>
        <c:ser>
          <c:idx val="0"/>
          <c:order val="0"/>
          <c:tx>
            <c:strRef>
              <c:f>'Tablas Dinámicas'!$B$100</c:f>
              <c:strCache>
                <c:ptCount val="1"/>
                <c:pt idx="0">
                  <c:v>Count of Estado Recolección Documental</c:v>
                </c:pt>
              </c:strCache>
            </c:strRef>
          </c:tx>
          <c:spPr>
            <a:solidFill>
              <a:srgbClr val="4472c4"/>
            </a:solidFill>
            <a:ln w="0">
              <a:noFill/>
            </a:ln>
          </c:spPr>
          <c:explosion val="0"/>
          <c:dPt>
            <c:idx val="0"/>
            <c:spPr>
              <a:solidFill>
                <a:srgbClr val="ed7d31"/>
              </a:solidFill>
              <a:ln w="19080">
                <a:solidFill>
                  <a:srgbClr val="ffffff"/>
                </a:solidFill>
                <a:round/>
              </a:ln>
            </c:spPr>
          </c:dPt>
          <c:dPt>
            <c:idx val="1"/>
            <c:spPr>
              <a:solidFill>
                <a:srgbClr val="a9d18e"/>
              </a:solidFill>
              <a:ln w="19080">
                <a:solidFill>
                  <a:srgbClr val="ffffff"/>
                </a:solidFill>
                <a:round/>
              </a:ln>
            </c:spPr>
          </c:dPt>
          <c:dPt>
            <c:idx val="2"/>
            <c:spPr>
              <a:solidFill>
                <a:srgbClr val="ff0000"/>
              </a:solidFill>
              <a:ln w="19080">
                <a:solidFill>
                  <a:srgbClr val="ffffff"/>
                </a:solidFill>
                <a:round/>
              </a:ln>
            </c:spPr>
          </c:dPt>
          <c:dPt>
            <c:idx val="3"/>
            <c:spPr>
              <a:solidFill>
                <a:srgbClr val="ffc000"/>
              </a:solidFill>
              <a:ln w="0">
                <a:noFill/>
              </a:ln>
            </c:spPr>
          </c:dPt>
          <c:dLbls>
            <c:dLbl>
              <c:idx val="0"/>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1"/>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2"/>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3"/>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showLeaderLines val="0"/>
          </c:dLbls>
          <c:cat>
            <c:strRef>
              <c:f>'Tablas Dinámicas'!$A$101:$A$104</c:f>
              <c:strCache>
                <c:ptCount val="4"/>
                <c:pt idx="0">
                  <c:v>En gestión</c:v>
                </c:pt>
                <c:pt idx="1">
                  <c:v>Realizada</c:v>
                </c:pt>
                <c:pt idx="2">
                  <c:v>Sin programar</c:v>
                </c:pt>
                <c:pt idx="3">
                  <c:v>Total Result</c:v>
                </c:pt>
              </c:strCache>
            </c:strRef>
          </c:cat>
          <c:val>
            <c:numRef>
              <c:f>'Tablas Dinámicas'!$B$101:$B$104</c:f>
              <c:numCache>
                <c:formatCode>General</c:formatCode>
                <c:ptCount val="4"/>
                <c:pt idx="0">
                  <c:v>3</c:v>
                </c:pt>
                <c:pt idx="1">
                  <c:v>248</c:v>
                </c:pt>
                <c:pt idx="2">
                  <c:v>1</c:v>
                </c:pt>
                <c:pt idx="3">
                  <c:v>252</c:v>
                </c:pt>
              </c:numCache>
            </c:numRef>
          </c:val>
        </c:ser>
        <c:firstSliceAng val="0"/>
      </c:pieChart>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4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Actividades completadas de M1 por IE</a:t>
            </a:r>
          </a:p>
        </c:rich>
      </c:tx>
      <c:overlay val="0"/>
      <c:spPr>
        <a:noFill/>
        <a:ln w="0">
          <a:noFill/>
        </a:ln>
      </c:spPr>
    </c:title>
    <c:autoTitleDeleted val="0"/>
    <c:plotArea>
      <c:barChart>
        <c:barDir val="col"/>
        <c:grouping val="clustered"/>
        <c:varyColors val="0"/>
        <c:ser>
          <c:idx val="0"/>
          <c:order val="0"/>
          <c:tx>
            <c:strRef>
              <c:f>'Tablas Dinámicas'!$B$108</c:f>
              <c:strCache>
                <c:ptCount val="1"/>
                <c:pt idx="0">
                  <c:v>No. IE</c:v>
                </c:pt>
              </c:strCache>
            </c:strRef>
          </c:tx>
          <c:spPr>
            <a:solidFill>
              <a:srgbClr val="4472c4"/>
            </a:solidFill>
            <a:ln w="0">
              <a:noFill/>
            </a:ln>
          </c:spPr>
          <c:invertIfNegative val="0"/>
          <c:dLbls>
            <c:numFmt formatCode="General" sourceLinked="1"/>
            <c:txPr>
              <a:bodyPr wrap="square"/>
              <a:lstStyle/>
              <a:p>
                <a:pPr>
                  <a:defRPr b="0" sz="900" spc="-1" strike="noStrike">
                    <a:solidFill>
                      <a:srgbClr val="404040"/>
                    </a:solidFill>
                    <a:latin typeface="Calibri"/>
                  </a:defRPr>
                </a:pPr>
              </a:p>
            </c:txPr>
            <c:dLblPos val="outEnd"/>
            <c:showLegendKey val="0"/>
            <c:showVal val="1"/>
            <c:showCatName val="0"/>
            <c:showSerName val="0"/>
            <c:showPercent val="0"/>
            <c:separator>; </c:separator>
            <c:showLeaderLines val="0"/>
            <c:extLst>
              <c:ext xmlns:c15="http://schemas.microsoft.com/office/drawing/2012/chart" uri="{CE6537A1-D6FC-4f65-9D91-7224C49458BB}">
                <c15:showLeaderLines val="1"/>
              </c:ext>
            </c:extLst>
          </c:dLbls>
          <c:cat>
            <c:strRef>
              <c:f>'Tablas Dinámicas'!$A$109:$A$117</c:f>
              <c:strCache>
                <c:ptCount val="9"/>
                <c:pt idx="0">
                  <c:v>0</c:v>
                </c:pt>
                <c:pt idx="1">
                  <c:v>3</c:v>
                </c:pt>
                <c:pt idx="2">
                  <c:v>6</c:v>
                </c:pt>
                <c:pt idx="3">
                  <c:v>8</c:v>
                </c:pt>
                <c:pt idx="4">
                  <c:v>9</c:v>
                </c:pt>
                <c:pt idx="5">
                  <c:v>10</c:v>
                </c:pt>
                <c:pt idx="6">
                  <c:v>11</c:v>
                </c:pt>
                <c:pt idx="7">
                  <c:v>12</c:v>
                </c:pt>
                <c:pt idx="8">
                  <c:v>Total Result</c:v>
                </c:pt>
              </c:strCache>
            </c:strRef>
          </c:cat>
          <c:val>
            <c:numRef>
              <c:f>'Tablas Dinámicas'!$B$109:$B$117</c:f>
              <c:numCache>
                <c:formatCode>General</c:formatCode>
                <c:ptCount val="9"/>
                <c:pt idx="0">
                  <c:v>1</c:v>
                </c:pt>
                <c:pt idx="1">
                  <c:v>1</c:v>
                </c:pt>
                <c:pt idx="2">
                  <c:v>2</c:v>
                </c:pt>
                <c:pt idx="3">
                  <c:v>2</c:v>
                </c:pt>
                <c:pt idx="4">
                  <c:v>2</c:v>
                </c:pt>
                <c:pt idx="5">
                  <c:v>2</c:v>
                </c:pt>
                <c:pt idx="6">
                  <c:v>220</c:v>
                </c:pt>
                <c:pt idx="7">
                  <c:v>22</c:v>
                </c:pt>
                <c:pt idx="8">
                  <c:v>252</c:v>
                </c:pt>
              </c:numCache>
            </c:numRef>
          </c:val>
        </c:ser>
        <c:gapWidth val="219"/>
        <c:overlap val="-27"/>
        <c:axId val="97844978"/>
        <c:axId val="30721923"/>
      </c:barChart>
      <c:catAx>
        <c:axId val="97844978"/>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0721923"/>
        <c:crosses val="autoZero"/>
        <c:auto val="1"/>
        <c:lblAlgn val="ctr"/>
        <c:lblOffset val="100"/>
        <c:noMultiLvlLbl val="0"/>
      </c:catAx>
      <c:valAx>
        <c:axId val="3072192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7844978"/>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4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300" spc="-1" strike="noStrike">
                <a:solidFill>
                  <a:srgbClr val="595959"/>
                </a:solidFill>
                <a:latin typeface="Calibri"/>
              </a:defRPr>
            </a:pPr>
            <a:r>
              <a:rPr b="0" lang="en-US" sz="1300" spc="-1" strike="noStrike">
                <a:solidFill>
                  <a:srgbClr val="595959"/>
                </a:solidFill>
                <a:latin typeface="Calibri"/>
              </a:rPr>
              <a:t>IE con visita de inicio (Momento 1)</a:t>
            </a:r>
          </a:p>
        </c:rich>
      </c:tx>
      <c:overlay val="0"/>
      <c:spPr>
        <a:noFill/>
        <a:ln w="0">
          <a:noFill/>
        </a:ln>
      </c:spPr>
    </c:title>
    <c:autoTitleDeleted val="0"/>
    <c:plotArea>
      <c:pieChart>
        <c:varyColors val="1"/>
        <c:ser>
          <c:idx val="0"/>
          <c:order val="0"/>
          <c:tx>
            <c:strRef>
              <c:f>'Tablas Dinámicas'!$B$126</c:f>
              <c:strCache>
                <c:ptCount val="1"/>
                <c:pt idx="0">
                  <c:v>Count of Visita 1</c:v>
                </c:pt>
              </c:strCache>
            </c:strRef>
          </c:tx>
          <c:spPr>
            <a:solidFill>
              <a:srgbClr val="4472c4"/>
            </a:solidFill>
            <a:ln w="0">
              <a:noFill/>
            </a:ln>
          </c:spPr>
          <c:explosion val="0"/>
          <c:dPt>
            <c:idx val="0"/>
            <c:spPr>
              <a:solidFill>
                <a:srgbClr val="a9d18e"/>
              </a:solidFill>
              <a:ln w="19080">
                <a:solidFill>
                  <a:srgbClr val="ffffff"/>
                </a:solidFill>
                <a:round/>
              </a:ln>
            </c:spPr>
          </c:dPt>
          <c:dPt>
            <c:idx val="1"/>
            <c:spPr>
              <a:solidFill>
                <a:srgbClr val="ff0000"/>
              </a:solidFill>
              <a:ln w="19080">
                <a:solidFill>
                  <a:srgbClr val="ffffff"/>
                </a:solidFill>
                <a:round/>
              </a:ln>
            </c:spPr>
          </c:dPt>
          <c:dPt>
            <c:idx val="2"/>
            <c:spPr>
              <a:solidFill>
                <a:srgbClr val="a5a5a5"/>
              </a:solidFill>
              <a:ln w="19080">
                <a:solidFill>
                  <a:srgbClr val="ffffff"/>
                </a:solidFill>
                <a:round/>
              </a:ln>
            </c:spPr>
          </c:dPt>
          <c:dLbls>
            <c:numFmt formatCode="General" sourceLinked="1"/>
            <c:dLbl>
              <c:idx val="0"/>
              <c:numFmt formatCode="General" sourceLinked="1"/>
              <c:txPr>
                <a:bodyPr wrap="square"/>
                <a:lstStyle/>
                <a:p>
                  <a:pPr>
                    <a:defRPr b="1" sz="900" spc="-1" strike="noStrike">
                      <a:solidFill>
                        <a:srgbClr val="404040"/>
                      </a:solidFill>
                      <a:latin typeface="Calibri"/>
                    </a:defRPr>
                  </a:pPr>
                </a:p>
              </c:txPr>
              <c:dLblPos val="bestFit"/>
              <c:showLegendKey val="0"/>
              <c:showVal val="1"/>
              <c:showCatName val="0"/>
              <c:showSerName val="0"/>
              <c:showPercent val="0"/>
              <c:separator>; </c:separator>
            </c:dLbl>
            <c:dLbl>
              <c:idx val="1"/>
              <c:numFmt formatCode="General" sourceLinked="1"/>
              <c:txPr>
                <a:bodyPr wrap="square"/>
                <a:lstStyle/>
                <a:p>
                  <a:pPr>
                    <a:defRPr b="1" sz="900" spc="-1" strike="noStrike">
                      <a:solidFill>
                        <a:srgbClr val="404040"/>
                      </a:solidFill>
                      <a:latin typeface="Calibri"/>
                    </a:defRPr>
                  </a:pPr>
                </a:p>
              </c:txPr>
              <c:dLblPos val="bestFit"/>
              <c:showLegendKey val="0"/>
              <c:showVal val="1"/>
              <c:showCatName val="0"/>
              <c:showSerName val="0"/>
              <c:showPercent val="0"/>
              <c:separator>; </c:separator>
            </c:dLbl>
            <c:dLbl>
              <c:idx val="2"/>
              <c:numFmt formatCode="General" sourceLinked="1"/>
              <c:txPr>
                <a:bodyPr wrap="square"/>
                <a:lstStyle/>
                <a:p>
                  <a:pPr>
                    <a:defRPr b="1" sz="900" spc="-1" strike="noStrike">
                      <a:solidFill>
                        <a:srgbClr val="404040"/>
                      </a:solidFill>
                      <a:latin typeface="Calibri"/>
                    </a:defRPr>
                  </a:pPr>
                </a:p>
              </c:txPr>
              <c:dLblPos val="bestFit"/>
              <c:showLegendKey val="0"/>
              <c:showVal val="1"/>
              <c:showCatName val="0"/>
              <c:showSerName val="0"/>
              <c:showPercent val="0"/>
              <c:separator>; </c:separator>
            </c:dLbl>
            <c:txPr>
              <a:bodyPr wrap="square"/>
              <a:lstStyle/>
              <a:p>
                <a:pPr>
                  <a:defRPr b="1" sz="900" spc="-1" strike="noStrike">
                    <a:solidFill>
                      <a:srgbClr val="404040"/>
                    </a:solidFill>
                    <a:latin typeface="Calibri"/>
                  </a:defRPr>
                </a:pPr>
              </a:p>
            </c:txPr>
            <c:dLblPos val="bestFit"/>
            <c:showLegendKey val="0"/>
            <c:showVal val="1"/>
            <c:showCatName val="0"/>
            <c:showSerName val="0"/>
            <c:showPercent val="0"/>
            <c:separator>; </c:separator>
            <c:showLeaderLines val="0"/>
          </c:dLbls>
          <c:cat>
            <c:strRef>
              <c:f>'Tablas Dinámicas'!$A$127:$A$129</c:f>
              <c:strCache>
                <c:ptCount val="3"/>
                <c:pt idx="0">
                  <c:v>0</c:v>
                </c:pt>
                <c:pt idx="1">
                  <c:v>2</c:v>
                </c:pt>
                <c:pt idx="2">
                  <c:v>Total Result</c:v>
                </c:pt>
              </c:strCache>
            </c:strRef>
          </c:cat>
          <c:val>
            <c:numRef>
              <c:f>'Tablas Dinámicas'!$B$127:$B$129</c:f>
              <c:numCache>
                <c:formatCode>General</c:formatCode>
                <c:ptCount val="3"/>
                <c:pt idx="0">
                  <c:v>251</c:v>
                </c:pt>
                <c:pt idx="1">
                  <c:v>1</c:v>
                </c:pt>
                <c:pt idx="2">
                  <c:v>252</c:v>
                </c:pt>
              </c:numCache>
            </c:numRef>
          </c:val>
        </c:ser>
        <c:firstSliceAng val="0"/>
      </c:pieChart>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4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300" spc="-1" strike="noStrike">
                <a:solidFill>
                  <a:srgbClr val="595959"/>
                </a:solidFill>
                <a:latin typeface="Calibri"/>
              </a:defRPr>
            </a:pPr>
            <a:r>
              <a:rPr b="0" lang="en-US" sz="1300" spc="-1" strike="noStrike">
                <a:solidFill>
                  <a:srgbClr val="595959"/>
                </a:solidFill>
                <a:latin typeface="Calibri"/>
              </a:rPr>
              <a:t>IE con visita de finalización (Momento 1)</a:t>
            </a:r>
          </a:p>
        </c:rich>
      </c:tx>
      <c:overlay val="0"/>
      <c:spPr>
        <a:noFill/>
        <a:ln w="0">
          <a:noFill/>
        </a:ln>
      </c:spPr>
    </c:title>
    <c:autoTitleDeleted val="0"/>
    <c:plotArea>
      <c:pieChart>
        <c:varyColors val="1"/>
        <c:ser>
          <c:idx val="0"/>
          <c:order val="0"/>
          <c:tx>
            <c:strRef>
              <c:f>'Tablas Dinámicas'!$B$134</c:f>
              <c:strCache>
                <c:ptCount val="1"/>
                <c:pt idx="0">
                  <c:v>Count of Visita 2</c:v>
                </c:pt>
              </c:strCache>
            </c:strRef>
          </c:tx>
          <c:spPr>
            <a:solidFill>
              <a:srgbClr val="4472c4"/>
            </a:solidFill>
            <a:ln w="0">
              <a:noFill/>
            </a:ln>
          </c:spPr>
          <c:explosion val="0"/>
          <c:dPt>
            <c:idx val="0"/>
            <c:spPr>
              <a:solidFill>
                <a:srgbClr val="a9d18e"/>
              </a:solidFill>
              <a:ln w="19080">
                <a:solidFill>
                  <a:srgbClr val="ffffff"/>
                </a:solidFill>
                <a:round/>
              </a:ln>
            </c:spPr>
          </c:dPt>
          <c:dPt>
            <c:idx val="1"/>
            <c:spPr>
              <a:solidFill>
                <a:srgbClr val="ffff00"/>
              </a:solidFill>
              <a:ln w="19080">
                <a:solidFill>
                  <a:srgbClr val="ffffff"/>
                </a:solidFill>
                <a:round/>
              </a:ln>
            </c:spPr>
          </c:dPt>
          <c:dPt>
            <c:idx val="2"/>
            <c:spPr>
              <a:solidFill>
                <a:srgbClr val="ff0000"/>
              </a:solidFill>
              <a:ln w="19080">
                <a:solidFill>
                  <a:srgbClr val="ffffff"/>
                </a:solidFill>
                <a:round/>
              </a:ln>
            </c:spPr>
          </c:dPt>
          <c:dPt>
            <c:idx val="3"/>
            <c:spPr>
              <a:solidFill>
                <a:srgbClr val="ffc000"/>
              </a:solidFill>
              <a:ln w="0">
                <a:noFill/>
              </a:ln>
            </c:spPr>
          </c:dPt>
          <c:dLbls>
            <c:numFmt formatCode="General" sourceLinked="1"/>
            <c:dLbl>
              <c:idx val="0"/>
              <c:numFmt formatCode="General" sourceLinked="1"/>
              <c:txPr>
                <a:bodyPr wrap="square"/>
                <a:lstStyle/>
                <a:p>
                  <a:pPr>
                    <a:defRPr b="1" sz="900" spc="-1" strike="noStrike">
                      <a:solidFill>
                        <a:srgbClr val="404040"/>
                      </a:solidFill>
                      <a:latin typeface="Calibri"/>
                    </a:defRPr>
                  </a:pPr>
                </a:p>
              </c:txPr>
              <c:dLblPos val="bestFit"/>
              <c:showLegendKey val="0"/>
              <c:showVal val="1"/>
              <c:showCatName val="0"/>
              <c:showSerName val="0"/>
              <c:showPercent val="0"/>
              <c:separator>; </c:separator>
            </c:dLbl>
            <c:dLbl>
              <c:idx val="1"/>
              <c:numFmt formatCode="General" sourceLinked="1"/>
              <c:txPr>
                <a:bodyPr wrap="square"/>
                <a:lstStyle/>
                <a:p>
                  <a:pPr>
                    <a:defRPr b="1" sz="900" spc="-1" strike="noStrike">
                      <a:solidFill>
                        <a:srgbClr val="404040"/>
                      </a:solidFill>
                      <a:latin typeface="Calibri"/>
                    </a:defRPr>
                  </a:pPr>
                </a:p>
              </c:txPr>
              <c:dLblPos val="bestFit"/>
              <c:showLegendKey val="0"/>
              <c:showVal val="1"/>
              <c:showCatName val="0"/>
              <c:showSerName val="0"/>
              <c:showPercent val="0"/>
              <c:separator>; </c:separator>
            </c:dLbl>
            <c:dLbl>
              <c:idx val="2"/>
              <c:numFmt formatCode="General" sourceLinked="1"/>
              <c:txPr>
                <a:bodyPr wrap="square"/>
                <a:lstStyle/>
                <a:p>
                  <a:pPr>
                    <a:defRPr b="1" sz="900" spc="-1" strike="noStrike">
                      <a:solidFill>
                        <a:srgbClr val="404040"/>
                      </a:solidFill>
                      <a:latin typeface="Calibri"/>
                    </a:defRPr>
                  </a:pPr>
                </a:p>
              </c:txPr>
              <c:dLblPos val="bestFit"/>
              <c:showLegendKey val="0"/>
              <c:showVal val="1"/>
              <c:showCatName val="0"/>
              <c:showSerName val="0"/>
              <c:showPercent val="0"/>
              <c:separator>; </c:separator>
            </c:dLbl>
            <c:dLbl>
              <c:idx val="3"/>
              <c:numFmt formatCode="General" sourceLinked="1"/>
              <c:txPr>
                <a:bodyPr wrap="square"/>
                <a:lstStyle/>
                <a:p>
                  <a:pPr>
                    <a:defRPr b="1" sz="900" spc="-1" strike="noStrike">
                      <a:solidFill>
                        <a:srgbClr val="404040"/>
                      </a:solidFill>
                      <a:latin typeface="Calibri"/>
                    </a:defRPr>
                  </a:pPr>
                </a:p>
              </c:txPr>
              <c:dLblPos val="bestFit"/>
              <c:showLegendKey val="0"/>
              <c:showVal val="1"/>
              <c:showCatName val="0"/>
              <c:showSerName val="0"/>
              <c:showPercent val="0"/>
              <c:separator>; </c:separator>
            </c:dLbl>
            <c:txPr>
              <a:bodyPr wrap="square"/>
              <a:lstStyle/>
              <a:p>
                <a:pPr>
                  <a:defRPr b="1" sz="900" spc="-1" strike="noStrike">
                    <a:solidFill>
                      <a:srgbClr val="404040"/>
                    </a:solidFill>
                    <a:latin typeface="Calibri"/>
                  </a:defRPr>
                </a:pPr>
              </a:p>
            </c:txPr>
            <c:dLblPos val="bestFit"/>
            <c:showLegendKey val="0"/>
            <c:showVal val="1"/>
            <c:showCatName val="0"/>
            <c:showSerName val="0"/>
            <c:showPercent val="0"/>
            <c:separator>; </c:separator>
            <c:showLeaderLines val="0"/>
          </c:dLbls>
          <c:cat>
            <c:strRef>
              <c:f>'Tablas Dinámicas'!$A$135:$A$138</c:f>
              <c:strCache>
                <c:ptCount val="4"/>
                <c:pt idx="0">
                  <c:v>0</c:v>
                </c:pt>
                <c:pt idx="1">
                  <c:v>1</c:v>
                </c:pt>
                <c:pt idx="2">
                  <c:v>2</c:v>
                </c:pt>
                <c:pt idx="3">
                  <c:v>Total Result</c:v>
                </c:pt>
              </c:strCache>
            </c:strRef>
          </c:cat>
          <c:val>
            <c:numRef>
              <c:f>'Tablas Dinámicas'!$B$135:$B$138</c:f>
              <c:numCache>
                <c:formatCode>General</c:formatCode>
                <c:ptCount val="4"/>
                <c:pt idx="0">
                  <c:v>240</c:v>
                </c:pt>
                <c:pt idx="1">
                  <c:v>1</c:v>
                </c:pt>
                <c:pt idx="2">
                  <c:v>11</c:v>
                </c:pt>
                <c:pt idx="3">
                  <c:v>252</c:v>
                </c:pt>
              </c:numCache>
            </c:numRef>
          </c:val>
        </c:ser>
        <c:firstSliceAng val="0"/>
      </c:pieChart>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4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400" spc="-1" strike="noStrike">
                <a:solidFill>
                  <a:srgbClr val="595959"/>
                </a:solidFill>
                <a:latin typeface="Calibri"/>
              </a:defRPr>
            </a:pPr>
            <a:r>
              <a:rPr b="1" lang="en-US" sz="1400" spc="-1" strike="noStrike">
                <a:solidFill>
                  <a:srgbClr val="595959"/>
                </a:solidFill>
                <a:latin typeface="Calibri"/>
              </a:rPr>
              <a:t>% de avance Momento 1 por Mentor</a:t>
            </a:r>
          </a:p>
        </c:rich>
      </c:tx>
      <c:overlay val="0"/>
      <c:spPr>
        <a:noFill/>
        <a:ln w="0">
          <a:noFill/>
        </a:ln>
      </c:spPr>
    </c:title>
    <c:autoTitleDeleted val="0"/>
    <c:plotArea>
      <c:barChart>
        <c:barDir val="bar"/>
        <c:grouping val="clustered"/>
        <c:varyColors val="0"/>
        <c:ser>
          <c:idx val="0"/>
          <c:order val="0"/>
          <c:tx>
            <c:strRef>
              <c:f>'Tablas Dinámicas'!$B$159</c:f>
              <c:strCache>
                <c:ptCount val="1"/>
                <c:pt idx="0">
                  <c:v>% de avance Momento 1</c:v>
                </c:pt>
              </c:strCache>
            </c:strRef>
          </c:tx>
          <c:spPr>
            <a:solidFill>
              <a:srgbClr val="4472c4"/>
            </a:solidFill>
            <a:ln w="0">
              <a:noFill/>
            </a:ln>
          </c:spPr>
          <c:invertIfNegative val="0"/>
          <c:dLbls>
            <c:numFmt formatCode="0.0%" sourceLinked="1"/>
            <c:txPr>
              <a:bodyPr wrap="square"/>
              <a:lstStyle/>
              <a:p>
                <a:pPr>
                  <a:defRPr b="0" sz="900" spc="-1" strike="noStrike">
                    <a:solidFill>
                      <a:srgbClr val="404040"/>
                    </a:solidFill>
                    <a:latin typeface="Calibri"/>
                  </a:defRPr>
                </a:pPr>
              </a:p>
            </c:txPr>
            <c:dLblPos val="outEnd"/>
            <c:showLegendKey val="0"/>
            <c:showVal val="1"/>
            <c:showCatName val="0"/>
            <c:showSerName val="0"/>
            <c:showPercent val="0"/>
            <c:separator>; </c:separator>
            <c:showLeaderLines val="0"/>
            <c:extLst>
              <c:ext xmlns:c15="http://schemas.microsoft.com/office/drawing/2012/chart" uri="{CE6537A1-D6FC-4f65-9D91-7224C49458BB}">
                <c15:showLeaderLines val="1"/>
              </c:ext>
            </c:extLst>
          </c:dLbls>
          <c:cat>
            <c:strRef>
              <c:f>'Tablas Dinámicas'!$A$160:$A$195</c:f>
              <c:strCache>
                <c:ptCount val="36"/>
                <c:pt idx="0">
                  <c:v>Alejandra María Narváez Camayo</c:v>
                </c:pt>
                <c:pt idx="1">
                  <c:v>Alexandra Valencia</c:v>
                </c:pt>
                <c:pt idx="2">
                  <c:v>Ana Elvira Venté Mancilla</c:v>
                </c:pt>
                <c:pt idx="3">
                  <c:v>Anabell Zúñiga</c:v>
                </c:pt>
                <c:pt idx="4">
                  <c:v>Angelica Maria Mora Guerrero</c:v>
                </c:pt>
                <c:pt idx="5">
                  <c:v>Camilo Hernán Villota Ibarra</c:v>
                </c:pt>
                <c:pt idx="6">
                  <c:v>Camilo Jr Torres Quiñones</c:v>
                </c:pt>
                <c:pt idx="7">
                  <c:v>Carolina Timaná Burbano</c:v>
                </c:pt>
                <c:pt idx="8">
                  <c:v>César Augusto Gaviria Herrera</c:v>
                </c:pt>
                <c:pt idx="9">
                  <c:v>Daniel Fidencio Cortes Mora</c:v>
                </c:pt>
                <c:pt idx="10">
                  <c:v>Dayana Vanesa Abad Rendón</c:v>
                </c:pt>
                <c:pt idx="11">
                  <c:v>Diana Alejandra Wilches Silva</c:v>
                </c:pt>
                <c:pt idx="12">
                  <c:v>Diana Paola Gonzalez Campos</c:v>
                </c:pt>
                <c:pt idx="13">
                  <c:v>Erika Nela Miranda Martínez</c:v>
                </c:pt>
                <c:pt idx="14">
                  <c:v>Francy Liliana Segura Jiménez</c:v>
                </c:pt>
                <c:pt idx="15">
                  <c:v>Fredy Alexander Castellanos Avila</c:v>
                </c:pt>
                <c:pt idx="16">
                  <c:v>Gilberto Arturo Luna Beltran</c:v>
                </c:pt>
                <c:pt idx="17">
                  <c:v>Hernando Manrique</c:v>
                </c:pt>
                <c:pt idx="18">
                  <c:v>Iriam Viviana Ganem López</c:v>
                </c:pt>
                <c:pt idx="19">
                  <c:v>Jairo David Cabarcas Escobar</c:v>
                </c:pt>
                <c:pt idx="20">
                  <c:v>Jhon Jairo Balcarcer Garces</c:v>
                </c:pt>
                <c:pt idx="21">
                  <c:v>Johana Isabel De Hoyos Guzmán</c:v>
                </c:pt>
                <c:pt idx="22">
                  <c:v>Johny Alexander Carlosama</c:v>
                </c:pt>
                <c:pt idx="23">
                  <c:v>Juan Diego Botero Marín</c:v>
                </c:pt>
                <c:pt idx="24">
                  <c:v>Lady Liliana Mora Pineda</c:v>
                </c:pt>
                <c:pt idx="25">
                  <c:v>Lina Fernanda Ortega Bermon</c:v>
                </c:pt>
                <c:pt idx="26">
                  <c:v>Luis Miguel Franco Cardona</c:v>
                </c:pt>
                <c:pt idx="27">
                  <c:v>Luz Adriana Medina Dussan</c:v>
                </c:pt>
                <c:pt idx="28">
                  <c:v>Maria Carolina Dominguez Gomez</c:v>
                </c:pt>
                <c:pt idx="29">
                  <c:v>Mario Alejandro Rincon Guzman</c:v>
                </c:pt>
                <c:pt idx="30">
                  <c:v>Miryam Viviana Rodríguez Villada</c:v>
                </c:pt>
                <c:pt idx="31">
                  <c:v>Monica Katerine Cristancho Vega</c:v>
                </c:pt>
                <c:pt idx="32">
                  <c:v>Mónica Yajaira Cote Durán</c:v>
                </c:pt>
                <c:pt idx="33">
                  <c:v>Mónica Yazmín Giraldo Osorio</c:v>
                </c:pt>
                <c:pt idx="34">
                  <c:v>Veruska Joice Arteaga Cabrales</c:v>
                </c:pt>
                <c:pt idx="35">
                  <c:v>Vilda Margarita Gómez Ruiz</c:v>
                </c:pt>
              </c:strCache>
            </c:strRef>
          </c:cat>
          <c:val>
            <c:numRef>
              <c:f>'Tablas Dinámicas'!$B$160:$B$195</c:f>
              <c:numCache>
                <c:formatCode>General</c:formatCode>
                <c:ptCount val="36"/>
                <c:pt idx="0">
                  <c:v>1</c:v>
                </c:pt>
                <c:pt idx="1">
                  <c:v>1</c:v>
                </c:pt>
                <c:pt idx="2">
                  <c:v>1</c:v>
                </c:pt>
                <c:pt idx="3">
                  <c:v>1</c:v>
                </c:pt>
                <c:pt idx="4">
                  <c:v>0.988095238095238</c:v>
                </c:pt>
                <c:pt idx="5">
                  <c:v>1</c:v>
                </c:pt>
                <c:pt idx="6">
                  <c:v>1</c:v>
                </c:pt>
                <c:pt idx="7">
                  <c:v>1</c:v>
                </c:pt>
                <c:pt idx="8">
                  <c:v>1</c:v>
                </c:pt>
                <c:pt idx="9">
                  <c:v>1</c:v>
                </c:pt>
                <c:pt idx="10">
                  <c:v>1</c:v>
                </c:pt>
                <c:pt idx="11">
                  <c:v>1</c:v>
                </c:pt>
                <c:pt idx="12">
                  <c:v>1</c:v>
                </c:pt>
                <c:pt idx="13">
                  <c:v>1</c:v>
                </c:pt>
                <c:pt idx="14">
                  <c:v>1</c:v>
                </c:pt>
                <c:pt idx="15">
                  <c:v>1</c:v>
                </c:pt>
                <c:pt idx="16">
                  <c:v>1</c:v>
                </c:pt>
                <c:pt idx="17">
                  <c:v>1</c:v>
                </c:pt>
                <c:pt idx="18">
                  <c:v>0.976190476190476</c:v>
                </c:pt>
                <c:pt idx="19">
                  <c:v>0.857142857142857</c:v>
                </c:pt>
                <c:pt idx="20">
                  <c:v>0.94047619047619</c:v>
                </c:pt>
                <c:pt idx="21">
                  <c:v>1</c:v>
                </c:pt>
                <c:pt idx="22">
                  <c:v>1</c:v>
                </c:pt>
                <c:pt idx="23">
                  <c:v>1</c:v>
                </c:pt>
                <c:pt idx="24">
                  <c:v>1</c:v>
                </c:pt>
                <c:pt idx="25">
                  <c:v>1</c:v>
                </c:pt>
                <c:pt idx="26">
                  <c:v>1</c:v>
                </c:pt>
                <c:pt idx="27">
                  <c:v>0.904761904761905</c:v>
                </c:pt>
                <c:pt idx="28">
                  <c:v>1</c:v>
                </c:pt>
                <c:pt idx="29">
                  <c:v>1</c:v>
                </c:pt>
                <c:pt idx="30">
                  <c:v>1</c:v>
                </c:pt>
                <c:pt idx="31">
                  <c:v>1</c:v>
                </c:pt>
                <c:pt idx="32">
                  <c:v>0.976190476190476</c:v>
                </c:pt>
                <c:pt idx="33">
                  <c:v>0.964285714285714</c:v>
                </c:pt>
                <c:pt idx="34">
                  <c:v>0.857142857142857</c:v>
                </c:pt>
                <c:pt idx="35">
                  <c:v>1</c:v>
                </c:pt>
              </c:numCache>
            </c:numRef>
          </c:val>
        </c:ser>
        <c:gapWidth val="182"/>
        <c:overlap val="0"/>
        <c:axId val="88404335"/>
        <c:axId val="68587023"/>
      </c:barChart>
      <c:catAx>
        <c:axId val="88404335"/>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8587023"/>
        <c:crosses val="autoZero"/>
        <c:auto val="1"/>
        <c:lblAlgn val="ctr"/>
        <c:lblOffset val="100"/>
        <c:noMultiLvlLbl val="0"/>
      </c:catAx>
      <c:valAx>
        <c:axId val="68587023"/>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8404335"/>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4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Actividad  1 - Llamada Inicial</a:t>
            </a:r>
          </a:p>
        </c:rich>
      </c:tx>
      <c:overlay val="0"/>
      <c:spPr>
        <a:noFill/>
        <a:ln w="0">
          <a:noFill/>
        </a:ln>
      </c:spPr>
    </c:title>
    <c:autoTitleDeleted val="0"/>
    <c:plotArea>
      <c:pieChart>
        <c:varyColors val="1"/>
        <c:ser>
          <c:idx val="0"/>
          <c:order val="0"/>
          <c:tx>
            <c:strRef>
              <c:f>'Tablas Dinámicas'!$B$1</c:f>
              <c:strCache>
                <c:ptCount val="1"/>
                <c:pt idx="0">
                  <c:v>Count of Estado llamada</c:v>
                </c:pt>
              </c:strCache>
            </c:strRef>
          </c:tx>
          <c:spPr>
            <a:solidFill>
              <a:srgbClr val="4472c4"/>
            </a:solidFill>
            <a:ln w="0">
              <a:noFill/>
            </a:ln>
          </c:spPr>
          <c:explosion val="0"/>
          <c:dPt>
            <c:idx val="0"/>
            <c:spPr>
              <a:solidFill>
                <a:srgbClr val="a9d18e"/>
              </a:solidFill>
              <a:ln w="19080">
                <a:solidFill>
                  <a:srgbClr val="ffffff"/>
                </a:solidFill>
                <a:round/>
              </a:ln>
            </c:spPr>
          </c:dPt>
          <c:dPt>
            <c:idx val="1"/>
            <c:spPr>
              <a:solidFill>
                <a:srgbClr val="ff0000"/>
              </a:solidFill>
              <a:ln w="19080">
                <a:solidFill>
                  <a:srgbClr val="ffffff"/>
                </a:solidFill>
                <a:round/>
              </a:ln>
            </c:spPr>
          </c:dPt>
          <c:dPt>
            <c:idx val="2"/>
            <c:spPr>
              <a:solidFill>
                <a:srgbClr val="a5a5a5"/>
              </a:solidFill>
              <a:ln w="19080">
                <a:solidFill>
                  <a:srgbClr val="ffffff"/>
                </a:solidFill>
                <a:round/>
              </a:ln>
            </c:spPr>
          </c:dPt>
          <c:dLbls>
            <c:dLbl>
              <c:idx val="0"/>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1"/>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2"/>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showLeaderLines val="0"/>
          </c:dLbls>
          <c:cat>
            <c:strRef>
              <c:f>'Tablas Dinámicas'!$A$2:$A$4</c:f>
              <c:strCache>
                <c:ptCount val="3"/>
                <c:pt idx="0">
                  <c:v>Realizada</c:v>
                </c:pt>
                <c:pt idx="1">
                  <c:v>Sin programar</c:v>
                </c:pt>
                <c:pt idx="2">
                  <c:v>Total Result</c:v>
                </c:pt>
              </c:strCache>
            </c:strRef>
          </c:cat>
          <c:val>
            <c:numRef>
              <c:f>'Tablas Dinámicas'!$B$2:$B$4</c:f>
              <c:numCache>
                <c:formatCode>General</c:formatCode>
                <c:ptCount val="3"/>
                <c:pt idx="0">
                  <c:v>251</c:v>
                </c:pt>
                <c:pt idx="1">
                  <c:v>1</c:v>
                </c:pt>
                <c:pt idx="2">
                  <c:v>252</c:v>
                </c:pt>
              </c:numCache>
            </c:numRef>
          </c:val>
        </c:ser>
        <c:firstSliceAng val="0"/>
      </c:pieChart>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5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Actividad 2 - Reunión Inicial Directivos</a:t>
            </a:r>
          </a:p>
        </c:rich>
      </c:tx>
      <c:overlay val="0"/>
      <c:spPr>
        <a:noFill/>
        <a:ln w="0">
          <a:noFill/>
        </a:ln>
      </c:spPr>
    </c:title>
    <c:autoTitleDeleted val="0"/>
    <c:plotArea>
      <c:pieChart>
        <c:varyColors val="1"/>
        <c:ser>
          <c:idx val="0"/>
          <c:order val="0"/>
          <c:tx>
            <c:strRef>
              <c:f>'Tablas Dinámicas'!$B$9</c:f>
              <c:strCache>
                <c:ptCount val="1"/>
                <c:pt idx="0">
                  <c:v>Count of Estado RID</c:v>
                </c:pt>
              </c:strCache>
            </c:strRef>
          </c:tx>
          <c:spPr>
            <a:solidFill>
              <a:srgbClr val="4472c4"/>
            </a:solidFill>
            <a:ln w="0">
              <a:noFill/>
            </a:ln>
          </c:spPr>
          <c:explosion val="0"/>
          <c:dPt>
            <c:idx val="0"/>
            <c:spPr>
              <a:solidFill>
                <a:srgbClr val="ffff00"/>
              </a:solidFill>
              <a:ln w="19080">
                <a:solidFill>
                  <a:srgbClr val="ffffff"/>
                </a:solidFill>
                <a:round/>
              </a:ln>
            </c:spPr>
          </c:dPt>
          <c:dPt>
            <c:idx val="1"/>
            <c:spPr>
              <a:solidFill>
                <a:srgbClr val="ff0000"/>
              </a:solidFill>
              <a:ln w="19080">
                <a:solidFill>
                  <a:srgbClr val="ffffff"/>
                </a:solidFill>
                <a:round/>
              </a:ln>
            </c:spPr>
          </c:dPt>
          <c:dPt>
            <c:idx val="2"/>
            <c:spPr>
              <a:solidFill>
                <a:srgbClr val="a5a5a5"/>
              </a:solidFill>
              <a:ln w="19080">
                <a:solidFill>
                  <a:srgbClr val="ffffff"/>
                </a:solidFill>
                <a:round/>
              </a:ln>
            </c:spPr>
          </c:dPt>
          <c:dLbls>
            <c:dLbl>
              <c:idx val="0"/>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1"/>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2"/>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showLeaderLines val="0"/>
          </c:dLbls>
          <c:cat>
            <c:strRef>
              <c:f>'Tablas Dinámicas'!$A$10:$A$12</c:f>
              <c:strCache>
                <c:ptCount val="3"/>
                <c:pt idx="0">
                  <c:v>Realizada</c:v>
                </c:pt>
                <c:pt idx="1">
                  <c:v>Sin programar</c:v>
                </c:pt>
                <c:pt idx="2">
                  <c:v>Total Result</c:v>
                </c:pt>
              </c:strCache>
            </c:strRef>
          </c:cat>
          <c:val>
            <c:numRef>
              <c:f>'Tablas Dinámicas'!$B$10:$B$12</c:f>
              <c:numCache>
                <c:formatCode>General</c:formatCode>
                <c:ptCount val="3"/>
                <c:pt idx="0">
                  <c:v>251</c:v>
                </c:pt>
                <c:pt idx="1">
                  <c:v>1</c:v>
                </c:pt>
                <c:pt idx="2">
                  <c:v>252</c:v>
                </c:pt>
              </c:numCache>
            </c:numRef>
          </c:val>
        </c:ser>
        <c:firstSliceAng val="0"/>
      </c:pieChart>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5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Actividad 3 - Encuesta Directivos</a:t>
            </a:r>
          </a:p>
        </c:rich>
      </c:tx>
      <c:overlay val="0"/>
      <c:spPr>
        <a:noFill/>
        <a:ln w="0">
          <a:noFill/>
        </a:ln>
      </c:spPr>
    </c:title>
    <c:autoTitleDeleted val="0"/>
    <c:plotArea>
      <c:pieChart>
        <c:varyColors val="1"/>
        <c:ser>
          <c:idx val="0"/>
          <c:order val="0"/>
          <c:tx>
            <c:strRef>
              <c:f>'Tablas Dinámicas'!$B$18</c:f>
              <c:strCache>
                <c:ptCount val="1"/>
                <c:pt idx="0">
                  <c:v>Count of Estado Encuesta Directivos</c:v>
                </c:pt>
              </c:strCache>
            </c:strRef>
          </c:tx>
          <c:spPr>
            <a:solidFill>
              <a:srgbClr val="4472c4"/>
            </a:solidFill>
            <a:ln w="0">
              <a:noFill/>
            </a:ln>
          </c:spPr>
          <c:explosion val="0"/>
          <c:dPt>
            <c:idx val="0"/>
            <c:spPr>
              <a:solidFill>
                <a:srgbClr val="ed7d31"/>
              </a:solidFill>
              <a:ln w="19080">
                <a:solidFill>
                  <a:srgbClr val="ffffff"/>
                </a:solidFill>
                <a:round/>
              </a:ln>
            </c:spPr>
          </c:dPt>
          <c:dPt>
            <c:idx val="1"/>
            <c:spPr>
              <a:solidFill>
                <a:srgbClr val="ffff00"/>
              </a:solidFill>
              <a:ln w="19080">
                <a:solidFill>
                  <a:srgbClr val="ffffff"/>
                </a:solidFill>
                <a:round/>
              </a:ln>
            </c:spPr>
          </c:dPt>
          <c:dPt>
            <c:idx val="2"/>
            <c:spPr>
              <a:solidFill>
                <a:srgbClr val="a9d18e"/>
              </a:solidFill>
              <a:ln w="19080">
                <a:solidFill>
                  <a:srgbClr val="ffffff"/>
                </a:solidFill>
                <a:round/>
              </a:ln>
            </c:spPr>
          </c:dPt>
          <c:dPt>
            <c:idx val="3"/>
            <c:spPr>
              <a:solidFill>
                <a:srgbClr val="ff0000"/>
              </a:solidFill>
              <a:ln w="19080">
                <a:solidFill>
                  <a:srgbClr val="ffffff"/>
                </a:solidFill>
                <a:round/>
              </a:ln>
            </c:spPr>
          </c:dPt>
          <c:dPt>
            <c:idx val="4"/>
            <c:spPr>
              <a:solidFill>
                <a:srgbClr val="5b9bd5"/>
              </a:solidFill>
              <a:ln w="19080">
                <a:solidFill>
                  <a:srgbClr val="ffffff"/>
                </a:solidFill>
                <a:round/>
              </a:ln>
            </c:spPr>
          </c:dPt>
          <c:dLbls>
            <c:dLbl>
              <c:idx val="0"/>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1"/>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2"/>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3"/>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4"/>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showLeaderLines val="0"/>
          </c:dLbls>
          <c:cat>
            <c:strRef>
              <c:f>'Tablas Dinámicas'!$A$19:$A$23</c:f>
              <c:strCache>
                <c:ptCount val="5"/>
                <c:pt idx="0">
                  <c:v>En gestión</c:v>
                </c:pt>
                <c:pt idx="1">
                  <c:v>Programada</c:v>
                </c:pt>
                <c:pt idx="2">
                  <c:v>Realizada</c:v>
                </c:pt>
                <c:pt idx="3">
                  <c:v>Sin programar</c:v>
                </c:pt>
                <c:pt idx="4">
                  <c:v>Total Result</c:v>
                </c:pt>
              </c:strCache>
            </c:strRef>
          </c:cat>
          <c:val>
            <c:numRef>
              <c:f>'Tablas Dinámicas'!$B$19:$B$23</c:f>
              <c:numCache>
                <c:formatCode>General</c:formatCode>
                <c:ptCount val="5"/>
                <c:pt idx="0">
                  <c:v>1</c:v>
                </c:pt>
                <c:pt idx="1">
                  <c:v>2</c:v>
                </c:pt>
                <c:pt idx="2">
                  <c:v>248</c:v>
                </c:pt>
                <c:pt idx="3">
                  <c:v>1</c:v>
                </c:pt>
                <c:pt idx="4">
                  <c:v>252</c:v>
                </c:pt>
              </c:numCache>
            </c:numRef>
          </c:val>
        </c:ser>
        <c:firstSliceAng val="0"/>
      </c:pieChart>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5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Actividad 4 - PPT Programa a Directivos</a:t>
            </a:r>
          </a:p>
        </c:rich>
      </c:tx>
      <c:overlay val="0"/>
      <c:spPr>
        <a:noFill/>
        <a:ln w="0">
          <a:noFill/>
        </a:ln>
      </c:spPr>
    </c:title>
    <c:autoTitleDeleted val="0"/>
    <c:plotArea>
      <c:pieChart>
        <c:varyColors val="1"/>
        <c:ser>
          <c:idx val="0"/>
          <c:order val="0"/>
          <c:tx>
            <c:strRef>
              <c:f>'Tablas Dinámicas'!$B$27</c:f>
              <c:strCache>
                <c:ptCount val="1"/>
                <c:pt idx="0">
                  <c:v>Count of Estado PPT Programa Directivos</c:v>
                </c:pt>
              </c:strCache>
            </c:strRef>
          </c:tx>
          <c:spPr>
            <a:solidFill>
              <a:srgbClr val="4472c4"/>
            </a:solidFill>
            <a:ln w="0">
              <a:noFill/>
            </a:ln>
          </c:spPr>
          <c:explosion val="0"/>
          <c:dPt>
            <c:idx val="0"/>
            <c:spPr>
              <a:solidFill>
                <a:srgbClr val="ed7d31"/>
              </a:solidFill>
              <a:ln w="19080">
                <a:solidFill>
                  <a:srgbClr val="ffffff"/>
                </a:solidFill>
                <a:round/>
              </a:ln>
            </c:spPr>
          </c:dPt>
          <c:dPt>
            <c:idx val="1"/>
            <c:spPr>
              <a:solidFill>
                <a:srgbClr val="ffff00"/>
              </a:solidFill>
              <a:ln w="19080">
                <a:solidFill>
                  <a:srgbClr val="ffffff"/>
                </a:solidFill>
                <a:round/>
              </a:ln>
            </c:spPr>
          </c:dPt>
          <c:dPt>
            <c:idx val="2"/>
            <c:spPr>
              <a:solidFill>
                <a:srgbClr val="ff0000"/>
              </a:solidFill>
              <a:ln w="19080">
                <a:solidFill>
                  <a:srgbClr val="ffffff"/>
                </a:solidFill>
                <a:round/>
              </a:ln>
            </c:spPr>
          </c:dPt>
          <c:dPt>
            <c:idx val="3"/>
            <c:spPr>
              <a:solidFill>
                <a:srgbClr val="ffc000"/>
              </a:solidFill>
              <a:ln w="19080">
                <a:solidFill>
                  <a:srgbClr val="ffffff"/>
                </a:solidFill>
                <a:round/>
              </a:ln>
            </c:spPr>
          </c:dPt>
          <c:dLbls>
            <c:dLbl>
              <c:idx val="0"/>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1"/>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2"/>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3"/>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showLeaderLines val="0"/>
          </c:dLbls>
          <c:cat>
            <c:strRef>
              <c:f>'Tablas Dinámicas'!$A$28:$A$31</c:f>
              <c:strCache>
                <c:ptCount val="4"/>
                <c:pt idx="0">
                  <c:v>En gestión</c:v>
                </c:pt>
                <c:pt idx="1">
                  <c:v>Realizada</c:v>
                </c:pt>
                <c:pt idx="2">
                  <c:v>Sin programar</c:v>
                </c:pt>
                <c:pt idx="3">
                  <c:v>Total Result</c:v>
                </c:pt>
              </c:strCache>
            </c:strRef>
          </c:cat>
          <c:val>
            <c:numRef>
              <c:f>'Tablas Dinámicas'!$B$28:$B$31</c:f>
              <c:numCache>
                <c:formatCode>General</c:formatCode>
                <c:ptCount val="4"/>
                <c:pt idx="0">
                  <c:v>1</c:v>
                </c:pt>
                <c:pt idx="1">
                  <c:v>250</c:v>
                </c:pt>
                <c:pt idx="2">
                  <c:v>1</c:v>
                </c:pt>
                <c:pt idx="3">
                  <c:v>252</c:v>
                </c:pt>
              </c:numCache>
            </c:numRef>
          </c:val>
        </c:ser>
        <c:firstSliceAng val="0"/>
      </c:pieChart>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5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Actividad 5 - PPT Programa a Docentes</a:t>
            </a:r>
          </a:p>
        </c:rich>
      </c:tx>
      <c:overlay val="0"/>
      <c:spPr>
        <a:noFill/>
        <a:ln w="0">
          <a:noFill/>
        </a:ln>
      </c:spPr>
    </c:title>
    <c:autoTitleDeleted val="0"/>
    <c:plotArea>
      <c:pieChart>
        <c:varyColors val="1"/>
        <c:ser>
          <c:idx val="0"/>
          <c:order val="0"/>
          <c:tx>
            <c:strRef>
              <c:f>'Tablas Dinámicas'!$B$36</c:f>
              <c:strCache>
                <c:ptCount val="1"/>
                <c:pt idx="0">
                  <c:v>Count of Estado PPT Programa Docentes</c:v>
                </c:pt>
              </c:strCache>
            </c:strRef>
          </c:tx>
          <c:spPr>
            <a:solidFill>
              <a:srgbClr val="4472c4"/>
            </a:solidFill>
            <a:ln w="0">
              <a:noFill/>
            </a:ln>
          </c:spPr>
          <c:explosion val="0"/>
          <c:dPt>
            <c:idx val="0"/>
            <c:spPr>
              <a:solidFill>
                <a:srgbClr val="ed7d31"/>
              </a:solidFill>
              <a:ln w="19080">
                <a:solidFill>
                  <a:srgbClr val="ffffff"/>
                </a:solidFill>
                <a:round/>
              </a:ln>
            </c:spPr>
          </c:dPt>
          <c:dPt>
            <c:idx val="1"/>
            <c:spPr>
              <a:solidFill>
                <a:srgbClr val="ffff00"/>
              </a:solidFill>
              <a:ln w="19080">
                <a:solidFill>
                  <a:srgbClr val="ffffff"/>
                </a:solidFill>
                <a:round/>
              </a:ln>
            </c:spPr>
          </c:dPt>
          <c:dPt>
            <c:idx val="2"/>
            <c:spPr>
              <a:solidFill>
                <a:srgbClr val="a9d18e"/>
              </a:solidFill>
              <a:ln w="19080">
                <a:solidFill>
                  <a:srgbClr val="ffffff"/>
                </a:solidFill>
                <a:round/>
              </a:ln>
            </c:spPr>
          </c:dPt>
          <c:dPt>
            <c:idx val="3"/>
            <c:spPr>
              <a:solidFill>
                <a:srgbClr val="ff0000"/>
              </a:solidFill>
              <a:ln w="19080">
                <a:solidFill>
                  <a:srgbClr val="ffffff"/>
                </a:solidFill>
                <a:round/>
              </a:ln>
            </c:spPr>
          </c:dPt>
          <c:dPt>
            <c:idx val="4"/>
            <c:spPr>
              <a:solidFill>
                <a:srgbClr val="5b9bd5"/>
              </a:solidFill>
              <a:ln w="19080">
                <a:solidFill>
                  <a:srgbClr val="ffffff"/>
                </a:solidFill>
                <a:round/>
              </a:ln>
            </c:spPr>
          </c:dPt>
          <c:dLbls>
            <c:dLbl>
              <c:idx val="0"/>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1"/>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2"/>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3"/>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4"/>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showLeaderLines val="0"/>
          </c:dLbls>
          <c:cat>
            <c:strRef>
              <c:f>'Tablas Dinámicas'!$A$37:$A$41</c:f>
              <c:strCache>
                <c:ptCount val="5"/>
                <c:pt idx="0">
                  <c:v>En gestión</c:v>
                </c:pt>
                <c:pt idx="1">
                  <c:v>Programada</c:v>
                </c:pt>
                <c:pt idx="2">
                  <c:v>Realizada</c:v>
                </c:pt>
                <c:pt idx="3">
                  <c:v>Sin programar</c:v>
                </c:pt>
                <c:pt idx="4">
                  <c:v>Total Result</c:v>
                </c:pt>
              </c:strCache>
            </c:strRef>
          </c:cat>
          <c:val>
            <c:numRef>
              <c:f>'Tablas Dinámicas'!$B$37:$B$41</c:f>
              <c:numCache>
                <c:formatCode>General</c:formatCode>
                <c:ptCount val="5"/>
                <c:pt idx="0">
                  <c:v>1</c:v>
                </c:pt>
                <c:pt idx="1">
                  <c:v>7</c:v>
                </c:pt>
                <c:pt idx="2">
                  <c:v>243</c:v>
                </c:pt>
                <c:pt idx="3">
                  <c:v>1</c:v>
                </c:pt>
                <c:pt idx="4">
                  <c:v>252</c:v>
                </c:pt>
              </c:numCache>
            </c:numRef>
          </c:val>
        </c:ser>
        <c:firstSliceAng val="0"/>
      </c:pieChart>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5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Actividad 6 - Encuesta Docentes</a:t>
            </a:r>
          </a:p>
        </c:rich>
      </c:tx>
      <c:overlay val="0"/>
      <c:spPr>
        <a:noFill/>
        <a:ln w="0">
          <a:noFill/>
        </a:ln>
      </c:spPr>
    </c:title>
    <c:autoTitleDeleted val="0"/>
    <c:plotArea>
      <c:pieChart>
        <c:varyColors val="1"/>
        <c:ser>
          <c:idx val="0"/>
          <c:order val="0"/>
          <c:tx>
            <c:strRef>
              <c:f>'Tablas Dinámicas'!$B$45</c:f>
              <c:strCache>
                <c:ptCount val="1"/>
                <c:pt idx="0">
                  <c:v>Count of Estado Encuesta Docentes</c:v>
                </c:pt>
              </c:strCache>
            </c:strRef>
          </c:tx>
          <c:spPr>
            <a:solidFill>
              <a:srgbClr val="4472c4"/>
            </a:solidFill>
            <a:ln w="0">
              <a:noFill/>
            </a:ln>
          </c:spPr>
          <c:explosion val="0"/>
          <c:dPt>
            <c:idx val="0"/>
            <c:spPr>
              <a:solidFill>
                <a:srgbClr val="ed7d31"/>
              </a:solidFill>
              <a:ln w="19080">
                <a:solidFill>
                  <a:srgbClr val="ffffff"/>
                </a:solidFill>
                <a:round/>
              </a:ln>
            </c:spPr>
          </c:dPt>
          <c:dPt>
            <c:idx val="1"/>
            <c:spPr>
              <a:solidFill>
                <a:srgbClr val="ffff00"/>
              </a:solidFill>
              <a:ln w="19080">
                <a:solidFill>
                  <a:srgbClr val="ffffff"/>
                </a:solidFill>
                <a:round/>
              </a:ln>
            </c:spPr>
          </c:dPt>
          <c:dPt>
            <c:idx val="2"/>
            <c:spPr>
              <a:solidFill>
                <a:srgbClr val="a9d18e"/>
              </a:solidFill>
              <a:ln w="19080">
                <a:solidFill>
                  <a:srgbClr val="ffffff"/>
                </a:solidFill>
                <a:round/>
              </a:ln>
            </c:spPr>
          </c:dPt>
          <c:dPt>
            <c:idx val="3"/>
            <c:spPr>
              <a:solidFill>
                <a:srgbClr val="ff0000"/>
              </a:solidFill>
              <a:ln w="19080">
                <a:solidFill>
                  <a:srgbClr val="ffffff"/>
                </a:solidFill>
                <a:round/>
              </a:ln>
            </c:spPr>
          </c:dPt>
          <c:dPt>
            <c:idx val="4"/>
            <c:spPr>
              <a:solidFill>
                <a:srgbClr val="5b9bd5"/>
              </a:solidFill>
              <a:ln w="19080">
                <a:solidFill>
                  <a:srgbClr val="ffffff"/>
                </a:solidFill>
                <a:round/>
              </a:ln>
            </c:spPr>
          </c:dPt>
          <c:dLbls>
            <c:dLbl>
              <c:idx val="0"/>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1"/>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2"/>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3"/>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4"/>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showLeaderLines val="0"/>
          </c:dLbls>
          <c:cat>
            <c:strRef>
              <c:f>'Tablas Dinámicas'!$A$46:$A$50</c:f>
              <c:strCache>
                <c:ptCount val="5"/>
                <c:pt idx="0">
                  <c:v>En gestión</c:v>
                </c:pt>
                <c:pt idx="1">
                  <c:v>Programada</c:v>
                </c:pt>
                <c:pt idx="2">
                  <c:v>Realizada</c:v>
                </c:pt>
                <c:pt idx="3">
                  <c:v>Sin programar</c:v>
                </c:pt>
                <c:pt idx="4">
                  <c:v>Total Result</c:v>
                </c:pt>
              </c:strCache>
            </c:strRef>
          </c:cat>
          <c:val>
            <c:numRef>
              <c:f>'Tablas Dinámicas'!$B$46:$B$50</c:f>
              <c:numCache>
                <c:formatCode>General</c:formatCode>
                <c:ptCount val="5"/>
                <c:pt idx="0">
                  <c:v>1</c:v>
                </c:pt>
                <c:pt idx="1">
                  <c:v>4</c:v>
                </c:pt>
                <c:pt idx="2">
                  <c:v>246</c:v>
                </c:pt>
                <c:pt idx="3">
                  <c:v>1</c:v>
                </c:pt>
                <c:pt idx="4">
                  <c:v>252</c:v>
                </c:pt>
              </c:numCache>
            </c:numRef>
          </c:val>
        </c:ser>
        <c:firstSliceAng val="0"/>
      </c:pieChart>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5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Actividad 7 - Taller PC Docentes</a:t>
            </a:r>
          </a:p>
        </c:rich>
      </c:tx>
      <c:overlay val="0"/>
      <c:spPr>
        <a:noFill/>
        <a:ln w="0">
          <a:noFill/>
        </a:ln>
      </c:spPr>
    </c:title>
    <c:autoTitleDeleted val="0"/>
    <c:plotArea>
      <c:pieChart>
        <c:varyColors val="1"/>
        <c:ser>
          <c:idx val="0"/>
          <c:order val="0"/>
          <c:tx>
            <c:strRef>
              <c:f>'Tablas Dinámicas'!$B$54</c:f>
              <c:strCache>
                <c:ptCount val="1"/>
                <c:pt idx="0">
                  <c:v>Count of Estado Taller PC Docentes</c:v>
                </c:pt>
              </c:strCache>
            </c:strRef>
          </c:tx>
          <c:spPr>
            <a:solidFill>
              <a:srgbClr val="4472c4"/>
            </a:solidFill>
            <a:ln w="0">
              <a:noFill/>
            </a:ln>
          </c:spPr>
          <c:explosion val="0"/>
          <c:dPt>
            <c:idx val="0"/>
            <c:spPr>
              <a:solidFill>
                <a:srgbClr val="ed7d31"/>
              </a:solidFill>
              <a:ln w="19080">
                <a:solidFill>
                  <a:srgbClr val="ffffff"/>
                </a:solidFill>
                <a:round/>
              </a:ln>
            </c:spPr>
          </c:dPt>
          <c:dPt>
            <c:idx val="1"/>
            <c:spPr>
              <a:solidFill>
                <a:srgbClr val="ffff00"/>
              </a:solidFill>
              <a:ln w="19080">
                <a:solidFill>
                  <a:srgbClr val="ffffff"/>
                </a:solidFill>
                <a:round/>
              </a:ln>
            </c:spPr>
          </c:dPt>
          <c:dPt>
            <c:idx val="2"/>
            <c:spPr>
              <a:solidFill>
                <a:srgbClr val="a9d18e"/>
              </a:solidFill>
              <a:ln w="19080">
                <a:solidFill>
                  <a:srgbClr val="ffffff"/>
                </a:solidFill>
                <a:round/>
              </a:ln>
            </c:spPr>
          </c:dPt>
          <c:dPt>
            <c:idx val="3"/>
            <c:spPr>
              <a:solidFill>
                <a:srgbClr val="ff0000"/>
              </a:solidFill>
              <a:ln w="19080">
                <a:solidFill>
                  <a:srgbClr val="ffffff"/>
                </a:solidFill>
                <a:round/>
              </a:ln>
            </c:spPr>
          </c:dPt>
          <c:dPt>
            <c:idx val="4"/>
            <c:spPr>
              <a:solidFill>
                <a:srgbClr val="5b9bd5"/>
              </a:solidFill>
              <a:ln w="19080">
                <a:solidFill>
                  <a:srgbClr val="ffffff"/>
                </a:solidFill>
                <a:round/>
              </a:ln>
            </c:spPr>
          </c:dPt>
          <c:dLbls>
            <c:dLbl>
              <c:idx val="0"/>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1"/>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2"/>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3"/>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4"/>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showLeaderLines val="0"/>
          </c:dLbls>
          <c:cat>
            <c:strRef>
              <c:f>'Tablas Dinámicas'!$A$55:$A$59</c:f>
              <c:strCache>
                <c:ptCount val="5"/>
                <c:pt idx="0">
                  <c:v>En gestión</c:v>
                </c:pt>
                <c:pt idx="1">
                  <c:v>Programada</c:v>
                </c:pt>
                <c:pt idx="2">
                  <c:v>Realizada</c:v>
                </c:pt>
                <c:pt idx="3">
                  <c:v>Sin programar</c:v>
                </c:pt>
                <c:pt idx="4">
                  <c:v>Total Result</c:v>
                </c:pt>
              </c:strCache>
            </c:strRef>
          </c:cat>
          <c:val>
            <c:numRef>
              <c:f>'Tablas Dinámicas'!$B$55:$B$59</c:f>
              <c:numCache>
                <c:formatCode>General</c:formatCode>
                <c:ptCount val="5"/>
                <c:pt idx="0">
                  <c:v>1</c:v>
                </c:pt>
                <c:pt idx="1">
                  <c:v>7</c:v>
                </c:pt>
                <c:pt idx="2">
                  <c:v>243</c:v>
                </c:pt>
                <c:pt idx="3">
                  <c:v>1</c:v>
                </c:pt>
                <c:pt idx="4">
                  <c:v>252</c:v>
                </c:pt>
              </c:numCache>
            </c:numRef>
          </c:val>
        </c:ser>
        <c:firstSliceAng val="0"/>
      </c:pieChart>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5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Actividad 8 - Encuesta Estudiantes</a:t>
            </a:r>
          </a:p>
        </c:rich>
      </c:tx>
      <c:overlay val="0"/>
      <c:spPr>
        <a:noFill/>
        <a:ln w="0">
          <a:noFill/>
        </a:ln>
      </c:spPr>
    </c:title>
    <c:autoTitleDeleted val="0"/>
    <c:plotArea>
      <c:pieChart>
        <c:varyColors val="1"/>
        <c:ser>
          <c:idx val="0"/>
          <c:order val="0"/>
          <c:tx>
            <c:strRef>
              <c:f>'Tablas Dinámicas'!$B$63</c:f>
              <c:strCache>
                <c:ptCount val="1"/>
                <c:pt idx="0">
                  <c:v>Count of Estado Encuesta Estudiantes</c:v>
                </c:pt>
              </c:strCache>
            </c:strRef>
          </c:tx>
          <c:spPr>
            <a:solidFill>
              <a:srgbClr val="4472c4"/>
            </a:solidFill>
            <a:ln w="0">
              <a:noFill/>
            </a:ln>
          </c:spPr>
          <c:explosion val="0"/>
          <c:dPt>
            <c:idx val="0"/>
            <c:spPr>
              <a:solidFill>
                <a:srgbClr val="ed7d31"/>
              </a:solidFill>
              <a:ln w="19080">
                <a:solidFill>
                  <a:srgbClr val="ffffff"/>
                </a:solidFill>
                <a:round/>
              </a:ln>
            </c:spPr>
          </c:dPt>
          <c:dPt>
            <c:idx val="1"/>
            <c:spPr>
              <a:solidFill>
                <a:srgbClr val="ffff00"/>
              </a:solidFill>
              <a:ln w="19080">
                <a:solidFill>
                  <a:srgbClr val="ffffff"/>
                </a:solidFill>
                <a:round/>
              </a:ln>
            </c:spPr>
          </c:dPt>
          <c:dPt>
            <c:idx val="2"/>
            <c:spPr>
              <a:solidFill>
                <a:srgbClr val="a9d18e"/>
              </a:solidFill>
              <a:ln w="19080">
                <a:solidFill>
                  <a:srgbClr val="ffffff"/>
                </a:solidFill>
                <a:round/>
              </a:ln>
            </c:spPr>
          </c:dPt>
          <c:dPt>
            <c:idx val="3"/>
            <c:spPr>
              <a:solidFill>
                <a:srgbClr val="ffc000"/>
              </a:solidFill>
              <a:ln w="19080">
                <a:solidFill>
                  <a:srgbClr val="ffffff"/>
                </a:solidFill>
                <a:round/>
              </a:ln>
            </c:spPr>
          </c:dPt>
          <c:dLbls>
            <c:dLbl>
              <c:idx val="0"/>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1"/>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2"/>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3"/>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showLeaderLines val="0"/>
          </c:dLbls>
          <c:cat>
            <c:strRef>
              <c:f>'Tablas Dinámicas'!$A$64:$A$67</c:f>
              <c:strCache>
                <c:ptCount val="4"/>
                <c:pt idx="0">
                  <c:v>Programada</c:v>
                </c:pt>
                <c:pt idx="1">
                  <c:v>Realizada</c:v>
                </c:pt>
                <c:pt idx="2">
                  <c:v>Sin programar</c:v>
                </c:pt>
                <c:pt idx="3">
                  <c:v>Total Result</c:v>
                </c:pt>
              </c:strCache>
            </c:strRef>
          </c:cat>
          <c:val>
            <c:numRef>
              <c:f>'Tablas Dinámicas'!$B$64:$B$67</c:f>
              <c:numCache>
                <c:formatCode>General</c:formatCode>
                <c:ptCount val="4"/>
                <c:pt idx="0">
                  <c:v>1</c:v>
                </c:pt>
                <c:pt idx="1">
                  <c:v>250</c:v>
                </c:pt>
                <c:pt idx="2">
                  <c:v>1</c:v>
                </c:pt>
                <c:pt idx="3">
                  <c:v>252</c:v>
                </c:pt>
              </c:numCache>
            </c:numRef>
          </c:val>
        </c:ser>
        <c:firstSliceAng val="0"/>
      </c:pieChart>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5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GB" sz="1400" spc="-1" strike="noStrike">
                <a:solidFill>
                  <a:srgbClr val="595959"/>
                </a:solidFill>
                <a:latin typeface="Calibri"/>
              </a:defRPr>
            </a:pPr>
            <a:r>
              <a:rPr b="0" lang="en-GB" sz="1400" spc="-1" strike="noStrike">
                <a:solidFill>
                  <a:srgbClr val="595959"/>
                </a:solidFill>
                <a:latin typeface="Calibri"/>
              </a:rPr>
              <a:t>Actividad 9 - Inventario Infraestructura</a:t>
            </a:r>
          </a:p>
        </c:rich>
      </c:tx>
      <c:overlay val="0"/>
      <c:spPr>
        <a:noFill/>
        <a:ln w="0">
          <a:noFill/>
        </a:ln>
      </c:spPr>
    </c:title>
    <c:autoTitleDeleted val="0"/>
    <c:plotArea>
      <c:pieChart>
        <c:varyColors val="1"/>
        <c:ser>
          <c:idx val="0"/>
          <c:order val="0"/>
          <c:tx>
            <c:strRef>
              <c:f>'Tablas Dinámicas'!$B$72</c:f>
              <c:strCache>
                <c:ptCount val="1"/>
                <c:pt idx="0">
                  <c:v>Count of Estado Infraestructura</c:v>
                </c:pt>
              </c:strCache>
            </c:strRef>
          </c:tx>
          <c:spPr>
            <a:solidFill>
              <a:srgbClr val="4472c4"/>
            </a:solidFill>
            <a:ln w="0">
              <a:noFill/>
            </a:ln>
          </c:spPr>
          <c:explosion val="0"/>
          <c:dPt>
            <c:idx val="0"/>
            <c:spPr>
              <a:solidFill>
                <a:srgbClr val="ed7d31"/>
              </a:solidFill>
              <a:ln w="19080">
                <a:solidFill>
                  <a:srgbClr val="ffffff"/>
                </a:solidFill>
                <a:round/>
              </a:ln>
            </c:spPr>
          </c:dPt>
          <c:dPt>
            <c:idx val="1"/>
            <c:spPr>
              <a:solidFill>
                <a:srgbClr val="ffff00"/>
              </a:solidFill>
              <a:ln w="19080">
                <a:solidFill>
                  <a:srgbClr val="ffffff"/>
                </a:solidFill>
                <a:round/>
              </a:ln>
            </c:spPr>
          </c:dPt>
          <c:dPt>
            <c:idx val="2"/>
            <c:spPr>
              <a:solidFill>
                <a:srgbClr val="a9d18e"/>
              </a:solidFill>
              <a:ln w="19080">
                <a:solidFill>
                  <a:srgbClr val="ffffff"/>
                </a:solidFill>
                <a:round/>
              </a:ln>
            </c:spPr>
          </c:dPt>
          <c:dPt>
            <c:idx val="3"/>
            <c:spPr>
              <a:solidFill>
                <a:srgbClr val="ffc000"/>
              </a:solidFill>
              <a:ln w="19080">
                <a:solidFill>
                  <a:srgbClr val="ffffff"/>
                </a:solidFill>
                <a:round/>
              </a:ln>
            </c:spPr>
          </c:dPt>
          <c:dLbls>
            <c:dLbl>
              <c:idx val="0"/>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1"/>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2"/>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3"/>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showLeaderLines val="0"/>
          </c:dLbls>
          <c:cat>
            <c:strRef>
              <c:f>'Tablas Dinámicas'!$A$73:$A$76</c:f>
              <c:strCache>
                <c:ptCount val="4"/>
                <c:pt idx="0">
                  <c:v>Programada</c:v>
                </c:pt>
                <c:pt idx="1">
                  <c:v>Realizada</c:v>
                </c:pt>
                <c:pt idx="2">
                  <c:v>Sin programar</c:v>
                </c:pt>
                <c:pt idx="3">
                  <c:v>Total Result</c:v>
                </c:pt>
              </c:strCache>
            </c:strRef>
          </c:cat>
          <c:val>
            <c:numRef>
              <c:f>'Tablas Dinámicas'!$B$73:$B$76</c:f>
              <c:numCache>
                <c:formatCode>General</c:formatCode>
                <c:ptCount val="4"/>
                <c:pt idx="0">
                  <c:v>1</c:v>
                </c:pt>
                <c:pt idx="1">
                  <c:v>250</c:v>
                </c:pt>
                <c:pt idx="2">
                  <c:v>1</c:v>
                </c:pt>
                <c:pt idx="3">
                  <c:v>252</c:v>
                </c:pt>
              </c:numCache>
            </c:numRef>
          </c:val>
        </c:ser>
        <c:firstSliceAng val="0"/>
      </c:pieChart>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5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Actividad 10 - Entrevista líder Informática</a:t>
            </a:r>
          </a:p>
        </c:rich>
      </c:tx>
      <c:overlay val="0"/>
      <c:spPr>
        <a:noFill/>
        <a:ln w="0">
          <a:noFill/>
        </a:ln>
      </c:spPr>
    </c:title>
    <c:autoTitleDeleted val="0"/>
    <c:plotArea>
      <c:pieChart>
        <c:varyColors val="1"/>
        <c:ser>
          <c:idx val="0"/>
          <c:order val="0"/>
          <c:tx>
            <c:strRef>
              <c:f>'Tablas Dinámicas'!$B$81</c:f>
              <c:strCache>
                <c:ptCount val="1"/>
                <c:pt idx="0">
                  <c:v>Count of Estado Entrevista Líder Área Informática</c:v>
                </c:pt>
              </c:strCache>
            </c:strRef>
          </c:tx>
          <c:spPr>
            <a:solidFill>
              <a:srgbClr val="4472c4"/>
            </a:solidFill>
            <a:ln w="0">
              <a:noFill/>
            </a:ln>
          </c:spPr>
          <c:explosion val="0"/>
          <c:dPt>
            <c:idx val="0"/>
            <c:spPr>
              <a:solidFill>
                <a:srgbClr val="ed7d31"/>
              </a:solidFill>
              <a:ln w="19080">
                <a:solidFill>
                  <a:srgbClr val="ffffff"/>
                </a:solidFill>
                <a:round/>
              </a:ln>
            </c:spPr>
          </c:dPt>
          <c:dPt>
            <c:idx val="1"/>
            <c:spPr>
              <a:solidFill>
                <a:srgbClr val="ffff00"/>
              </a:solidFill>
              <a:ln w="19080">
                <a:solidFill>
                  <a:srgbClr val="ffffff"/>
                </a:solidFill>
                <a:round/>
              </a:ln>
            </c:spPr>
          </c:dPt>
          <c:dPt>
            <c:idx val="2"/>
            <c:spPr>
              <a:solidFill>
                <a:srgbClr val="a9d18e"/>
              </a:solidFill>
              <a:ln w="19080">
                <a:solidFill>
                  <a:srgbClr val="ffffff"/>
                </a:solidFill>
                <a:round/>
              </a:ln>
            </c:spPr>
          </c:dPt>
          <c:dPt>
            <c:idx val="3"/>
            <c:spPr>
              <a:solidFill>
                <a:srgbClr val="ffc000"/>
              </a:solidFill>
              <a:ln w="19080">
                <a:solidFill>
                  <a:srgbClr val="ffffff"/>
                </a:solidFill>
                <a:round/>
              </a:ln>
            </c:spPr>
          </c:dPt>
          <c:dLbls>
            <c:dLbl>
              <c:idx val="0"/>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1"/>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2"/>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3"/>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showLeaderLines val="0"/>
          </c:dLbls>
          <c:cat>
            <c:strRef>
              <c:f>'Tablas Dinámicas'!$A$82:$A$85</c:f>
              <c:strCache>
                <c:ptCount val="4"/>
                <c:pt idx="0">
                  <c:v>Programada</c:v>
                </c:pt>
                <c:pt idx="1">
                  <c:v>Realizada</c:v>
                </c:pt>
                <c:pt idx="2">
                  <c:v>Sin programar</c:v>
                </c:pt>
                <c:pt idx="3">
                  <c:v>Total Result</c:v>
                </c:pt>
              </c:strCache>
            </c:strRef>
          </c:cat>
          <c:val>
            <c:numRef>
              <c:f>'Tablas Dinámicas'!$B$82:$B$85</c:f>
              <c:numCache>
                <c:formatCode>General</c:formatCode>
                <c:ptCount val="4"/>
                <c:pt idx="0">
                  <c:v>1</c:v>
                </c:pt>
                <c:pt idx="1">
                  <c:v>250</c:v>
                </c:pt>
                <c:pt idx="2">
                  <c:v>1</c:v>
                </c:pt>
                <c:pt idx="3">
                  <c:v>252</c:v>
                </c:pt>
              </c:numCache>
            </c:numRef>
          </c:val>
        </c:ser>
        <c:firstSliceAng val="0"/>
      </c:pieChart>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5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Actividad 11 - Observación en el aula</a:t>
            </a:r>
          </a:p>
        </c:rich>
      </c:tx>
      <c:overlay val="0"/>
      <c:spPr>
        <a:noFill/>
        <a:ln w="0">
          <a:noFill/>
        </a:ln>
      </c:spPr>
    </c:title>
    <c:autoTitleDeleted val="0"/>
    <c:plotArea>
      <c:pieChart>
        <c:varyColors val="1"/>
        <c:ser>
          <c:idx val="0"/>
          <c:order val="0"/>
          <c:tx>
            <c:strRef>
              <c:f>'Tablas Dinámicas'!$B$90</c:f>
              <c:strCache>
                <c:ptCount val="1"/>
                <c:pt idx="0">
                  <c:v>Count of Estado Obs Aula</c:v>
                </c:pt>
              </c:strCache>
            </c:strRef>
          </c:tx>
          <c:spPr>
            <a:solidFill>
              <a:srgbClr val="4472c4"/>
            </a:solidFill>
            <a:ln w="0">
              <a:noFill/>
            </a:ln>
          </c:spPr>
          <c:explosion val="0"/>
          <c:dPt>
            <c:idx val="0"/>
            <c:spPr>
              <a:solidFill>
                <a:srgbClr val="ed7d31"/>
              </a:solidFill>
              <a:ln w="19080">
                <a:solidFill>
                  <a:srgbClr val="ffffff"/>
                </a:solidFill>
                <a:round/>
              </a:ln>
            </c:spPr>
          </c:dPt>
          <c:dPt>
            <c:idx val="1"/>
            <c:spPr>
              <a:solidFill>
                <a:srgbClr val="2e75b6"/>
              </a:solidFill>
              <a:ln w="19080">
                <a:solidFill>
                  <a:srgbClr val="ffffff"/>
                </a:solidFill>
                <a:round/>
              </a:ln>
            </c:spPr>
          </c:dPt>
          <c:dPt>
            <c:idx val="2"/>
            <c:spPr>
              <a:solidFill>
                <a:srgbClr val="a9d18e"/>
              </a:solidFill>
              <a:ln w="19080">
                <a:solidFill>
                  <a:srgbClr val="ffffff"/>
                </a:solidFill>
                <a:round/>
              </a:ln>
            </c:spPr>
          </c:dPt>
          <c:dPt>
            <c:idx val="3"/>
            <c:spPr>
              <a:solidFill>
                <a:srgbClr val="ff0000"/>
              </a:solidFill>
              <a:ln w="19080">
                <a:solidFill>
                  <a:srgbClr val="ffffff"/>
                </a:solidFill>
                <a:round/>
              </a:ln>
            </c:spPr>
          </c:dPt>
          <c:dPt>
            <c:idx val="4"/>
            <c:spPr>
              <a:solidFill>
                <a:srgbClr val="5b9bd5"/>
              </a:solidFill>
              <a:ln w="19080">
                <a:solidFill>
                  <a:srgbClr val="ffffff"/>
                </a:solidFill>
                <a:round/>
              </a:ln>
            </c:spPr>
          </c:dPt>
          <c:dLbls>
            <c:dLbl>
              <c:idx val="0"/>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1"/>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2"/>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3"/>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4"/>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showLeaderLines val="0"/>
          </c:dLbls>
          <c:cat>
            <c:strRef>
              <c:f>'Tablas Dinámicas'!$A$91:$A$95</c:f>
              <c:strCache>
                <c:ptCount val="5"/>
                <c:pt idx="0">
                  <c:v>En gestión</c:v>
                </c:pt>
                <c:pt idx="1">
                  <c:v>Realizada</c:v>
                </c:pt>
                <c:pt idx="2">
                  <c:v>Sin programar</c:v>
                </c:pt>
                <c:pt idx="3">
                  <c:v>No aplica fichas</c:v>
                </c:pt>
                <c:pt idx="4">
                  <c:v>Total Result</c:v>
                </c:pt>
              </c:strCache>
            </c:strRef>
          </c:cat>
          <c:val>
            <c:numRef>
              <c:f>'Tablas Dinámicas'!$B$91:$B$95</c:f>
              <c:numCache>
                <c:formatCode>General</c:formatCode>
                <c:ptCount val="5"/>
                <c:pt idx="0">
                  <c:v>2</c:v>
                </c:pt>
                <c:pt idx="1">
                  <c:v>23</c:v>
                </c:pt>
                <c:pt idx="2">
                  <c:v>1</c:v>
                </c:pt>
                <c:pt idx="3">
                  <c:v>226</c:v>
                </c:pt>
                <c:pt idx="4">
                  <c:v>252</c:v>
                </c:pt>
              </c:numCache>
            </c:numRef>
          </c:val>
        </c:ser>
        <c:firstSliceAng val="0"/>
      </c:pieChart>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6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Actividad 12 - Recolección Documental</a:t>
            </a:r>
          </a:p>
        </c:rich>
      </c:tx>
      <c:overlay val="0"/>
      <c:spPr>
        <a:noFill/>
        <a:ln w="0">
          <a:noFill/>
        </a:ln>
      </c:spPr>
    </c:title>
    <c:autoTitleDeleted val="0"/>
    <c:plotArea>
      <c:pieChart>
        <c:varyColors val="1"/>
        <c:ser>
          <c:idx val="0"/>
          <c:order val="0"/>
          <c:tx>
            <c:strRef>
              <c:f>'Tablas Dinámicas'!$B$100</c:f>
              <c:strCache>
                <c:ptCount val="1"/>
                <c:pt idx="0">
                  <c:v>Count of Estado Recolección Documental</c:v>
                </c:pt>
              </c:strCache>
            </c:strRef>
          </c:tx>
          <c:spPr>
            <a:solidFill>
              <a:srgbClr val="4472c4"/>
            </a:solidFill>
            <a:ln w="0">
              <a:noFill/>
            </a:ln>
          </c:spPr>
          <c:explosion val="0"/>
          <c:dPt>
            <c:idx val="0"/>
            <c:spPr>
              <a:solidFill>
                <a:srgbClr val="ed7d31"/>
              </a:solidFill>
              <a:ln w="19080">
                <a:solidFill>
                  <a:srgbClr val="ffffff"/>
                </a:solidFill>
                <a:round/>
              </a:ln>
            </c:spPr>
          </c:dPt>
          <c:dPt>
            <c:idx val="1"/>
            <c:spPr>
              <a:solidFill>
                <a:srgbClr val="a9d18e"/>
              </a:solidFill>
              <a:ln w="19080">
                <a:solidFill>
                  <a:srgbClr val="ffffff"/>
                </a:solidFill>
                <a:round/>
              </a:ln>
            </c:spPr>
          </c:dPt>
          <c:dPt>
            <c:idx val="2"/>
            <c:spPr>
              <a:solidFill>
                <a:srgbClr val="ff0000"/>
              </a:solidFill>
              <a:ln w="19080">
                <a:solidFill>
                  <a:srgbClr val="ffffff"/>
                </a:solidFill>
                <a:round/>
              </a:ln>
            </c:spPr>
          </c:dPt>
          <c:dPt>
            <c:idx val="3"/>
            <c:spPr>
              <a:solidFill>
                <a:srgbClr val="ffc000"/>
              </a:solidFill>
              <a:ln w="0">
                <a:noFill/>
              </a:ln>
            </c:spPr>
          </c:dPt>
          <c:dLbls>
            <c:dLbl>
              <c:idx val="0"/>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1"/>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2"/>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dLbl>
              <c:idx val="3"/>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dLbl>
            <c:txPr>
              <a:bodyPr wrap="square"/>
              <a:lstStyle/>
              <a:p>
                <a:pPr>
                  <a:defRPr b="1" sz="900" spc="-1" strike="noStrike">
                    <a:solidFill>
                      <a:srgbClr val="404040"/>
                    </a:solidFill>
                    <a:latin typeface="Calibri"/>
                  </a:defRPr>
                </a:pPr>
              </a:p>
            </c:txPr>
            <c:dLblPos val="bestFit"/>
            <c:showLegendKey val="0"/>
            <c:showVal val="0"/>
            <c:showCatName val="0"/>
            <c:showSerName val="0"/>
            <c:showPercent val="1"/>
            <c:separator>
</c:separator>
            <c:showLeaderLines val="0"/>
          </c:dLbls>
          <c:cat>
            <c:strRef>
              <c:f>'Tablas Dinámicas'!$A$101:$A$104</c:f>
              <c:strCache>
                <c:ptCount val="4"/>
                <c:pt idx="0">
                  <c:v>En gestión</c:v>
                </c:pt>
                <c:pt idx="1">
                  <c:v>Realizada</c:v>
                </c:pt>
                <c:pt idx="2">
                  <c:v>Sin programar</c:v>
                </c:pt>
                <c:pt idx="3">
                  <c:v>Total Result</c:v>
                </c:pt>
              </c:strCache>
            </c:strRef>
          </c:cat>
          <c:val>
            <c:numRef>
              <c:f>'Tablas Dinámicas'!$B$101:$B$104</c:f>
              <c:numCache>
                <c:formatCode>General</c:formatCode>
                <c:ptCount val="4"/>
                <c:pt idx="0">
                  <c:v>3</c:v>
                </c:pt>
                <c:pt idx="1">
                  <c:v>248</c:v>
                </c:pt>
                <c:pt idx="2">
                  <c:v>1</c:v>
                </c:pt>
                <c:pt idx="3">
                  <c:v>252</c:v>
                </c:pt>
              </c:numCache>
            </c:numRef>
          </c:val>
        </c:ser>
        <c:firstSliceAng val="0"/>
      </c:pieChart>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6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Actividades completadas de M1 por IE</a:t>
            </a:r>
          </a:p>
        </c:rich>
      </c:tx>
      <c:overlay val="0"/>
      <c:spPr>
        <a:noFill/>
        <a:ln w="0">
          <a:noFill/>
        </a:ln>
      </c:spPr>
    </c:title>
    <c:autoTitleDeleted val="0"/>
    <c:plotArea>
      <c:barChart>
        <c:barDir val="col"/>
        <c:grouping val="clustered"/>
        <c:varyColors val="0"/>
        <c:ser>
          <c:idx val="0"/>
          <c:order val="0"/>
          <c:tx>
            <c:strRef>
              <c:f>'Tablas Dinámicas'!$B$108</c:f>
              <c:strCache>
                <c:ptCount val="1"/>
                <c:pt idx="0">
                  <c:v>No. IE</c:v>
                </c:pt>
              </c:strCache>
            </c:strRef>
          </c:tx>
          <c:spPr>
            <a:solidFill>
              <a:srgbClr val="4472c4"/>
            </a:solidFill>
            <a:ln w="0">
              <a:noFill/>
            </a:ln>
          </c:spPr>
          <c:invertIfNegative val="0"/>
          <c:dLbls>
            <c:numFmt formatCode="General" sourceLinked="1"/>
            <c:txPr>
              <a:bodyPr wrap="square"/>
              <a:lstStyle/>
              <a:p>
                <a:pPr>
                  <a:defRPr b="0" sz="900" spc="-1" strike="noStrike">
                    <a:solidFill>
                      <a:srgbClr val="404040"/>
                    </a:solidFill>
                    <a:latin typeface="Calibri"/>
                  </a:defRPr>
                </a:pPr>
              </a:p>
            </c:txPr>
            <c:dLblPos val="outEnd"/>
            <c:showLegendKey val="0"/>
            <c:showVal val="1"/>
            <c:showCatName val="0"/>
            <c:showSerName val="0"/>
            <c:showPercent val="0"/>
            <c:separator>; </c:separator>
            <c:showLeaderLines val="0"/>
            <c:extLst>
              <c:ext xmlns:c15="http://schemas.microsoft.com/office/drawing/2012/chart" uri="{CE6537A1-D6FC-4f65-9D91-7224C49458BB}">
                <c15:showLeaderLines val="1"/>
              </c:ext>
            </c:extLst>
          </c:dLbls>
          <c:cat>
            <c:strRef>
              <c:f>'Tablas Dinámicas'!$A$109:$A$117</c:f>
              <c:strCache>
                <c:ptCount val="9"/>
                <c:pt idx="0">
                  <c:v>0</c:v>
                </c:pt>
                <c:pt idx="1">
                  <c:v>3</c:v>
                </c:pt>
                <c:pt idx="2">
                  <c:v>6</c:v>
                </c:pt>
                <c:pt idx="3">
                  <c:v>8</c:v>
                </c:pt>
                <c:pt idx="4">
                  <c:v>9</c:v>
                </c:pt>
                <c:pt idx="5">
                  <c:v>10</c:v>
                </c:pt>
                <c:pt idx="6">
                  <c:v>11</c:v>
                </c:pt>
                <c:pt idx="7">
                  <c:v>12</c:v>
                </c:pt>
                <c:pt idx="8">
                  <c:v>Total Result</c:v>
                </c:pt>
              </c:strCache>
            </c:strRef>
          </c:cat>
          <c:val>
            <c:numRef>
              <c:f>'Tablas Dinámicas'!$B$109:$B$117</c:f>
              <c:numCache>
                <c:formatCode>General</c:formatCode>
                <c:ptCount val="9"/>
                <c:pt idx="0">
                  <c:v>1</c:v>
                </c:pt>
                <c:pt idx="1">
                  <c:v>1</c:v>
                </c:pt>
                <c:pt idx="2">
                  <c:v>2</c:v>
                </c:pt>
                <c:pt idx="3">
                  <c:v>2</c:v>
                </c:pt>
                <c:pt idx="4">
                  <c:v>2</c:v>
                </c:pt>
                <c:pt idx="5">
                  <c:v>2</c:v>
                </c:pt>
                <c:pt idx="6">
                  <c:v>220</c:v>
                </c:pt>
                <c:pt idx="7">
                  <c:v>22</c:v>
                </c:pt>
                <c:pt idx="8">
                  <c:v>252</c:v>
                </c:pt>
              </c:numCache>
            </c:numRef>
          </c:val>
        </c:ser>
        <c:gapWidth val="219"/>
        <c:overlap val="-27"/>
        <c:axId val="35577072"/>
        <c:axId val="13516531"/>
      </c:barChart>
      <c:catAx>
        <c:axId val="35577072"/>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3516531"/>
        <c:crosses val="autoZero"/>
        <c:auto val="1"/>
        <c:lblAlgn val="ctr"/>
        <c:lblOffset val="100"/>
        <c:noMultiLvlLbl val="0"/>
      </c:catAx>
      <c:valAx>
        <c:axId val="1351653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5577072"/>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6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IE con visita de inicio (Momento 1)</a:t>
            </a:r>
          </a:p>
        </c:rich>
      </c:tx>
      <c:overlay val="0"/>
      <c:spPr>
        <a:noFill/>
        <a:ln w="0">
          <a:noFill/>
        </a:ln>
      </c:spPr>
    </c:title>
    <c:autoTitleDeleted val="0"/>
    <c:plotArea>
      <c:pieChart>
        <c:varyColors val="1"/>
        <c:ser>
          <c:idx val="0"/>
          <c:order val="0"/>
          <c:tx>
            <c:strRef>
              <c:f>'Tablas Dinámicas'!$B$126</c:f>
              <c:strCache>
                <c:ptCount val="1"/>
                <c:pt idx="0">
                  <c:v>Count of Visita 1</c:v>
                </c:pt>
              </c:strCache>
            </c:strRef>
          </c:tx>
          <c:spPr>
            <a:solidFill>
              <a:srgbClr val="4472c4"/>
            </a:solidFill>
            <a:ln w="0">
              <a:noFill/>
            </a:ln>
          </c:spPr>
          <c:explosion val="0"/>
          <c:dPt>
            <c:idx val="0"/>
            <c:spPr>
              <a:solidFill>
                <a:srgbClr val="a9d18e"/>
              </a:solidFill>
              <a:ln w="19080">
                <a:solidFill>
                  <a:srgbClr val="ffffff"/>
                </a:solidFill>
                <a:round/>
              </a:ln>
            </c:spPr>
          </c:dPt>
          <c:dPt>
            <c:idx val="1"/>
            <c:spPr>
              <a:solidFill>
                <a:srgbClr val="ed7d31"/>
              </a:solidFill>
              <a:ln w="19080">
                <a:solidFill>
                  <a:srgbClr val="ffffff"/>
                </a:solidFill>
                <a:round/>
              </a:ln>
            </c:spPr>
          </c:dPt>
          <c:dPt>
            <c:idx val="2"/>
            <c:spPr>
              <a:solidFill>
                <a:srgbClr val="a5a5a5"/>
              </a:solidFill>
              <a:ln w="19080">
                <a:solidFill>
                  <a:srgbClr val="ffffff"/>
                </a:solidFill>
                <a:round/>
              </a:ln>
            </c:spPr>
          </c:dPt>
          <c:dLbls>
            <c:numFmt formatCode="General" sourceLinked="1"/>
            <c:dLbl>
              <c:idx val="0"/>
              <c:numFmt formatCode="General" sourceLinked="1"/>
              <c:txPr>
                <a:bodyPr wrap="square"/>
                <a:lstStyle/>
                <a:p>
                  <a:pPr>
                    <a:defRPr b="1" sz="900" spc="-1" strike="noStrike">
                      <a:solidFill>
                        <a:srgbClr val="404040"/>
                      </a:solidFill>
                      <a:latin typeface="Calibri"/>
                    </a:defRPr>
                  </a:pPr>
                </a:p>
              </c:txPr>
              <c:dLblPos val="bestFit"/>
              <c:showLegendKey val="0"/>
              <c:showVal val="1"/>
              <c:showCatName val="0"/>
              <c:showSerName val="0"/>
              <c:showPercent val="0"/>
              <c:separator>; </c:separator>
            </c:dLbl>
            <c:dLbl>
              <c:idx val="1"/>
              <c:numFmt formatCode="General" sourceLinked="1"/>
              <c:txPr>
                <a:bodyPr wrap="square"/>
                <a:lstStyle/>
                <a:p>
                  <a:pPr>
                    <a:defRPr b="1" sz="900" spc="-1" strike="noStrike">
                      <a:solidFill>
                        <a:srgbClr val="404040"/>
                      </a:solidFill>
                      <a:latin typeface="Calibri"/>
                    </a:defRPr>
                  </a:pPr>
                </a:p>
              </c:txPr>
              <c:dLblPos val="bestFit"/>
              <c:showLegendKey val="0"/>
              <c:showVal val="1"/>
              <c:showCatName val="0"/>
              <c:showSerName val="0"/>
              <c:showPercent val="0"/>
              <c:separator>; </c:separator>
            </c:dLbl>
            <c:dLbl>
              <c:idx val="2"/>
              <c:numFmt formatCode="General" sourceLinked="1"/>
              <c:txPr>
                <a:bodyPr wrap="square"/>
                <a:lstStyle/>
                <a:p>
                  <a:pPr>
                    <a:defRPr b="1" sz="900" spc="-1" strike="noStrike">
                      <a:solidFill>
                        <a:srgbClr val="404040"/>
                      </a:solidFill>
                      <a:latin typeface="Calibri"/>
                    </a:defRPr>
                  </a:pPr>
                </a:p>
              </c:txPr>
              <c:dLblPos val="bestFit"/>
              <c:showLegendKey val="0"/>
              <c:showVal val="1"/>
              <c:showCatName val="0"/>
              <c:showSerName val="0"/>
              <c:showPercent val="0"/>
              <c:separator>; </c:separator>
            </c:dLbl>
            <c:txPr>
              <a:bodyPr wrap="square"/>
              <a:lstStyle/>
              <a:p>
                <a:pPr>
                  <a:defRPr b="1" sz="900" spc="-1" strike="noStrike">
                    <a:solidFill>
                      <a:srgbClr val="404040"/>
                    </a:solidFill>
                    <a:latin typeface="Calibri"/>
                  </a:defRPr>
                </a:pPr>
              </a:p>
            </c:txPr>
            <c:dLblPos val="bestFit"/>
            <c:showLegendKey val="0"/>
            <c:showVal val="1"/>
            <c:showCatName val="0"/>
            <c:showSerName val="0"/>
            <c:showPercent val="0"/>
            <c:separator>; </c:separator>
            <c:showLeaderLines val="0"/>
          </c:dLbls>
          <c:cat>
            <c:strRef>
              <c:f>'Tablas Dinámicas'!$A$127:$A$129</c:f>
              <c:strCache>
                <c:ptCount val="3"/>
                <c:pt idx="0">
                  <c:v>0</c:v>
                </c:pt>
                <c:pt idx="1">
                  <c:v>2</c:v>
                </c:pt>
                <c:pt idx="2">
                  <c:v>Total Result</c:v>
                </c:pt>
              </c:strCache>
            </c:strRef>
          </c:cat>
          <c:val>
            <c:numRef>
              <c:f>'Tablas Dinámicas'!$B$127:$B$129</c:f>
              <c:numCache>
                <c:formatCode>General</c:formatCode>
                <c:ptCount val="3"/>
                <c:pt idx="0">
                  <c:v>251</c:v>
                </c:pt>
                <c:pt idx="1">
                  <c:v>1</c:v>
                </c:pt>
                <c:pt idx="2">
                  <c:v>252</c:v>
                </c:pt>
              </c:numCache>
            </c:numRef>
          </c:val>
        </c:ser>
        <c:firstSliceAng val="0"/>
      </c:pieChart>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6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IE con visita de finalización (Momento 1)</a:t>
            </a:r>
          </a:p>
        </c:rich>
      </c:tx>
      <c:overlay val="0"/>
      <c:spPr>
        <a:noFill/>
        <a:ln w="0">
          <a:noFill/>
        </a:ln>
      </c:spPr>
    </c:title>
    <c:autoTitleDeleted val="0"/>
    <c:plotArea>
      <c:pieChart>
        <c:varyColors val="1"/>
        <c:ser>
          <c:idx val="0"/>
          <c:order val="0"/>
          <c:tx>
            <c:strRef>
              <c:f>'Tablas Dinámicas'!$B$134</c:f>
              <c:strCache>
                <c:ptCount val="1"/>
                <c:pt idx="0">
                  <c:v>Count of Visita 2</c:v>
                </c:pt>
              </c:strCache>
            </c:strRef>
          </c:tx>
          <c:spPr>
            <a:solidFill>
              <a:srgbClr val="4472c4"/>
            </a:solidFill>
            <a:ln w="0">
              <a:noFill/>
            </a:ln>
          </c:spPr>
          <c:explosion val="0"/>
          <c:dPt>
            <c:idx val="0"/>
            <c:spPr>
              <a:solidFill>
                <a:srgbClr val="a9d18e"/>
              </a:solidFill>
              <a:ln w="19080">
                <a:solidFill>
                  <a:srgbClr val="ffffff"/>
                </a:solidFill>
                <a:round/>
              </a:ln>
            </c:spPr>
          </c:dPt>
          <c:dPt>
            <c:idx val="1"/>
            <c:spPr>
              <a:solidFill>
                <a:srgbClr val="ffff00"/>
              </a:solidFill>
              <a:ln w="19080">
                <a:solidFill>
                  <a:srgbClr val="ffffff"/>
                </a:solidFill>
                <a:round/>
              </a:ln>
            </c:spPr>
          </c:dPt>
          <c:dPt>
            <c:idx val="2"/>
            <c:spPr>
              <a:solidFill>
                <a:srgbClr val="ff0000"/>
              </a:solidFill>
              <a:ln w="19080">
                <a:solidFill>
                  <a:srgbClr val="ffffff"/>
                </a:solidFill>
                <a:round/>
              </a:ln>
            </c:spPr>
          </c:dPt>
          <c:dPt>
            <c:idx val="3"/>
            <c:spPr>
              <a:solidFill>
                <a:srgbClr val="ffc000"/>
              </a:solidFill>
              <a:ln w="0">
                <a:noFill/>
              </a:ln>
            </c:spPr>
          </c:dPt>
          <c:dLbls>
            <c:numFmt formatCode="General" sourceLinked="1"/>
            <c:dLbl>
              <c:idx val="0"/>
              <c:numFmt formatCode="General" sourceLinked="1"/>
              <c:txPr>
                <a:bodyPr wrap="square"/>
                <a:lstStyle/>
                <a:p>
                  <a:pPr>
                    <a:defRPr b="1" sz="900" spc="-1" strike="noStrike">
                      <a:solidFill>
                        <a:srgbClr val="404040"/>
                      </a:solidFill>
                      <a:latin typeface="Calibri"/>
                    </a:defRPr>
                  </a:pPr>
                </a:p>
              </c:txPr>
              <c:dLblPos val="bestFit"/>
              <c:showLegendKey val="0"/>
              <c:showVal val="1"/>
              <c:showCatName val="0"/>
              <c:showSerName val="0"/>
              <c:showPercent val="0"/>
              <c:separator>; </c:separator>
            </c:dLbl>
            <c:dLbl>
              <c:idx val="1"/>
              <c:numFmt formatCode="General" sourceLinked="1"/>
              <c:txPr>
                <a:bodyPr wrap="square"/>
                <a:lstStyle/>
                <a:p>
                  <a:pPr>
                    <a:defRPr b="1" sz="900" spc="-1" strike="noStrike">
                      <a:solidFill>
                        <a:srgbClr val="404040"/>
                      </a:solidFill>
                      <a:latin typeface="Calibri"/>
                    </a:defRPr>
                  </a:pPr>
                </a:p>
              </c:txPr>
              <c:dLblPos val="bestFit"/>
              <c:showLegendKey val="0"/>
              <c:showVal val="1"/>
              <c:showCatName val="0"/>
              <c:showSerName val="0"/>
              <c:showPercent val="0"/>
              <c:separator>; </c:separator>
            </c:dLbl>
            <c:dLbl>
              <c:idx val="2"/>
              <c:numFmt formatCode="General" sourceLinked="1"/>
              <c:txPr>
                <a:bodyPr wrap="square"/>
                <a:lstStyle/>
                <a:p>
                  <a:pPr>
                    <a:defRPr b="1" sz="900" spc="-1" strike="noStrike">
                      <a:solidFill>
                        <a:srgbClr val="404040"/>
                      </a:solidFill>
                      <a:latin typeface="Calibri"/>
                    </a:defRPr>
                  </a:pPr>
                </a:p>
              </c:txPr>
              <c:dLblPos val="bestFit"/>
              <c:showLegendKey val="0"/>
              <c:showVal val="1"/>
              <c:showCatName val="0"/>
              <c:showSerName val="0"/>
              <c:showPercent val="0"/>
              <c:separator>; </c:separator>
            </c:dLbl>
            <c:dLbl>
              <c:idx val="3"/>
              <c:numFmt formatCode="General" sourceLinked="1"/>
              <c:txPr>
                <a:bodyPr wrap="square"/>
                <a:lstStyle/>
                <a:p>
                  <a:pPr>
                    <a:defRPr b="1" sz="900" spc="-1" strike="noStrike">
                      <a:solidFill>
                        <a:srgbClr val="404040"/>
                      </a:solidFill>
                      <a:latin typeface="Calibri"/>
                    </a:defRPr>
                  </a:pPr>
                </a:p>
              </c:txPr>
              <c:dLblPos val="bestFit"/>
              <c:showLegendKey val="0"/>
              <c:showVal val="1"/>
              <c:showCatName val="0"/>
              <c:showSerName val="0"/>
              <c:showPercent val="0"/>
              <c:separator>; </c:separator>
            </c:dLbl>
            <c:txPr>
              <a:bodyPr wrap="square"/>
              <a:lstStyle/>
              <a:p>
                <a:pPr>
                  <a:defRPr b="1" sz="900" spc="-1" strike="noStrike">
                    <a:solidFill>
                      <a:srgbClr val="404040"/>
                    </a:solidFill>
                    <a:latin typeface="Calibri"/>
                  </a:defRPr>
                </a:pPr>
              </a:p>
            </c:txPr>
            <c:dLblPos val="bestFit"/>
            <c:showLegendKey val="0"/>
            <c:showVal val="1"/>
            <c:showCatName val="0"/>
            <c:showSerName val="0"/>
            <c:showPercent val="0"/>
            <c:separator>; </c:separator>
            <c:showLeaderLines val="0"/>
          </c:dLbls>
          <c:cat>
            <c:strRef>
              <c:f>'Tablas Dinámicas'!$A$135:$A$138</c:f>
              <c:strCache>
                <c:ptCount val="4"/>
                <c:pt idx="0">
                  <c:v>0</c:v>
                </c:pt>
                <c:pt idx="1">
                  <c:v>1</c:v>
                </c:pt>
                <c:pt idx="2">
                  <c:v>2</c:v>
                </c:pt>
                <c:pt idx="3">
                  <c:v>Total Result</c:v>
                </c:pt>
              </c:strCache>
            </c:strRef>
          </c:cat>
          <c:val>
            <c:numRef>
              <c:f>'Tablas Dinámicas'!$B$135:$B$138</c:f>
              <c:numCache>
                <c:formatCode>General</c:formatCode>
                <c:ptCount val="4"/>
                <c:pt idx="0">
                  <c:v>240</c:v>
                </c:pt>
                <c:pt idx="1">
                  <c:v>1</c:v>
                </c:pt>
                <c:pt idx="2">
                  <c:v>11</c:v>
                </c:pt>
                <c:pt idx="3">
                  <c:v>252</c:v>
                </c:pt>
              </c:numCache>
            </c:numRef>
          </c:val>
        </c:ser>
        <c:firstSliceAng val="0"/>
      </c:pieChart>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6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US" sz="1400" spc="-1" strike="noStrike">
                <a:solidFill>
                  <a:srgbClr val="595959"/>
                </a:solidFill>
                <a:latin typeface="Calibri"/>
              </a:defRPr>
            </a:pPr>
            <a:r>
              <a:rPr b="1" lang="en-US" sz="1400" spc="-1" strike="noStrike">
                <a:solidFill>
                  <a:srgbClr val="595959"/>
                </a:solidFill>
                <a:latin typeface="Calibri"/>
              </a:rPr>
              <a:t>% de avance Momento 1 por Mentor</a:t>
            </a:r>
          </a:p>
        </c:rich>
      </c:tx>
      <c:overlay val="0"/>
      <c:spPr>
        <a:noFill/>
        <a:ln w="0">
          <a:noFill/>
        </a:ln>
      </c:spPr>
    </c:title>
    <c:autoTitleDeleted val="0"/>
    <c:plotArea>
      <c:barChart>
        <c:barDir val="bar"/>
        <c:grouping val="clustered"/>
        <c:varyColors val="0"/>
        <c:ser>
          <c:idx val="0"/>
          <c:order val="0"/>
          <c:tx>
            <c:strRef>
              <c:f>'Tablas Dinámicas'!$B$159</c:f>
              <c:strCache>
                <c:ptCount val="1"/>
                <c:pt idx="0">
                  <c:v>% de avance Momento 1</c:v>
                </c:pt>
              </c:strCache>
            </c:strRef>
          </c:tx>
          <c:spPr>
            <a:solidFill>
              <a:srgbClr val="4472c4"/>
            </a:solidFill>
            <a:ln w="0">
              <a:noFill/>
            </a:ln>
          </c:spPr>
          <c:invertIfNegative val="0"/>
          <c:dLbls>
            <c:numFmt formatCode="0.0%" sourceLinked="1"/>
            <c:txPr>
              <a:bodyPr wrap="square"/>
              <a:lstStyle/>
              <a:p>
                <a:pPr>
                  <a:defRPr b="0" sz="900" spc="-1" strike="noStrike">
                    <a:solidFill>
                      <a:srgbClr val="404040"/>
                    </a:solidFill>
                    <a:latin typeface="Calibri"/>
                  </a:defRPr>
                </a:pPr>
              </a:p>
            </c:txPr>
            <c:dLblPos val="outEnd"/>
            <c:showLegendKey val="0"/>
            <c:showVal val="1"/>
            <c:showCatName val="0"/>
            <c:showSerName val="0"/>
            <c:showPercent val="0"/>
            <c:separator>; </c:separator>
            <c:showLeaderLines val="0"/>
            <c:extLst>
              <c:ext xmlns:c15="http://schemas.microsoft.com/office/drawing/2012/chart" uri="{CE6537A1-D6FC-4f65-9D91-7224C49458BB}">
                <c15:showLeaderLines val="1"/>
              </c:ext>
            </c:extLst>
          </c:dLbls>
          <c:cat>
            <c:strRef>
              <c:f>'Tablas Dinámicas'!$A$160:$A$195</c:f>
              <c:strCache>
                <c:ptCount val="36"/>
                <c:pt idx="0">
                  <c:v>Alejandra María Narváez Camayo</c:v>
                </c:pt>
                <c:pt idx="1">
                  <c:v>Alexandra Valencia</c:v>
                </c:pt>
                <c:pt idx="2">
                  <c:v>Ana Elvira Venté Mancilla</c:v>
                </c:pt>
                <c:pt idx="3">
                  <c:v>Anabell Zúñiga</c:v>
                </c:pt>
                <c:pt idx="4">
                  <c:v>Angelica Maria Mora Guerrero</c:v>
                </c:pt>
                <c:pt idx="5">
                  <c:v>Camilo Hernán Villota Ibarra</c:v>
                </c:pt>
                <c:pt idx="6">
                  <c:v>Camilo Jr Torres Quiñones</c:v>
                </c:pt>
                <c:pt idx="7">
                  <c:v>Carolina Timaná Burbano</c:v>
                </c:pt>
                <c:pt idx="8">
                  <c:v>César Augusto Gaviria Herrera</c:v>
                </c:pt>
                <c:pt idx="9">
                  <c:v>Daniel Fidencio Cortes Mora</c:v>
                </c:pt>
                <c:pt idx="10">
                  <c:v>Dayana Vanesa Abad Rendón</c:v>
                </c:pt>
                <c:pt idx="11">
                  <c:v>Diana Alejandra Wilches Silva</c:v>
                </c:pt>
                <c:pt idx="12">
                  <c:v>Diana Paola Gonzalez Campos</c:v>
                </c:pt>
                <c:pt idx="13">
                  <c:v>Erika Nela Miranda Martínez</c:v>
                </c:pt>
                <c:pt idx="14">
                  <c:v>Francy Liliana Segura Jiménez</c:v>
                </c:pt>
                <c:pt idx="15">
                  <c:v>Fredy Alexander Castellanos Avila</c:v>
                </c:pt>
                <c:pt idx="16">
                  <c:v>Gilberto Arturo Luna Beltran</c:v>
                </c:pt>
                <c:pt idx="17">
                  <c:v>Hernando Manrique</c:v>
                </c:pt>
                <c:pt idx="18">
                  <c:v>Iriam Viviana Ganem López</c:v>
                </c:pt>
                <c:pt idx="19">
                  <c:v>Jairo David Cabarcas Escobar</c:v>
                </c:pt>
                <c:pt idx="20">
                  <c:v>Jhon Jairo Balcarcer Garces</c:v>
                </c:pt>
                <c:pt idx="21">
                  <c:v>Johana Isabel De Hoyos Guzmán</c:v>
                </c:pt>
                <c:pt idx="22">
                  <c:v>Johny Alexander Carlosama</c:v>
                </c:pt>
                <c:pt idx="23">
                  <c:v>Juan Diego Botero Marín</c:v>
                </c:pt>
                <c:pt idx="24">
                  <c:v>Lady Liliana Mora Pineda</c:v>
                </c:pt>
                <c:pt idx="25">
                  <c:v>Lina Fernanda Ortega Bermon</c:v>
                </c:pt>
                <c:pt idx="26">
                  <c:v>Luis Miguel Franco Cardona</c:v>
                </c:pt>
                <c:pt idx="27">
                  <c:v>Luz Adriana Medina Dussan</c:v>
                </c:pt>
                <c:pt idx="28">
                  <c:v>Maria Carolina Dominguez Gomez</c:v>
                </c:pt>
                <c:pt idx="29">
                  <c:v>Mario Alejandro Rincon Guzman</c:v>
                </c:pt>
                <c:pt idx="30">
                  <c:v>Miryam Viviana Rodríguez Villada</c:v>
                </c:pt>
                <c:pt idx="31">
                  <c:v>Monica Katerine Cristancho Vega</c:v>
                </c:pt>
                <c:pt idx="32">
                  <c:v>Mónica Yajaira Cote Durán</c:v>
                </c:pt>
                <c:pt idx="33">
                  <c:v>Mónica Yazmín Giraldo Osorio</c:v>
                </c:pt>
                <c:pt idx="34">
                  <c:v>Veruska Joice Arteaga Cabrales</c:v>
                </c:pt>
                <c:pt idx="35">
                  <c:v>Vilda Margarita Gómez Ruiz</c:v>
                </c:pt>
              </c:strCache>
            </c:strRef>
          </c:cat>
          <c:val>
            <c:numRef>
              <c:f>'Tablas Dinámicas'!$B$160:$B$195</c:f>
              <c:numCache>
                <c:formatCode>General</c:formatCode>
                <c:ptCount val="36"/>
                <c:pt idx="0">
                  <c:v>1</c:v>
                </c:pt>
                <c:pt idx="1">
                  <c:v>1</c:v>
                </c:pt>
                <c:pt idx="2">
                  <c:v>1</c:v>
                </c:pt>
                <c:pt idx="3">
                  <c:v>1</c:v>
                </c:pt>
                <c:pt idx="4">
                  <c:v>0.988095238095238</c:v>
                </c:pt>
                <c:pt idx="5">
                  <c:v>1</c:v>
                </c:pt>
                <c:pt idx="6">
                  <c:v>1</c:v>
                </c:pt>
                <c:pt idx="7">
                  <c:v>1</c:v>
                </c:pt>
                <c:pt idx="8">
                  <c:v>1</c:v>
                </c:pt>
                <c:pt idx="9">
                  <c:v>1</c:v>
                </c:pt>
                <c:pt idx="10">
                  <c:v>1</c:v>
                </c:pt>
                <c:pt idx="11">
                  <c:v>1</c:v>
                </c:pt>
                <c:pt idx="12">
                  <c:v>1</c:v>
                </c:pt>
                <c:pt idx="13">
                  <c:v>1</c:v>
                </c:pt>
                <c:pt idx="14">
                  <c:v>1</c:v>
                </c:pt>
                <c:pt idx="15">
                  <c:v>1</c:v>
                </c:pt>
                <c:pt idx="16">
                  <c:v>1</c:v>
                </c:pt>
                <c:pt idx="17">
                  <c:v>1</c:v>
                </c:pt>
                <c:pt idx="18">
                  <c:v>0.976190476190476</c:v>
                </c:pt>
                <c:pt idx="19">
                  <c:v>0.857142857142857</c:v>
                </c:pt>
                <c:pt idx="20">
                  <c:v>0.94047619047619</c:v>
                </c:pt>
                <c:pt idx="21">
                  <c:v>1</c:v>
                </c:pt>
                <c:pt idx="22">
                  <c:v>1</c:v>
                </c:pt>
                <c:pt idx="23">
                  <c:v>1</c:v>
                </c:pt>
                <c:pt idx="24">
                  <c:v>1</c:v>
                </c:pt>
                <c:pt idx="25">
                  <c:v>1</c:v>
                </c:pt>
                <c:pt idx="26">
                  <c:v>1</c:v>
                </c:pt>
                <c:pt idx="27">
                  <c:v>0.904761904761905</c:v>
                </c:pt>
                <c:pt idx="28">
                  <c:v>1</c:v>
                </c:pt>
                <c:pt idx="29">
                  <c:v>1</c:v>
                </c:pt>
                <c:pt idx="30">
                  <c:v>1</c:v>
                </c:pt>
                <c:pt idx="31">
                  <c:v>1</c:v>
                </c:pt>
                <c:pt idx="32">
                  <c:v>0.976190476190476</c:v>
                </c:pt>
                <c:pt idx="33">
                  <c:v>0.964285714285714</c:v>
                </c:pt>
                <c:pt idx="34">
                  <c:v>0.857142857142857</c:v>
                </c:pt>
                <c:pt idx="35">
                  <c:v>1</c:v>
                </c:pt>
              </c:numCache>
            </c:numRef>
          </c:val>
        </c:ser>
        <c:gapWidth val="182"/>
        <c:overlap val="0"/>
        <c:axId val="48085748"/>
        <c:axId val="32779818"/>
      </c:barChart>
      <c:catAx>
        <c:axId val="48085748"/>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2779818"/>
        <c:crosses val="autoZero"/>
        <c:auto val="1"/>
        <c:lblAlgn val="ctr"/>
        <c:lblOffset val="100"/>
        <c:noMultiLvlLbl val="0"/>
      </c:catAx>
      <c:valAx>
        <c:axId val="32779818"/>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8085748"/>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33.xml"/><Relationship Id="rId2" Type="http://schemas.openxmlformats.org/officeDocument/2006/relationships/chart" Target="../charts/chart34.xml"/><Relationship Id="rId3" Type="http://schemas.openxmlformats.org/officeDocument/2006/relationships/chart" Target="../charts/chart35.xml"/><Relationship Id="rId4" Type="http://schemas.openxmlformats.org/officeDocument/2006/relationships/chart" Target="../charts/chart36.xml"/><Relationship Id="rId5" Type="http://schemas.openxmlformats.org/officeDocument/2006/relationships/chart" Target="../charts/chart37.xml"/><Relationship Id="rId6" Type="http://schemas.openxmlformats.org/officeDocument/2006/relationships/chart" Target="../charts/chart38.xml"/><Relationship Id="rId7" Type="http://schemas.openxmlformats.org/officeDocument/2006/relationships/chart" Target="../charts/chart39.xml"/><Relationship Id="rId8" Type="http://schemas.openxmlformats.org/officeDocument/2006/relationships/chart" Target="../charts/chart40.xml"/><Relationship Id="rId9" Type="http://schemas.openxmlformats.org/officeDocument/2006/relationships/chart" Target="../charts/chart41.xml"/><Relationship Id="rId10" Type="http://schemas.openxmlformats.org/officeDocument/2006/relationships/chart" Target="../charts/chart42.xml"/><Relationship Id="rId11" Type="http://schemas.openxmlformats.org/officeDocument/2006/relationships/chart" Target="../charts/chart43.xml"/><Relationship Id="rId12" Type="http://schemas.openxmlformats.org/officeDocument/2006/relationships/chart" Target="../charts/chart44.xml"/><Relationship Id="rId13" Type="http://schemas.openxmlformats.org/officeDocument/2006/relationships/chart" Target="../charts/chart45.xml"/><Relationship Id="rId14" Type="http://schemas.openxmlformats.org/officeDocument/2006/relationships/chart" Target="../charts/chart46.xml"/><Relationship Id="rId15" Type="http://schemas.openxmlformats.org/officeDocument/2006/relationships/chart" Target="../charts/chart47.xml"/><Relationship Id="rId16" Type="http://schemas.openxmlformats.org/officeDocument/2006/relationships/chart" Target="../charts/chart48.xml"/>
</Relationships>
</file>

<file path=xl/drawings/_rels/drawing2.xml.rels><?xml version="1.0" encoding="UTF-8"?>
<Relationships xmlns="http://schemas.openxmlformats.org/package/2006/relationships"><Relationship Id="rId1" Type="http://schemas.openxmlformats.org/officeDocument/2006/relationships/chart" Target="../charts/chart49.xml"/><Relationship Id="rId2" Type="http://schemas.openxmlformats.org/officeDocument/2006/relationships/chart" Target="../charts/chart50.xml"/><Relationship Id="rId3" Type="http://schemas.openxmlformats.org/officeDocument/2006/relationships/chart" Target="../charts/chart51.xml"/><Relationship Id="rId4" Type="http://schemas.openxmlformats.org/officeDocument/2006/relationships/chart" Target="../charts/chart52.xml"/><Relationship Id="rId5" Type="http://schemas.openxmlformats.org/officeDocument/2006/relationships/chart" Target="../charts/chart53.xml"/><Relationship Id="rId6" Type="http://schemas.openxmlformats.org/officeDocument/2006/relationships/chart" Target="../charts/chart54.xml"/><Relationship Id="rId7" Type="http://schemas.openxmlformats.org/officeDocument/2006/relationships/chart" Target="../charts/chart55.xml"/><Relationship Id="rId8" Type="http://schemas.openxmlformats.org/officeDocument/2006/relationships/chart" Target="../charts/chart56.xml"/><Relationship Id="rId9" Type="http://schemas.openxmlformats.org/officeDocument/2006/relationships/chart" Target="../charts/chart57.xml"/><Relationship Id="rId10" Type="http://schemas.openxmlformats.org/officeDocument/2006/relationships/chart" Target="../charts/chart58.xml"/><Relationship Id="rId11" Type="http://schemas.openxmlformats.org/officeDocument/2006/relationships/chart" Target="../charts/chart59.xml"/><Relationship Id="rId12" Type="http://schemas.openxmlformats.org/officeDocument/2006/relationships/chart" Target="../charts/chart60.xml"/><Relationship Id="rId13" Type="http://schemas.openxmlformats.org/officeDocument/2006/relationships/chart" Target="../charts/chart61.xml"/><Relationship Id="rId14" Type="http://schemas.openxmlformats.org/officeDocument/2006/relationships/chart" Target="../charts/chart62.xml"/><Relationship Id="rId15" Type="http://schemas.openxmlformats.org/officeDocument/2006/relationships/chart" Target="../charts/chart63.xml"/><Relationship Id="rId16" Type="http://schemas.openxmlformats.org/officeDocument/2006/relationships/chart" Target="../charts/chart6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9360</xdr:colOff>
      <xdr:row>0</xdr:row>
      <xdr:rowOff>0</xdr:rowOff>
    </xdr:from>
    <xdr:to>
      <xdr:col>4</xdr:col>
      <xdr:colOff>155520</xdr:colOff>
      <xdr:row>9</xdr:row>
      <xdr:rowOff>190080</xdr:rowOff>
    </xdr:to>
    <xdr:graphicFrame>
      <xdr:nvGraphicFramePr>
        <xdr:cNvPr id="0" name="Chart 10"/>
        <xdr:cNvGraphicFramePr/>
      </xdr:nvGraphicFramePr>
      <xdr:xfrm>
        <a:off x="9360" y="0"/>
        <a:ext cx="3006000" cy="1904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0</xdr:colOff>
      <xdr:row>0</xdr:row>
      <xdr:rowOff>0</xdr:rowOff>
    </xdr:from>
    <xdr:to>
      <xdr:col>7</xdr:col>
      <xdr:colOff>1856880</xdr:colOff>
      <xdr:row>9</xdr:row>
      <xdr:rowOff>190080</xdr:rowOff>
    </xdr:to>
    <xdr:graphicFrame>
      <xdr:nvGraphicFramePr>
        <xdr:cNvPr id="1" name="Chart 11"/>
        <xdr:cNvGraphicFramePr/>
      </xdr:nvGraphicFramePr>
      <xdr:xfrm>
        <a:off x="3264480" y="0"/>
        <a:ext cx="3286800" cy="19044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11</xdr:row>
      <xdr:rowOff>0</xdr:rowOff>
    </xdr:from>
    <xdr:to>
      <xdr:col>4</xdr:col>
      <xdr:colOff>153720</xdr:colOff>
      <xdr:row>21</xdr:row>
      <xdr:rowOff>153360</xdr:rowOff>
    </xdr:to>
    <xdr:graphicFrame>
      <xdr:nvGraphicFramePr>
        <xdr:cNvPr id="2" name="Chart 12"/>
        <xdr:cNvGraphicFramePr/>
      </xdr:nvGraphicFramePr>
      <xdr:xfrm>
        <a:off x="0" y="2095200"/>
        <a:ext cx="3013560" cy="20584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0</xdr:colOff>
      <xdr:row>11</xdr:row>
      <xdr:rowOff>0</xdr:rowOff>
    </xdr:from>
    <xdr:to>
      <xdr:col>7</xdr:col>
      <xdr:colOff>1851840</xdr:colOff>
      <xdr:row>21</xdr:row>
      <xdr:rowOff>146160</xdr:rowOff>
    </xdr:to>
    <xdr:graphicFrame>
      <xdr:nvGraphicFramePr>
        <xdr:cNvPr id="3" name="Chart 13"/>
        <xdr:cNvGraphicFramePr/>
      </xdr:nvGraphicFramePr>
      <xdr:xfrm>
        <a:off x="3264480" y="2095200"/>
        <a:ext cx="3281760" cy="205128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23</xdr:row>
      <xdr:rowOff>0</xdr:rowOff>
    </xdr:from>
    <xdr:to>
      <xdr:col>4</xdr:col>
      <xdr:colOff>153720</xdr:colOff>
      <xdr:row>32</xdr:row>
      <xdr:rowOff>190080</xdr:rowOff>
    </xdr:to>
    <xdr:graphicFrame>
      <xdr:nvGraphicFramePr>
        <xdr:cNvPr id="4" name="Chart 14"/>
        <xdr:cNvGraphicFramePr/>
      </xdr:nvGraphicFramePr>
      <xdr:xfrm>
        <a:off x="0" y="4381200"/>
        <a:ext cx="3013560" cy="190476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0</xdr:colOff>
      <xdr:row>23</xdr:row>
      <xdr:rowOff>0</xdr:rowOff>
    </xdr:from>
    <xdr:to>
      <xdr:col>7</xdr:col>
      <xdr:colOff>1851840</xdr:colOff>
      <xdr:row>32</xdr:row>
      <xdr:rowOff>190080</xdr:rowOff>
    </xdr:to>
    <xdr:graphicFrame>
      <xdr:nvGraphicFramePr>
        <xdr:cNvPr id="5" name="Chart 18"/>
        <xdr:cNvGraphicFramePr/>
      </xdr:nvGraphicFramePr>
      <xdr:xfrm>
        <a:off x="3264480" y="4381200"/>
        <a:ext cx="3281760" cy="190476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34</xdr:row>
      <xdr:rowOff>0</xdr:rowOff>
    </xdr:from>
    <xdr:to>
      <xdr:col>4</xdr:col>
      <xdr:colOff>153720</xdr:colOff>
      <xdr:row>43</xdr:row>
      <xdr:rowOff>190080</xdr:rowOff>
    </xdr:to>
    <xdr:graphicFrame>
      <xdr:nvGraphicFramePr>
        <xdr:cNvPr id="6" name="Chart 25"/>
        <xdr:cNvGraphicFramePr/>
      </xdr:nvGraphicFramePr>
      <xdr:xfrm>
        <a:off x="0" y="6476760"/>
        <a:ext cx="3013560" cy="190476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5</xdr:col>
      <xdr:colOff>0</xdr:colOff>
      <xdr:row>34</xdr:row>
      <xdr:rowOff>0</xdr:rowOff>
    </xdr:from>
    <xdr:to>
      <xdr:col>7</xdr:col>
      <xdr:colOff>1856880</xdr:colOff>
      <xdr:row>43</xdr:row>
      <xdr:rowOff>190080</xdr:rowOff>
    </xdr:to>
    <xdr:graphicFrame>
      <xdr:nvGraphicFramePr>
        <xdr:cNvPr id="7" name="Chart 26"/>
        <xdr:cNvGraphicFramePr/>
      </xdr:nvGraphicFramePr>
      <xdr:xfrm>
        <a:off x="3264480" y="6476760"/>
        <a:ext cx="3286800" cy="190476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10</xdr:col>
      <xdr:colOff>9360</xdr:colOff>
      <xdr:row>0</xdr:row>
      <xdr:rowOff>0</xdr:rowOff>
    </xdr:from>
    <xdr:to>
      <xdr:col>12</xdr:col>
      <xdr:colOff>761400</xdr:colOff>
      <xdr:row>13</xdr:row>
      <xdr:rowOff>190080</xdr:rowOff>
    </xdr:to>
    <xdr:sp>
      <xdr:nvSpPr>
        <xdr:cNvPr id="8" name="CustomShape 1"/>
        <xdr:cNvSpPr/>
      </xdr:nvSpPr>
      <xdr:spPr>
        <a:xfrm>
          <a:off x="8012160" y="0"/>
          <a:ext cx="1776960" cy="2666520"/>
        </a:xfrm>
        <a:prstGeom prst="rect">
          <a:avLst/>
        </a:prstGeom>
        <a:solidFill>
          <a:srgbClr val="ffffff"/>
        </a:solidFill>
        <a:ln w="1">
          <a:solidFill>
            <a:srgbClr val="008000"/>
          </a:solidFill>
        </a:ln>
      </xdr:spPr>
      <xdr:style>
        <a:lnRef idx="0"/>
        <a:fillRef idx="0"/>
        <a:effectRef idx="0"/>
        <a:fontRef idx="minor"/>
      </xdr:style>
      <xdr:txBody>
        <a:bodyPr lIns="90000" rIns="90000" tIns="45000" bIns="45000">
          <a:noAutofit/>
        </a:bodyPr>
        <a:p>
          <a:r>
            <a:rPr b="0" lang="en-GB" sz="1100" spc="-1" strike="noStrike">
              <a:latin typeface="Times New Roman"/>
            </a:rPr>
            <a:t>This shape represents a slicer. Slicers are supported in Excel 2010 or later.</a:t>
          </a:r>
          <a:endParaRPr b="0" lang="en-US" sz="1100" spc="-1" strike="noStrike">
            <a:latin typeface="Times New Roman"/>
          </a:endParaRPr>
        </a:p>
        <a:p>
          <a:endParaRPr b="0" lang="en-US" sz="1100" spc="-1" strike="noStrike">
            <a:latin typeface="Times New Roman"/>
          </a:endParaRPr>
        </a:p>
        <a:p>
          <a:pPr>
            <a:lnSpc>
              <a:spcPct val="100000"/>
            </a:lnSpc>
          </a:pPr>
          <a:r>
            <a:rPr b="0" lang="en-GB" sz="1100" spc="-1" strike="noStrike">
              <a:latin typeface="Times New Roman"/>
            </a:rPr>
            <a:t>If the shape was modified in an earlier version of Excel, or if the workbook was saved in Excel 2003 or earlier, the slicer cannot be used.</a:t>
          </a:r>
          <a:endParaRPr b="0" lang="en-US" sz="1100" spc="-1" strike="noStrike">
            <a:latin typeface="Times New Roman"/>
          </a:endParaRPr>
        </a:p>
      </xdr:txBody>
    </xdr:sp>
    <xdr:clientData/>
  </xdr:twoCellAnchor>
  <xdr:twoCellAnchor editAs="oneCell">
    <xdr:from>
      <xdr:col>12</xdr:col>
      <xdr:colOff>961920</xdr:colOff>
      <xdr:row>0</xdr:row>
      <xdr:rowOff>0</xdr:rowOff>
    </xdr:from>
    <xdr:to>
      <xdr:col>15</xdr:col>
      <xdr:colOff>161640</xdr:colOff>
      <xdr:row>13</xdr:row>
      <xdr:rowOff>180720</xdr:rowOff>
    </xdr:to>
    <xdr:sp>
      <xdr:nvSpPr>
        <xdr:cNvPr id="9" name="CustomShape 1"/>
        <xdr:cNvSpPr/>
      </xdr:nvSpPr>
      <xdr:spPr>
        <a:xfrm>
          <a:off x="9989640" y="0"/>
          <a:ext cx="2246400" cy="2657160"/>
        </a:xfrm>
        <a:prstGeom prst="rect">
          <a:avLst/>
        </a:prstGeom>
        <a:solidFill>
          <a:srgbClr val="ffffff"/>
        </a:solidFill>
        <a:ln w="1">
          <a:solidFill>
            <a:srgbClr val="008000"/>
          </a:solidFill>
        </a:ln>
      </xdr:spPr>
      <xdr:style>
        <a:lnRef idx="0"/>
        <a:fillRef idx="0"/>
        <a:effectRef idx="0"/>
        <a:fontRef idx="minor"/>
      </xdr:style>
      <xdr:txBody>
        <a:bodyPr lIns="90000" rIns="90000" tIns="45000" bIns="45000">
          <a:noAutofit/>
        </a:bodyPr>
        <a:p>
          <a:r>
            <a:rPr b="0" lang="en-GB" sz="1100" spc="-1" strike="noStrike">
              <a:latin typeface="Times New Roman"/>
            </a:rPr>
            <a:t>This shape represents a slicer. Slicers are supported in Excel 2010 or later.</a:t>
          </a:r>
          <a:endParaRPr b="0" lang="en-US" sz="1100" spc="-1" strike="noStrike">
            <a:latin typeface="Times New Roman"/>
          </a:endParaRPr>
        </a:p>
        <a:p>
          <a:endParaRPr b="0" lang="en-US" sz="1100" spc="-1" strike="noStrike">
            <a:latin typeface="Times New Roman"/>
          </a:endParaRPr>
        </a:p>
        <a:p>
          <a:pPr>
            <a:lnSpc>
              <a:spcPct val="100000"/>
            </a:lnSpc>
          </a:pPr>
          <a:r>
            <a:rPr b="0" lang="en-GB" sz="1100" spc="-1" strike="noStrike">
              <a:latin typeface="Times New Roman"/>
            </a:rPr>
            <a:t>If the shape was modified in an earlier version of Excel, or if the workbook was saved in Excel 2003 or earlier, the slicer cannot be used.</a:t>
          </a:r>
          <a:endParaRPr b="0" lang="en-US" sz="1100" spc="-1" strike="noStrike">
            <a:latin typeface="Times New Roman"/>
          </a:endParaRPr>
        </a:p>
      </xdr:txBody>
    </xdr:sp>
    <xdr:clientData/>
  </xdr:twoCellAnchor>
  <xdr:twoCellAnchor editAs="oneCell">
    <xdr:from>
      <xdr:col>15</xdr:col>
      <xdr:colOff>619200</xdr:colOff>
      <xdr:row>0</xdr:row>
      <xdr:rowOff>0</xdr:rowOff>
    </xdr:from>
    <xdr:to>
      <xdr:col>22</xdr:col>
      <xdr:colOff>714240</xdr:colOff>
      <xdr:row>13</xdr:row>
      <xdr:rowOff>190080</xdr:rowOff>
    </xdr:to>
    <xdr:sp>
      <xdr:nvSpPr>
        <xdr:cNvPr id="10" name="CustomShape 1"/>
        <xdr:cNvSpPr/>
      </xdr:nvSpPr>
      <xdr:spPr>
        <a:xfrm>
          <a:off x="12693600" y="0"/>
          <a:ext cx="5100120" cy="2666520"/>
        </a:xfrm>
        <a:prstGeom prst="rect">
          <a:avLst/>
        </a:prstGeom>
        <a:solidFill>
          <a:srgbClr val="ffffff"/>
        </a:solidFill>
        <a:ln w="1">
          <a:solidFill>
            <a:srgbClr val="008000"/>
          </a:solidFill>
        </a:ln>
      </xdr:spPr>
      <xdr:style>
        <a:lnRef idx="0"/>
        <a:fillRef idx="0"/>
        <a:effectRef idx="0"/>
        <a:fontRef idx="minor"/>
      </xdr:style>
      <xdr:txBody>
        <a:bodyPr lIns="90000" rIns="90000" tIns="45000" bIns="45000">
          <a:noAutofit/>
        </a:bodyPr>
        <a:p>
          <a:r>
            <a:rPr b="0" lang="en-GB" sz="1100" spc="-1" strike="noStrike">
              <a:latin typeface="Times New Roman"/>
            </a:rPr>
            <a:t>This shape represents a slicer. Slicers are supported in Excel 2010 or later.</a:t>
          </a:r>
          <a:endParaRPr b="0" lang="en-US" sz="1100" spc="-1" strike="noStrike">
            <a:latin typeface="Times New Roman"/>
          </a:endParaRPr>
        </a:p>
        <a:p>
          <a:endParaRPr b="0" lang="en-US" sz="1100" spc="-1" strike="noStrike">
            <a:latin typeface="Times New Roman"/>
          </a:endParaRPr>
        </a:p>
        <a:p>
          <a:pPr>
            <a:lnSpc>
              <a:spcPct val="100000"/>
            </a:lnSpc>
          </a:pPr>
          <a:r>
            <a:rPr b="0" lang="en-GB" sz="1100" spc="-1" strike="noStrike">
              <a:latin typeface="Times New Roman"/>
            </a:rPr>
            <a:t>If the shape was modified in an earlier version of Excel, or if the workbook was saved in Excel 2003 or earlier, the slicer cannot be used.</a:t>
          </a:r>
          <a:endParaRPr b="0" lang="en-US" sz="1100" spc="-1" strike="noStrike">
            <a:latin typeface="Times New Roman"/>
          </a:endParaRPr>
        </a:p>
      </xdr:txBody>
    </xdr:sp>
    <xdr:clientData/>
  </xdr:twoCellAnchor>
  <xdr:twoCellAnchor editAs="oneCell">
    <xdr:from>
      <xdr:col>0</xdr:col>
      <xdr:colOff>0</xdr:colOff>
      <xdr:row>45</xdr:row>
      <xdr:rowOff>0</xdr:rowOff>
    </xdr:from>
    <xdr:to>
      <xdr:col>4</xdr:col>
      <xdr:colOff>171000</xdr:colOff>
      <xdr:row>55</xdr:row>
      <xdr:rowOff>190080</xdr:rowOff>
    </xdr:to>
    <xdr:graphicFrame>
      <xdr:nvGraphicFramePr>
        <xdr:cNvPr id="11" name="Chart 15"/>
        <xdr:cNvGraphicFramePr/>
      </xdr:nvGraphicFramePr>
      <xdr:xfrm>
        <a:off x="0" y="8572320"/>
        <a:ext cx="3030840" cy="209520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5</xdr:col>
      <xdr:colOff>0</xdr:colOff>
      <xdr:row>45</xdr:row>
      <xdr:rowOff>0</xdr:rowOff>
    </xdr:from>
    <xdr:to>
      <xdr:col>7</xdr:col>
      <xdr:colOff>1870920</xdr:colOff>
      <xdr:row>55</xdr:row>
      <xdr:rowOff>180720</xdr:rowOff>
    </xdr:to>
    <xdr:graphicFrame>
      <xdr:nvGraphicFramePr>
        <xdr:cNvPr id="12" name="Chart 16"/>
        <xdr:cNvGraphicFramePr/>
      </xdr:nvGraphicFramePr>
      <xdr:xfrm>
        <a:off x="3264480" y="8572320"/>
        <a:ext cx="3300840" cy="208584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0</xdr:colOff>
      <xdr:row>57</xdr:row>
      <xdr:rowOff>0</xdr:rowOff>
    </xdr:from>
    <xdr:to>
      <xdr:col>4</xdr:col>
      <xdr:colOff>169560</xdr:colOff>
      <xdr:row>69</xdr:row>
      <xdr:rowOff>19440</xdr:rowOff>
    </xdr:to>
    <xdr:graphicFrame>
      <xdr:nvGraphicFramePr>
        <xdr:cNvPr id="13" name="Chart 17"/>
        <xdr:cNvGraphicFramePr/>
      </xdr:nvGraphicFramePr>
      <xdr:xfrm>
        <a:off x="0" y="10858320"/>
        <a:ext cx="3029400" cy="230544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5</xdr:col>
      <xdr:colOff>0</xdr:colOff>
      <xdr:row>57</xdr:row>
      <xdr:rowOff>0</xdr:rowOff>
    </xdr:from>
    <xdr:to>
      <xdr:col>7</xdr:col>
      <xdr:colOff>1912320</xdr:colOff>
      <xdr:row>69</xdr:row>
      <xdr:rowOff>28080</xdr:rowOff>
    </xdr:to>
    <xdr:graphicFrame>
      <xdr:nvGraphicFramePr>
        <xdr:cNvPr id="14" name="Chart 19"/>
        <xdr:cNvGraphicFramePr/>
      </xdr:nvGraphicFramePr>
      <xdr:xfrm>
        <a:off x="3264480" y="10858320"/>
        <a:ext cx="3342240" cy="231408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0</xdr:col>
      <xdr:colOff>0</xdr:colOff>
      <xdr:row>70</xdr:row>
      <xdr:rowOff>0</xdr:rowOff>
    </xdr:from>
    <xdr:to>
      <xdr:col>6</xdr:col>
      <xdr:colOff>18000</xdr:colOff>
      <xdr:row>83</xdr:row>
      <xdr:rowOff>190440</xdr:rowOff>
    </xdr:to>
    <xdr:graphicFrame>
      <xdr:nvGraphicFramePr>
        <xdr:cNvPr id="15" name="Chart 20"/>
        <xdr:cNvGraphicFramePr/>
      </xdr:nvGraphicFramePr>
      <xdr:xfrm>
        <a:off x="0" y="13334760"/>
        <a:ext cx="3997440" cy="266688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0</xdr:col>
      <xdr:colOff>0</xdr:colOff>
      <xdr:row>85</xdr:row>
      <xdr:rowOff>0</xdr:rowOff>
    </xdr:from>
    <xdr:to>
      <xdr:col>4</xdr:col>
      <xdr:colOff>290880</xdr:colOff>
      <xdr:row>96</xdr:row>
      <xdr:rowOff>141480</xdr:rowOff>
    </xdr:to>
    <xdr:graphicFrame>
      <xdr:nvGraphicFramePr>
        <xdr:cNvPr id="16" name="Chart 21"/>
        <xdr:cNvGraphicFramePr/>
      </xdr:nvGraphicFramePr>
      <xdr:xfrm>
        <a:off x="0" y="16192440"/>
        <a:ext cx="3150720" cy="223704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5</xdr:col>
      <xdr:colOff>0</xdr:colOff>
      <xdr:row>85</xdr:row>
      <xdr:rowOff>0</xdr:rowOff>
    </xdr:from>
    <xdr:to>
      <xdr:col>7</xdr:col>
      <xdr:colOff>2057040</xdr:colOff>
      <xdr:row>96</xdr:row>
      <xdr:rowOff>132840</xdr:rowOff>
    </xdr:to>
    <xdr:graphicFrame>
      <xdr:nvGraphicFramePr>
        <xdr:cNvPr id="17" name="Chart 22"/>
        <xdr:cNvGraphicFramePr/>
      </xdr:nvGraphicFramePr>
      <xdr:xfrm>
        <a:off x="3264480" y="16192440"/>
        <a:ext cx="3486960" cy="222840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0</xdr:col>
      <xdr:colOff>0</xdr:colOff>
      <xdr:row>98</xdr:row>
      <xdr:rowOff>0</xdr:rowOff>
    </xdr:from>
    <xdr:to>
      <xdr:col>7</xdr:col>
      <xdr:colOff>2371320</xdr:colOff>
      <xdr:row>135</xdr:row>
      <xdr:rowOff>9000</xdr:rowOff>
    </xdr:to>
    <xdr:graphicFrame>
      <xdr:nvGraphicFramePr>
        <xdr:cNvPr id="18" name="Chart 23"/>
        <xdr:cNvGraphicFramePr/>
      </xdr:nvGraphicFramePr>
      <xdr:xfrm>
        <a:off x="0" y="18668880"/>
        <a:ext cx="7065720" cy="705744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9360</xdr:colOff>
      <xdr:row>0</xdr:row>
      <xdr:rowOff>0</xdr:rowOff>
    </xdr:from>
    <xdr:to>
      <xdr:col>8</xdr:col>
      <xdr:colOff>418680</xdr:colOff>
      <xdr:row>12</xdr:row>
      <xdr:rowOff>190080</xdr:rowOff>
    </xdr:to>
    <xdr:graphicFrame>
      <xdr:nvGraphicFramePr>
        <xdr:cNvPr id="19" name="Chart 1"/>
        <xdr:cNvGraphicFramePr/>
      </xdr:nvGraphicFramePr>
      <xdr:xfrm>
        <a:off x="5301360" y="0"/>
        <a:ext cx="9845280" cy="2476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9360</xdr:colOff>
      <xdr:row>0</xdr:row>
      <xdr:rowOff>0</xdr:rowOff>
    </xdr:from>
    <xdr:to>
      <xdr:col>11</xdr:col>
      <xdr:colOff>2265480</xdr:colOff>
      <xdr:row>13</xdr:row>
      <xdr:rowOff>18720</xdr:rowOff>
    </xdr:to>
    <xdr:graphicFrame>
      <xdr:nvGraphicFramePr>
        <xdr:cNvPr id="20" name="Chart 2"/>
        <xdr:cNvGraphicFramePr/>
      </xdr:nvGraphicFramePr>
      <xdr:xfrm>
        <a:off x="16683120" y="0"/>
        <a:ext cx="6692040" cy="24951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0</xdr:colOff>
      <xdr:row>16</xdr:row>
      <xdr:rowOff>0</xdr:rowOff>
    </xdr:from>
    <xdr:to>
      <xdr:col>8</xdr:col>
      <xdr:colOff>418680</xdr:colOff>
      <xdr:row>31</xdr:row>
      <xdr:rowOff>9000</xdr:rowOff>
    </xdr:to>
    <xdr:graphicFrame>
      <xdr:nvGraphicFramePr>
        <xdr:cNvPr id="21" name="Chart 3"/>
        <xdr:cNvGraphicFramePr/>
      </xdr:nvGraphicFramePr>
      <xdr:xfrm>
        <a:off x="5292000" y="3047760"/>
        <a:ext cx="9854640" cy="28666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0</xdr:colOff>
      <xdr:row>16</xdr:row>
      <xdr:rowOff>0</xdr:rowOff>
    </xdr:from>
    <xdr:to>
      <xdr:col>11</xdr:col>
      <xdr:colOff>2265480</xdr:colOff>
      <xdr:row>30</xdr:row>
      <xdr:rowOff>190080</xdr:rowOff>
    </xdr:to>
    <xdr:graphicFrame>
      <xdr:nvGraphicFramePr>
        <xdr:cNvPr id="22" name="Chart 4"/>
        <xdr:cNvGraphicFramePr/>
      </xdr:nvGraphicFramePr>
      <xdr:xfrm>
        <a:off x="16673760" y="3047760"/>
        <a:ext cx="6701400" cy="285732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0</xdr:colOff>
      <xdr:row>35</xdr:row>
      <xdr:rowOff>0</xdr:rowOff>
    </xdr:from>
    <xdr:to>
      <xdr:col>8</xdr:col>
      <xdr:colOff>409320</xdr:colOff>
      <xdr:row>51</xdr:row>
      <xdr:rowOff>28080</xdr:rowOff>
    </xdr:to>
    <xdr:graphicFrame>
      <xdr:nvGraphicFramePr>
        <xdr:cNvPr id="23" name="Chart 5"/>
        <xdr:cNvGraphicFramePr/>
      </xdr:nvGraphicFramePr>
      <xdr:xfrm>
        <a:off x="5292000" y="6667200"/>
        <a:ext cx="9845280" cy="30762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0</xdr:colOff>
      <xdr:row>35</xdr:row>
      <xdr:rowOff>0</xdr:rowOff>
    </xdr:from>
    <xdr:to>
      <xdr:col>11</xdr:col>
      <xdr:colOff>2265480</xdr:colOff>
      <xdr:row>51</xdr:row>
      <xdr:rowOff>18720</xdr:rowOff>
    </xdr:to>
    <xdr:graphicFrame>
      <xdr:nvGraphicFramePr>
        <xdr:cNvPr id="24" name="Chart 6"/>
        <xdr:cNvGraphicFramePr/>
      </xdr:nvGraphicFramePr>
      <xdr:xfrm>
        <a:off x="16673760" y="6667200"/>
        <a:ext cx="6701400" cy="306684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0</xdr:colOff>
      <xdr:row>53</xdr:row>
      <xdr:rowOff>0</xdr:rowOff>
    </xdr:from>
    <xdr:to>
      <xdr:col>8</xdr:col>
      <xdr:colOff>418680</xdr:colOff>
      <xdr:row>66</xdr:row>
      <xdr:rowOff>190080</xdr:rowOff>
    </xdr:to>
    <xdr:graphicFrame>
      <xdr:nvGraphicFramePr>
        <xdr:cNvPr id="25" name="Chart 7"/>
        <xdr:cNvGraphicFramePr/>
      </xdr:nvGraphicFramePr>
      <xdr:xfrm>
        <a:off x="5292000" y="10096200"/>
        <a:ext cx="9854640" cy="266688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9</xdr:col>
      <xdr:colOff>0</xdr:colOff>
      <xdr:row>53</xdr:row>
      <xdr:rowOff>0</xdr:rowOff>
    </xdr:from>
    <xdr:to>
      <xdr:col>11</xdr:col>
      <xdr:colOff>847440</xdr:colOff>
      <xdr:row>67</xdr:row>
      <xdr:rowOff>18720</xdr:rowOff>
    </xdr:to>
    <xdr:graphicFrame>
      <xdr:nvGraphicFramePr>
        <xdr:cNvPr id="26" name="Chart 8"/>
        <xdr:cNvGraphicFramePr/>
      </xdr:nvGraphicFramePr>
      <xdr:xfrm>
        <a:off x="16673760" y="10096200"/>
        <a:ext cx="5283360" cy="268596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xdr:col>
      <xdr:colOff>0</xdr:colOff>
      <xdr:row>69</xdr:row>
      <xdr:rowOff>0</xdr:rowOff>
    </xdr:from>
    <xdr:to>
      <xdr:col>8</xdr:col>
      <xdr:colOff>418680</xdr:colOff>
      <xdr:row>81</xdr:row>
      <xdr:rowOff>190080</xdr:rowOff>
    </xdr:to>
    <xdr:graphicFrame>
      <xdr:nvGraphicFramePr>
        <xdr:cNvPr id="27" name="Chart 9"/>
        <xdr:cNvGraphicFramePr/>
      </xdr:nvGraphicFramePr>
      <xdr:xfrm>
        <a:off x="5292000" y="13144320"/>
        <a:ext cx="9854640" cy="247608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9</xdr:col>
      <xdr:colOff>0</xdr:colOff>
      <xdr:row>69</xdr:row>
      <xdr:rowOff>0</xdr:rowOff>
    </xdr:from>
    <xdr:to>
      <xdr:col>11</xdr:col>
      <xdr:colOff>2265480</xdr:colOff>
      <xdr:row>81</xdr:row>
      <xdr:rowOff>190080</xdr:rowOff>
    </xdr:to>
    <xdr:graphicFrame>
      <xdr:nvGraphicFramePr>
        <xdr:cNvPr id="28" name="Chart 10"/>
        <xdr:cNvGraphicFramePr/>
      </xdr:nvGraphicFramePr>
      <xdr:xfrm>
        <a:off x="16673760" y="13144320"/>
        <a:ext cx="6701400" cy="247608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3</xdr:col>
      <xdr:colOff>0</xdr:colOff>
      <xdr:row>87</xdr:row>
      <xdr:rowOff>0</xdr:rowOff>
    </xdr:from>
    <xdr:to>
      <xdr:col>8</xdr:col>
      <xdr:colOff>371160</xdr:colOff>
      <xdr:row>99</xdr:row>
      <xdr:rowOff>180720</xdr:rowOff>
    </xdr:to>
    <xdr:graphicFrame>
      <xdr:nvGraphicFramePr>
        <xdr:cNvPr id="29" name="Chart 11"/>
        <xdr:cNvGraphicFramePr/>
      </xdr:nvGraphicFramePr>
      <xdr:xfrm>
        <a:off x="5292000" y="16573320"/>
        <a:ext cx="9807120" cy="246672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9</xdr:col>
      <xdr:colOff>0</xdr:colOff>
      <xdr:row>87</xdr:row>
      <xdr:rowOff>0</xdr:rowOff>
    </xdr:from>
    <xdr:to>
      <xdr:col>12</xdr:col>
      <xdr:colOff>9000</xdr:colOff>
      <xdr:row>99</xdr:row>
      <xdr:rowOff>190080</xdr:rowOff>
    </xdr:to>
    <xdr:graphicFrame>
      <xdr:nvGraphicFramePr>
        <xdr:cNvPr id="30" name="Chart 12"/>
        <xdr:cNvGraphicFramePr/>
      </xdr:nvGraphicFramePr>
      <xdr:xfrm>
        <a:off x="16673760" y="16573320"/>
        <a:ext cx="6710760" cy="247608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3</xdr:col>
      <xdr:colOff>152280</xdr:colOff>
      <xdr:row>107</xdr:row>
      <xdr:rowOff>0</xdr:rowOff>
    </xdr:from>
    <xdr:to>
      <xdr:col>9</xdr:col>
      <xdr:colOff>151920</xdr:colOff>
      <xdr:row>121</xdr:row>
      <xdr:rowOff>75960</xdr:rowOff>
    </xdr:to>
    <xdr:graphicFrame>
      <xdr:nvGraphicFramePr>
        <xdr:cNvPr id="31" name="Chart 13"/>
        <xdr:cNvGraphicFramePr/>
      </xdr:nvGraphicFramePr>
      <xdr:xfrm>
        <a:off x="5444280" y="20383200"/>
        <a:ext cx="11381400" cy="274320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3</xdr:col>
      <xdr:colOff>0</xdr:colOff>
      <xdr:row>124</xdr:row>
      <xdr:rowOff>0</xdr:rowOff>
    </xdr:from>
    <xdr:to>
      <xdr:col>8</xdr:col>
      <xdr:colOff>342720</xdr:colOff>
      <xdr:row>137</xdr:row>
      <xdr:rowOff>9000</xdr:rowOff>
    </xdr:to>
    <xdr:graphicFrame>
      <xdr:nvGraphicFramePr>
        <xdr:cNvPr id="32" name="Chart 14"/>
        <xdr:cNvGraphicFramePr/>
      </xdr:nvGraphicFramePr>
      <xdr:xfrm>
        <a:off x="5292000" y="23621760"/>
        <a:ext cx="9778680" cy="248544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9</xdr:col>
      <xdr:colOff>0</xdr:colOff>
      <xdr:row>124</xdr:row>
      <xdr:rowOff>0</xdr:rowOff>
    </xdr:from>
    <xdr:to>
      <xdr:col>12</xdr:col>
      <xdr:colOff>2236680</xdr:colOff>
      <xdr:row>136</xdr:row>
      <xdr:rowOff>190080</xdr:rowOff>
    </xdr:to>
    <xdr:graphicFrame>
      <xdr:nvGraphicFramePr>
        <xdr:cNvPr id="33" name="Chart 15"/>
        <xdr:cNvGraphicFramePr/>
      </xdr:nvGraphicFramePr>
      <xdr:xfrm>
        <a:off x="16673760" y="23621760"/>
        <a:ext cx="8938440" cy="247608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2</xdr:col>
      <xdr:colOff>409680</xdr:colOff>
      <xdr:row>158</xdr:row>
      <xdr:rowOff>9360</xdr:rowOff>
    </xdr:from>
    <xdr:to>
      <xdr:col>6</xdr:col>
      <xdr:colOff>894960</xdr:colOff>
      <xdr:row>195</xdr:row>
      <xdr:rowOff>9000</xdr:rowOff>
    </xdr:to>
    <xdr:graphicFrame>
      <xdr:nvGraphicFramePr>
        <xdr:cNvPr id="34" name="Chart 17"/>
        <xdr:cNvGraphicFramePr/>
      </xdr:nvGraphicFramePr>
      <xdr:xfrm>
        <a:off x="4225680" y="30108240"/>
        <a:ext cx="7262280" cy="705744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_rels/pivotCacheDefinition3.xml.rels><?xml version="1.0" encoding="UTF-8"?>
<Relationships xmlns="http://schemas.openxmlformats.org/package/2006/relationships"><Relationship Id="rId1" Type="http://schemas.openxmlformats.org/officeDocument/2006/relationships/pivotCacheRecords" Target="pivotCacheRecords3.xml"/>
</Relationships>
</file>

<file path=xl/pivotCache/pivotCacheDefinition1.xml><?xml version="1.0" encoding="utf-8"?>
<pivotCacheDefinition xmlns="http://schemas.openxmlformats.org/spreadsheetml/2006/main" xmlns:r="http://schemas.openxmlformats.org/officeDocument/2006/relationships" r:id="rId1" recordCount="252" createdVersion="3">
  <cacheSource type="worksheet">
    <worksheetSource ref="A1:BV253" sheet="Reporte Consolidación 2022 - Co"/>
  </cacheSource>
  <cacheFields count="74">
    <cacheField name="Source.Name" numFmtId="0">
      <sharedItems count="2">
        <s v="Reporte Coordinadora Fernanda Salcedo.xlsx"/>
        <s v="Reporte Coordinadora Viviana Verdeza.xlsx"/>
      </sharedItems>
    </cacheField>
    <cacheField name="Nombre Coordinadora" numFmtId="0">
      <sharedItems count="2">
        <s v="Fernanda Salcedo"/>
        <s v="Viviana Verdeza"/>
      </sharedItems>
    </cacheField>
    <cacheField name="Nombre mentor" numFmtId="0">
      <sharedItems count="36">
        <s v="Alejandra María Narváez Camayo"/>
        <s v="Alexandra Valencia"/>
        <s v="Ana Elvira Venté Mancilla"/>
        <s v="Anabell Zúñiga"/>
        <s v="Angelica Maria Mora Guerrero"/>
        <s v="Camilo Hernán Villota Ibarra"/>
        <s v="Camilo Jr Torres Quiñones"/>
        <s v="Carolina Timaná Burbano"/>
        <s v="César Augusto Gaviria Herrera"/>
        <s v="Daniel Fidencio Cortes Mora"/>
        <s v="Dayana Vanesa Abad Rendón"/>
        <s v="Diana Alejandra Wilches Silva"/>
        <s v="Diana Paola Gonzalez Campos"/>
        <s v="Erika Nela Miranda Martínez"/>
        <s v="Francy Liliana Segura Jiménez"/>
        <s v="Fredy Alexander Castellanos Avila"/>
        <s v="Gilberto Arturo Luna Beltran"/>
        <s v="Hernando Manrique"/>
        <s v="Iriam Viviana Ganem López"/>
        <s v="Jairo David Cabarcas Escobar"/>
        <s v="Jhon Jairo Balcarcer Garces"/>
        <s v="Johana Isabel De Hoyos Guzmán"/>
        <s v="Johny Alexander Carlosama"/>
        <s v="Juan Diego Botero Marín"/>
        <s v="Lady Liliana Mora Pineda"/>
        <s v="Lina Fernanda Ortega Bermon"/>
        <s v="Luis Miguel Franco Cardona"/>
        <s v="Luz Adriana Medina Dussan"/>
        <s v="Maria Carolina Dominguez Gomez"/>
        <s v="Mario Alejandro Rincon Guzman"/>
        <s v="Miryam Viviana Rodríguez Villada"/>
        <s v="Monica Katerine Cristancho Vega"/>
        <s v="Mónica Yajaira Cote Durán"/>
        <s v="Mónica Yazmín Giraldo Osorio"/>
        <s v="Veruska Joice Arteaga Cabrales"/>
        <s v="Vilda Margarita Gómez Ruiz"/>
      </sharedItems>
    </cacheField>
    <cacheField name="Departamento IE" numFmtId="0">
      <sharedItems count="21">
        <s v="Amazonas"/>
        <s v="Antioquia"/>
        <s v="Atlántico"/>
        <s v="Bogotá "/>
        <s v="Bolívar"/>
        <s v="Caquetá"/>
        <s v="César"/>
        <s v="Córdoba"/>
        <s v="Cundinamarca"/>
        <s v="Huila"/>
        <s v="La Guajira"/>
        <s v="Magdalena"/>
        <s v="Meta"/>
        <s v="Nariño"/>
        <s v="Norte de Santander"/>
        <s v="Risaralda"/>
        <s v="San Andrés"/>
        <s v="Santander"/>
        <s v="Sucre"/>
        <s v="Tolima"/>
        <s v="Valle del Cauca"/>
      </sharedItems>
    </cacheField>
    <cacheField name="Municipio IE" numFmtId="0">
      <sharedItems count="33">
        <s v="  Medellín"/>
        <s v="BARRANQUILLA"/>
        <s v="BELLO"/>
        <s v="Bogotá D.C."/>
        <s v="BOGOTÁ, D.C."/>
        <s v="BUCARAMANGA"/>
        <s v="BUENAVENTURA"/>
        <s v="CALI"/>
        <s v="CANDELARIA"/>
        <s v="CARTAGENA"/>
        <s v="Cúcuta"/>
        <s v="FLORENCIA"/>
        <s v="FLORIDA"/>
        <s v="IBAGUÉ"/>
        <s v="LETICIA"/>
        <s v="MAICAO"/>
        <s v="MEDELLÍN"/>
        <s v="MONTERÍA"/>
        <s v="NEIVA"/>
        <s v="PALMIRA"/>
        <s v="PASTO"/>
        <s v="PEREIRA"/>
        <s v="RIOHACHA"/>
        <s v="RIONEGRO"/>
        <s v="SAN ANDRÉS"/>
        <s v="SAN ANDRES DE TUMACO"/>
        <s v="SANTA MARTA"/>
        <s v="SINCELEJO"/>
        <s v="SOACHA"/>
        <s v="SOLEDAD"/>
        <s v="URIBIA"/>
        <s v="VALLEDUPAR"/>
        <s v="VILLAVICENCIO"/>
      </sharedItems>
    </cacheField>
    <cacheField name="Nombre Institución Educativa" numFmtId="0">
      <sharedItems count="252">
        <s v="&#9;INSTITUCION EDUCATIVA JOAQUIN VALLEJO ARBELAEZ"/>
        <s v="AGROECOLOGICO AMAZONICO BUINAIMA"/>
        <s v="AGUAS BLANCAS"/>
        <s v="AGUSTIN  CODAZZI"/>
        <s v="ATANASIO GIRARDOT"/>
        <s v="CARDENAS MIRRIÑAO"/>
        <s v="CARLOS CASTRO SAAVEDRA"/>
        <s v="CARLOS PIZARRO LEON GOMEZ (INST EDUC DIST)"/>
        <s v="CASIMIRO RAUL MAESTRE"/>
        <s v="CEDID GUILLERMO CANO ISAZA"/>
        <s v="CENT EDUC DIST CARLOS ALBAN HOLGUIN"/>
        <s v="CENT EDUC DIST EL SALITRE"/>
        <s v="CENT EDUC DIST MARRUECOS Y MOLINOS"/>
        <s v="CENT EDUC PUERTO NUEVO"/>
        <s v="CENTRO DE INTEGRACION POPULAR"/>
        <s v="CENTRO EDUCATIVO DISTRITAL PASQUILLA"/>
        <s v="CENTTRO ETNOEDUCATIVO #11 (JARIJIÑAMANA MERIDAI) - SEDE PRINCIPAL"/>
        <s v="CHON-KAY"/>
        <s v="COL  TOMAS CADAVID"/>
        <s v="COL CAMILO TORRES"/>
        <s v="COL CUIDADELA EDUCATIVA BOSA (INS EDUC DIST)"/>
        <s v="COL DIST EDUC BAS Y MEDIA MANUELITA SAENZ"/>
        <s v="COL DIST ENRIQUE OLAYA HERRERA"/>
        <s v="COL DIST FERNANDO MAZUERA VILLEGAS"/>
        <s v="COL DIST VENECIA"/>
        <s v="COL DPTAL LA ESPERANZA"/>
        <s v="COL FRANCISCO JOSE DE CALDAS"/>
        <s v="COL MARIANO OSPINA RODRIGUEZ"/>
        <s v="COLEGIO  LLANO DE PALMAS"/>
        <s v="COLEGIO CUNDINAMARCA (INS EDUC DIST)"/>
        <s v="COLEGIO DEPARTAMENTAL LUIS CARLOS GALAN SARMIENTO"/>
        <s v="COLEGIO NACIONALIZADO FEMENINO DE BACHILLERATO"/>
        <s v="COLEGIO RURAL JOSÉ CELESTINO MUTIS (IED) - SEDE PRINCIPAL"/>
        <s v="COLEGIO SAN CAYETANO (IED)"/>
        <s v="EL CAGUAN"/>
        <s v="ERIKA BEATRIZ - SEDE PRINCIPAL"/>
        <s v="ESC RUR APIAY"/>
        <s v="ESCUELA NORMAL SAN PEDRO ALEJANDRINO"/>
        <s v="ESCUELA NORMAL SUPERIOR DE VILLAVICENCIO"/>
        <s v="ESCUELA NORMAL SUPERIOR DEL DISTRITO BARRANQUILLA"/>
        <s v="ESCUELA NORMAL SUPERIOR LA HACIENDA"/>
        <s v="FLOWERS HILL BILINGUAL SCHOOL"/>
        <s v="GUILLERMO ANGULO GOMEZ - SEDE PRINCIPAL"/>
        <s v="HELION PINEDO RIOS"/>
        <s v="I E CIAL NTRA SRA. DE LAS MISERICORDIAS"/>
        <s v="I E LAS AMERICAS"/>
        <s v="I E POLITECNICO DE SOLEDAD"/>
        <s v="I. E. JORGE ARTEL - SEDE PRINCIPAL"/>
        <s v="I.E. CARLOS RAMIREZ PARIS - SEDE PRINCIPAL"/>
        <s v="I.E. CLARETIANO GUSTAVO TORRES PARRA"/>
        <s v="I.E. INEM JOSE EUSTASIO RIVERA - SEDE PRINCIPAL"/>
        <s v="I.E. LLORENTE - SEDE PRINCIAPL"/>
        <s v="I.E. SAGRADO CORAZON DE JESUS - SEDE PRINCIPAL"/>
        <s v="I.E. SAN JOSÉ - EL TRIGAL - SEDE PRINCIPAL"/>
        <s v="I.E. VILLA ESTRELLA - SEDE PRINCIPAL"/>
        <s v="I.E.D EL SABER - SEDE PRINCIPAL"/>
        <s v="I.E.D FCO DE PAULA SANTANDER"/>
        <s v="I.E.M. CIUDAD DE PASTO - SEDE PRINCIPAL"/>
        <s v="I.E.M. CIUDADELA EDUC DE PASTO - SEDE PRINCIPAL"/>
        <s v="I.E.M. CRISTO REY - SEDE PRINCIPAL"/>
        <s v="I.E.M. LUIS DELFIN INSUASTY RODRIGUEZ - SEDE PRINCIPAL"/>
        <s v="I.E.M. MARIA GORETTI - SEDE PRINCIPAL"/>
        <s v="I.E.M. SANTA TERESITA - SEDE PRINCIPAL"/>
        <s v="I.E.M. TECNICO INDUSTRIAL DE PASTO - SEDE PRINCIPAL"/>
        <s v="IE  LOPERENA"/>
        <s v="IE AGUAS NEGRAS"/>
        <s v="IE ANTONIA SANTOS"/>
        <s v="IE CECILIA DE LLERAS"/>
        <s v="IE CRISTOBAL COLON"/>
        <s v="IE EL RECUERDO"/>
        <s v="IE EL SABANAL"/>
        <s v="IE HAROLD EDER"/>
        <s v="IE JOSÉ MARÍA CÓRDOBA"/>
        <s v="IE LA INMACULADA"/>
        <s v="IE LEONIDAS ACUÑA"/>
        <s v="IE LIMONAR"/>
        <s v="IE LOS GARZONES"/>
        <s v="IE MANUEL RUIZ ALVAREZ"/>
        <s v="IE NORMAL SUPERIOR"/>
        <s v="IE RANCHO GRANDE"/>
        <s v="IE SAN VICENTE"/>
        <s v="IE SANTA MARIA"/>
        <s v="IE VICTORIA MANZUR"/>
        <s v="IED LIBANO"/>
        <s v="INEM FRANCISCO DE PAULA SANTANDER"/>
        <s v="INEM JULIAN MOTTA SALAS"/>
        <s v="INEM SANTIAGO PEREZ"/>
        <s v="INST AGRIC LA MINA"/>
        <s v="INST EDUC COL MUNICIPAL AEROPUERTO"/>
        <s v="INST EDUC EL RODEO"/>
        <s v="INST EDUCATIVA RAFAEL VALLE MEZA"/>
        <s v="INST TEC JORGE GAITAN DURAN"/>
        <s v="INST TEC MERCEDES ABREGO"/>
        <s v="INST TEC NACIONAL DE COMERCIO"/>
        <s v="INSTITUCIÓN AGROPECUARIA JOSÉ MARÍA  - SEDE PRINCIPAL"/>
        <s v="INSTITUCION EDUCATIVA ACADEMICA Y TECNICA - TURISTICA DE SANTA VERONICA"/>
        <s v="INSTITUCION EDUCATIVA ALBERTO DIAZ MUÑOZ"/>
        <s v="INSTITUCION EDUCATIVA ALFONSO LOPEZ PUMAREJO"/>
        <s v="INSTITUCION EDUCATIVA BARRIO OLAYA HERRERA"/>
        <s v="INSTITUCION EDUCATIVA BERTHA GEDEON DE BALADI"/>
        <s v="INSTITUCION EDUCATIVA BYRON GAVIRIA"/>
        <s v="INSTITUCION EDUCATIVA CARLOTA SANCHEZ"/>
        <s v="INSTITUCION EDUCATIVA CELMIRA BUENO DE OREJUELA"/>
        <s v="INSTITUCION EDUCATIVA CHILOÉ"/>
        <s v="INSTITUCION EDUCATIVA CIUDAD BOQUIA"/>
        <s v="INSTITUCION EDUCATIVA CIUDAD VERDE"/>
        <s v="INSTITUCION EDUCATIVA CIUDADELA CUBA"/>
        <s v="INSTITUCION EDUCATIVA CIUDADELA NUEVO OCCIDENTE"/>
        <s v="INSTITUCION EDUCATIVA CIUDADELA SUCRE SEDE PRINCIPAL"/>
        <s v="INSTITUCION EDUCATIVA COLEGIO DEPARTAMENTAL JORGE ELIECER GAITAN AYALA"/>
        <s v="INSTITUCION EDUCATIVA DE BAYUNCA"/>
        <s v="INSTITUCION EDUCATIVA DIOCESANA JESUS ADOLESCENTE - SEDE PRINCIPAL"/>
        <s v="INSTITUCION EDUCATIVA DISTRITAL CARLOS MEISEL - SEDE PRINCIPAL"/>
        <s v="INSTITUCION EDUCATIVA DISTRITAL CIUDADELA ESTUDIANTIL - SEDE PRINCIPAL"/>
        <s v="INSTITUCION EDUCATIVA DISTRITAL DE BARRANQUILLA CODEBA - SEDE PRINCIPAL"/>
        <s v="INSTITUCION EDUCATIVA DISTRITAL MARIE POUSSEPIN - SEDE PRINCIPAL"/>
        <s v="INSTITUCION EDUCATIVA DISTRITAL MUNDO BOLIVARIANO - SEDE PRINCIPAL"/>
        <s v="INSTITUCION EDUCATIVA DISTRITAL PESTALOZZI - SEDE PRINCIPAL"/>
        <s v="INSTITUCION EDUCATIVA DISTRITAL SANTA MARIA - SEDE PRINCIPAL"/>
        <s v="INSTITUCION EDUCATIVA DISTRITAL TECNICA PABLO NERUDA - SEDE PRINCIPAL"/>
        <s v="INSTITUCION EDUCATIVA DISTRITAL TECNICO EL SANTUARIO - SEDE PRINCIPAL"/>
        <s v="INSTITUCION EDUCATIVA DISTRITAL VILLAS DE SAN PABLO - SEDE PRINCIPAL"/>
        <s v="INSTITUCION EDUCATIVA DOLORES MARIA UCROS"/>
        <s v="INSTITUCION EDUCATIVA DOMINGO BENKOS BIOHO"/>
        <s v="INSTITUCION EDUCATIVA DULCE NOMBRE DE JESUS"/>
        <s v="INSTITUCION EDUCATIVA EL LIMONAR"/>
        <s v="INSTITUCION EDUCATIVA ESCUELA NORMAL SUPERIOR DE MEDELLIN"/>
        <s v="INSTITUCION EDUCATIVA EUSTAQUIO PALACIOS - SEDE PRINCIPAL"/>
        <s v="INSTITUCION EDUCATIVA FE Y ALEGRIA EL PROGRESO"/>
        <s v="INSTITUCION EDUCATIVA FEDERICO OZANAM"/>
        <s v="INSTITUCION EDUCATIVA FERNANDO VELEZ - SEDE PRINCIPAL"/>
        <s v="INSTITUCION EDUCATIVA FINCA LA MESA"/>
        <s v="INSTITUCION EDUCATIVA FOCO ROJO - SEDE PRINCIPAL"/>
        <s v="INSTITUCION EDUCATIVA FRANCISCO JOSE DE CALDAS"/>
        <s v="INSTITUCION EDUCATIVA FULGENCIO LEQUERICA  VELEZ"/>
        <s v="INSTITUCION EDUCATIVA FUNDADORES - SEDE PRINCIPAL"/>
        <s v="INSTITUCION EDUCATIVA GABRIEL ESCORCIA GRAVINI DE SOLEDAD - SEDE PRINCIPAL"/>
        <s v="INSTITUCION EDUCATIVA GABRIEL TRUJILLO"/>
        <s v="INSTITUCION EDUCATIVA GENERAL JOSE MARIA CABAL-SEDE PRINCIPAL"/>
        <s v="INSTITUCION EDUCATIVA HECTOR ROGELIO MONTOYA"/>
        <s v="INSTITUCION EDUCATIVA HERMANO ANTONIO RAMOS DE LA SALLE"/>
        <s v="INSTITUCION EDUCATIVA INEM JORGE ISAACS"/>
        <s v="INSTITUCION EDUCATIVA INEM JOSE FELIX DE RESTREPO"/>
        <s v="INSTITUCION EDUCATIVA INSTITUTO TECNICO SUPERIOR"/>
        <s v="INSTITUCION EDUCATIVA JAVIERA LONDOÑO SEVILLA"/>
        <s v="INSTITUCION EDUCATIVA JOSE EUSEBIO CARO"/>
        <s v="INSTITUCION EDUCATIVA JUANA DE CAICEDO Y CUERO"/>
        <s v="INSTITUCION EDUCATIVA JULIA SIERRA IGUARAN"/>
        <s v="INSTITUCION EDUCATIVA LA BUITRERA"/>
        <s v="INSTITUCION EDUCATIVA LA DIVINA PASTORA"/>
        <s v="INSTITUCION EDUCATIVA LA ESPERANZA - SEDE PRINCIPAL"/>
        <s v="INSTITUCIÓN EDUCATIVA LA UNION"/>
        <s v="INSTITUCION EDUCATIVA LICEO ANTIOQUEÑO"/>
        <s v="INSTITUCION EDUCATIVA LICEO DEPARTAMENTAL - SEDE PRINCIPAL"/>
        <s v="INSTITUCION EDUCATIVA LOLA GONZALEZ"/>
        <s v="INSTITUCION EDUCATIVA LUSITANIA- PAZ DE COLOMBIA"/>
        <s v="INSTITUCION EDUCATIVA MADRE AMALIA"/>
        <s v="INSTITUCION EDUCATIVA NELSON MANDELA  - SEDE PRINCIPAL"/>
        <s v="INSTITUCION EDUCATIVA NORMAL SUPERIOR DE SINCELEJO"/>
        <s v="INSTITUCION EDUCATIVA NORMAL SUPERIOR INDIGENA"/>
        <s v="INSTITUCION EDUCATIVA NORMAL SUPERIOR LOS FARALLONES"/>
        <s v="INSTITUCION EDUCATIVA NUEVA ESPERANZA"/>
        <s v="INSTITUCION EDUCATIVA OLGA GONZALEZ ARRAUT"/>
        <s v="INSTITUCION EDUCATIVA POLICARPA SALAVARRIETA"/>
        <s v="INSTITUCION EDUCATIVA PROMOCION SOCIAL DE C/GENA."/>
        <s v="INSTITUCION EDUCATIVA RURAL BUENAVISTA"/>
        <s v="INSTITUCION EDUCATIVA RURAL LA PE¥ATA"/>
        <s v="INSTITUCIÓN EDUCATIVA SAN FRANCISCO DE SALES"/>
        <s v="INSTITUCION EDUCATIVA SAN JOSE OBRERO"/>
        <s v="INSTITUCION EDUCATIVA SAN PEDRO CLAVER DE CASCAJAL"/>
        <s v="INSTITUCION EDUCATIVA SANTA MARIA"/>
        <s v="INSTITUCION EDUCATIVA SEMILLA DE LA ESPERANZA (VASCO NUÑEZ DE BALBOA)"/>
        <s v="INSTITUCION EDUCATIVA SOLEDAD ACOSTA DE SAMPER"/>
        <s v="INSTITUCION EDUCATIVA SOLEDAD ROMAN DE NU?EZ"/>
        <s v="INSTITUCION EDUCATIVA TECNICA DE PASACABALLOS"/>
        <s v="INSTITUCION EDUCATIVA TECNICA FRANCISCO DE PAULA SANTANDER"/>
        <s v="INSTITUCION EDUCATIVA TECNICA INDUSTRIAL ANTONIO JOSE CAMACHO"/>
        <s v="INSTITUCION EDUCATIVA TECNICO INDUSTRIAL BLAS TORRES DE LA TORRE"/>
        <s v="INSTITUCION EDUCATIVA TECNICO INDUSTRIAL DONALD RODRIGO TAFUR"/>
        <s v="INSTITUCION EDUCATIVA VASCO NUÑEZ DE BALBOA"/>
        <s v="INSTITUCION ETNOEDUCATIVA GABRIELA MISTRAL"/>
        <s v="INSTITUCION ETNOEDUCATIVA SANTA ROSA"/>
        <s v="INSTITUTO BOLIVARIANO"/>
        <s v="JOAQUÍN OCHOA MAESTRE"/>
        <s v="JORGE ELIECER GAITAN"/>
        <s v="JOSE ANTONIO GALAN"/>
        <s v="JOSE ASUNCION SILVA"/>
        <s v="LA INMACULADA - SEDE PRINCIPAL"/>
        <s v="LA UNIDAD EDUCATIVA COLEGIO DEPARTAMENTAL ALFONSO LOPEZ PUMAREJO"/>
        <s v="LAS AMERICAS"/>
        <s v="LIC NOCT JORGE ELIECER GAITAN AYALA"/>
        <s v="LICEO FEMENINO MERCEDES NARIÑO"/>
        <s v="Liceo Nacional Max Seidel "/>
        <s v="LIVIO REGINALDO FISCHIONE"/>
        <s v="LUIS ANTONIO ROBLES"/>
        <s v="MAJAYUTPANA - SEDE PRINCIPAL"/>
        <s v="MANUEL GERMAN CUELLO"/>
        <s v="MARIA AUXILIADORA FORTALECILLAS"/>
        <s v="NORMAL SUPERIOR"/>
        <s v="NORMAL SUPERIOR MARIA AUXILIADORA"/>
        <s v="PABLO EMILIO CARVAJAL # 1"/>
        <s v="PARAGUACHON - SEDE PRINCIPAL"/>
        <s v="PRUDENCIA DAZA"/>
        <s v="RAICES DEL FUTURO"/>
        <s v="REGIONAL SIMON BOLIVAR"/>
        <s v="RODOLFO CASTRO CASTRO"/>
        <s v="RODRIGO LLOREDA CAICEDO"/>
        <s v="SAGRADA FAMILIA"/>
        <s v="SAN FRANCISCO JAVIER"/>
        <s v="SAN JUAN BOSCO "/>
        <s v="SANTA CATALINA DE SIENA - SEDE PRINCIPAL"/>
        <s v="SEDE # 1 CIUDADELA MIXTA COLOMBIA"/>
        <s v="SEDE # 1 IBERIA"/>
        <s v="SEDE # 1 INST. TEC.  POPULAR DE LA COSTA"/>
        <s v="SEDE # 1 LA VARIANTE"/>
        <s v="SEDE # 1 SANTA TERESITA"/>
        <s v="SEDE 01  CRISTO REY"/>
        <s v="SEDE 01 HUGO J. BERMUDEZ"/>
        <s v="SEDE 01 IED BONDA"/>
        <s v="SEDE 01 INSTITUTO MAGDALENA"/>
        <s v="SEDE 01 JESUS ESPELETA FAJARDO"/>
        <s v="SEDE 01 LICEO DEL NORTE"/>
        <s v="SEDE 01 LICEO SAMARIO"/>
        <s v="SEDE 01 NICOLAS BUENAVENTURA LUIS R. CALVO"/>
        <s v="SEDE 1  SAN SIMON"/>
        <s v="SEDE 1 ALBERTO CASTILLA"/>
        <s v="SEDE 1 AMBIENTAL COMBEIMA"/>
        <s v="SEDE 1 CARLOS LLERAS RESTREPO"/>
        <s v="SEDE 1 CIUDAD ARKALA"/>
        <s v="SEDE 1 DIEGO FALLON"/>
        <s v="SEDE 1 EXALUMNAS DE LA PRESENTACION"/>
        <s v="SEDE 1 FERNANDO VILLALOBOS ARANGO"/>
        <s v="SEDE 1 ISMAEL SANTOFIMIO TRUJILLO"/>
        <s v="SEDE 1 LA PALMA"/>
        <s v="SEDE 1 LICEO NACIONAL"/>
        <s v="SEDE 1 NORMAL SUPERIOR"/>
        <s v="SEDE A: INSTITUCIÓN EDUCATIVA ESCUELA NORMAL SUPERIOR"/>
        <s v="SEDE A: INSTITUCIÓN EDUCATIVA INEM CUSTODIO GARCÍA ROVIRA"/>
        <s v="SEDE A: INSTITUCIÓN EDUCATIVA RURAL VIJAGUAL"/>
        <s v="SEDE A: INSTITUCIÓN EDUCATIVA TÉCNICO DÁMASO ZAPATA"/>
        <s v="SEDE A: INSTITUCIÓN EDUCATIVA TÉCNICO NACIONAL DE COMERCIO"/>
        <s v="SEDE NUEVO COMPARTIR"/>
        <s v="SEDE PRINCIPAL - INSTITUCION EDUCATIVA MANUELA BELTRÀN"/>
        <s v="SEDE PRINCIPAL - LOMA  FRESCA"/>
        <s v="SEDE PRINCIPAL EL EDEN"/>
        <s v="SEDE PRINCIPAL JORGE ARRIETA"/>
        <s v="SEDE PRINCIPAL Y ANEXO LA ESPERANZA"/>
        <s v="SEDE SOL NACIENTE"/>
        <s v="TÉCNICA LA ESPERANZA"/>
        <s v="TÉCNICO INDUSTRIAL GERARDO VALENCIA CANO - SEDE PRINCIPAL"/>
        <s v="TECNICO SUPERIOR"/>
        <s v="TECNICO UPAR"/>
      </sharedItems>
    </cacheField>
    <cacheField name="Código DANE IE" numFmtId="0">
      <sharedItems containsSemiMixedTypes="0" containsString="0" containsNumber="1" containsInteger="1" minValue="105001000621" maxValue="441001004839" count="252">
        <n v="105001000621"/>
        <n v="105001000876"/>
        <n v="105001001490"/>
        <n v="105001002011"/>
        <n v="105001002038"/>
        <n v="105001013340"/>
        <n v="105001023965"/>
        <n v="105001025771"/>
        <n v="105001026000"/>
        <n v="105001026573"/>
        <n v="105001026697"/>
        <n v="105088000273"/>
        <n v="105088001512"/>
        <n v="105088002829"/>
        <n v="105088002993"/>
        <n v="108001000824"/>
        <n v="108001001766"/>
        <n v="108001001812"/>
        <n v="108001001821"/>
        <n v="108001002215"/>
        <n v="108001007179"/>
        <n v="108001073392"/>
        <n v="108001078998"/>
        <n v="108001800065"/>
        <n v="108372000169"/>
        <n v="108758000015"/>
        <n v="108758000023"/>
        <n v="108758000058"/>
        <n v="108758000112"/>
        <n v="108758000546"/>
        <n v="108758000988"/>
        <n v="108758800429"/>
        <n v="111001002909"/>
        <n v="111001010251"/>
        <n v="111001011819"/>
        <n v="111001019411"/>
        <n v="111001024732"/>
        <n v="111001030015"/>
        <n v="111001030066"/>
        <n v="111001044385"/>
        <n v="111001098833"/>
        <n v="111001104329"/>
        <n v="111001106968"/>
        <n v="111001107816"/>
        <n v="111001107875"/>
        <n v="111102000753"/>
        <n v="111769000247"/>
        <n v="113001000879"/>
        <n v="113001001719"/>
        <n v="113001002057"/>
        <n v="113001002626"/>
        <n v="113001003053"/>
        <n v="113001003061"/>
        <n v="113001003274"/>
        <n v="113001004254"/>
        <n v="113001009281"/>
        <n v="113001013814"/>
        <n v="113001029095"/>
        <n v="113001029851"/>
        <n v="118001004191"/>
        <n v="120001000115"/>
        <n v="120001000921"/>
        <n v="120001001201"/>
        <n v="120001003751"/>
        <n v="120001066787"/>
        <n v="120001068194"/>
        <n v="120001068241"/>
        <n v="120001068691"/>
        <n v="120001800006"/>
        <n v="123001000157"/>
        <n v="123001000483"/>
        <n v="123001001838"/>
        <n v="123001002346"/>
        <n v="123001002478"/>
        <n v="123001005647"/>
        <n v="123001006490"/>
        <n v="123001007038"/>
        <n v="123001007186"/>
        <n v="123001009071"/>
        <n v="123001800064"/>
        <n v="125754001019"/>
        <n v="125754001957"/>
        <n v="125754003569"/>
        <n v="125754005464"/>
        <n v="125754005600"/>
        <n v="141001000031"/>
        <n v="141001001763"/>
        <n v="141001003341"/>
        <n v="141001004452"/>
        <n v="141001060441"/>
        <n v="144001000545"/>
        <n v="144001001053"/>
        <n v="144001001878"/>
        <n v="144001001941"/>
        <n v="144430000031"/>
        <n v="144430000499"/>
        <n v="144430000669"/>
        <n v="144430001550"/>
        <n v="144430002564"/>
        <n v="144847000793"/>
        <n v="144847001129"/>
        <n v="144847003865"/>
        <n v="147001000153"/>
        <n v="147001000285"/>
        <n v="147001000455"/>
        <n v="147001001800"/>
        <n v="147001007140"/>
        <n v="147001051190"/>
        <n v="147001051360"/>
        <n v="147001052592"/>
        <n v="147001053133"/>
        <n v="150001000936"/>
        <n v="150001000952"/>
        <n v="150001001860"/>
        <n v="150001004435"/>
        <n v="150001004729"/>
        <n v="152001000599"/>
        <n v="152001000777"/>
        <n v="152001000785"/>
        <n v="152001001064"/>
        <n v="152001005051"/>
        <n v="152835000677"/>
        <n v="152835000791"/>
        <n v="152835004567"/>
        <n v="152835004923"/>
        <n v="152835004958"/>
        <n v="154001000010"/>
        <n v="154001000087"/>
        <n v="154001000095"/>
        <n v="154001001628"/>
        <n v="154001002136"/>
        <n v="154001003426"/>
        <n v="154001004333"/>
        <n v="154001009467"/>
        <n v="154001011470"/>
        <n v="166001000069"/>
        <n v="166001002061"/>
        <n v="166001004242"/>
        <n v="166001006008"/>
        <n v="166001006105"/>
        <n v="168001000398"/>
        <n v="168001000525"/>
        <n v="168001001025"/>
        <n v="168001001921"/>
        <n v="168001003591"/>
        <n v="170001000244"/>
        <n v="170001000414"/>
        <n v="170001000431"/>
        <n v="170001003847"/>
        <n v="170001038811"/>
        <n v="173001000308"/>
        <n v="173001000341"/>
        <n v="173001000359"/>
        <n v="173001000367"/>
        <n v="173001005351"/>
        <n v="173001005661"/>
        <n v="173001006896"/>
        <n v="173001008741"/>
        <n v="173001008945"/>
        <n v="173001010214"/>
        <n v="173001011539"/>
        <n v="176001001745"/>
        <n v="176001001753"/>
        <n v="176001001770"/>
        <n v="176001002253"/>
        <n v="176001004485"/>
        <n v="176001005813"/>
        <n v="176001017374"/>
        <n v="176001020065"/>
        <n v="176001025946"/>
        <n v="176001028970"/>
        <n v="176001800206"/>
        <n v="176109000311"/>
        <n v="176109000770"/>
        <n v="176109000842"/>
        <n v="176109002802"/>
        <n v="176109002977"/>
        <n v="176520000454"/>
        <n v="176520000527"/>
        <n v="176520001876"/>
        <n v="176520002121"/>
        <n v="176520002759"/>
        <n v="183001000940"/>
        <n v="188001000071"/>
        <n v="191001000489"/>
        <n v="191001000519"/>
        <n v="205001007735"/>
        <n v="205001018745"/>
        <n v="205001019318"/>
        <n v="205088000430"/>
        <n v="208638000075"/>
        <n v="211850001121"/>
        <n v="211850001317"/>
        <n v="213001002809"/>
        <n v="213001009048"/>
        <n v="213001027020"/>
        <n v="218001003017"/>
        <n v="220001001698"/>
        <n v="220001002805"/>
        <n v="220001066820"/>
        <n v="223001001531"/>
        <n v="223001006702"/>
        <n v="223001007016"/>
        <n v="225754000238"/>
        <n v="244001000671"/>
        <n v="244001002356"/>
        <n v="244001004669"/>
        <n v="244430000868"/>
        <n v="244430001180"/>
        <n v="244847001450"/>
        <n v="247001001791"/>
        <n v="247001006512"/>
        <n v="247001006598"/>
        <n v="250001003212"/>
        <n v="250001003310"/>
        <n v="252001000283"/>
        <n v="252001004904"/>
        <n v="252835002461"/>
        <n v="254001002815"/>
        <n v="254001003196"/>
        <n v="254001003323"/>
        <n v="254001004087"/>
        <n v="266001001752"/>
        <n v="266001005201"/>
        <n v="268001003022"/>
        <n v="268615002359"/>
        <n v="270001000125"/>
        <n v="270001001288"/>
        <n v="273001001422"/>
        <n v="273001004073"/>
        <n v="273001004286"/>
        <n v="276001005184"/>
        <n v="276109001266"/>
        <n v="276109005806"/>
        <n v="276130000628"/>
        <n v="276275000278"/>
        <n v="276520000823"/>
        <n v="276520002346"/>
        <n v="288001000431"/>
        <n v="305001022232"/>
        <n v="305088002950"/>
        <n v="308001003636"/>
        <n v="308001011451"/>
        <n v="308001017254"/>
        <n v="320001006112"/>
        <n v="325754001590"/>
        <n v="347001051768"/>
        <n v="352001002817"/>
        <n v="352835001605"/>
        <n v="354001007714"/>
        <n v="441001002747"/>
        <n v="441001004839"/>
      </sharedItems>
    </cacheField>
    <cacheField name="Código CFK IE" numFmtId="0">
      <sharedItems containsSemiMixedTypes="0" containsString="0" containsNumber="1" containsInteger="1" minValue="1" maxValue="252" count="252">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sharedItems>
    </cacheField>
    <cacheField name="Fecha de llamada inicial" numFmtId="0">
      <sharedItems containsNonDate="0" containsDate="1" containsString="0" containsBlank="1" minDate="2022-04-04T00:00:00" maxDate="2022-05-27T00:00:00" count="30">
        <d v="2022-04-04T00:00:00"/>
        <d v="2022-04-05T00:00:00"/>
        <d v="2022-04-06T00:00:00"/>
        <d v="2022-04-07T00:00:00"/>
        <d v="2022-04-08T00:00:00"/>
        <d v="2022-04-09T00:00:00"/>
        <d v="2022-04-11T00:00:00"/>
        <d v="2022-04-12T00:00:00"/>
        <d v="2022-04-13T00:00:00"/>
        <d v="2022-04-14T00:00:00"/>
        <d v="2022-04-15T00:00:00"/>
        <d v="2022-04-18T00:00:00"/>
        <d v="2022-04-19T00:00:00"/>
        <d v="2022-04-20T00:00:00"/>
        <d v="2022-04-21T00:00:00"/>
        <d v="2022-04-25T00:00:00"/>
        <d v="2022-04-26T00:00:00"/>
        <d v="2022-04-27T00:00:00"/>
        <d v="2022-04-29T00:00:00"/>
        <d v="2022-05-04T00:00:00"/>
        <d v="2022-05-05T00:00:00"/>
        <d v="2022-05-09T00:00:00"/>
        <d v="2022-05-10T00:00:00"/>
        <d v="2022-05-12T00:00:00"/>
        <d v="2022-05-13T00:00:00"/>
        <d v="2022-05-18T00:00:00"/>
        <d v="2022-05-23T00:00:00"/>
        <d v="2022-05-26T00:00:00"/>
        <d v="2022-05-27T00:00:00"/>
        <m/>
      </sharedItems>
    </cacheField>
    <cacheField name="Hora primera llamada" numFmtId="0">
      <sharedItems containsNonDate="0" containsDate="1" containsString="0" containsBlank="1" minDate="1899-12-30T01:33:00" maxDate="1899-12-30T18:18:00" count="168">
        <d v="1899-12-30T01:33:00"/>
        <d v="1899-12-30T01:47:00"/>
        <d v="1899-12-30T02:00:00"/>
        <d v="1899-12-30T02:01:00"/>
        <d v="1899-12-30T02:04:00"/>
        <d v="1899-12-30T02:05:00"/>
        <d v="1899-12-30T02:06:00"/>
        <d v="1899-12-30T02:10:00"/>
        <d v="1899-12-30T02:12:00"/>
        <d v="1899-12-30T02:14:00"/>
        <d v="1899-12-30T02:17:00"/>
        <d v="1899-12-30T02:20:00"/>
        <d v="1899-12-30T02:23:00"/>
        <d v="1899-12-30T02:25:00"/>
        <d v="1899-12-30T02:43:00"/>
        <d v="1899-12-30T02:50:00"/>
        <d v="1899-12-30T03:00:00"/>
        <d v="1899-12-30T03:06:00"/>
        <d v="1899-12-30T03:20:00"/>
        <d v="1899-12-30T03:26:00"/>
        <d v="1899-12-30T03:28:00"/>
        <d v="1899-12-30T03:30:00"/>
        <d v="1899-12-30T03:40:00"/>
        <d v="1899-12-30T03:43:00"/>
        <d v="1899-12-30T03:44:00"/>
        <d v="1899-12-30T03:49:00"/>
        <d v="1899-12-30T03:59:00"/>
        <d v="1899-12-30T04:00:00"/>
        <d v="1899-12-30T04:07:00"/>
        <d v="1899-12-30T04:08:00"/>
        <d v="1899-12-30T04:11:00"/>
        <d v="1899-12-30T04:12:00"/>
        <d v="1899-12-30T04:14:00"/>
        <d v="1899-12-30T04:26:00"/>
        <d v="1899-12-30T04:30:00"/>
        <d v="1899-12-30T04:35:00"/>
        <d v="1899-12-30T04:50:00"/>
        <d v="1899-12-30T05:00:00"/>
        <d v="1899-12-30T05:30:00"/>
        <d v="1899-12-30T05:51:00"/>
        <d v="1899-12-30T06:00:00"/>
        <d v="1899-12-30T06:15:00"/>
        <d v="1899-12-30T07:49:00"/>
        <d v="1899-12-30T08:00:00"/>
        <d v="1899-12-30T08:10:00"/>
        <d v="1899-12-30T08:20:00"/>
        <d v="1899-12-30T08:30:00"/>
        <d v="1899-12-30T08:34:00"/>
        <d v="1899-12-30T08:40:00"/>
        <d v="1899-12-30T08:42:00"/>
        <d v="1899-12-30T08:58:00"/>
        <d v="1899-12-30T09:00:00"/>
        <d v="1899-12-30T09:01:00"/>
        <d v="1899-12-30T09:02:00"/>
        <d v="1899-12-30T09:04:00"/>
        <d v="1899-12-30T09:05:00"/>
        <d v="1899-12-30T09:06:00"/>
        <d v="1899-12-30T09:08:00"/>
        <d v="1899-12-30T09:10:00"/>
        <d v="1899-12-30T09:15:00"/>
        <d v="1899-12-30T09:16:00"/>
        <d v="1899-12-30T09:17:00"/>
        <d v="1899-12-30T09:20:00"/>
        <d v="1899-12-30T09:24:00"/>
        <d v="1899-12-30T09:27:00"/>
        <d v="1899-12-30T09:30:00"/>
        <d v="1899-12-30T09:31:00"/>
        <d v="1899-12-30T09:35:00"/>
        <d v="1899-12-30T09:36:00"/>
        <d v="1899-12-30T09:40:00"/>
        <d v="1899-12-30T09:43:00"/>
        <d v="1899-12-30T09:44:00"/>
        <d v="1899-12-30T09:45:00"/>
        <d v="1899-12-30T09:47:00"/>
        <d v="1899-12-30T09:49:00"/>
        <d v="1899-12-30T09:57:00"/>
        <d v="1899-12-30T09:59:00"/>
        <d v="1899-12-30T10:00:00"/>
        <d v="1899-12-30T10:04:00"/>
        <d v="1899-12-30T10:05:00"/>
        <d v="1899-12-30T10:07:00"/>
        <d v="1899-12-30T10:12:00"/>
        <d v="1899-12-30T10:15:00"/>
        <d v="1899-12-30T10:16:00"/>
        <d v="1899-12-30T10:20:00"/>
        <d v="1899-12-30T10:30:00"/>
        <d v="1899-12-30T10:34:00"/>
        <d v="1899-12-30T10:35:00"/>
        <d v="1899-12-30T10:36:00"/>
        <d v="1899-12-30T10:40:00"/>
        <d v="1899-12-30T10:45:00"/>
        <d v="1899-12-30T10:49:00"/>
        <d v="1899-12-30T10:50:00"/>
        <d v="1899-12-30T10:55:00"/>
        <d v="1899-12-30T10:56:00"/>
        <d v="1899-12-30T10:59:00"/>
        <d v="1899-12-30T11:00:00"/>
        <d v="1899-12-30T11:02:00"/>
        <d v="1899-12-30T11:05:00"/>
        <d v="1899-12-30T11:06:00"/>
        <d v="1899-12-30T11:10:00"/>
        <d v="1899-12-30T11:15:00"/>
        <d v="1899-12-30T11:18:00"/>
        <d v="1899-12-30T11:20:00"/>
        <d v="1899-12-30T11:23:00"/>
        <d v="1899-12-30T11:29:00"/>
        <d v="1899-12-30T11:30:00"/>
        <d v="1899-12-30T11:40:00"/>
        <d v="1899-12-30T11:47:00"/>
        <d v="1899-12-30T11:49:00"/>
        <d v="1899-12-30T11:50:00"/>
        <d v="1899-12-30T11:56:00"/>
        <d v="1899-12-30T11:57:00"/>
        <d v="1899-12-30T12:00:00"/>
        <d v="1899-12-30T12:12:00"/>
        <d v="1899-12-30T12:15:00"/>
        <d v="1899-12-30T12:28:00"/>
        <d v="1899-12-30T12:29:00"/>
        <d v="1899-12-30T12:32:00"/>
        <d v="1899-12-30T12:51:00"/>
        <d v="1899-12-30T13:03:00"/>
        <d v="1899-12-30T13:08:00"/>
        <d v="1899-12-30T13:14:00"/>
        <d v="1899-12-30T13:42:00"/>
        <d v="1899-12-30T13:43:00"/>
        <d v="1899-12-30T13:52:00"/>
        <d v="1899-12-30T13:53:00"/>
        <d v="1899-12-30T13:56:00"/>
        <d v="1899-12-30T14:00:00"/>
        <d v="1899-12-30T14:04:00"/>
        <d v="1899-12-30T14:09:00"/>
        <d v="1899-12-30T14:12:00"/>
        <d v="1899-12-30T14:15:00"/>
        <d v="1899-12-30T14:17:00"/>
        <d v="1899-12-30T14:21:00"/>
        <d v="1899-12-30T14:25:00"/>
        <d v="1899-12-30T14:27:00"/>
        <d v="1899-12-30T14:30:00"/>
        <d v="1899-12-30T14:35:00"/>
        <d v="1899-12-30T14:44:00"/>
        <d v="1899-12-30T14:45:00"/>
        <d v="1899-12-30T14:51:00"/>
        <d v="1899-12-30T14:54:00"/>
        <d v="1899-12-30T14:56:00"/>
        <d v="1899-12-30T15:00:00"/>
        <d v="1899-12-30T15:06:00"/>
        <d v="1899-12-30T15:09:00"/>
        <d v="1899-12-30T15:10:00"/>
        <d v="1899-12-30T15:15:00"/>
        <d v="1899-12-30T15:20:00"/>
        <d v="1899-12-30T15:24:00"/>
        <d v="1899-12-30T15:25:00"/>
        <d v="1899-12-30T15:26:00"/>
        <d v="1899-12-30T15:30:00"/>
        <d v="1899-12-30T15:32:00"/>
        <d v="1899-12-30T15:36:00"/>
        <d v="1899-12-30T15:45:00"/>
        <d v="1899-12-30T16:00:00"/>
        <d v="1899-12-30T16:05:00"/>
        <d v="1899-12-30T16:06:00"/>
        <d v="1899-12-30T16:15:00"/>
        <d v="1899-12-30T16:20:00"/>
        <d v="1899-12-30T16:21:00"/>
        <d v="1899-12-30T16:30:00"/>
        <d v="1899-12-30T16:58:00"/>
        <d v="1899-12-30T17:30:00"/>
        <d v="1899-12-30T18:18:00"/>
        <m/>
      </sharedItems>
    </cacheField>
    <cacheField name="Estado llamada" numFmtId="0">
      <sharedItems count="2">
        <s v="Realizada"/>
        <s v="Sin programar"/>
      </sharedItems>
    </cacheField>
    <cacheField name="Observaciones Llamada" numFmtId="0">
      <sharedItems containsBlank="1" count="111" longText="1">
        <s v="19/05/2022: El coordinador de la institución confirma el día 24 de mayo de 2022 para desarrollo de la presentación del programa y taller de habilidades del PC 11/05/2022: Según llamada telefónica el rector programa el día de visita 1 para el 16 de mayo de 2022, el día en mención se realizara el cronograma para la próxima visita.. 09/05/2022: En la visita realizada al rector se da a conocer la focalización de la institución educativa y las actividades a desarrollar, el rector manifiesta estar interesado y realizara una reunión con coordinadores para planear el desarrollo de la primera visita, las fechas acordadas se informarán en el transcurso de la semana."/>
        <s v="A partir del día jueves, es posible establecer un espacio para una Reunión sobre el proyecto."/>
        <s v="Agendada visita dia 1 para el jueves 12 de mayo"/>
        <s v="Agendamiento  de la primer visita"/>
        <s v="Agendamiento  de la primer visita, La rectora pidio correr la fecha para  el 5 de Mayo, por motivos de entrega de notas."/>
        <s v="Agendamiento  de la primer visita. La primer visita se había concertado para el 22 de Abril, La Rectora solicita que se corra la visita para los días 25 y 26 de abril"/>
        <s v="Comunicación exitosa, se confirman datos, se programa la primera visita y se planean las actividades del primer encuentro."/>
        <s v="Datos actualizados y formato de participación enviado."/>
        <s v="datos actualizados y formulario diligenciado. Además se programan fechas de visita 1 "/>
        <s v="De acuerdo al compromiso adquirido con la rectora, se realiza la llamada de agendamiento después de semana santa y se acuerda fecha de visita. Por solicitud de la rectora de la IE, se cambia la fecha de visita para los días miércoles 4 y viernes 6 de mayo."/>
        <s v="El docente líder solicita se realice comunicación el día 19/5/2022 para agendar la visita"/>
        <s v="El rector confirma participación  en el componente de consolidación y solicita llamada a las 10:30 am del mismo día para actualizar datos de su sede y programar primera visita."/>
        <s v="El rector confirma su participación"/>
        <s v="El rector confirma su participación en el componente de consolidación y solicita que lo llame al día 7 de abril para actualizar datos de su sede y concretar fecha de primera visita."/>
        <s v="El rector manifestó acercarse al colegio y programar las fechas con los coordinadores en sus respectivas jornadas"/>
        <s v="El rector manifestó estar en semana de receso y que lo contactará el día lunes 18 de abril para agendar primera visita"/>
        <s v="El rector manifiesta estar ocupado y que por favor lo llame el lunes 18 de abril del presente año"/>
        <s v="El rector manifiesta interés en realizar Reunión preliminar. Se agendo esta Reunión para dialogar previamente a la  visita"/>
        <s v="El rector manifiesta que ya tiene programada toda la semana del 18 de abril, por lo cual no es posible programar para esa semana. Pide que se vuelva a realizar llamada entre el 18 y 19 de abril para programar reunión inicial"/>
        <s v="El rector no responde la llamada, se envía correo electrónico y se procede además a contactar a los Docentes formados previamente. Se repiten varias llamadas hasta que se hace efectiva "/>
        <s v="El rector solicita reunión inicial para tener información más amplia del proyecto y luego de eso si confirmará la participación en el mismo. Se asistió a la IE el 29 de abril para reunión inicial con rector. Y el 2 y 3 de mayo para agendar fechas de visita 1 con los coordinadores."/>
        <s v="El telefono del Rector cambio se actualiza dato"/>
        <s v="En comunicacion con el Señor Rector, indica que confirmara fecha de visita entre el dia martes y miercoles 19 y 20 de abril"/>
        <s v="En comunicacion, esta pendiente la fecha de visita ya que esta semana se encuentran con poca disponibilidad, solicita llamar el dia miercoles 21 de abril"/>
        <s v="Hubo respuesta por ws"/>
        <s v="IE en zona rural, sin señal ,sin conectividad, y zona de conflicto armado"/>
        <s v="Inicialmente, el celular del rector no era correcto, indagando a los docentes se intenta contactar al rector sin embargo no responde ante los múltiples intentos de contanto por llamada y WP."/>
        <s v="La comunicación se entabló con el docente líder, quien mediante una notificación del rector, fue autorizado para la gestión de la primera visita"/>
        <s v="La comunicación se realiza con el docente líder acepta la visita para las fechas indicadas sin embargo comenta que se debe concretar con la rectora. No ha sido posible la comunicación con la rectora"/>
        <s v="La rector confirma participación de la IE en el componente de consolidación"/>
        <s v="La rectora confirma su participación y actualiza los datos de su sede"/>
        <s v="La rectora manifesto acercarse al colegio y programar las fechas con los coordinadores en sus respectivas jornadas"/>
        <s v="La rectora quedó en consultar con los docentes formados para confirmar si la IE participa en el proyecto"/>
        <s v="La rectora solicita de ser posible que la reunión con directivos sea virtual"/>
        <s v="La sede tiene una situación que no se puede ingresar porque no hay docentes  "/>
        <s v="LLamada efectiva de Actualización y participación"/>
        <s v="Llamada realizada, se visita al colegio presencialmente y se actualizan datos con el rector del mismo"/>
        <s v="Llamada realizada, se visita al colegio presencialmente y se actualizan datos con la rectora del mismo"/>
        <s v="Llamar después de semana santa para agendar primera visita"/>
        <s v="Ninguna"/>
        <s v="No ha sido posible establecer comunicación"/>
        <s v="No se logra comunicación en la llamada, se envía mensaje por WhatsApp y es efectiva esta comunicación. Se logra confirmar una reunión con la rectora, aún no con el equipo directivo en pleno"/>
        <s v="No se logró estabecer llamada, por lo tanto se envio correo elecronico y se agendo cita para el 17 de mayo, la cita no fue confirmada pero la mentora fue hasta la IE, ese mismo día le agendaron para el 18 de mayo"/>
        <s v="No tiene señal ni voz ni datos"/>
        <s v="Preocupación por necesitar a todos los docentes "/>
        <s v="Presentación y agenda primera visita"/>
        <s v="Rector solicita llamar después de semana santa"/>
        <s v="Rectora solicita primero reunión con ella para socializar proyecto y posteriormente, reunirse con otros directivos y docentes."/>
        <s v="REEMPLAZADA: Se visita a la rectora y se acuerdan las actividades"/>
        <s v="Se acordó con el rector las dos fechas de visitas"/>
        <s v="Se acordó con éxito la fecha de la primera visita "/>
        <s v="Se acordó con éxito la fecha de la primera visita y se aprueban las actividades planteadas para el diagnóstico."/>
        <s v="Se acordó con éxito la fecha de la primera visita y se aprueban las actividades planteadas para el diagnóstico. "/>
        <s v="Se acordó con éxito la fecha de la primera visita, comunicación entablada con la coordinadora  "/>
        <s v="Se acordó con éxito la fecha de la primera visita, con la solicitud de que la formación a maestros se realice en un único espacio durante el día 1."/>
        <s v="Se acordó con éxito la fecha de la primera visita, con la solicitud de que la formación a maestros se realice en un único espacio durante el día 1. Con el rector se acuerda que la visita dure un día y medio para no interferir con las actividades de Pruebas Saber."/>
        <s v="Se acordó con la rectora las dos fechas de visitas"/>
        <s v="Se acordó una primera reunión con los directivos para este día"/>
        <s v="Se agendo visita para organizar cronograma de visita 1 el día 09 de mayo de 2022"/>
        <s v="Se concreta agendamiento primera visita."/>
        <s v="Se concreta fecha de primera visita y se agenda una próxima llamada para realizar la actualización de datos de la sede"/>
        <s v="Se concretan fechas para visita 1"/>
        <s v="Se concretó día de la primera visita y actividades a realizar"/>
        <s v="Se concreto la fecha de primera visita y se envío correo de confirmación "/>
        <s v="Se concretó la primera visita a la Institución Educativa "/>
        <s v="Se concretó una única visita para realizar todas la agenda propuesta"/>
        <s v="Se confirmó recepción de la agenda, se acordó fecha y hora de la primera visita"/>
        <s v="Se contactó a docente lider. No se puede contactar al rector con el número registrado. Se me informa de cambio reciente de Rector"/>
        <s v="Se contactó al rector y quedó en confirmar la participación en el proyecto, no lo pudo hacer en el momento porque está ocupado. Se asistió a la IE el 2 de mayo para programar fechas de la visita 1."/>
        <s v="se debe programar en campo"/>
        <s v="Se encuentra los datos actualizados y formato de participación ha sido diligenciado."/>
        <s v="se envió correo como primera comunicación"/>
        <s v="Se envió correo confirmando visita 1"/>
        <s v="Se establece acuerdos para el desarrollo de momento 1"/>
        <s v="Se establece comunicación el 11 de abril"/>
        <s v="Se establece comunicacion el 4 de abril"/>
        <s v="Se establece comunicación pero no acuerdos para primer momento"/>
        <s v="Se establece comunicación, pero no fecha para primer momento"/>
        <s v="Se establece contacto con docente de enlace, quien confirma la fecha de visita."/>
        <s v="Se establece fecha para aplicación primer momento"/>
        <s v="Se informó al rector del programa y se  indicó diligenciar el formulario. Se definió fecha de la primera visit"/>
        <s v="Se informó al rector del programa y se  indicó diligenciar el formulario. Se definió fecha de la primera visita"/>
        <s v="Se informó al rector del programa, notificó que recibió el correo con la agenda, se cuadró reunión presencial"/>
        <s v="Se le envia la agenda al rector al corre electrónico,  para agendar los días de visita"/>
        <s v="Se logra comunicación con el rector el día 18 de abril y se programa encuentro con el rector el día 19 de abril "/>
        <s v="Se logra comunicación vía Whatsapp"/>
        <s v="Se logra comunicación vía Whatsapp para confirmació0n"/>
        <s v="Se logra concretar la participación en el componente de consolidación del proyecto CFK 2022 y actualización de datos."/>
        <s v="Se logra concretar la participación en el componente de consolidación del proyecto CFK 2022."/>
        <s v="Se logra establecer comunicación con los docentes lideres, sin embargo se programa visita presencial para primer contacto con los directivos."/>
        <s v="Se logra establecer el primer contacto con coordinadoras, quienes remitiran la información al rector para definir participación"/>
        <s v="Se logra por medio de la coordinadora, programar reunion con los directivos."/>
        <s v="Se logró comunicación por Whatsapp con la rectora, solicitó que nos comunicaramos telefónicamente el día lunes 16 de mayo"/>
        <s v="Se logró contacto con la coordinadora de primaria, proporcionará la información necesaria para realizar contacto con el rector."/>
        <s v="Se logró contacto con la coordinadora, se envió información al WhatsApp, para socializar con el rector y poder dar una fecha"/>
        <s v="Se Motivó a confirmar la participación y se explicó brevemente la estrategia"/>
        <s v="Se programó primera visita"/>
        <s v="Se realiza contacto telefonico sin exito, se procede a efectuar visita presencial de actualización de datos y participación"/>
        <s v="Se realiza contacto, se programa visita para el dia lunes 25 de Abril"/>
        <s v="Se realiza el protocolo propuesto y se logra concretar fecha de la primera visita."/>
        <s v="Se realiza la llamada y se logra que el rector via video llamada actualice el registro de confirmación"/>
        <s v="Se realiza llamada nuevamente, y se logra llegar a acuerdos para primera visita"/>
        <s v="Se realiza primer contacto y se confirma la primera visita."/>
        <s v="Se realizan 3 visitas"/>
        <s v="se realizará reunión directivos el dia 27 de abril"/>
        <s v="Se realizó la llamada pero solicitó una visita previa en el colegio para explicar de que se trata el proyecto. Aunque se realizaron dos visitas los docentes y el rector no tienen intención de ser parte del proyecto en este momento. "/>
        <s v="Se realizó la llamada pero solicitó una visita previa en el colegio para explicar de que se trata el proyecto. Se solicita ir el 26 de abril a las 12:30 pm para ajustar fecha de la visita con el consejo directivo."/>
        <s v="Se realizó la llamada y se acordó fecha para la primera visita."/>
        <s v="Ya hay una fecha tentativa para realizar las actividades pero esta pendiente a confirmación"/>
        <s v="Ya tenían compromiso se inicia agendamiento"/>
        <m/>
      </sharedItems>
    </cacheField>
    <cacheField name="Fecha Visita Día 1" numFmtId="0">
      <sharedItems containsNonDate="0" containsDate="1" containsString="0" containsBlank="1" minDate="2022-04-18T00:00:00" maxDate="2022-06-03T00:00:00" count="34">
        <d v="2022-04-18T00:00:00"/>
        <d v="2022-04-19T00:00:00"/>
        <d v="2022-04-20T00:00:00"/>
        <d v="2022-04-21T00:00:00"/>
        <d v="2022-04-22T00:00:00"/>
        <d v="2022-04-23T00:00:00"/>
        <d v="2022-04-25T00:00:00"/>
        <d v="2022-04-26T00:00:00"/>
        <d v="2022-04-27T00:00:00"/>
        <d v="2022-04-28T00:00:00"/>
        <d v="2022-04-29T00:00:00"/>
        <d v="2022-05-02T00:00:00"/>
        <d v="2022-05-03T00:00:00"/>
        <d v="2022-05-04T00:00:00"/>
        <d v="2022-05-05T00:00:00"/>
        <d v="2022-05-06T00:00:00"/>
        <d v="2022-05-09T00:00:00"/>
        <d v="2022-05-10T00:00:00"/>
        <d v="2022-05-11T00:00:00"/>
        <d v="2022-05-12T00:00:00"/>
        <d v="2022-05-13T00:00:00"/>
        <d v="2022-05-16T00:00:00"/>
        <d v="2022-05-17T00:00:00"/>
        <d v="2022-05-18T00:00:00"/>
        <d v="2022-05-19T00:00:00"/>
        <d v="2022-05-23T00:00:00"/>
        <d v="2022-05-24T00:00:00"/>
        <d v="2022-05-25T00:00:00"/>
        <d v="2022-05-26T00:00:00"/>
        <d v="2022-05-27T00:00:00"/>
        <d v="2022-05-31T00:00:00"/>
        <d v="2022-06-01T00:00:00"/>
        <d v="2022-06-03T00:00:00"/>
        <m/>
      </sharedItems>
    </cacheField>
    <cacheField name="Fecha Visita Día 2" numFmtId="0">
      <sharedItems containsNonDate="0" containsDate="1" containsString="0" containsBlank="1" minDate="2022-04-19T00:00:00" maxDate="2022-06-14T00:00:00" count="36">
        <d v="2022-04-19T00:00:00"/>
        <d v="2022-04-20T00:00:00"/>
        <d v="2022-04-21T00:00:00"/>
        <d v="2022-04-22T00:00:00"/>
        <d v="2022-04-25T00:00:00"/>
        <d v="2022-04-26T00:00:00"/>
        <d v="2022-04-27T00:00:00"/>
        <d v="2022-04-28T00:00:00"/>
        <d v="2022-04-29T00:00:00"/>
        <d v="2022-05-02T00:00:00"/>
        <d v="2022-05-03T00:00:00"/>
        <d v="2022-05-04T00:00:00"/>
        <d v="2022-05-05T00:00:00"/>
        <d v="2022-05-06T00:00:00"/>
        <d v="2022-05-07T00:00:00"/>
        <d v="2022-05-09T00:00:00"/>
        <d v="2022-05-10T00:00:00"/>
        <d v="2022-05-11T00:00:00"/>
        <d v="2022-05-12T00:00:00"/>
        <d v="2022-05-13T00:00:00"/>
        <d v="2022-05-16T00:00:00"/>
        <d v="2022-05-17T00:00:00"/>
        <d v="2022-05-18T00:00:00"/>
        <d v="2022-05-19T00:00:00"/>
        <d v="2022-05-20T00:00:00"/>
        <d v="2022-05-24T00:00:00"/>
        <d v="2022-05-25T00:00:00"/>
        <d v="2022-05-26T00:00:00"/>
        <d v="2022-05-27T00:00:00"/>
        <d v="2022-05-31T00:00:00"/>
        <d v="2022-06-02T00:00:00"/>
        <d v="2022-06-06T00:00:00"/>
        <d v="2022-06-07T00:00:00"/>
        <d v="2022-06-09T00:00:00"/>
        <d v="2022-06-14T00:00:00"/>
        <m/>
      </sharedItems>
    </cacheField>
    <cacheField name="Observaciones Días de Visita" numFmtId="0">
      <sharedItems containsBlank="1" count="144" longText="1">
        <s v="06-05-2022 Se realiza visita a la institución el día 6 de mayo de 2022, el rector y directivo académico manifiestan que los docentes se encuentran realizando actividades del programa evaluar para aprender y no disponer de tiempo para realizar la actividad con docentes, Verificaran la opción de realizar la actividad virtual el día 11 de mayo de 2022, pero no garantizan que todos los docentes asistan.  - El equipo directivo de la IE se compromete a realizar una convocatoria para realizar de forma virtual presentación del programa y taller de pensamiento computacional y habilidades que desarrolla, información que será suministrada una vez se logre la planeación con los jefes de área."/>
        <s v="10-05-2022: Se realiza la presentación del programa y taller de PC con docentes de la jornada de la mañana, el coordinador informara horarios para desarrollar la actividad con docentes de la jornada de la tarde. 03-05-2022 Debido a manifestaciones de docentes hoy 3 de mayo de 2022 se retorna a clases. en visita realizada a la institución se programa el desarrollo de actividades pendientes y segundo día de visita en la fecha 10 de mayo de 2022    -Debido a inconvenientes presentados por causa del ajuste de planta docente, el rector de la IE no permite desarrollar actividades con docentes, en el primer día de visita se realiza revisión de infraestructura física y encuesta a estudiantes, el Rector solicita realizar las actividades una vez se normalice la situación y los docentes accedan a realizar labores educativas"/>
        <s v="17/05/2022: Elequipo directivo especifica que en el momento los docentes se encuentran realizando actividades del programa evaluar para aprender, por lo tanto el desarrollo con docentes se realizara en otro horario disponible y programado por la Institucion"/>
        <s v="4 docentes no son de la sede principal, el quinto es el coordinador, los otros 2 docentes pertenecen a la principal pero no están aplicando fichas."/>
        <s v="A parte de la visita del día 1, se han realizados otras 2 visitas a la IE (26 y 28 de abril respectivamente). Aún no se tiene fecha programada para la última visita "/>
        <s v="Adicional a la visita 1 se ha realizado una visita adicional a la IE el día 27 de abril"/>
        <s v="Adicional a primera visita, se realizó otra el 4 de mayo para realizar presentación del programa a docentes y taller sobre pensamiento computacional "/>
        <s v="Agendada visita dia 1 para el 12 de mayo"/>
        <s v="Al momento del ingreso a la IE tanto la rectora encargada como la coordinadora se encuentran en reunión con Secretaría y el PRAE, por este motivo solicitan realizar las actividades diagnósticas con los estudiantes y el taller con docentes durante el día 1 y realizar la reunión con directivas el día 2 de visita."/>
        <s v="Algunos inconvenientes presentados en los equipos que estaban desactualizados  y un bloqueo constante en el formulario de la encuesta no permitió que la actividad con los estudiantes se realizara con normalidad por lo que se deja pendiente realizar la prueba a un grupo de sexto y dos grupos de noveno. Se reprogramo entrevista al líder del área de informática al igual que la revisión de equipos. Debido a las dinámicas de la IE  se debió reprogramar el taller de PC para los docentes de la jornada mañana. "/>
        <s v="Con base en el acuerdo con la rectora, el dia de la visita, queda reprogramado para el día martes 10 de mayo"/>
        <s v="Debido a la falta de recurso tecnológico las encuesta a estudiantes se realizaron offline. El rector solicita cambiar la fecha del día 2 puesto que el 28/04/2022 día acordado abra jornada sindical propone realizarla el 3 de Mayo. Queda pendiente realizar el test a estudiantes del segundo grado de 6 y 9 escogidos para realizar la encuesta. Se reprograma día 2 para el 12 de mayo."/>
        <s v="Debido al fallecimiento de una docente de la IE, la rectora solicitó cancelar el día 1 de visita. Solicita también que solo se realicen pruebas en 1 grado 6 y un grado 9 para que los estudiantes no pierdan actividades académicas con la anormalidad de los 2 días. Así mismo, la rectora se encuentra incapacitada y fuera de la ciudad al momento de la visita, firman el acta los directivos docentes encargados por la señora rectora."/>
        <s v="Destaco el interés del señor rector, lo oranizado y respetuoso con los tiempos de la agenda. "/>
        <s v="El 20 de abril y el 2 de mayo se hicieron nuevas visitas a la IE con la finalidad de seguir avanzando en las actividades, aún no se tiene programada la fecha de la última visita"/>
        <s v="El 5 de mayo se hizo PC y reunion con directivo"/>
        <s v="El día 27 de abril se socializará el proyecto a los docentes y se va a realizar el diagnostico a los estudiantes de grados sexto noveno de las dos jornadas"/>
        <s v="El día de la visita del día 1 el rector pospuso la sesión con los docentes para la próxima semana, debido a los recientes eventos de orden público (paro armado)."/>
        <s v="El día de la visita, debido a las lluvias, se presentó un inconveniente técnico con la conexión a internet, por tal motivo las encuestas a estudiantes se realizaron de manera física."/>
        <s v="El docente líder está coordinando la agenda en especial la forma en que más docentes puedan hacer parte de la sociaización y test."/>
        <s v="El rector aprobó las visitas pero el coordinador que tiene la agenda del colegio no responde, en las primeras visitas (2 y 3 de mayo) se visitará la institución para definir el día en la tercera semana en el municipio."/>
        <s v="El rector confirmó pero no responden al teléfono, colgó el celular en la explicación por llamada, se abordará en los primeros días para programar la visita en la tercera semana"/>
        <s v="El rector de la IE abre espacio para reunión inicial con Directivas "/>
        <s v="El rector de la IE vuelve a cambiar la fecha de capacitación docente, pues tiene una eventualidad personal."/>
        <s v="El rector solicitó ir a la Institución el 2 de mayo para agendar fechas de la visita 1  con las coordinadoras"/>
        <s v="El rector solicitó una reunión previa, donde se socializará el programa y se acordará la fecha para realizar las demás actividades, posiblemente se requieran para esta sede 3 días. luego de mi primera visita, aun no dan fecha para realizar las demás actividades que componen el momento 1, el día 6 de mayo se envía un correo con la agenda a realizar y se propone la fecha de la siguiente visita, estoy a la espera de la confirmación."/>
        <s v="El rector ya contestó pero delegó al docente líder, el docente confirmó la visita."/>
        <s v="El segundo día quedó pendiente la encuesta de un grupo de 9, se reprograma para 3/05"/>
        <s v="En esta IE de manera particular se han realizado muchas visitas, puesto que los tiempos que otorgan para cada actividad son muy puntuales y en diferentes días. A parte de la visita 1, se han realizado 4 visitas más (22, 25 y 26 de abril y 3 de mayo)"/>
        <s v="Fecha y actividades de la primera visita confirmadas"/>
        <s v="Fechas ya establecidas para la semana de 02 de mayo"/>
        <s v="Fue necesario realizar las pruebas en papel a los estudiantes de grado 6 y en la tarde no hay grado 9 "/>
        <s v="Fue una excelente jornada, sin embargo no se logro aplicar el cuestionario a los estudiantes debido a la cancelación de las clases por lluvia en horas de la mañana. La jornada de la tarde es solo básica primaria. Se aplicaran mañana 27/04/22"/>
        <s v="IE en zona rural, sin señal ,sin conectividad, y zona de conflicto armado"/>
        <s v="IE no cuenta con conectividad"/>
        <s v="Inconvenientes con el rector, estaba en encargo y salió pero el proceso se realizará con la dirección de la coordinadora y profe lider de informática."/>
        <s v="Institución rural, se habló con docente líder para el desplazamiento"/>
        <s v="La coordinadora encargada solicitó una reunión previa, donde se socializará el programa y se acordará la fecha para realizar las demás actividades, posiblemente se requieran para esta sede 3 días. Luego de mi primera visita donde socialicé el programa con el coordinador Duvan Soto, surgen dudas las cuales pidieron que se aclaren en una segunda reunión el día 9 de mayo"/>
        <s v="La encuesta a los estudiantes se presenta de forma offline debido a habían fallas en el internet el día de la visita"/>
        <s v="La I.E, no tiene conectividad"/>
        <s v="La I.E, no tiene conectividad."/>
        <s v="La I.E, tenia organizado los tiempos de la agenda."/>
        <s v="La líder de área se encuentra incapacitada."/>
        <s v="La rectora solicitó una reunión previa, donde se socializará el programa y se acordará la fecha para realizar las demás actividades, posiblemente se requieran para esta sede 3 días"/>
        <s v="La sede no cuenta con internet. Se les solicita a los docentes llenar sus encuesta hasta el 5 de Mayo"/>
        <s v="La visita 1 se desarrolló durante 3 días, tiempo necesario para el desarrollo de todas las actividades en la sede, a la fecha se está gestionando el espacio virtual para el taller con los docentes faltantes"/>
        <s v="La visita 1 se desarrolló durante 3 días, tiempo necesario para el desarrollo de todas las actividades en la sede."/>
        <s v="La visita del día 2 fue aplazada ya que en la IE no había agua, se reprograma para la siguiente semana"/>
        <s v="La visita ha presentado ajustes y reprogramaciones. El día 2 se concretará en la visita 1 día 1"/>
        <s v="La visita ha presentado ajustes y reprogramaciones. Sin embargo se concretó día 1 y se programó día 2, posiblemente se necesiten más días para el desarrollo de todas las actividades"/>
        <s v="La visita se debe nuevamente agendar, estando en la I.E reunido con el rector, llego la orden de desalojar el colegio, por el tema del paro armado, el cual fue “decretado” por 4 días, es decir no puedo realizar tampoco la visita del 6 de Mayo. Nuevamente la visita se corre, debido a que los docentes del colegio están en paro, es el  único colegio que esta en Paro."/>
        <s v="La visita se efectúa exitosamente en sus primeras actividades. Rector afirma que la IE no tiene conectividad, por lo que se procede a realizar la prueba física a estudiantes. En la IE solo hay una docente formada, pero se encuentra incapacitada y no se ha podido agendar observación de clase. Se mueve el día 2 para el 27 de abril."/>
        <s v="La visita se efectuó exitosamente. Debido al paro armado, las actividades del segundo día fueron reprogramadas."/>
        <s v="La visita se realiza en los dos días programados con la dificultad de reunir  a la mayoría de los docentes debido a su carga laboral.  "/>
        <s v="La vista se tuvo que realizar antes de lo previsto debido a que el colegio se encuentra en paro porque no ha sido entregado el colegio y en este momento hay descontento de toda la comunidad educativa. "/>
        <s v="Las actividades del momento 1 se realizan en distintos días"/>
        <s v="Las visitas se realizan pero hay dificultad por parte de las directivas en gestionar espacios con docentes. "/>
        <s v="Los 3 docentes de informática están muy interesados"/>
        <s v="Los días programados se van a re agendar, estoy pendiente de la confirmación"/>
        <s v="Los directivos asignaron los días para realizar las actividades del momento 1, las cuales se realizaran los días 18, 19 y 27, en esta última fecha se realizaran las actividades presentación del programa y taller de PC."/>
        <s v="Los test a los estudiantes de grado 6 y 9 se realiza offline debido a las fallas presentadas por estos días con el internet."/>
        <s v="Ninguna"/>
        <s v="No hay conectividad de internet en la IE, por tanto, fue necesario realizar las pruebas de sexto y noveno en papel , Se generó sólo un espacio para realizar  la presentación del proyecto y el taller de pensamiento computacional "/>
        <s v="No hay conectividad."/>
        <s v="NO se concreta fecha de la visita 2 debido a las multiples actividades con las cuales cuenta la institución, luego de reunion de directivos docentes proxima semana se concretará una fecha ya que los estudiantes se encuentran en pruebas avancemos"/>
        <s v="No se logra presentar el programa a las y los docentes por falta de agendamiento institucional"/>
        <s v="No se tiene fecha de visita 2 "/>
        <s v="Participé en la inauguración del aula de informática"/>
        <s v="Pendiente de definir fecha para dia 2, se envió correo con los hallazgos"/>
        <s v="Por condición médica de la mentora, la visita fue aplazada.  Debido al paro armado, las actividades del segundo día fueron reprogramadas."/>
        <s v="Por disposición del rector, se destinan 3 días para este primer momento, ya que la institución se encuentra realizando otros proyectos.  Debido al paro armado, las actividades del segundo día fueron reprogramadas."/>
        <s v="Por solicitud de la IE se reprograma la visita"/>
        <s v="Presentación del programa y taller de habilidades del PC se realiza por medios virtuales. La reunión es convocada por directivos de la IE"/>
        <s v="Programa Visita 1 viernes 22 de abril 11 am"/>
        <s v="Programada visita no. 2 para el día 9 de Mayo 7 am, ya que en la semana del 2 al 6 de Mayo, la IE se encuentra en plan de apoyo sustentaciones"/>
        <s v="Programada Visita para el dia Lunes 25 de abril 7 am"/>
        <s v="Queda pendiente para el día 2 prueba dos grupos completos de los  grados 6 y 9. Los docentes de la sede no están actualmente  aplicando las fichas por lo tanto no se  llevara a cabo la actividad de observación de clase"/>
        <s v="Realizada el día 19 de abril"/>
        <s v="Rectora y docente líder comprometidas con el proyecto"/>
        <s v="Reunión con docentes sólo se puede el 16/05/2022"/>
        <s v="Reunión con docentes sólo se puede el 17/05/2022"/>
        <s v="Se  realizaron las actividades definidas para esa visita.  "/>
        <s v="Se agenda visita de observación de aula, sin embargo, la docente la aplaza por dificultades eléctricas en la sala y goteras en el aula. "/>
        <s v="Se agendan varios días, ya que se estan trabajando als actividades de manera aislada"/>
        <s v="Se aplazó visita para 6 de mayo, de esta visita depende la segunda visita"/>
        <s v="Se cancela la visita del momento 1, por programas específicos de IE, no dan certeza de una fecha cercana"/>
        <s v="Se concertó la visita sin inconvenientes "/>
        <s v="se confirma fecha ultima visita para actividades pendientes para el dia 12 de mayo 2022"/>
        <s v="Se define un solo día en jornada completa para la realización de las actividades "/>
        <s v="Se está estudiando el día para poder realizar la capacitación a docentes, pues en la fecha acordada, la rectora tiene una eventualidad personal, por otro lado no quiere desescolarizar al estudiantado, por todas las cosas sucedidas al momento en las I.E de Soacha"/>
        <s v="Se está gestionando los tiempos y espacio para la presentación a docentes ya que son bastantes y se requiere ir a todas las sedes."/>
        <s v="Se establece comunicación para reprogramar la visita teniendo en cuenta que los estudiantes de la jornada mañana saldrán antes de  su jornada escolar y los de la tarde no tendrán clase, puesto que no hay agua."/>
        <s v="Se establecieron varios días para el desarrollo de las actividades del momento 1"/>
        <s v="Se finalizaron todas las actividades correspondientes al primer momento. La presentación y el taller, se realizaron en un encuentro virtual "/>
        <s v="Se generó sólo un espacio para realizar  la presentación del proyecto y el taller de pensamiento computacional, porque el segundo día de la visita los docentes debían asistir al velorio de una estudiante "/>
        <s v="Se ha intentando en muchas ocasiones planear el día de la visita, sin embargo, el rector siempre manifiesta diferentes ocupaciones e impedimentos. "/>
        <s v="Se hace necesario programar una sesión adicional para realizar observación de clase "/>
        <s v="Se han agendado más de dos días, las fechas corresponden solamente a actividades diarias dependiendo de la disponibilidad de los docentes"/>
        <s v="Se hizo la presentación a docentes jornada Am, se programa segunda visita con docentes jornada Pm"/>
        <s v="Se hizo visita el 5 mayo para pendiente de TPC"/>
        <s v="Se logran realizar las actividades del momento uno de manera exitosa - La IE no cuenta con conectividad, por tal motivo la encuesta a estudiantes se realiza de manera física."/>
        <s v="Se logran realizar las actividades del momento uno de manera exitosa."/>
        <s v="se programa taller a docentes y socializacion para el dia 5 de mayo en cada una de las jornadas"/>
        <s v="Se programa visita 1 para el dia Jueves  28 de Abril 6:00 am"/>
        <s v="Se programa visita 2 en reunión con directivas"/>
        <s v="Se programó el día 1 y en esta primer momento se programaron los demás días de visita"/>
        <s v="Se programó una visita adicional para el día 28 de abril para socializar  el proyecto y realizar el taller con docentes"/>
        <s v="Se proyecta una reunión un día antes (jueves 21 de abril)para presentar el programa y gestionar firma de actas. Con el objeto de dejar organizada la planeación de las demás actividades"/>
        <s v="Se proyecta una reunión un día antes para presentar el programa y gestionar firma de actas. Con el objeto de dejar organizada la planeación de las demás actividades."/>
        <s v="Se realiza la encuesta a un grupo de sexto offline debido a las fallas presentadas con el servicio de internet. Quedaron pendiente 3 grupos por presentar prubea"/>
        <s v="Se realiza la visita en 3 dias (4,5 y 9 de mayo)"/>
        <s v="Se realiza socialización a docentes, se reprograman las actividades con los estudiantes Martes 03 de Mayo"/>
        <s v="Se realizan 2 visitas a la sede para el levantamiento de la información y el desarrollo de las actividades de PC"/>
        <s v="Se realizan 3 visitas a la sede para el levantamiento de la información y el desarrollo de las actividades de PC"/>
        <s v="Se realizan 3 visitas: 18/04, 5/05, 6/05. El rector no se presentó en ninguna de las visitas"/>
        <s v="Se realizan 4 visitas: 21/04, 29/04, 6/05, 11/05. El coordinador informa por email que no diligenciará la encuesta de directivos."/>
        <s v="Se realizan con éxito las actividades planeadas en la agenda. En la IE no se están aplicando las fichas. Todas las pruebas diagnósticas a estudiantes se realizan con material impreso."/>
        <s v="Se realizan las pruebas a los estudiantes y entrevista a líder de área"/>
        <s v="Se realizan tres visitas , la ultima se programa para el 05 de Mayo"/>
        <s v="Se realizan visitas efectivas, con pendiente de ejecucion de prueba a grado 11 estudiantes "/>
        <s v="Se realizaron 3 días de visita a la sede para culminar con las actividades."/>
        <s v="Se realizaron con éxito todas las actividades planteadas. Se planeo realizar las pruebas diagnósticas con los estudiantes de manera virtual en la sala de sistemas, sin embargo, debido a las lluvias y la intermitencia de la señal de Internet y la poca electricidad se realizaron las pruebas de manera  desconectada el día 1 y mixtas el día 2."/>
        <s v="Se realizaron las actividades definidas para el primer momento de la visita. "/>
        <s v="Se realizaron todas las actividades con éxito, no se realiza observación de clases puesno se están aplicando aun las fichas. Se realiza prueba diagnóstica a un grado 9 y un grado 6."/>
        <s v="Se realizaron todas las actividades correspondientes al primer momento. Solo se realizó una única Visita presencial"/>
        <s v="Se realizaron todas las actividades propuestas en la agenda. La IE esperan con mucho entusiasmo todas las actividades que se vayan a realizar en el marco del componente de consolidación."/>
        <s v="Se realizó con el rector de manera exitosa, se acordaron las actividades para los dos días de la semana siguiente en donde se aplicarán instrumentos y demás actividades."/>
        <s v="Se realizó la encuesta a estudiantes de grado sexto y el día lunes 02 de mayo se realiza la encuesta a grado noveno"/>
        <s v="Se realizó la socialización del proyecto a rector y coordinadores de la institución educativa y se programó la segunda visita el 13 de Mayo para socializar el proyecto a docentes y estudiantes. "/>
        <s v="Se realizó reunión con la vicerrectora y se organizaron las actividades en varios días"/>
        <s v="Se realizó una primera visita en la que se hizo la presentación del proyecto y la encuesta a directivos, se había hablado de una posible fecha, pero la institución entró a la virtualidad, puesto que tienen que realizar construcciones en la planta física"/>
        <s v="Se reprograma por lluvias"/>
        <s v="Se reprograma visita para el 03/05/2022 por lluvias"/>
        <s v="Se reprograma visita para el 04 de Mayo"/>
        <s v="Se reprogramó dado que el docente líder informa que en la semana del 25 de abril los docentes se encuentran tomando notas faltantes para el período."/>
        <s v="Se reprogramó el segundo día de la visita para el 12 de mayo, por el paro nacional del pasado 28 de Abril"/>
        <s v="Secretaria de educación envío comunicado en el que ninguna de las instituciones educativas podrían asistir por paro, dejo adjunto el comunicado"/>
        <s v="Teniendo en cuenta el paro, se corren fechas de visita, puesto que en la fecha acordada realizarán otras actividades, queda pendiente la fecha para segunda visita"/>
        <s v="Visita efectuada exitosamente. Rector afirma que la IE no cuenta con conectividad, por tal motivo las encuestas a estudiantes se realizan en físico."/>
        <s v="Visita programada con el coordinador"/>
        <s v="Visita realizada"/>
        <s v="Ya se han realizado e visitas a la IE y aún hay actividades pendientes porque tienen visita de la contraloría y algunos estudiantes no están en la IE, se tenía programado dar el taller de PC el 21 de abril y al ir a la IE el rector no convocó a los docentes, se reprogramó el taller para una cuarta visita. Está pendiente el taller de PC y aplica una encuesta a estudiantes de 6 grado."/>
        <s v="Ya van tres visitas en la IE y aún hay pendiente aplicación de instrumentos, porque los estudiantes no están disponibles para nosotros todo el tiempo, tienen actividades con el SENA y otros."/>
        <m/>
      </sharedItems>
    </cacheField>
    <cacheField name="Fecha Reu Inicial Directivos" numFmtId="0">
      <sharedItems containsNonDate="0" containsDate="1" containsString="0" containsBlank="1" minDate="2022-04-18T00:00:00" maxDate="2022-06-03T00:00:00" count="35">
        <d v="2022-04-18T00:00:00"/>
        <d v="2022-04-19T00:00:00"/>
        <d v="2022-04-20T00:00:00"/>
        <d v="2022-04-21T00:00:00"/>
        <d v="2022-04-22T00:00:00"/>
        <d v="2022-04-23T00:00:00"/>
        <d v="2022-04-25T00:00:00"/>
        <d v="2022-04-26T00:00:00"/>
        <d v="2022-04-27T00:00:00"/>
        <d v="2022-04-28T00:00:00"/>
        <d v="2022-04-29T00:00:00"/>
        <d v="2022-05-02T00:00:00"/>
        <d v="2022-05-03T00:00:00"/>
        <d v="2022-05-04T00:00:00"/>
        <d v="2022-05-05T00:00:00"/>
        <d v="2022-05-06T00:00:00"/>
        <d v="2022-05-07T00:00:00"/>
        <d v="2022-05-09T00:00:00"/>
        <d v="2022-05-10T00:00:00"/>
        <d v="2022-05-11T00:00:00"/>
        <d v="2022-05-12T00:00:00"/>
        <d v="2022-05-13T00:00:00"/>
        <d v="2022-05-16T00:00:00"/>
        <d v="2022-05-17T00:00:00"/>
        <d v="2022-05-18T00:00:00"/>
        <d v="2022-05-19T00:00:00"/>
        <d v="2022-05-23T00:00:00"/>
        <d v="2022-05-24T00:00:00"/>
        <d v="2022-05-25T00:00:00"/>
        <d v="2022-05-26T00:00:00"/>
        <d v="2022-05-27T00:00:00"/>
        <d v="2022-05-31T00:00:00"/>
        <d v="2022-06-01T00:00:00"/>
        <d v="2022-06-03T00:00:00"/>
        <m/>
      </sharedItems>
    </cacheField>
    <cacheField name="Estado RID" numFmtId="0">
      <sharedItems count="2">
        <s v="Realizada"/>
        <s v="Sin programar"/>
      </sharedItems>
    </cacheField>
    <cacheField name="Encuesta Directivos" numFmtId="0">
      <sharedItems containsNonDate="0" containsDate="1" containsString="0" containsBlank="1" minDate="2022-03-26T00:00:00" maxDate="2022-06-14T00:00:00" count="37">
        <d v="2022-03-26T00:00:00"/>
        <d v="2022-04-18T00:00:00"/>
        <d v="2022-04-19T00:00:00"/>
        <d v="2022-04-20T00:00:00"/>
        <d v="2022-04-21T00:00:00"/>
        <d v="2022-04-22T00:00:00"/>
        <d v="2022-04-23T00:00:00"/>
        <d v="2022-04-25T00:00:00"/>
        <d v="2022-04-26T00:00:00"/>
        <d v="2022-04-27T00:00:00"/>
        <d v="2022-04-28T00:00:00"/>
        <d v="2022-04-29T00:00:00"/>
        <d v="2022-04-30T00:00:00"/>
        <d v="2022-05-02T00:00:00"/>
        <d v="2022-05-03T00:00:00"/>
        <d v="2022-05-04T00:00:00"/>
        <d v="2022-05-05T00:00:00"/>
        <d v="2022-05-06T00:00:00"/>
        <d v="2022-05-07T00:00:00"/>
        <d v="2022-05-09T00:00:00"/>
        <d v="2022-05-10T00:00:00"/>
        <d v="2022-05-11T00:00:00"/>
        <d v="2022-05-12T00:00:00"/>
        <d v="2022-05-13T00:00:00"/>
        <d v="2022-05-16T00:00:00"/>
        <d v="2022-05-17T00:00:00"/>
        <d v="2022-05-18T00:00:00"/>
        <d v="2022-05-19T00:00:00"/>
        <d v="2022-05-20T00:00:00"/>
        <d v="2022-05-24T00:00:00"/>
        <d v="2022-05-25T00:00:00"/>
        <d v="2022-05-26T00:00:00"/>
        <d v="2022-06-06T00:00:00"/>
        <d v="2022-06-07T00:00:00"/>
        <d v="2022-06-09T00:00:00"/>
        <d v="2022-06-14T00:00:00"/>
        <m/>
      </sharedItems>
    </cacheField>
    <cacheField name="Estado Encuesta Directivos" numFmtId="0">
      <sharedItems count="4">
        <s v="En gestión"/>
        <s v="Programada"/>
        <s v="Realizada"/>
        <s v="Sin programar"/>
      </sharedItems>
    </cacheField>
    <cacheField name="PPT Programa a Directivos" numFmtId="0">
      <sharedItems containsNonDate="0" containsDate="1" containsString="0" containsBlank="1" minDate="2022-04-18T00:00:00" maxDate="2022-06-03T00:00:00" count="36">
        <d v="2022-04-18T00:00:00"/>
        <d v="2022-04-19T00:00:00"/>
        <d v="2022-04-20T00:00:00"/>
        <d v="2022-04-21T00:00:00"/>
        <d v="2022-04-22T00:00:00"/>
        <d v="2022-04-23T00:00:00"/>
        <d v="2022-04-25T00:00:00"/>
        <d v="2022-04-26T00:00:00"/>
        <d v="2022-04-27T00:00:00"/>
        <d v="2022-04-28T00:00:00"/>
        <d v="2022-04-29T00:00:00"/>
        <d v="2022-05-02T00:00:00"/>
        <d v="2022-05-03T00:00:00"/>
        <d v="2022-05-04T00:00:00"/>
        <d v="2022-05-05T00:00:00"/>
        <d v="2022-05-06T00:00:00"/>
        <d v="2022-05-09T00:00:00"/>
        <d v="2022-05-10T00:00:00"/>
        <d v="2022-05-11T00:00:00"/>
        <d v="2022-05-12T00:00:00"/>
        <d v="2022-05-13T00:00:00"/>
        <d v="2022-05-16T00:00:00"/>
        <d v="2022-05-17T00:00:00"/>
        <d v="2022-05-18T00:00:00"/>
        <d v="2022-05-19T00:00:00"/>
        <d v="2022-05-20T00:00:00"/>
        <d v="2022-05-24T00:00:00"/>
        <d v="2022-05-25T00:00:00"/>
        <d v="2022-05-26T00:00:00"/>
        <d v="2022-05-27T00:00:00"/>
        <d v="2022-05-28T00:00:00"/>
        <d v="2022-05-29T00:00:00"/>
        <d v="2022-05-31T00:00:00"/>
        <d v="2022-06-01T00:00:00"/>
        <d v="2022-06-03T00:00:00"/>
        <m/>
      </sharedItems>
    </cacheField>
    <cacheField name="Estado PPT Programa Directivos" numFmtId="0">
      <sharedItems count="3">
        <s v="En gestión"/>
        <s v="Realizada"/>
        <s v="Sin programar"/>
      </sharedItems>
    </cacheField>
    <cacheField name="PPT Programa Docentes" numFmtId="0">
      <sharedItems containsNonDate="0" containsDate="1" containsString="0" containsBlank="1" minDate="2022-04-18T00:00:00" maxDate="2022-06-15T00:00:00" count="39">
        <d v="2022-04-18T00:00:00"/>
        <d v="2022-04-19T00:00:00"/>
        <d v="2022-04-20T00:00:00"/>
        <d v="2022-04-21T00:00:00"/>
        <d v="2022-04-22T00:00:00"/>
        <d v="2022-04-23T00:00:00"/>
        <d v="2022-04-25T00:00:00"/>
        <d v="2022-04-26T00:00:00"/>
        <d v="2022-04-27T00:00:00"/>
        <d v="2022-04-28T00:00:00"/>
        <d v="2022-04-29T00:00:00"/>
        <d v="2022-05-02T00:00:00"/>
        <d v="2022-05-03T00:00:00"/>
        <d v="2022-05-04T00:00:00"/>
        <d v="2022-05-05T00:00:00"/>
        <d v="2022-05-06T00:00:00"/>
        <d v="2022-05-09T00:00:00"/>
        <d v="2022-05-10T00:00:00"/>
        <d v="2022-05-11T00:00:00"/>
        <d v="2022-05-12T00:00:00"/>
        <d v="2022-05-13T00:00:00"/>
        <d v="2022-05-16T00:00:00"/>
        <d v="2022-05-17T00:00:00"/>
        <d v="2022-05-18T00:00:00"/>
        <d v="2022-05-19T00:00:00"/>
        <d v="2022-05-20T00:00:00"/>
        <d v="2022-05-24T00:00:00"/>
        <d v="2022-05-25T00:00:00"/>
        <d v="2022-05-26T00:00:00"/>
        <d v="2022-05-27T00:00:00"/>
        <d v="2022-05-29T00:00:00"/>
        <d v="2022-05-31T00:00:00"/>
        <d v="2022-06-02T00:00:00"/>
        <d v="2022-06-07T00:00:00"/>
        <d v="2022-06-09T00:00:00"/>
        <d v="2022-06-13T00:00:00"/>
        <d v="2022-06-14T00:00:00"/>
        <d v="2022-06-15T00:00:00"/>
        <m/>
      </sharedItems>
    </cacheField>
    <cacheField name="Estado PPT Programa Docentes" numFmtId="0">
      <sharedItems count="4">
        <s v="En gestión"/>
        <s v="Programada"/>
        <s v="Realizada"/>
        <s v="Sin programar"/>
      </sharedItems>
    </cacheField>
    <cacheField name="Encuesta Docentes" numFmtId="0">
      <sharedItems containsNonDate="0" containsDate="1" containsString="0" containsBlank="1" minDate="2022-04-18T00:00:00" maxDate="2022-06-14T00:00:00" count="38">
        <d v="2022-04-18T00:00:00"/>
        <d v="2022-04-19T00:00:00"/>
        <d v="2022-04-20T00:00:00"/>
        <d v="2022-04-21T00:00:00"/>
        <d v="2022-04-22T00:00:00"/>
        <d v="2022-04-23T00:00:00"/>
        <d v="2022-04-25T00:00:00"/>
        <d v="2022-04-26T00:00:00"/>
        <d v="2022-04-27T00:00:00"/>
        <d v="2022-04-28T00:00:00"/>
        <d v="2022-04-29T00:00:00"/>
        <d v="2022-05-02T00:00:00"/>
        <d v="2022-05-03T00:00:00"/>
        <d v="2022-05-04T00:00:00"/>
        <d v="2022-05-05T00:00:00"/>
        <d v="2022-05-06T00:00:00"/>
        <d v="2022-05-09T00:00:00"/>
        <d v="2022-05-10T00:00:00"/>
        <d v="2022-05-11T00:00:00"/>
        <d v="2022-05-12T00:00:00"/>
        <d v="2022-05-13T00:00:00"/>
        <d v="2022-05-16T00:00:00"/>
        <d v="2022-05-17T00:00:00"/>
        <d v="2022-05-18T00:00:00"/>
        <d v="2022-05-19T00:00:00"/>
        <d v="2022-05-20T00:00:00"/>
        <d v="2022-05-24T00:00:00"/>
        <d v="2022-05-25T00:00:00"/>
        <d v="2022-05-26T00:00:00"/>
        <d v="2022-05-27T00:00:00"/>
        <d v="2022-05-29T00:00:00"/>
        <d v="2022-05-31T00:00:00"/>
        <d v="2022-06-06T00:00:00"/>
        <d v="2022-06-07T00:00:00"/>
        <d v="2022-06-09T00:00:00"/>
        <d v="2022-06-13T00:00:00"/>
        <d v="2022-06-14T00:00:00"/>
        <m/>
      </sharedItems>
    </cacheField>
    <cacheField name="Estado Encuesta Docentes" numFmtId="0">
      <sharedItems count="4">
        <s v="En gestión"/>
        <s v="Programada"/>
        <s v="Realizada"/>
        <s v="Sin programar"/>
      </sharedItems>
    </cacheField>
    <cacheField name="Taller PC Docentes" numFmtId="0">
      <sharedItems containsNonDate="0" containsDate="1" containsString="0" containsBlank="1" minDate="2022-04-18T00:00:00" maxDate="2022-06-15T00:00:00" count="39">
        <d v="2022-04-18T00:00:00"/>
        <d v="2022-04-19T00:00:00"/>
        <d v="2022-04-20T00:00:00"/>
        <d v="2022-04-21T00:00:00"/>
        <d v="2022-04-22T00:00:00"/>
        <d v="2022-04-23T00:00:00"/>
        <d v="2022-04-25T00:00:00"/>
        <d v="2022-04-26T00:00:00"/>
        <d v="2022-04-27T00:00:00"/>
        <d v="2022-04-28T00:00:00"/>
        <d v="2022-04-29T00:00:00"/>
        <d v="2022-05-02T00:00:00"/>
        <d v="2022-05-03T00:00:00"/>
        <d v="2022-05-04T00:00:00"/>
        <d v="2022-05-05T00:00:00"/>
        <d v="2022-05-06T00:00:00"/>
        <d v="2022-05-09T00:00:00"/>
        <d v="2022-05-10T00:00:00"/>
        <d v="2022-05-11T00:00:00"/>
        <d v="2022-05-12T00:00:00"/>
        <d v="2022-05-13T00:00:00"/>
        <d v="2022-05-16T00:00:00"/>
        <d v="2022-05-17T00:00:00"/>
        <d v="2022-05-18T00:00:00"/>
        <d v="2022-05-19T00:00:00"/>
        <d v="2022-05-20T00:00:00"/>
        <d v="2022-05-24T00:00:00"/>
        <d v="2022-05-25T00:00:00"/>
        <d v="2022-05-26T00:00:00"/>
        <d v="2022-05-27T00:00:00"/>
        <d v="2022-05-29T00:00:00"/>
        <d v="2022-05-31T00:00:00"/>
        <d v="2022-06-06T00:00:00"/>
        <d v="2022-06-07T00:00:00"/>
        <d v="2022-06-09T00:00:00"/>
        <d v="2022-06-13T00:00:00"/>
        <d v="2022-06-14T00:00:00"/>
        <d v="2022-06-15T00:00:00"/>
        <m/>
      </sharedItems>
    </cacheField>
    <cacheField name="Estado Taller PC Docentes" numFmtId="0">
      <sharedItems count="4">
        <s v="En gestión"/>
        <s v="Programada"/>
        <s v="Realizada"/>
        <s v="Sin programar"/>
      </sharedItems>
    </cacheField>
    <cacheField name="Encuesta Estudiantes" numFmtId="0">
      <sharedItems containsNonDate="0" containsDate="1" containsString="0" containsBlank="1" minDate="2020-04-27T00:00:00" maxDate="2022-06-10T00:00:00" count="37">
        <d v="2020-04-27T00:00:00"/>
        <d v="2022-04-18T00:00:00"/>
        <d v="2022-04-19T00:00:00"/>
        <d v="2022-04-20T00:00:00"/>
        <d v="2022-04-21T00:00:00"/>
        <d v="2022-04-22T00:00:00"/>
        <d v="2022-04-25T00:00:00"/>
        <d v="2022-04-26T00:00:00"/>
        <d v="2022-04-27T00:00:00"/>
        <d v="2022-04-28T00:00:00"/>
        <d v="2022-04-29T00:00:00"/>
        <d v="2022-05-02T00:00:00"/>
        <d v="2022-05-03T00:00:00"/>
        <d v="2022-05-04T00:00:00"/>
        <d v="2022-05-05T00:00:00"/>
        <d v="2022-05-06T00:00:00"/>
        <d v="2022-05-09T00:00:00"/>
        <d v="2022-05-10T00:00:00"/>
        <d v="2022-05-11T00:00:00"/>
        <d v="2022-05-12T00:00:00"/>
        <d v="2022-05-13T00:00:00"/>
        <d v="2022-05-16T00:00:00"/>
        <d v="2022-05-17T00:00:00"/>
        <d v="2022-05-18T00:00:00"/>
        <d v="2022-05-19T00:00:00"/>
        <d v="2022-05-20T00:00:00"/>
        <d v="2022-05-23T00:00:00"/>
        <d v="2022-05-24T00:00:00"/>
        <d v="2022-05-25T00:00:00"/>
        <d v="2022-05-26T00:00:00"/>
        <d v="2022-05-27T00:00:00"/>
        <d v="2022-05-31T00:00:00"/>
        <d v="2022-06-03T00:00:00"/>
        <d v="2022-06-06T00:00:00"/>
        <d v="2022-06-09T00:00:00"/>
        <d v="2022-06-10T00:00:00"/>
        <m/>
      </sharedItems>
    </cacheField>
    <cacheField name="Estado Encuesta Estudiantes" numFmtId="0">
      <sharedItems count="3">
        <s v="Programada"/>
        <s v="Realizada"/>
        <s v="Sin programar"/>
      </sharedItems>
    </cacheField>
    <cacheField name="Inventario Infraestructura Tecnológica" numFmtId="0">
      <sharedItems containsNonDate="0" containsDate="1" containsString="0" containsBlank="1" minDate="2022-04-03T00:00:00" maxDate="2022-06-09T00:00:00" count="36">
        <d v="2022-04-03T00:00:00"/>
        <d v="2022-04-18T00:00:00"/>
        <d v="2022-04-19T00:00:00"/>
        <d v="2022-04-20T00:00:00"/>
        <d v="2022-04-21T00:00:00"/>
        <d v="2022-04-22T00:00:00"/>
        <d v="2022-04-23T00:00:00"/>
        <d v="2022-04-25T00:00:00"/>
        <d v="2022-04-26T00:00:00"/>
        <d v="2022-04-27T00:00:00"/>
        <d v="2022-04-28T00:00:00"/>
        <d v="2022-04-29T00:00:00"/>
        <d v="2022-05-02T00:00:00"/>
        <d v="2022-05-03T00:00:00"/>
        <d v="2022-05-04T00:00:00"/>
        <d v="2022-05-05T00:00:00"/>
        <d v="2022-05-06T00:00:00"/>
        <d v="2022-05-09T00:00:00"/>
        <d v="2022-05-10T00:00:00"/>
        <d v="2022-05-11T00:00:00"/>
        <d v="2022-05-12T00:00:00"/>
        <d v="2022-05-13T00:00:00"/>
        <d v="2022-05-16T00:00:00"/>
        <d v="2022-05-17T00:00:00"/>
        <d v="2022-05-18T00:00:00"/>
        <d v="2022-05-19T00:00:00"/>
        <d v="2022-05-20T00:00:00"/>
        <d v="2022-05-24T00:00:00"/>
        <d v="2022-05-25T00:00:00"/>
        <d v="2022-05-26T00:00:00"/>
        <d v="2022-05-29T00:00:00"/>
        <d v="2022-06-01T00:00:00"/>
        <d v="2022-06-03T00:00:00"/>
        <d v="2022-06-08T00:00:00"/>
        <d v="2022-06-09T00:00:00"/>
        <m/>
      </sharedItems>
    </cacheField>
    <cacheField name="Estado Infraestructura" numFmtId="0">
      <sharedItems count="3">
        <s v="Programada"/>
        <s v="Realizada"/>
        <s v="Sin programar"/>
      </sharedItems>
    </cacheField>
    <cacheField name="Entrevista Líder de Área Informática" numFmtId="0">
      <sharedItems containsNonDate="0" containsDate="1" containsString="0" containsBlank="1" minDate="2022-04-18T00:00:00" maxDate="2022-06-09T00:00:00" count="35">
        <d v="2022-04-18T00:00:00"/>
        <d v="2022-04-19T00:00:00"/>
        <d v="2022-04-20T00:00:00"/>
        <d v="2022-04-21T00:00:00"/>
        <d v="2022-04-22T00:00:00"/>
        <d v="2022-04-23T00:00:00"/>
        <d v="2022-04-25T00:00:00"/>
        <d v="2022-04-26T00:00:00"/>
        <d v="2022-04-27T00:00:00"/>
        <d v="2022-04-28T00:00:00"/>
        <d v="2022-04-29T00:00:00"/>
        <d v="2022-05-02T00:00:00"/>
        <d v="2022-05-03T00:00:00"/>
        <d v="2022-05-04T00:00:00"/>
        <d v="2022-05-05T00:00:00"/>
        <d v="2022-05-06T00:00:00"/>
        <d v="2022-05-09T00:00:00"/>
        <d v="2022-05-10T00:00:00"/>
        <d v="2022-05-11T00:00:00"/>
        <d v="2022-05-12T00:00:00"/>
        <d v="2022-05-13T00:00:00"/>
        <d v="2022-05-16T00:00:00"/>
        <d v="2022-05-17T00:00:00"/>
        <d v="2022-05-18T00:00:00"/>
        <d v="2022-05-19T00:00:00"/>
        <d v="2022-05-20T00:00:00"/>
        <d v="2022-05-24T00:00:00"/>
        <d v="2022-05-25T00:00:00"/>
        <d v="2022-05-26T00:00:00"/>
        <d v="2022-05-29T00:00:00"/>
        <d v="2022-06-01T00:00:00"/>
        <d v="2022-06-03T00:00:00"/>
        <d v="2022-06-08T00:00:00"/>
        <d v="2022-06-09T00:00:00"/>
        <m/>
      </sharedItems>
    </cacheField>
    <cacheField name="Estado Entrevista Líder Área Informática" numFmtId="0">
      <sharedItems count="3">
        <s v="Programada"/>
        <s v="Realizada"/>
        <s v="Sin programar"/>
      </sharedItems>
    </cacheField>
    <cacheField name="Observación de Aula" numFmtId="0">
      <sharedItems containsNonDate="0" containsDate="1" containsString="0" containsBlank="1" minDate="2022-04-20T00:00:00" maxDate="2022-06-06T00:00:00" count="18">
        <d v="2022-04-20T00:00:00"/>
        <d v="2022-04-21T00:00:00"/>
        <d v="2022-04-22T00:00:00"/>
        <d v="2022-04-26T00:00:00"/>
        <d v="2022-04-28T00:00:00"/>
        <d v="2022-04-29T00:00:00"/>
        <d v="2022-05-02T00:00:00"/>
        <d v="2022-05-04T00:00:00"/>
        <d v="2022-05-05T00:00:00"/>
        <d v="2022-05-06T00:00:00"/>
        <d v="2022-05-10T00:00:00"/>
        <d v="2022-05-11T00:00:00"/>
        <d v="2022-05-17T00:00:00"/>
        <d v="2022-05-18T00:00:00"/>
        <d v="2022-05-20T00:00:00"/>
        <d v="2022-06-03T00:00:00"/>
        <d v="2022-06-06T00:00:00"/>
        <m/>
      </sharedItems>
    </cacheField>
    <cacheField name="Estado Obs Aula" numFmtId="0">
      <sharedItems count="4">
        <s v="En gestión"/>
        <s v="No aplica fichas"/>
        <s v="Realizada"/>
        <s v="Sin programar"/>
      </sharedItems>
    </cacheField>
    <cacheField name="Recolección Documental" numFmtId="0">
      <sharedItems containsNonDate="0" containsDate="1" containsString="0" containsBlank="1" minDate="2022-04-04T00:00:00" maxDate="2022-06-14T00:00:00" count="37">
        <d v="2022-04-04T00:00:00"/>
        <d v="2022-04-18T00:00:00"/>
        <d v="2022-04-19T00:00:00"/>
        <d v="2022-04-20T00:00:00"/>
        <d v="2022-04-21T00:00:00"/>
        <d v="2022-04-22T00:00:00"/>
        <d v="2022-04-23T00:00:00"/>
        <d v="2022-04-25T00:00:00"/>
        <d v="2022-04-26T00:00:00"/>
        <d v="2022-04-27T00:00:00"/>
        <d v="2022-04-28T00:00:00"/>
        <d v="2022-04-29T00:00:00"/>
        <d v="2022-05-02T00:00:00"/>
        <d v="2022-05-03T00:00:00"/>
        <d v="2022-05-04T00:00:00"/>
        <d v="2022-05-05T00:00:00"/>
        <d v="2022-05-06T00:00:00"/>
        <d v="2022-05-08T00:00:00"/>
        <d v="2022-05-09T00:00:00"/>
        <d v="2022-05-10T00:00:00"/>
        <d v="2022-05-11T00:00:00"/>
        <d v="2022-05-12T00:00:00"/>
        <d v="2022-05-13T00:00:00"/>
        <d v="2022-05-16T00:00:00"/>
        <d v="2022-05-17T00:00:00"/>
        <d v="2022-05-18T00:00:00"/>
        <d v="2022-05-19T00:00:00"/>
        <d v="2022-05-20T00:00:00"/>
        <d v="2022-05-24T00:00:00"/>
        <d v="2022-05-25T00:00:00"/>
        <d v="2022-05-26T00:00:00"/>
        <d v="2022-05-27T00:00:00"/>
        <d v="2022-06-03T00:00:00"/>
        <d v="2022-06-08T00:00:00"/>
        <d v="2022-06-09T00:00:00"/>
        <d v="2022-06-14T00:00:00"/>
        <m/>
      </sharedItems>
    </cacheField>
    <cacheField name="Estado Recolección Documental" numFmtId="0">
      <sharedItems count="3">
        <s v="En gestión"/>
        <s v="Realizada"/>
        <s v="Sin programar"/>
      </sharedItems>
    </cacheField>
    <cacheField name="Estado Informe Final E27" numFmtId="0">
      <sharedItems containsBlank="1" count="4">
        <s v="En gestión"/>
        <s v="Realizado"/>
        <s v="Sin realizar"/>
        <m/>
      </sharedItems>
    </cacheField>
    <cacheField name="Last Modified By" numFmtId="0">
      <sharedItems count="37">
        <s v="Adriana Medina Dussan"/>
        <s v="Alex Carlosama"/>
        <s v="Ana Elvira Venté Mancilla"/>
        <s v="Anabell Zúñiga Ahumada"/>
        <s v="Angelica Mora"/>
        <s v="Camilo Torres"/>
        <s v="CAROLINA TIMANA"/>
        <s v="César Gaviria"/>
        <s v="Daniel Cortes Mora"/>
        <s v="David Monclou"/>
        <s v="DIANA PAOLA GONZALEZ CAMPOS"/>
        <s v="Diana Wilches"/>
        <s v="Erika Nela Miranda Martínez"/>
        <s v="Fernanda Salcedo"/>
        <s v="Francy Segura Jiménez"/>
        <s v="Fredy Alexander Castellanos Avila"/>
        <s v="Gilberto Luna"/>
        <s v="Hernando Manrique"/>
        <s v="iriamGanem"/>
        <s v="Jairo David Cabarcas Escobar"/>
        <s v="Jhon Jairo Balcarcel Garces"/>
        <s v="Johana De Hoyos De Hoyos"/>
        <s v="Juan Diego Botero"/>
        <s v="Lady Mora Pineda"/>
        <s v="Lina Fernanda Ortega Bermón"/>
        <s v="Maria C. Dominguez"/>
        <s v="Mario Alejandro Rincon Guzman"/>
        <s v="Mg. Alexandra Valencia"/>
        <s v="Miguel Franco"/>
        <s v="Miryam Viviana Rodríguez"/>
        <s v="Monica Cote"/>
        <s v="Monica Cristancho"/>
        <s v="Mónica Yazmín Giraldo Osorio"/>
        <s v="Vanesa Abad"/>
        <s v="Veruska Arteaga Cabrales"/>
        <s v="Vilda Gomez"/>
        <s v="Viviana Verdeza"/>
      </sharedItems>
    </cacheField>
    <cacheField name="Last Modified" numFmtId="0">
      <sharedItems containsSemiMixedTypes="0" containsNonDate="0" containsDate="1" containsString="0" minDate="2022-04-28T17:38:00" maxDate="2022-06-10T17:25:00" count="202">
        <d v="2022-04-28T17:38:00"/>
        <d v="2022-04-29T20:25:00"/>
        <d v="2022-04-29T20:26:00"/>
        <d v="2022-05-01T22:26:00"/>
        <d v="2022-05-01T22:35:00"/>
        <d v="2022-05-02T08:49:00"/>
        <d v="2022-05-02T09:31:00"/>
        <d v="2022-05-02T15:22:00"/>
        <d v="2022-05-02T16:23:00"/>
        <d v="2022-05-03T16:49:00"/>
        <d v="2022-05-03T18:00:00"/>
        <d v="2022-05-03T21:46:00"/>
        <d v="2022-05-04T07:41:00"/>
        <d v="2022-05-04T11:14:00"/>
        <d v="2022-05-04T20:00:00"/>
        <d v="2022-05-04T21:24:00"/>
        <d v="2022-05-05T08:10:00"/>
        <d v="2022-05-05T11:44:00"/>
        <d v="2022-05-05T17:04:00"/>
        <d v="2022-05-05T20:50:00"/>
        <d v="2022-05-06T07:46:00"/>
        <d v="2022-05-06T17:53:00"/>
        <d v="2022-05-09T06:25:00"/>
        <d v="2022-05-09T08:39:00"/>
        <d v="2022-05-09T11:09:00"/>
        <d v="2022-05-09T15:20:00"/>
        <d v="2022-05-10T09:26:00"/>
        <d v="2022-05-10T10:19:00"/>
        <d v="2022-05-10T10:49:00"/>
        <d v="2022-05-10T10:56:00"/>
        <d v="2022-05-10T13:30:00"/>
        <d v="2022-05-10T16:02:00"/>
        <d v="2022-05-10T17:06:00"/>
        <d v="2022-05-10T17:59:00"/>
        <d v="2022-05-10T18:15:00"/>
        <d v="2022-05-10T18:41:00"/>
        <d v="2022-05-11T21:52:00"/>
        <d v="2022-05-11T21:57:00"/>
        <d v="2022-05-11T22:01:00"/>
        <d v="2022-05-11T22:03:00"/>
        <d v="2022-05-11T23:44:00"/>
        <d v="2022-05-11T23:50:00"/>
        <d v="2022-05-12T08:57:00"/>
        <d v="2022-05-12T21:10:00"/>
        <d v="2022-05-12T23:47:00"/>
        <d v="2022-05-13T10:32:00"/>
        <d v="2022-05-13T10:57:00"/>
        <d v="2022-05-13T14:05:00"/>
        <d v="2022-05-13T16:34:00"/>
        <d v="2022-05-14T09:32:00"/>
        <d v="2022-05-16T08:24:00"/>
        <d v="2022-05-16T10:01:00"/>
        <d v="2022-05-16T15:57:00"/>
        <d v="2022-05-17T23:00:00"/>
        <d v="2022-05-18T00:32:00"/>
        <d v="2022-05-18T02:46:00"/>
        <d v="2022-05-18T02:57:00"/>
        <d v="2022-05-18T03:00:00"/>
        <d v="2022-05-18T08:47:00"/>
        <d v="2022-05-18T11:36:00"/>
        <d v="2022-05-18T19:53:00"/>
        <d v="2022-05-18T23:12:00"/>
        <d v="2022-05-19T08:24:00"/>
        <d v="2022-05-19T08:56:00"/>
        <d v="2022-05-19T10:04:00"/>
        <d v="2022-05-19T12:23:00"/>
        <d v="2022-05-20T01:07:00"/>
        <d v="2022-05-20T13:48:00"/>
        <d v="2022-05-21T10:52:00"/>
        <d v="2022-05-22T20:02:00"/>
        <d v="2022-05-22T20:03:00"/>
        <d v="2022-05-22T20:17:00"/>
        <d v="2022-05-23T09:49:00"/>
        <d v="2022-05-23T10:38:00"/>
        <d v="2022-05-23T10:39:00"/>
        <d v="2022-05-23T12:09:00"/>
        <d v="2022-05-23T12:10:00"/>
        <d v="2022-05-23T16:16:00"/>
        <d v="2022-05-23T17:16:00"/>
        <d v="2022-05-23T19:06:00"/>
        <d v="2022-05-23T19:58:00"/>
        <d v="2022-05-23T20:02:00"/>
        <d v="2022-05-24T10:14:00"/>
        <d v="2022-05-24T10:19:00"/>
        <d v="2022-05-24T10:32:00"/>
        <d v="2022-05-24T10:33:00"/>
        <d v="2022-05-24T12:47:00"/>
        <d v="2022-05-24T14:29:00"/>
        <d v="2022-05-24T16:35:00"/>
        <d v="2022-05-24T18:48:00"/>
        <d v="2022-05-24T20:28:00"/>
        <d v="2022-05-24T20:36:00"/>
        <d v="2022-05-25T08:49:00"/>
        <d v="2022-05-25T08:50:00"/>
        <d v="2022-05-25T11:14:00"/>
        <d v="2022-05-25T12:06:00"/>
        <d v="2022-05-25T12:36:00"/>
        <d v="2022-05-25T14:13:00"/>
        <d v="2022-05-25T19:17:00"/>
        <d v="2022-05-25T19:46:00"/>
        <d v="2022-05-25T19:47:00"/>
        <d v="2022-05-25T20:16:00"/>
        <d v="2022-05-25T20:17:00"/>
        <d v="2022-05-25T20:37:00"/>
        <d v="2022-05-25T20:52:00"/>
        <d v="2022-05-25T21:05:00"/>
        <d v="2022-05-25T21:15:00"/>
        <d v="2022-05-25T21:46:00"/>
        <d v="2022-05-26T04:36:00"/>
        <d v="2022-05-26T07:48:00"/>
        <d v="2022-05-26T10:40:00"/>
        <d v="2022-05-26T12:31:00"/>
        <d v="2022-05-26T15:00:00"/>
        <d v="2022-05-26T21:28:00"/>
        <d v="2022-05-27T09:08:00"/>
        <d v="2022-05-27T09:53:00"/>
        <d v="2022-05-27T16:08:00"/>
        <d v="2022-05-27T16:28:00"/>
        <d v="2022-05-27T16:43:00"/>
        <d v="2022-05-30T13:04:00"/>
        <d v="2022-05-30T15:09:00"/>
        <d v="2022-05-31T09:39:00"/>
        <d v="2022-05-31T11:52:00"/>
        <d v="2022-05-31T11:57:00"/>
        <d v="2022-05-31T12:11:00"/>
        <d v="2022-05-31T14:53:00"/>
        <d v="2022-05-31T14:59:00"/>
        <d v="2022-05-31T15:11:00"/>
        <d v="2022-05-31T16:09:00"/>
        <d v="2022-05-31T16:27:00"/>
        <d v="2022-05-31T18:12:00"/>
        <d v="2022-05-31T19:21:00"/>
        <d v="2022-05-31T19:24:00"/>
        <d v="2022-05-31T19:40:00"/>
        <d v="2022-05-31T20:12:00"/>
        <d v="2022-05-31T20:16:00"/>
        <d v="2022-05-31T20:20:00"/>
        <d v="2022-05-31T20:52:00"/>
        <d v="2022-05-31T20:58:00"/>
        <d v="2022-05-31T22:40:00"/>
        <d v="2022-06-01T00:06:00"/>
        <d v="2022-06-01T00:14:00"/>
        <d v="2022-06-01T00:18:00"/>
        <d v="2022-06-01T14:43:00"/>
        <d v="2022-06-01T15:44:00"/>
        <d v="2022-06-01T16:21:00"/>
        <d v="2022-06-01T16:24:00"/>
        <d v="2022-06-01T18:00:00"/>
        <d v="2022-06-01T19:44:00"/>
        <d v="2022-06-01T19:45:00"/>
        <d v="2022-06-02T08:57:00"/>
        <d v="2022-06-02T09:08:00"/>
        <d v="2022-06-02T10:46:00"/>
        <d v="2022-06-02T11:20:00"/>
        <d v="2022-06-02T11:23:00"/>
        <d v="2022-06-02T17:59:00"/>
        <d v="2022-06-02T18:00:00"/>
        <d v="2022-06-02T21:42:00"/>
        <d v="2022-06-02T21:43:00"/>
        <d v="2022-06-03T08:33:00"/>
        <d v="2022-06-03T08:35:00"/>
        <d v="2022-06-03T18:46:00"/>
        <d v="2022-06-03T19:03:00"/>
        <d v="2022-06-05T18:46:00"/>
        <d v="2022-06-05T18:54:00"/>
        <d v="2022-06-06T10:16:00"/>
        <d v="2022-06-06T10:20:00"/>
        <d v="2022-06-06T11:13:00"/>
        <d v="2022-06-06T11:51:00"/>
        <d v="2022-06-07T14:00:00"/>
        <d v="2022-06-07T14:01:00"/>
        <d v="2022-06-07T15:52:00"/>
        <d v="2022-06-07T20:00:00"/>
        <d v="2022-06-07T20:38:00"/>
        <d v="2022-06-07T21:07:00"/>
        <d v="2022-06-07T21:08:00"/>
        <d v="2022-06-07T21:09:00"/>
        <d v="2022-06-07T21:10:00"/>
        <d v="2022-06-08T00:53:00"/>
        <d v="2022-06-08T00:54:00"/>
        <d v="2022-06-08T08:57:00"/>
        <d v="2022-06-08T09:14:00"/>
        <d v="2022-06-08T10:42:00"/>
        <d v="2022-06-08T12:11:00"/>
        <d v="2022-06-08T12:14:00"/>
        <d v="2022-06-08T19:28:00"/>
        <d v="2022-06-09T08:51:00"/>
        <d v="2022-06-09T10:28:00"/>
        <d v="2022-06-09T11:59:00"/>
        <d v="2022-06-09T14:19:00"/>
        <d v="2022-06-09T15:19:00"/>
        <d v="2022-06-09T20:41:00"/>
        <d v="2022-06-10T06:33:00"/>
        <d v="2022-06-10T06:34:00"/>
        <d v="2022-06-10T06:35:00"/>
        <d v="2022-06-10T06:36:00"/>
        <d v="2022-06-10T10:42:00"/>
        <d v="2022-06-10T10:43:00"/>
        <d v="2022-06-10T12:30:00"/>
        <d v="2022-06-10T16:03:00"/>
        <d v="2022-06-10T16:14:00"/>
        <d v="2022-06-10T17:25:00"/>
      </sharedItems>
    </cacheField>
    <cacheField name="Enlace Drive Evidencias MI" numFmtId="0">
      <sharedItems containsBlank="1" count="252">
        <s v="https://drive.google.com/drive/folders/1_8opf51MKv1JIEXyQY_qePR1LlzzqHwx?usp=sharing"/>
        <s v="https://drive.google.com/drive/folders/1_MCgy3CDG9bWFeW-9ZfIdpwuMlje7W7Z?usp=sharing"/>
        <s v="https://drive.google.com/drive/folders/1_N3vW3Adk-fTYVg_-sPM31bk7X70_DC0"/>
        <s v="https://drive.google.com/drive/folders/1_RhE9liinJIXreZDhIsixN2AlL9vY98x?usp=sharing"/>
        <s v="https://drive.google.com/drive/folders/1-_47vvoi2q-XZFysP_BQjLpMVq-nJkOR?usp=sharing"/>
        <s v="https://drive.google.com/drive/folders/1-1TmYlwE49UEB1LM42l0BVecnaY9zAJt?usp=sharing"/>
        <s v="https://drive.google.com/drive/folders/1-E5KXVRtNDDIoSXCqNe-cW2yOClAYGD2?usp=sharing"/>
        <s v="https://drive.google.com/drive/folders/1-wzPDckjIU9Ivkc2FfP4LeR8N_TbJMrn?usp=sharing"/>
        <s v="https://drive.google.com/drive/folders/10ELh7EntciMN4xjQfwYUWr_iFN8f3ZY9?usp=sharing"/>
        <s v="https://drive.google.com/drive/folders/10FEeNmy8Eej4aWhYmK6O5jtL2euXrlKp?usp=sharing"/>
        <s v="https://drive.google.com/drive/folders/10kFwIiSZgJ9WT7gXnalf1-WmBeMDnZy0?usp=sharing"/>
        <s v="https://drive.google.com/drive/folders/10oBG14ge5OZGU-xW1nU40Cz88KKjBsYC?usp=sharing"/>
        <s v="https://drive.google.com/drive/folders/10SY2XWkF93wCyameOZXmOBr0vsnjWmLl?usp=sharing"/>
        <s v="https://drive.google.com/drive/folders/12_RNPllhXsX3vs2CHC1r37OYmiHFscI8?usp=sharing"/>
        <s v="https://drive.google.com/drive/folders/12KpQs1yfex7GM-KgeqMCubMTIa03aki2?usp=sharing"/>
        <s v="https://drive.google.com/drive/folders/12kzVXJ9G1cGszYXjuFQWoetwOwGEpkf7?usp=sharing"/>
        <s v="https://drive.google.com/drive/folders/12NKJ1_x9tNPhDffmKxWjItcFVE4jmdpi?usp=sharing"/>
        <s v="https://drive.google.com/drive/folders/12wmtn-DRkEnz688uGpxsZ9jas1rseCu7?usp=sharing"/>
        <s v="https://drive.google.com/drive/folders/13C8SbrUXd7nbW9e0jHHisEgF7tVEqvjJ?usp=sharing"/>
        <s v="https://drive.google.com/drive/folders/13iGkJ1n4CUao7GIjbcU9sOa20V9ZVB8B?usp=sharing"/>
        <s v="https://drive.google.com/drive/folders/13jdDgluvPj0emhQyStrzDvhQiI8iGEw7?usp=sharing"/>
        <s v="https://drive.google.com/drive/folders/13Mwe5FEW4VYrklBBDBzr8E-8vyYL7JAO?usp=sharing"/>
        <s v="https://drive.google.com/drive/folders/14CGre4wsUoEF-TWhL7zCuO6kOicxJR9B?usp=sharing"/>
        <s v="https://drive.google.com/drive/folders/14GP97xyiHqzLTgJOrZrUcoZzTWObxBak?usp=sharing"/>
        <s v="https://drive.google.com/drive/folders/14oHkfZa6LRTK6VpZJuWAX-x3qIZGNt6f?usp=sharing"/>
        <s v="https://drive.google.com/drive/folders/157y3_vOL6uPT5xdZj9ZRkl9c5ZNbujrP?usp=sharing"/>
        <s v="https://drive.google.com/drive/folders/15X_RdRfbsY9Is3IvJJVdwp2hjTN0PZVH?usp=sharing"/>
        <s v="https://drive.google.com/drive/folders/15y3rJ2Up0k5v2smucEDn85wUIfJ7471O?usp=sharing"/>
        <s v="https://drive.google.com/drive/folders/168enUCZXHaCO_5GYlq6CRwqeowBTHEYJ?usp=sharinghttps://drive.google.com/drive/folders/1wnVVg51CkP5J2K9suAO8GCEoRp5NzZde?usp=sharing"/>
        <s v="https://drive.google.com/drive/folders/16Fdcbj6309nGiGZVLodvukVTUqY3Bxtq?usp=sharing"/>
        <s v="https://drive.google.com/drive/folders/16J622zx0YIrIIqVZU7dUI2sNnDCry1CB?usp=sharing"/>
        <s v="https://drive.google.com/drive/folders/16wbFHqn_N0wPuPIv8ij_J4WltwA30wsD?usp=sharing"/>
        <s v="https://drive.google.com/drive/folders/17FPNCwrId_LBQ6rgUKX4AFvm9qYBF9S7?usp=sharing"/>
        <s v="https://drive.google.com/drive/folders/17PTQEcGUtPf9q-WjxTw_UO5--6speWJi?usp=sharing"/>
        <s v="https://drive.google.com/drive/folders/17URLkHCXZvVrrdh8qQAVKl2uYewZ1w_1?usp=sharing"/>
        <s v="https://drive.google.com/drive/folders/188AE8TCnFiqSGD9HD6cbWvNER62h0swB?usp=sharing"/>
        <s v="https://drive.google.com/drive/folders/18ngzyr9922nszM6bhiRCBO-0Ga5e-Drr"/>
        <s v="https://drive.google.com/drive/folders/19iF1iJBk_duYaQDp2d_zczCMurfBmwP_?usp=sharing"/>
        <s v="https://drive.google.com/drive/folders/1aAMNhqg8gFldFlRqB5TaTXIRMeUW3tTh?usp=sharing"/>
        <s v="https://drive.google.com/drive/folders/1aI5_mj9Y9gR9NyZA9W72auuK1drUSywF?usp=sharing"/>
        <s v="https://drive.google.com/drive/folders/1AkKd2HGVROH4MuCH_KEJbBXUekGVrUG_?usp=sharing"/>
        <s v="https://drive.google.com/drive/folders/1aNh7Ozp6B4LVSZliuDAbuz63thq4ZXfD?usp=sharing"/>
        <s v="https://drive.google.com/drive/folders/1aXSpbVNyOq9JajRdWm9h8xtnvTMmJnLk?usp=sharing"/>
        <s v="https://drive.google.com/drive/folders/1BgLqH8Go4ys6aTAjNn0A8XP8mtmSzEzD?usp=sharing"/>
        <s v="https://drive.google.com/drive/folders/1bQ3kr0uvjun94DrR5gCT2s83IHd1nlx0?usp=sharing"/>
        <s v="https://drive.google.com/drive/folders/1bQZRyBm-UA-NB7Bo7lboSR8htgDOst-P?usp=sharing"/>
        <s v="https://drive.google.com/drive/folders/1bT2DKQgTxeEVpnNzY9PvGEg_WI80eqMr?usp=sharing"/>
        <s v="https://drive.google.com/drive/folders/1bVS_1fwTfHOXHla7k2Ku8lS1HYQ04glh?usp=sharing"/>
        <s v="https://drive.google.com/drive/folders/1caBbGRETR59USR-9MtzwERmY0Pm8quI9?usp=sharing"/>
        <s v="https://drive.google.com/drive/folders/1CC1umq0PATacRS0yisipAAYAooCk-Bw5?usp=sharing"/>
        <s v="https://drive.google.com/drive/folders/1ckQ4m3TKWsEdAM66LiDIF57gZhLzOTbj?usp=sharing"/>
        <s v="https://drive.google.com/drive/folders/1cnOBqhJHgTNkrU07k-8_7UCPjE5Bc6Zg?usp=sharing"/>
        <s v="https://drive.google.com/drive/folders/1cYMKjtyLg1Qj6yy_goYLPNHQ66U_fOup?usp=sharing"/>
        <s v="https://drive.google.com/drive/folders/1CZVQhmZCwE3S6JBD7FkkfP2qywwJRP0w?usp=sharing"/>
        <s v="https://drive.google.com/drive/folders/1d72OzxF96LMOwJ9ip1oWm0NC9T-UhvUA?usp=sharing"/>
        <s v="https://drive.google.com/drive/folders/1diufpmeT5E6oZY-7JIl_dxgTBYJFJHtq?usp=sharing"/>
        <s v="https://drive.google.com/drive/folders/1djsjXBs4dP9_hrPrfsWT4Ehns66TPP6R?usp=sharing"/>
        <s v="https://drive.google.com/drive/folders/1DoSaQibOC9MkJBmdtxslnC7kxkPLi362?usp=sharing"/>
        <s v="https://drive.google.com/drive/folders/1dr4E_Q8OjGU83dL7e68hH7dA5TN_Rd0L?usp=sharing"/>
        <s v="https://drive.google.com/drive/folders/1dTnwJjEKCH6QANzBsaviDaPh16dv0040?usp=sharing"/>
        <s v="https://drive.google.com/drive/folders/1DtPu870OOYk3_egdjOXdaRTIm1eoEOen?usp=sharing"/>
        <s v="https://drive.google.com/drive/folders/1e6LpnsenaDPim5UcrTYwcMncrOpuNATD?usp=sharing"/>
        <s v="https://drive.google.com/drive/folders/1eAvENnJXVyXX_uVH2U8StkSkpsfIkoA2?usp=sharing"/>
        <s v="https://drive.google.com/drive/folders/1EDlWKgqnpyura5jHjjilLxYMZD7Rk3kH?usp=sharing"/>
        <s v="https://drive.google.com/drive/folders/1edOeGWFIDLYNEpb8gK1E-Tvoz--gN0Zn?usp=sharing"/>
        <s v="https://drive.google.com/drive/folders/1EeHulOOFqh_KbZFAEXHw_z3hDIGBZXUT?usp=sharing"/>
        <s v="https://drive.google.com/drive/folders/1Ems_CE-hcSUidIjkbgbgb4TLYUyZ9LFU?usp=sharing"/>
        <s v="https://drive.google.com/drive/folders/1eSW_k539b48msCSLNb-SNLRvov79-CN3?usp=sharing"/>
        <s v="https://drive.google.com/drive/folders/1eWegB-7v7EGxcWoIZWxQLtT1ER5g5AaJ?usp=sharing"/>
        <s v="https://drive.google.com/drive/folders/1F-naH6MrsYL-5wKf1K1zQV_he2FUSkVJ?usp=sharing"/>
        <s v="https://drive.google.com/drive/folders/1F9BsfYIYQ_y0QKBFVq89VSHDqF4E-z1Y?usp=sharing"/>
        <s v="https://drive.google.com/drive/folders/1FC8QK1-QBKgXf-wBtwasYvpWSWHrKNbq?usp=sharing"/>
        <s v="https://drive.google.com/drive/folders/1fJjLzc2yY8ZHjMNgIEbegizirgdIgnJm?usp=sharing"/>
        <s v="https://drive.google.com/drive/folders/1FjnyWN5NMjBrDeE5wF-do24MeD0f9Hzu?usp=sharing"/>
        <s v="https://drive.google.com/drive/folders/1fK7M4t5WxyLd3DU_ooFusZcbxkXoCyD4?usp=sharing"/>
        <s v="https://drive.google.com/drive/folders/1FNkZp2r3I_a-lXIMj8gYXyZY-T7ehtNv?usp=sharing"/>
        <s v="https://drive.google.com/drive/folders/1g7_1N1VCEB-_PcIhxP-4H4QZ6LtvY4Jm?usp=sharing"/>
        <s v="https://drive.google.com/drive/folders/1gdvJaZb5lKlBWqPC4sXnal3nZjYbxlvc"/>
        <s v="https://drive.google.com/drive/folders/1gecIpZkLSyVC9KhyPA8Mwrd9XoWzwI63?usp=sharing"/>
        <s v="https://drive.google.com/drive/folders/1geGFcQ8MbzBNmGilNbHrmj0C8MDUbOm5?usp=sharing"/>
        <s v="https://drive.google.com/drive/folders/1gm56jNxFFNY9vCINEfIKZbeqjSIRu6sN?usp=sharing"/>
        <s v="https://drive.google.com/drive/folders/1gmZNfim4jCTVt3Hz9lOt3H7MWNV0GDXf?usp=sharing"/>
        <s v="https://drive.google.com/drive/folders/1GVlRsNQNxZoBbK-mMNVLnOoneYMatm8e?usp=sharing"/>
        <s v="https://drive.google.com/drive/folders/1HCSC65DpskYTfi2WR6WR6QyAdEzZ1tkg?usp=sharing"/>
        <s v="https://drive.google.com/drive/folders/1HFygHW3u1yUwrad8PIW7f4-T9v9GabJp?usp=sharing"/>
        <s v="https://drive.google.com/drive/folders/1hJ_09prrgAQOln2j53dM-yWtzA5_6KJ6"/>
        <s v="https://drive.google.com/drive/folders/1hJGfBVhJOdDmA-a-V5eMUNMZi3qZ7j07?usp=sharing"/>
        <s v="https://drive.google.com/drive/folders/1hjq_Qr3GHaIPTu7FE_G_etSynKOjeeMQ"/>
        <s v="https://drive.google.com/drive/folders/1HNHOLw9RCMr0Pbd6rUvAEZBQmaeTlzJw?usp=sharing"/>
        <s v="https://drive.google.com/drive/folders/1HPf8MWF-J4GLWcHMDbRM-oqK9FSHMR8l?usp=sharing"/>
        <s v="https://drive.google.com/drive/folders/1hQO31i9S6rLcbxxCwjy0qbCXyQGIlFTb?usp=sharing"/>
        <s v="https://drive.google.com/drive/folders/1hT7Msj5NcjskYqcAiH0cw-dEcnJsig0A?usp=sharing"/>
        <s v="https://drive.google.com/drive/folders/1hTnk1AkuWPJMo4qlqQOYDGztwveI3z-y?usp=sharing"/>
        <s v="https://drive.google.com/drive/folders/1hW1Lo5ChzPdMJVshhRc1QwW9xqUo-0Lv?usp=sharing"/>
        <s v="https://drive.google.com/drive/folders/1I0khYYZSUO7Bl5zyQmRj723ElYmf9WIz?usp=sharing"/>
        <s v="https://drive.google.com/drive/folders/1i3IfEtt7wAK1b6qrOHSJf9p4xUyseuGB?usp=sharing"/>
        <s v="https://drive.google.com/drive/folders/1IEk8-J6coEhjpstin0ItDY8s7daKd-yP?usp=sharing"/>
        <s v="https://drive.google.com/drive/folders/1iiLPimH2iGXk2wxsDelAPLnLBDF80c6X?usp=sharing"/>
        <s v="https://drive.google.com/drive/folders/1IMkAu6MbA5ujEfCQEpc9OcKLvAAN2dF_?usp=sharing"/>
        <s v="https://drive.google.com/drive/folders/1iQ4gcCpJoF256telukE6vSRNNZrx9sIK?usp=sharing"/>
        <s v="https://drive.google.com/drive/folders/1J3A2vrZyVWYcU5FNgEErM2iEGTgNM1Hk?usp=sharing"/>
        <s v="https://drive.google.com/drive/folders/1jcJN29ECHoqe7DRtTejoDt0jdZugOFqd?usp=sharing"/>
        <s v="https://drive.google.com/drive/folders/1k9ZQC_EuHtP5ryKPLgVI7jtmz1PWGQGm?usp=sharing"/>
        <s v="https://drive.google.com/drive/folders/1kghHGbo1C1h3e7-p9IqAMlDPWmP797ZS?usp=sharing"/>
        <s v="https://drive.google.com/drive/folders/1krWt_INfQm8COlCcfEt4qQ1t6pcwlcUW?usp=sharing"/>
        <s v="https://drive.google.com/drive/folders/1ldwjjzpT1xPF9Gs1wDArxeVKKb71R-1o?usp=sharing"/>
        <s v="https://drive.google.com/drive/folders/1lfwgXtTUuzQeMNNj82TlP_Yn9bMgRGiS?usp=sharing"/>
        <s v="https://drive.google.com/drive/folders/1lGwSf7SYpm8kyahm55o4zd8Hi3wPAqPw?usp=sharing"/>
        <s v="https://drive.google.com/drive/folders/1LR_HsUZ7I38roF54wiWcoiDG1cZFBGwo?usp=sharing"/>
        <s v="https://drive.google.com/drive/folders/1LWXBW69BPUpBRmN2X4qB91GzO3AZiGIo?usp=sharing"/>
        <s v="https://drive.google.com/drive/folders/1mmgvE-SwsSF0FAMz1mIU76Iaz5lgFSII?usp=sharing"/>
        <s v="https://drive.google.com/drive/folders/1mnsppicFAIj9ezSPc6dZ8b8vtegKdHf1"/>
        <s v="https://drive.google.com/drive/folders/1mP3iA-VMIGDypxcKlNn1hZq_EHf7Mu2Q?usp=sharing"/>
        <s v="https://drive.google.com/drive/folders/1mr7xApW_yVT1uuo-NhKCe-0BVh1N9re0?usp=sharing"/>
        <s v="https://drive.google.com/drive/folders/1msD0ehXuwdmO_itUeWsWAzMl5cyPQkmJ?usp=sharing"/>
        <s v="https://drive.google.com/drive/folders/1MxqFCD6Oyx1VLNBiFuVmcJff65pbo6Ur?usp=sharing"/>
        <s v="https://drive.google.com/drive/folders/1n1Pr5qMLVunBZwXe3ohK1GjsDGDAdIO3?usp=sharing"/>
        <s v="https://drive.google.com/drive/folders/1Na6-kUt30VhOrQBRsZH3IMSTdOEQApkJ?usp=sharing"/>
        <s v="https://drive.google.com/drive/folders/1NHRf7QYowROyik4Yh3EvYJr1g9Xkw4Rw?usp=sharing"/>
        <s v="https://drive.google.com/drive/folders/1Nl2jgx4l6fnJiyHQ7zx0WEqLkse7zC5-?usp=sharing"/>
        <s v="https://drive.google.com/drive/folders/1nLt0KTT54qPSmOSUZhksQZO-TAhv4-uk?usp=sharing"/>
        <s v="https://drive.google.com/drive/folders/1NMrSJjSb4pSfLMKd1rJh3VthWR5NM3bZ?usp=sharing"/>
        <s v="https://drive.google.com/drive/folders/1NNhQOp1NRt5K72z41n_37YoZ8EJ97jTR"/>
        <s v="https://drive.google.com/drive/folders/1NsEO_BnBAO--HxUPkSqDDaiYhKBCRqJ6?usp=sharing"/>
        <s v="https://drive.google.com/drive/folders/1nVGh42oBnNV2XxC5oklHWWYJ8jdfB94b?usp=sharing"/>
        <s v="https://drive.google.com/drive/folders/1nxPRVxhimUKCjpzLoC3Vp5Ly-88o7MaH?usp=sharing"/>
        <s v="https://drive.google.com/drive/folders/1o0UdaXAAj1R9U-8WGqvpZODI8GiXia9N?usp=sharing"/>
        <s v="https://drive.google.com/drive/folders/1o5iTJqqAGGLc7oiaYHq_fKHnDkRmjgD3?usp=sharing"/>
        <s v="https://drive.google.com/drive/folders/1O8h7psw-JOAKVJRM5UkL4qWcF1cVDDzn"/>
        <s v="https://drive.google.com/drive/folders/1oDepoP9ahtRcNxeX8mpxPiwzQJuRTqw-?usp=sharing"/>
        <s v="https://drive.google.com/drive/folders/1OdyytE0ZlIJ_FfdNRNk2tZdUmyotgQNo?usp=sharing"/>
        <s v="https://drive.google.com/drive/folders/1oEW784jJGlEKH2H3z5lo1dc7j7xB6XEc?usp=sharing"/>
        <s v="https://drive.google.com/drive/folders/1oknJ3bSyuU2-3UxDY70VRfYisGAsSJFR?usp=sharing"/>
        <s v="https://drive.google.com/drive/folders/1OxT93JNG0TKR4Xdqa8YKcK4kfaTE7y7T?usp=sharing"/>
        <s v="https://drive.google.com/drive/folders/1P3gq-tTblBnFgxLFmDNttiZOS_lwKOQH?usp=sharing"/>
        <s v="https://drive.google.com/drive/folders/1pcDa7vkXMqJ3UB7dQHzQMHYK7CtjzOLL?usp=sharing"/>
        <s v="https://drive.google.com/drive/folders/1PhFe-H6M9qGqqLaz8U1kUPrH1DSKmoi8?usp=sharing"/>
        <s v="https://drive.google.com/drive/folders/1qeeF5E-NulynEjbhNruwXO5lcW868OSH?usp=sharing"/>
        <s v="https://drive.google.com/drive/folders/1qmfnFe88UH26_v-0s_Fe5P1ZIu6ezFdg?usp=sharing"/>
        <s v="https://drive.google.com/drive/folders/1qmg-YHL5opduNQX4fkDwYEJJLvs_rUn_"/>
        <s v="https://drive.google.com/drive/folders/1qs5KXmY91XJjkYj8umEtbDCi5uX2sSOi?usp=sharing"/>
        <s v="https://drive.google.com/drive/folders/1qVup9PoDXckh-Gs2AnVh_81e26FRzW8m?usp=sharing"/>
        <s v="https://drive.google.com/drive/folders/1QwqFXlmw49YzZo-i9q72BrBZg-Hds98r?usp=sharing"/>
        <s v="https://drive.google.com/drive/folders/1QZOi__4jrrBHD1SeSjdPGQvCcKnNdfV0?usp=sharing"/>
        <s v="https://drive.google.com/drive/folders/1qzyD5orvka2NQj-2Yqx7YXtnAP0axTF9?usp=sharing"/>
        <s v="https://drive.google.com/drive/folders/1R40ASc3Hql8TVSb_0tthLssaRrrWeGV0?usp=sharing"/>
        <s v="https://drive.google.com/drive/folders/1ra0LN11XMrVafzCu8n5bl0Fp2xq2G-J-?usp=sharing"/>
        <s v="https://drive.google.com/drive/folders/1RBX24eOZAM3X7jL_Gw4uuUZK1tQoIN9o"/>
        <s v="https://drive.google.com/drive/folders/1RijTcUfs25gPhINzwBvGfFnftnlnVG9g?usp=sharing"/>
        <s v="https://drive.google.com/drive/folders/1rjtd-02IHcQIu5r7aAvG7BtDdqPiZpli?usp=sharing"/>
        <s v="https://drive.google.com/drive/folders/1rQYMkGmpipIfBd-nLG5kGuodpx17lvmn?usp=sharing"/>
        <s v="https://drive.google.com/drive/folders/1rR8G-5zfOMOdpa7fvJ_j6dvKSBYUBwR_?usp=sharing"/>
        <s v="https://drive.google.com/drive/folders/1rsm9I-g_lYZuUyTrXKW8M4uQPsv8a-ph?usp=sharing"/>
        <s v="https://drive.google.com/drive/folders/1rtQPnY3wQ4cK6u3GZGQMX0b0adu6_U61?usp=sharinghttps://drive.google.com/drive/folders/1FyzrA-GWpPythGwVx7W6m3bm_L3d7vl9?usp=sharing"/>
        <s v="https://drive.google.com/drive/folders/1rUsHBNVp03iz9zqPMpmAHBQ9CTouatK4"/>
        <s v="https://drive.google.com/drive/folders/1Rxn1wM3Z86WqUvouNvLxA04MM1q-3_cQ?usp=sharing"/>
        <s v="https://drive.google.com/drive/folders/1Ryrv-uNiezIEA35mqiU4KTmr5RKTxaal?usp=sharing"/>
        <s v="https://drive.google.com/drive/folders/1s_cPxp2VGFl1u5E2Y7LMocKDeBHHF8Bc?usp=sharing"/>
        <s v="https://drive.google.com/drive/folders/1Sh0SSngLiRkavoQXsTX7814rqAXDLbJ1"/>
        <s v="https://drive.google.com/drive/folders/1Shrjl0KgG6xlYn2jxdADMMrCzij8YHq2?usp=sharing"/>
        <s v="https://drive.google.com/drive/folders/1SJz9nZqvrVpvUplSErPOmyI8kzVuEah6?usp=sharing"/>
        <s v="https://drive.google.com/drive/folders/1SnBWtKKWbjfRfdcsjgWIO7WmpmN11mWs?usp=sharing"/>
        <s v="https://drive.google.com/drive/folders/1SNFYh48LmYWxeiEygGrdeWCtjnDUuGOR?usp=sharing"/>
        <s v="https://drive.google.com/drive/folders/1SPfHIxskFSn7pjNpdQJmNv2U8tbTBODy?usp=sharing"/>
        <s v="https://drive.google.com/drive/folders/1sxjlkk-S07BbHPK-8MFUpai2jBa8lpao?usp=sharing"/>
        <s v="https://drive.google.com/drive/folders/1T6hH0LioU9WJ5jLKmXS9QDEnj8s-snMW?usp=sharing"/>
        <s v="https://drive.google.com/drive/folders/1t7o0rq-WaqdsgdTZ6wl2F6NaeX-tYqti?usp=sharing"/>
        <s v="https://drive.google.com/drive/folders/1TDznt3pRZQkN_jNeIqAPw0_xoqF_GNcV?usp=sharing"/>
        <s v="https://drive.google.com/drive/folders/1tqjzqfyb_WiE6n54QcYTyvWoDk9_RFsD?usp=sharing"/>
        <s v="https://drive.google.com/drive/folders/1TUYA14gvun2isCSu7eKza0rpGsj3eD2h?usp=sharing"/>
        <s v="https://drive.google.com/drive/folders/1u4vHvT6NzX84KLmgVLW4kEJZh7kepKxb?usp=sharing"/>
        <s v="https://drive.google.com/drive/folders/1UIQ3rRM0IVZepuR_gnlVIrmpkSfyMGIH?usp=sharing"/>
        <s v="https://drive.google.com/drive/folders/1UltbwvjILVmpQFJl48_DtBuK-DtA_VVB?usp=sharing"/>
        <s v="https://drive.google.com/drive/folders/1UpT_xX7TMVikQgjqgSJwnFh8M27PqIl9?usp=sharing"/>
        <s v="https://drive.google.com/drive/folders/1uSYOxKTTXR9zLjUArBwe74aypiD2h0Ur?usp=sharing"/>
        <s v="https://drive.google.com/drive/folders/1uTRTNEJefpi8XjFi8G_iSBePKGvVSP2Y?usp=sharing"/>
        <s v="https://drive.google.com/drive/folders/1UVHl7N0rQA0zWv9fRF6qUKjNIJS10pKi?usp=sharing"/>
        <s v="https://drive.google.com/drive/folders/1uxtimI-CaOOsyb2chmB2xEwwi75c63cG"/>
        <s v="https://drive.google.com/drive/folders/1UYf1q4IPSziBfXozDy4NpdTNCs-pbg-r?usp=sharing"/>
        <s v="https://drive.google.com/drive/folders/1v4y85Ss-ySaT2eaABKM3nl2sxYHYEnjm?usp=sharing"/>
        <s v="https://drive.google.com/drive/folders/1vd-6sesGaSL68uyYTSYxn04zjY0rycIT?usp=sharing"/>
        <s v="https://drive.google.com/drive/folders/1vfA5zgyzLnFGHJtbnJMMM1gX2lTdguei"/>
        <s v="https://drive.google.com/drive/folders/1VH7_EXx57rSxiX16As0Ht5yMseZyjWfi?usp=sharing"/>
        <s v="https://drive.google.com/drive/folders/1vkBxC-FtnNg1oYY_1KqqbRwMH1719C5v?usp=sharing"/>
        <s v="https://drive.google.com/drive/folders/1VMAcSWKjfa0NhewoBjaa7eIP-RHWxxR1?usp=sharing"/>
        <s v="https://drive.google.com/drive/folders/1vnyZsNC7VUKmb6szi-w5CwRxUyU3lqOB"/>
        <s v="https://drive.google.com/drive/folders/1VoMYrdElVhhxNnpHcL8zocHvh4h00Gcy?usp=sharing"/>
        <s v="https://drive.google.com/drive/folders/1VW-WfQZRbLdyHMLx0Dz8R2EAqobLgwy5?usp=sharing"/>
        <s v="https://drive.google.com/drive/folders/1W9Nc-CA-PstYmWiKtQyTyVNxeCZ6bsBh?usp=sharing"/>
        <s v="https://drive.google.com/drive/folders/1WaM0W_ITRk_2BxhVGxXqJvP60UYNHGbe?usp=sharing"/>
        <s v="https://drive.google.com/drive/folders/1wcY4eEzWN2J-VDzj6Wi0YRi_4rYmjsVV?usp=sharing"/>
        <s v="https://drive.google.com/drive/folders/1Wgmm47UomDncIO_ITFRevRPv1XgBLO_a?usp=sharing"/>
        <s v="https://drive.google.com/drive/folders/1wlkYW3gksGs6VzuyI-LKZ0qYdUNuAeHk?usp=sharing"/>
        <s v="https://drive.google.com/drive/folders/1WXx01E03Z-XGxsEatyvBuI8EXPYwj8jw?usp=sharing"/>
        <s v="https://drive.google.com/drive/folders/1WzWLLbhHTg2kAU4JP5d-QV06A4VQ3zQB?usp=sharing"/>
        <s v="https://drive.google.com/drive/folders/1x_vnldhGhyy-j4s-tnB8vLnXoTZd7P3I?usp=sharing"/>
        <s v="https://drive.google.com/drive/folders/1X1NR-EZndDzZp6kLNytGa8azh0ZLatUE?usp=sharing"/>
        <s v="https://drive.google.com/drive/folders/1X44qdjaGenQRylncVNoBrT9Zs3ExwytU?usp=sharing"/>
        <s v="https://drive.google.com/drive/folders/1xnTflblkZnyJVJAdUBrc_kyElJLKTwhW?usp=sharing"/>
        <s v="https://drive.google.com/drive/folders/1XPgQpLyipI97EKRYFaIvIlAuphjr4Jt7?usp=sharing"/>
        <s v="https://drive.google.com/drive/folders/1XQeU3n8kbeS8zdJGAXcdoUrEHWAK9zCQ?usp=sharing"/>
        <s v="https://drive.google.com/drive/folders/1Xxpd0WVSBWzxHbRRBnKwBlmmKbl3_Ywt?usp=sharing"/>
        <s v="https://drive.google.com/drive/folders/1XXYHYePZPZ9gpeRHxLegzNCJdBUuMvgx?usp=sharing"/>
        <s v="https://drive.google.com/drive/folders/1XyScDC7MOTP_fmyp6NTZ3-UMBMq1DU5j?usp=sharing"/>
        <s v="https://drive.google.com/drive/folders/1Y2UndLUS1sp09RkeYeCfGDo0zA9_j7CW?usp=sharing"/>
        <s v="https://drive.google.com/drive/folders/1y4dKzEtGlyYC9PJwIXfz7xAYauop6OHP?usp=sharing"/>
        <s v="https://drive.google.com/drive/folders/1yenpf2ewcmIebhEfqoJL5a9m0goXks2C?usp=sharing"/>
        <s v="https://drive.google.com/drive/folders/1YQchdhjmIf2fz_4iSzpKl0tqYT0m55EM?usp=sharing"/>
        <s v="https://drive.google.com/drive/folders/1yV7NSJ0fgptGUs0IojQVYAlGDM9Tzm8n?usp=sharing"/>
        <s v="https://drive.google.com/drive/folders/1yz-Ro8Q5R-w7WeFi64hruAq2rcazGI95?usp=sharing"/>
        <s v="https://drive.google.com/drive/folders/1z4lDj7GFP6NgzF9lKm0v5UDe82sVD-2i?usp=sharing"/>
        <s v="https://drive.google.com/drive/folders/1z67ebWfbXY-aI-L8WZ2TVtILS7e-0DFv"/>
        <s v="https://drive.google.com/drive/folders/1zcu6TikMNPtVOMygA7eZbK2nF9gJ_art?usp=sharing"/>
        <s v="https://drive.google.com/drive/folders/1ziUOnLi6R4NjEtHKTH1qKbidBUeujRLX?usp=sharing"/>
        <s v="https://drive.google.com/drive/folders/1ZlT_U40UZFzGxVCVpgGP88EGHQLwrhSm?usp=sharing"/>
        <s v="https://drive.google.com/drive/u/0/folders/10C8UgDvTfNMiL_4JPEY6hh28ST6ZbSw6"/>
        <s v="https://drive.google.com/drive/u/0/folders/1eqIhQTPLgCrh5xRpriZX66w4w5B3bavd"/>
        <s v="https://drive.google.com/drive/u/0/folders/1Hn3djxYejWHU6UJJv3I8hW07-G7HEFNd"/>
        <s v="https://drive.google.com/drive/u/0/folders/1v_IfMDPrhV_m2XsMhCaYZfxHc7AOAprN"/>
        <s v="https://drive.google.com/drive/u/0/folders/1wwNmMUkNSI5p_eTHz1x0W_72JXg7QTm6"/>
        <s v="https://drive.google.com/drive/u/1/folders/1_9e-FYyeB4NNh-d9wJQshy_M1GaB9fne"/>
        <s v="https://drive.google.com/drive/u/1/folders/16-t_Mrt4PM6JmkyKFYq4F9usTQtQexlO"/>
        <s v="https://drive.google.com/drive/u/1/folders/16CPdwd1M62R6S8P41YC8vJQYe4IJatMY"/>
        <s v="https://drive.google.com/drive/u/1/folders/1asdntMpSVkcB4cW9QM7QnzqXnv_O9VYZ"/>
        <s v="https://drive.google.com/drive/u/1/folders/1cmIQhv88nhZED5f8PlgpdtF8_FF64bm6"/>
        <s v="https://drive.google.com/drive/u/1/folders/1EHe5KFPWoeXu7ogNGanOwoi13ZGeHDEN"/>
        <s v="https://drive.google.com/drive/u/1/folders/1FHIWUj5jFWQZb95nyBCm4czqoWbdixv8"/>
        <s v="https://drive.google.com/drive/u/1/folders/1s_sbVNOGFPwwuE3NG7uVBNlfvsZ8O26j"/>
        <s v="https://drive.google.com/drive/u/1/folders/1W9i-oNRO3z-yq0erSfYsspkK6ifI8qcL"/>
        <s v="https://drive.google.com/drive/u/2/folders/17p1OR-crqtFC6gsa_UdASJRWKoZ4qHko"/>
        <s v="https://drive.google.com/drive/u/2/folders/1kJCrpvsVGIwCiEM_l2FJFXrhjM2xxwEb"/>
        <s v="https://drive.google.com/drive/u/2/folders/1kTcfgzkkcVTZH56BTeRTjQpwuPgqPobK"/>
        <s v="https://drive.google.com/drive/u/2/folders/1PtFF7EW1VWDmv261w5b47SHSW5c7ELjz"/>
        <s v="https://drive.google.com/drive/u/2/folders/1wbc37fehRLqZFqzfo5hcM_X-o5Wvmaq_"/>
        <s v="https://drive.google.com/drive/u/2/folders/1X8SO-1sk0AgcC3MSYZxBo0TWJjhuF2-1"/>
        <s v="https://drive.google.com/drive/u/2/folders/1zb-7uyLUz_voq76E5vwpz2uIYmfwBOHM"/>
        <s v="https://drive.google.com/drive/u/3/folders/1_iPYmPzu4OR4LzFofPZc-3PaAdMc11Ml"/>
        <s v="https://drive.google.com/drive/u/3/folders/1149IhArKuDk8e8P4DCM28gMUsqNxJh6B"/>
        <s v="https://drive.google.com/drive/u/3/folders/1a3Dbr2GiDFE62Axxf61PNI3aKboqRAKm"/>
        <s v="https://drive.google.com/drive/u/3/folders/1ANZptXzzaIPECd349o5q1k3N9Gnc-hwa"/>
        <s v="https://drive.google.com/drive/u/3/folders/1dt4NWUz9aZtk332qYJPMqh06J1RYOvNB"/>
        <s v="https://drive.google.com/drive/u/3/folders/1h8BkPdyj9A2q_nP8FUfGcAOhnceb4_2d"/>
        <s v="https://drive.google.com/drive/u/3/folders/1Iwmn0aouo4fDAaaJRjNGwFixzt1jOrdZ"/>
        <s v="https://drive.google.com/drive/u/3/folders/1nhZe8TMLlgSk0WAzMgvKiwtvDP2G7PxW"/>
        <s v="https://drive.google.com/drive/u/3/folders/1O4rbXFNNsoalazubcsJ2HdvUiK01Bho-"/>
        <s v="https://drive.google.com/drive/u/3/folders/1q-ocrwALg355FnW-YlAGcnTOweHW0eTp"/>
        <s v="https://drive.google.com/drive/u/4/folders/13OQrTVr0ClhAFF9uqp_YRzwBCgybzsQx"/>
        <s v="https://drive.google.com/drive/u/4/folders/1itWHs-LBgG8mfLtfz8XiGe1Wkw8eMAkB"/>
        <s v="https://drive.google.com/drive/u/4/folders/1KkMoAUHw6pGnCkdGZI0MMU2W6abwGJEr"/>
        <s v="https://drive.google.com/drive/u/4/folders/1nhni9GRzHD0QVkVNCFDalm9dF4PDmyyv"/>
        <s v="https://drive.google.com/drive/u/4/folders/1NU5W3qVM0MZEIIv1q9SZxS8lzjRuQei3"/>
        <m/>
      </sharedItems>
    </cacheField>
    <cacheField name="4. Acta de visita 1" numFmtId="0">
      <sharedItems containsBlank="1" count="2">
        <s v="checked"/>
        <m/>
      </sharedItems>
    </cacheField>
    <cacheField name="Vo Coor. 4. Acta Visita 1" numFmtId="0">
      <sharedItems containsBlank="1" count="2">
        <s v="Aprobado"/>
        <m/>
      </sharedItems>
    </cacheField>
    <cacheField name="4.1 Registro Fotográfico" numFmtId="0">
      <sharedItems containsBlank="1" count="2">
        <s v="checked"/>
        <m/>
      </sharedItems>
    </cacheField>
    <cacheField name="Vo Coor. 4.1 Registro Foto" numFmtId="0">
      <sharedItems containsBlank="1" count="3">
        <s v="Aprobado"/>
        <s v="Rechazada"/>
        <m/>
      </sharedItems>
    </cacheField>
    <cacheField name="5. Entrevista Líder" numFmtId="0">
      <sharedItems containsBlank="1" count="2">
        <s v="checked"/>
        <m/>
      </sharedItems>
    </cacheField>
    <cacheField name="Vo Coor. 5. Entrevista Líder" numFmtId="0">
      <sharedItems containsBlank="1" count="3">
        <s v="Aprobado"/>
        <s v="Rechazada"/>
        <m/>
      </sharedItems>
    </cacheField>
    <cacheField name="6. N° Aplicación Cuestionario Estudiantes" numFmtId="0">
      <sharedItems containsString="0" containsBlank="1" containsNumber="1" containsInteger="1" minValue="0" maxValue="271" count="109">
        <n v="0"/>
        <n v="29"/>
        <n v="30"/>
        <n v="35"/>
        <n v="36"/>
        <n v="39"/>
        <n v="40"/>
        <n v="41"/>
        <n v="43"/>
        <n v="44"/>
        <n v="45"/>
        <n v="46"/>
        <n v="48"/>
        <n v="50"/>
        <n v="51"/>
        <n v="52"/>
        <n v="53"/>
        <n v="54"/>
        <n v="55"/>
        <n v="56"/>
        <n v="57"/>
        <n v="58"/>
        <n v="59"/>
        <n v="60"/>
        <n v="61"/>
        <n v="62"/>
        <n v="63"/>
        <n v="64"/>
        <n v="65"/>
        <n v="66"/>
        <n v="67"/>
        <n v="68"/>
        <n v="69"/>
        <n v="71"/>
        <n v="72"/>
        <n v="73"/>
        <n v="74"/>
        <n v="75"/>
        <n v="76"/>
        <n v="77"/>
        <n v="79"/>
        <n v="80"/>
        <n v="81"/>
        <n v="82"/>
        <n v="83"/>
        <n v="84"/>
        <n v="85"/>
        <n v="87"/>
        <n v="89"/>
        <n v="90"/>
        <n v="91"/>
        <n v="93"/>
        <n v="94"/>
        <n v="95"/>
        <n v="96"/>
        <n v="97"/>
        <n v="98"/>
        <n v="99"/>
        <n v="100"/>
        <n v="101"/>
        <n v="102"/>
        <n v="103"/>
        <n v="104"/>
        <n v="105"/>
        <n v="106"/>
        <n v="107"/>
        <n v="108"/>
        <n v="109"/>
        <n v="110"/>
        <n v="111"/>
        <n v="112"/>
        <n v="113"/>
        <n v="114"/>
        <n v="115"/>
        <n v="116"/>
        <n v="117"/>
        <n v="119"/>
        <n v="120"/>
        <n v="121"/>
        <n v="122"/>
        <n v="123"/>
        <n v="125"/>
        <n v="126"/>
        <n v="128"/>
        <n v="129"/>
        <n v="132"/>
        <n v="133"/>
        <n v="134"/>
        <n v="135"/>
        <n v="136"/>
        <n v="137"/>
        <n v="138"/>
        <n v="140"/>
        <n v="143"/>
        <n v="145"/>
        <n v="146"/>
        <n v="149"/>
        <n v="150"/>
        <n v="152"/>
        <n v="153"/>
        <n v="156"/>
        <n v="157"/>
        <n v="160"/>
        <n v="163"/>
        <n v="165"/>
        <n v="183"/>
        <n v="232"/>
        <n v="271"/>
        <m/>
      </sharedItems>
    </cacheField>
    <cacheField name="Vo Coor. 6. N° Aplicación Cuestionario Estudiantes" numFmtId="0">
      <sharedItems containsBlank="1" count="3">
        <s v="Aprobado"/>
        <s v="Rechazada"/>
        <m/>
      </sharedItems>
    </cacheField>
    <cacheField name="8. N° Aplicación Cuestionario Docentes" numFmtId="0">
      <sharedItems containsString="0" containsBlank="1" containsNumber="1" containsInteger="1" minValue="0" maxValue="96" count="68">
        <n v="0"/>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4"/>
        <n v="55"/>
        <n v="57"/>
        <n v="58"/>
        <n v="60"/>
        <n v="61"/>
        <n v="64"/>
        <n v="67"/>
        <n v="69"/>
        <n v="70"/>
        <n v="72"/>
        <n v="75"/>
        <n v="77"/>
        <n v="88"/>
        <n v="96"/>
        <m/>
      </sharedItems>
    </cacheField>
    <cacheField name="Vo Coor. 8. N° Aplicación Cuestionario Docentes" numFmtId="0">
      <sharedItems containsBlank="1" count="4">
        <s v="Aprobado"/>
        <s v="Corregir"/>
        <s v="Rechazada"/>
        <m/>
      </sharedItems>
    </cacheField>
    <cacheField name="11. Aplicación Encuesta Directivos" numFmtId="0">
      <sharedItems containsBlank="1" count="2">
        <s v="checked"/>
        <m/>
      </sharedItems>
    </cacheField>
    <cacheField name="Vo Coor. 11. Aplicación Encuesta Directivos" numFmtId="0">
      <sharedItems containsBlank="1" count="4">
        <s v="Aprobado"/>
        <s v="Pendiente"/>
        <s v="Rechazada"/>
        <m/>
      </sharedItems>
    </cacheField>
    <cacheField name="Registro Plan de Área" numFmtId="0">
      <sharedItems containsBlank="1" count="2">
        <s v="checked"/>
        <m/>
      </sharedItems>
    </cacheField>
    <cacheField name="Vo Coor. Registro Plan de Área" numFmtId="0">
      <sharedItems containsBlank="1" count="3">
        <s v="Aprobado"/>
        <s v="Rechazada"/>
        <m/>
      </sharedItems>
    </cacheField>
    <cacheField name="Informe Final Visita E27" numFmtId="0">
      <sharedItems containsString="0" containsBlank="1" count="1">
        <m/>
      </sharedItems>
    </cacheField>
    <cacheField name="Vo Coor. Informe E27" numFmtId="0">
      <sharedItems containsBlank="1" count="2">
        <s v="Aprobado"/>
        <m/>
      </sharedItems>
    </cacheField>
    <cacheField name="Observaciones Coord." numFmtId="0">
      <sharedItems containsBlank="1" count="67" longText="1">
        <s v="Acta Le falta la firma del rector Acta: incluir jornadas - incluirse porque se acuerdan estos grados. Porque de acuerdo a esto, nos faltaría un noveno. incluir en el acta lo sucedido con las siguientes actividades:  - Aplicación encuesta docentes - Aplicación Directivos docentes -  Lectura plan de área - inventario infraestructura tecnológica.  - Observación de aula. ´- Presentación de proyecto a Directivos."/>
        <s v="Acta: al parecer quedó un dato pendiente."/>
        <s v="Acta: de incluir el desarrollo de todas la actividades realizadas, escanear hoja 2 legible. se deja comentarios en el acta "/>
        <s v="Acta: de incluir el desarrollo de todas la actividades realizadas, escanear hoja 2 legible. se deja comentarios en el acta  -  plan de área registro duplicado"/>
        <s v="Acta: de incluir el desarrollo de todas la actividades realizadas, escanear hoja 2 legible. se deja comentarios en el acta - plan de área registro duplicado"/>
        <s v="Acta: de incluir el desarrollo de todas la actividades realizadas, escanear hoja 2 legible. se deja comentarios en el acta, el anexo 4.1 falta permiso de uso de imagen"/>
        <s v="Acta: falta describir cada una de las actividades realizadas. Anexo 4.1 se ven los rostros de docentes y estudiantes"/>
        <s v="Acta: falta describir las actividades realizadas, revisar la nomenclatura del archivo.  Anexo 4.1 fotos faltan fotos de algunas actividades, algunos rostros son visibles."/>
        <s v="Acta: falta mencionar algunas actividades y su desarrollo - Acta: falta mencionar algunas actividades y su desarrollo"/>
        <s v="Acta: falta mencionar algunas actividades y su desarrollo - Encuesta directivos: mínimo 2"/>
        <s v="Acta: falta mencionar algunas actividades y su desarrollo - Encuesta directivos: mínimo 2  - "/>
        <s v="Acta: mencionar actividad encuestas, docentes, directivos y estudiantes.  Encuesta estudiantes, revisar formularios de respuesta la cifra reporta está por encima de lo que se registra en el formulario"/>
        <s v="Acta: mencionar actividad encuestas, docentes, directivos y estudiantes.  Encuesta estudiantes, revisar formularios de respuesta la cifra reporta está por encima de lo que se registra en el formulario. Encuesta directivos aplicar a un directivo más"/>
        <s v="Acta: registrar la actividad de observación"/>
        <s v="Acta: revisar el nombre del archivo, falta el desarrollo de las actividades - Anexo 4.1 revisar el nombre del archivo, panorámica de los recursos y selfie donde se vea el nombre de la IE"/>
        <s v="Acta:Le falta la firma del rector - Anexo 4.1 en las fotos se ven los rostros de los docentes"/>
        <s v="Actualizar registro fotográfico"/>
        <s v="Algunos rostros de los niños son visibles, sugiero colocar las fotografías necesarias "/>
        <s v="Anexo 4.1 en las fotos se ven los rostros de los docentes"/>
        <s v="Anexo 4.1 en las fotos se ven los rostros de los docentes - "/>
        <s v="Anexo 4.1 falta permiso uso de imagen "/>
        <s v="Anexo 4.1: no se ven los pc "/>
        <s v="Anexo 4.1: se solicita una fotografía donde se mire el nombre de la IE"/>
        <s v="Aplicar la encuesta al menos a  un directivo más"/>
        <s v="Cantidad en corrección por Uninorte en el formulario, correo enviado el 17 de mayo"/>
        <s v="Corregir acta en hora y fecha de visita día 2"/>
        <s v="Corregir acta según solicitudes del pasado 10  de mayo- No coincide registros de encuesta estudiantes en el formulario con # reportado en airtable"/>
        <s v="Cuestionario docentes: 0 . Encuesta directivos: debe aplicarse a mínimo 2"/>
        <s v="Cuestionario docentes: 0 Encuesta directivos: debe aplicarse a mínimo 2"/>
        <s v="Cuestionario docentes: solamente se aplicó a 3, encuesta directivos mínimo 2"/>
        <s v="el acta debe estar firmada por el rector"/>
        <s v="El acta debe tener la firma del rector y mencionar la aplicación de encuesta directivos y a docentes"/>
        <s v="El acta esta incompleta y no menciona la descripción de todas las actividades realizadas en la sede"/>
        <s v="En el acta queda pendiente - Inventario de infraestructura tecnológica ¿cómo se hizo? ¿cuantas aulas de informática? etc. - Lectura del plan de área y otra información para el diagnóstico."/>
        <s v="Encuesta a directivos: debe aplicarse al menos a dos"/>
        <s v="Encuesta a docentes:  no se registran respuestas - Encuesta directivos: no se registran respuestas"/>
        <s v="Encuesta directivos: debe aplicarse a mínimo 2"/>
        <s v="Encuesta directivos: se debe aplicar al menos a 2"/>
        <s v="Encuesta: se requiere mínimo encuestas de 2 directivos"/>
        <s v="Equipos: pendiente, "/>
        <s v="falta una aprobación de uso de imagen y la fecha visita día 2"/>
        <s v="No coincide la cantidad de docentes encuestados en airtable con lo que esta en el formulario"/>
        <s v="No coincide la cantidad de docentes encuestados en el formulario con lo reportado-El registro fotográfico NO hay foto de selfie de mentora en la sede educativa"/>
        <s v="No coincide la cantidad de estudiantes en el formulario con lo reportado"/>
        <s v="No coincide registros de encuesta estudiantes en el formulario con # reportado en airtable"/>
        <s v="No coincide registros de encuesta estudiantes en el formulario con # reportado en airtableta"/>
        <s v="No existe la cantidad de directivos encuestados solicitada"/>
        <s v="No hay encuesta de directivos de la sede educativa"/>
        <s v="No hay encuesta docente líder en el formulario-No hay plan de área en el formulario de esta sede"/>
        <s v="No hay entrevista de docente líder en el formulario-No hay suficientes encuestas de directivos en el formulario"/>
        <s v="No hay la cantidad de directivos docentes suficiente"/>
        <s v="No hay la cantidad suficiente directivos en el encuesta"/>
        <s v="No hay la cantidad suficiente directivos en el encuesta-"/>
        <s v="No hay la cantidad suficiente directivos en el encuesta- Mejorar la calidad de la foto de inventario, adicionalmente la foto de socialización con docentes no se evidencia en la foto que la actividad sea del proyecto, cambiar la foto presentada"/>
        <s v="No hay la cantidad suficiente directivos en el encuesta-No coincide registros de encuesta estudiantes en el formulario con # reportado en airtable"/>
        <s v="No hay plan de área"/>
        <s v="No hay plan de área de la sede"/>
        <s v="No hay plan de área digitado-No hay entrevista de docente líder en el formulario-No hay suficientes encuestas de directivos en el formulario"/>
        <s v="No hay registro fotográfico en drive- ¿Por qué tan pocos docentes encuestados? No coincide registros de encuesta estudiantes en el formulario con # reportado en airtable"/>
        <s v="No hay suficientes encuestas de directivos en el formulario"/>
        <s v="Revisar cantidad de docentes encuestados no coincide con formulario"/>
        <s v="Revisar los enlaces, deben llevar dentro de la carpeta &quot;momento 1&quot;"/>
        <s v="Sede Rural por eso un solo directivo"/>
        <s v="Solamente se aplicó a 2"/>
        <s v="Solamente se aplicó a 4. encuesta directivos mínimo 2"/>
        <s v="Sugiero que el acta esté escrita en computado o mano toda. Falta incluir algunas actividades."/>
        <m/>
      </sharedItems>
    </cacheField>
    <cacheField name="Check Mentores" numFmtId="0">
      <sharedItems count="38">
        <s v="Adriana Medina Dussan"/>
        <s v="Alejandra María Narváez Camayo"/>
        <s v="Alex Carlosama"/>
        <s v="Ana Elvira Venté Mancilla"/>
        <s v="Anabell Zúñiga Ahumada"/>
        <s v="Angelica Mora"/>
        <s v="Camilo Torres"/>
        <s v="Camilo Villota Ibarra"/>
        <s v="CAROLINA TIMANA"/>
        <s v="César Gaviria"/>
        <s v="Daniel Cortes Mora"/>
        <s v="DIANA PAOLA GONZALEZ CAMPOS"/>
        <s v="Diana Wilches"/>
        <s v="Erika Nela Miranda Martínez"/>
        <s v="Fernanda Salcedo"/>
        <s v="Francy Segura Jiménez"/>
        <s v="Fredy Alexander Castellanos Avila"/>
        <s v="Gilberto Luna"/>
        <s v="Hernando Manrique"/>
        <s v="iriamGanem"/>
        <s v="Jairo David Cabarcas Escobar"/>
        <s v="Jhon Jairo Balcarcel Garces"/>
        <s v="Johana De Hoyos De Hoyos"/>
        <s v="Juan Diego Botero"/>
        <s v="Lady Mora Pineda"/>
        <s v="Lina Fernanda Ortega Bermón"/>
        <s v="Maria C. Dominguez"/>
        <s v="Mario Alejandro Rincon Guzman"/>
        <s v="Mg. Alexandra Valencia"/>
        <s v="Miguel Franco"/>
        <s v="Miryam Viviana Rodríguez"/>
        <s v="Monica Cote"/>
        <s v="Monica Cristancho"/>
        <s v="Mónica Yazmín Giraldo Osorio"/>
        <s v="Vanesa Abad"/>
        <s v="Veruska Arteaga Cabrales"/>
        <s v="Vilda Gomez"/>
        <s v="Viviana Verdeza"/>
      </sharedItems>
    </cacheField>
    <cacheField name="Fecha Check Mentor" numFmtId="0">
      <sharedItems containsSemiMixedTypes="0" containsNonDate="0" containsDate="1" containsString="0" minDate="2022-04-25T16:34:00" maxDate="2022-06-10T17:26:00" count="190">
        <d v="2022-04-25T16:34:00"/>
        <d v="2022-04-26T09:17:00"/>
        <d v="2022-05-06T08:06:00"/>
        <d v="2022-05-07T08:28:00"/>
        <d v="2022-05-07T17:56:00"/>
        <d v="2022-05-09T14:53:00"/>
        <d v="2022-05-10T10:41:00"/>
        <d v="2022-05-10T15:55:00"/>
        <d v="2022-05-10T15:57:00"/>
        <d v="2022-05-10T17:24:00"/>
        <d v="2022-05-10T18:24:00"/>
        <d v="2022-05-11T10:45:00"/>
        <d v="2022-05-11T22:01:00"/>
        <d v="2022-05-12T08:40:00"/>
        <d v="2022-05-12T13:32:00"/>
        <d v="2022-05-12T17:06:00"/>
        <d v="2022-05-13T11:32:00"/>
        <d v="2022-05-13T11:45:00"/>
        <d v="2022-05-13T18:26:00"/>
        <d v="2022-05-14T07:08:00"/>
        <d v="2022-05-14T09:35:00"/>
        <d v="2022-05-14T11:48:00"/>
        <d v="2022-05-14T11:49:00"/>
        <d v="2022-05-14T11:51:00"/>
        <d v="2022-05-14T11:52:00"/>
        <d v="2022-05-14T20:13:00"/>
        <d v="2022-05-15T17:30:00"/>
        <d v="2022-05-15T18:41:00"/>
        <d v="2022-05-16T09:44:00"/>
        <d v="2022-05-16T21:59:00"/>
        <d v="2022-05-17T11:00:00"/>
        <d v="2022-05-17T12:14:00"/>
        <d v="2022-05-17T12:18:00"/>
        <d v="2022-05-17T17:22:00"/>
        <d v="2022-05-17T19:09:00"/>
        <d v="2022-05-17T19:20:00"/>
        <d v="2022-05-17T19:58:00"/>
        <d v="2022-05-18T00:01:00"/>
        <d v="2022-05-18T00:51:00"/>
        <d v="2022-05-18T01:52:00"/>
        <d v="2022-05-18T09:05:00"/>
        <d v="2022-05-18T10:05:00"/>
        <d v="2022-05-18T11:36:00"/>
        <d v="2022-05-18T16:22:00"/>
        <d v="2022-05-19T08:09:00"/>
        <d v="2022-05-19T08:50:00"/>
        <d v="2022-05-19T10:04:00"/>
        <d v="2022-05-19T10:09:00"/>
        <d v="2022-05-19T10:13:00"/>
        <d v="2022-05-19T16:07:00"/>
        <d v="2022-05-20T08:06:00"/>
        <d v="2022-05-20T09:42:00"/>
        <d v="2022-05-20T11:28:00"/>
        <d v="2022-05-22T19:06:00"/>
        <d v="2022-05-23T12:09:00"/>
        <d v="2022-05-23T12:10:00"/>
        <d v="2022-05-23T13:09:00"/>
        <d v="2022-05-23T19:06:00"/>
        <d v="2022-05-24T10:32:00"/>
        <d v="2022-05-24T10:33:00"/>
        <d v="2022-05-24T10:34:00"/>
        <d v="2022-05-24T11:27:00"/>
        <d v="2022-05-24T19:08:00"/>
        <d v="2022-05-24T19:09:00"/>
        <d v="2022-05-24T20:28:00"/>
        <d v="2022-05-24T20:36:00"/>
        <d v="2022-05-25T10:50:00"/>
        <d v="2022-05-25T10:54:00"/>
        <d v="2022-05-25T11:17:00"/>
        <d v="2022-05-25T11:50:00"/>
        <d v="2022-05-25T11:59:00"/>
        <d v="2022-05-25T12:21:00"/>
        <d v="2022-05-25T12:40:00"/>
        <d v="2022-05-25T13:10:00"/>
        <d v="2022-05-25T20:17:00"/>
        <d v="2022-05-26T14:59:00"/>
        <d v="2022-05-27T09:43:00"/>
        <d v="2022-05-27T09:46:00"/>
        <d v="2022-05-27T09:51:00"/>
        <d v="2022-05-27T09:52:00"/>
        <d v="2022-05-27T09:53:00"/>
        <d v="2022-05-27T11:04:00"/>
        <d v="2022-05-27T13:26:00"/>
        <d v="2022-05-27T16:21:00"/>
        <d v="2022-05-27T16:43:00"/>
        <d v="2022-05-30T10:59:00"/>
        <d v="2022-05-30T11:37:00"/>
        <d v="2022-05-30T11:38:00"/>
        <d v="2022-05-30T15:01:00"/>
        <d v="2022-05-30T15:08:00"/>
        <d v="2022-05-30T15:09:00"/>
        <d v="2022-05-30T21:04:00"/>
        <d v="2022-05-31T10:53:00"/>
        <d v="2022-05-31T14:25:00"/>
        <d v="2022-05-31T14:26:00"/>
        <d v="2022-05-31T14:48:00"/>
        <d v="2022-05-31T14:49:00"/>
        <d v="2022-05-31T14:52:00"/>
        <d v="2022-05-31T14:54:00"/>
        <d v="2022-05-31T15:00:00"/>
        <d v="2022-05-31T15:11:00"/>
        <d v="2022-05-31T15:28:00"/>
        <d v="2022-05-31T15:39:00"/>
        <d v="2022-05-31T17:34:00"/>
        <d v="2022-05-31T18:12:00"/>
        <d v="2022-05-31T19:21:00"/>
        <d v="2022-05-31T19:24:00"/>
        <d v="2022-05-31T19:40:00"/>
        <d v="2022-05-31T20:12:00"/>
        <d v="2022-05-31T20:16:00"/>
        <d v="2022-05-31T20:20:00"/>
        <d v="2022-05-31T20:52:00"/>
        <d v="2022-05-31T20:58:00"/>
        <d v="2022-05-31T22:40:00"/>
        <d v="2022-06-01T00:06:00"/>
        <d v="2022-06-01T00:14:00"/>
        <d v="2022-06-01T00:18:00"/>
        <d v="2022-06-01T10:59:00"/>
        <d v="2022-06-01T12:24:00"/>
        <d v="2022-06-01T14:43:00"/>
        <d v="2022-06-01T15:44:00"/>
        <d v="2022-06-01T16:19:00"/>
        <d v="2022-06-01T16:21:00"/>
        <d v="2022-06-01T16:24:00"/>
        <d v="2022-06-01T17:56:00"/>
        <d v="2022-06-01T19:31:00"/>
        <d v="2022-06-02T08:51:00"/>
        <d v="2022-06-02T08:57:00"/>
        <d v="2022-06-02T09:04:00"/>
        <d v="2022-06-02T09:08:00"/>
        <d v="2022-06-02T10:46:00"/>
        <d v="2022-06-02T11:23:00"/>
        <d v="2022-06-02T16:17:00"/>
        <d v="2022-06-02T17:18:00"/>
        <d v="2022-06-02T17:59:00"/>
        <d v="2022-06-02T18:00:00"/>
        <d v="2022-06-03T10:37:00"/>
        <d v="2022-06-03T10:39:00"/>
        <d v="2022-06-03T10:41:00"/>
        <d v="2022-06-03T16:48:00"/>
        <d v="2022-06-03T16:54:00"/>
        <d v="2022-06-03T16:56:00"/>
        <d v="2022-06-03T17:05:00"/>
        <d v="2022-06-03T17:07:00"/>
        <d v="2022-06-03T17:10:00"/>
        <d v="2022-06-03T17:17:00"/>
        <d v="2022-06-05T22:11:00"/>
        <d v="2022-06-05T22:21:00"/>
        <d v="2022-06-06T11:13:00"/>
        <d v="2022-06-06T11:33:00"/>
        <d v="2022-06-06T12:14:00"/>
        <d v="2022-06-06T15:50:00"/>
        <d v="2022-06-06T16:17:00"/>
        <d v="2022-06-06T17:01:00"/>
        <d v="2022-06-06T17:34:00"/>
        <d v="2022-06-06T17:35:00"/>
        <d v="2022-06-07T12:23:00"/>
        <d v="2022-06-07T14:13:00"/>
        <d v="2022-06-07T16:14:00"/>
        <d v="2022-06-08T00:52:00"/>
        <d v="2022-06-08T00:53:00"/>
        <d v="2022-06-08T00:54:00"/>
        <d v="2022-06-08T09:15:00"/>
        <d v="2022-06-08T10:43:00"/>
        <d v="2022-06-08T15:08:00"/>
        <d v="2022-06-08T15:46:00"/>
        <d v="2022-06-08T19:28:00"/>
        <d v="2022-06-09T08:10:00"/>
        <d v="2022-06-09T10:28:00"/>
        <d v="2022-06-09T10:49:00"/>
        <d v="2022-06-09T10:50:00"/>
        <d v="2022-06-09T13:16:00"/>
        <d v="2022-06-09T14:19:00"/>
        <d v="2022-06-09T15:18:00"/>
        <d v="2022-06-10T00:14:00"/>
        <d v="2022-06-10T06:33:00"/>
        <d v="2022-06-10T06:34:00"/>
        <d v="2022-06-10T06:35:00"/>
        <d v="2022-06-10T06:36:00"/>
        <d v="2022-06-10T10:08:00"/>
        <d v="2022-06-10T10:32:00"/>
        <d v="2022-06-10T10:40:00"/>
        <d v="2022-06-10T10:42:00"/>
        <d v="2022-06-10T10:43:00"/>
        <d v="2022-06-10T11:39:00"/>
        <d v="2022-06-10T12:30:00"/>
        <d v="2022-06-10T16:03:00"/>
        <d v="2022-06-10T16:14:00"/>
        <d v="2022-06-10T17:25:00"/>
        <d v="2022-06-10T17:26:00"/>
      </sharedItems>
    </cacheField>
    <cacheField name="Check Coord" numFmtId="0">
      <sharedItems containsBlank="1" count="5">
        <s v="CAROLINA TIMANA"/>
        <s v="Fernanda Salcedo"/>
        <s v="Vilda Gomez"/>
        <s v="Viviana Verdeza"/>
        <m/>
      </sharedItems>
    </cacheField>
    <cacheField name="Fecha Check coor" numFmtId="0">
      <sharedItems containsNonDate="0" containsDate="1" containsString="0" containsBlank="1" minDate="2022-05-12T20:25:00" maxDate="2022-06-10T16:05:00" count="190">
        <d v="2022-05-12T20:25:00"/>
        <d v="2022-05-13T07:58:00"/>
        <d v="2022-05-13T07:59:00"/>
        <d v="2022-05-13T08:07:00"/>
        <d v="2022-05-13T13:59:00"/>
        <d v="2022-05-14T14:46:00"/>
        <d v="2022-05-14T14:51:00"/>
        <d v="2022-05-15T12:11:00"/>
        <d v="2022-05-16T23:50:00"/>
        <d v="2022-05-17T12:34:00"/>
        <d v="2022-05-17T13:38:00"/>
        <d v="2022-05-17T13:50:00"/>
        <d v="2022-05-17T13:51:00"/>
        <d v="2022-05-17T13:54:00"/>
        <d v="2022-05-17T13:58:00"/>
        <d v="2022-05-17T14:40:00"/>
        <d v="2022-05-17T14:46:00"/>
        <d v="2022-05-17T15:14:00"/>
        <d v="2022-05-17T15:59:00"/>
        <d v="2022-05-17T16:05:00"/>
        <d v="2022-05-17T16:22:00"/>
        <d v="2022-05-17T16:26:00"/>
        <d v="2022-05-17T16:30:00"/>
        <d v="2022-05-17T16:31:00"/>
        <d v="2022-05-17T16:32:00"/>
        <d v="2022-05-17T20:40:00"/>
        <d v="2022-05-17T20:50:00"/>
        <d v="2022-05-17T21:28:00"/>
        <d v="2022-05-17T21:48:00"/>
        <d v="2022-05-17T21:50:00"/>
        <d v="2022-05-18T00:00:00"/>
        <d v="2022-05-18T00:02:00"/>
        <d v="2022-05-18T00:27:00"/>
        <d v="2022-05-18T02:46:00"/>
        <d v="2022-05-18T02:57:00"/>
        <d v="2022-05-18T02:59:00"/>
        <d v="2022-05-18T03:00:00"/>
        <d v="2022-05-18T03:03:00"/>
        <d v="2022-05-18T03:04:00"/>
        <d v="2022-05-18T12:23:00"/>
        <d v="2022-05-18T12:36:00"/>
        <d v="2022-05-18T23:01:00"/>
        <d v="2022-05-18T23:12:00"/>
        <d v="2022-05-18T23:19:00"/>
        <d v="2022-05-20T09:18:00"/>
        <d v="2022-05-20T09:29:00"/>
        <d v="2022-05-20T10:54:00"/>
        <d v="2022-05-20T17:52:00"/>
        <d v="2022-05-20T18:05:00"/>
        <d v="2022-05-20T18:06:00"/>
        <d v="2022-05-20T18:24:00"/>
        <d v="2022-05-20T18:25:00"/>
        <d v="2022-05-20T18:47:00"/>
        <d v="2022-05-20T18:51:00"/>
        <d v="2022-05-22T18:32:00"/>
        <d v="2022-05-22T18:38:00"/>
        <d v="2022-05-22T18:43:00"/>
        <d v="2022-05-22T19:46:00"/>
        <d v="2022-05-22T19:48:00"/>
        <d v="2022-05-22T20:01:00"/>
        <d v="2022-05-22T20:02:00"/>
        <d v="2022-05-22T20:03:00"/>
        <d v="2022-05-22T20:26:00"/>
        <d v="2022-05-22T21:28:00"/>
        <d v="2022-05-22T21:29:00"/>
        <d v="2022-05-22T21:30:00"/>
        <d v="2022-05-22T22:33:00"/>
        <d v="2022-05-22T22:37:00"/>
        <d v="2022-05-23T16:16:00"/>
        <d v="2022-05-23T16:17:00"/>
        <d v="2022-05-23T16:24:00"/>
        <d v="2022-05-23T17:16:00"/>
        <d v="2022-05-23T20:58:00"/>
        <d v="2022-05-23T21:00:00"/>
        <d v="2022-05-23T21:35:00"/>
        <d v="2022-05-23T21:38:00"/>
        <d v="2022-05-24T10:19:00"/>
        <d v="2022-05-24T10:22:00"/>
        <d v="2022-05-24T11:54:00"/>
        <d v="2022-05-24T11:55:00"/>
        <d v="2022-05-24T11:56:00"/>
        <d v="2022-05-24T12:47:00"/>
        <d v="2022-05-24T18:48:00"/>
        <d v="2022-05-25T10:12:00"/>
        <d v="2022-05-25T10:52:00"/>
        <d v="2022-05-25T10:53:00"/>
        <d v="2022-05-25T10:55:00"/>
        <d v="2022-05-25T10:56:00"/>
        <d v="2022-05-25T11:09:00"/>
        <d v="2022-05-25T11:17:00"/>
        <d v="2022-05-25T11:19:00"/>
        <d v="2022-05-25T11:20:00"/>
        <d v="2022-05-25T11:36:00"/>
        <d v="2022-05-25T12:30:00"/>
        <d v="2022-05-25T12:31:00"/>
        <d v="2022-05-25T12:48:00"/>
        <d v="2022-05-25T12:50:00"/>
        <d v="2022-05-25T12:51:00"/>
        <d v="2022-05-25T16:37:00"/>
        <d v="2022-05-25T19:17:00"/>
        <d v="2022-05-25T19:19:00"/>
        <d v="2022-05-25T19:46:00"/>
        <d v="2022-05-25T19:47:00"/>
        <d v="2022-05-25T20:16:00"/>
        <d v="2022-05-25T20:37:00"/>
        <d v="2022-05-25T20:52:00"/>
        <d v="2022-05-25T21:05:00"/>
        <d v="2022-05-25T21:15:00"/>
        <d v="2022-05-25T21:46:00"/>
        <d v="2022-05-26T09:32:00"/>
        <d v="2022-05-26T10:42:00"/>
        <d v="2022-05-26T10:43:00"/>
        <d v="2022-05-26T10:44:00"/>
        <d v="2022-05-26T15:00:00"/>
        <d v="2022-05-27T09:38:00"/>
        <d v="2022-05-27T15:47:00"/>
        <d v="2022-05-27T16:21:00"/>
        <d v="2022-05-27T16:23:00"/>
        <d v="2022-05-27T16:28:00"/>
        <d v="2022-05-27T16:41:00"/>
        <d v="2022-05-27T17:15:00"/>
        <d v="2022-05-27T17:17:00"/>
        <d v="2022-05-27T17:20:00"/>
        <d v="2022-05-27T17:21:00"/>
        <d v="2022-05-27T17:22:00"/>
        <d v="2022-05-27T17:37:00"/>
        <d v="2022-05-27T17:43:00"/>
        <d v="2022-05-27T17:44:00"/>
        <d v="2022-05-27T18:31:00"/>
        <d v="2022-05-27T18:32:00"/>
        <d v="2022-05-27T18:34:00"/>
        <d v="2022-05-27T18:38:00"/>
        <d v="2022-05-27T18:40:00"/>
        <d v="2022-05-27T18:44:00"/>
        <d v="2022-05-27T18:45:00"/>
        <d v="2022-05-27T18:46:00"/>
        <d v="2022-05-27T18:50:00"/>
        <d v="2022-05-27T18:53:00"/>
        <d v="2022-05-27T18:54:00"/>
        <d v="2022-05-27T19:08:00"/>
        <d v="2022-05-31T09:39:00"/>
        <d v="2022-05-31T09:58:00"/>
        <d v="2022-05-31T10:00:00"/>
        <d v="2022-05-31T11:19:00"/>
        <d v="2022-05-31T11:39:00"/>
        <d v="2022-05-31T11:43:00"/>
        <d v="2022-05-31T11:52:00"/>
        <d v="2022-05-31T11:53:00"/>
        <d v="2022-05-31T14:58:00"/>
        <d v="2022-05-31T14:59:00"/>
        <d v="2022-05-31T16:09:00"/>
        <d v="2022-05-31T16:27:00"/>
        <d v="2022-05-31T16:33:00"/>
        <d v="2022-05-31T16:38:00"/>
        <d v="2022-05-31T17:03:00"/>
        <d v="2022-06-01T19:44:00"/>
        <d v="2022-06-01T19:45:00"/>
        <d v="2022-06-02T15:40:00"/>
        <d v="2022-06-02T21:42:00"/>
        <d v="2022-06-02T21:43:00"/>
        <d v="2022-06-03T12:49:00"/>
        <d v="2022-06-03T18:39:00"/>
        <d v="2022-06-03T18:46:00"/>
        <d v="2022-06-03T18:49:00"/>
        <d v="2022-06-03T18:52:00"/>
        <d v="2022-06-03T19:03:00"/>
        <d v="2022-06-03T19:22:00"/>
        <d v="2022-06-05T18:54:00"/>
        <d v="2022-06-05T19:17:00"/>
        <d v="2022-06-06T10:16:00"/>
        <d v="2022-06-06T10:20:00"/>
        <d v="2022-06-06T11:13:00"/>
        <d v="2022-06-06T11:51:00"/>
        <d v="2022-06-07T15:51:00"/>
        <d v="2022-06-07T15:52:00"/>
        <d v="2022-06-07T18:12:00"/>
        <d v="2022-06-07T18:30:00"/>
        <d v="2022-06-07T18:39:00"/>
        <d v="2022-06-07T20:38:00"/>
        <d v="2022-06-07T21:06:00"/>
        <d v="2022-06-07T21:07:00"/>
        <d v="2022-06-07T21:08:00"/>
        <d v="2022-06-07T21:09:00"/>
        <d v="2022-06-07T21:10:00"/>
        <d v="2022-06-07T21:19:00"/>
        <d v="2022-06-08T12:14:00"/>
        <d v="2022-06-09T15:19:00"/>
        <d v="2022-06-09T20:41:00"/>
        <d v="2022-06-10T16:05:00"/>
        <m/>
      </sharedItems>
    </cacheField>
    <cacheField name="Estado llamada avance tutor" numFmtId="0">
      <sharedItems containsSemiMixedTypes="0" containsString="0" containsNumber="1" containsInteger="1" minValue="0" maxValue="1" count="2">
        <n v="0"/>
        <n v="1"/>
      </sharedItems>
    </cacheField>
    <cacheField name="Estado RID avance tutor" numFmtId="0">
      <sharedItems containsSemiMixedTypes="0" containsString="0" containsNumber="1" containsInteger="1" minValue="0" maxValue="1" count="2">
        <n v="0"/>
        <n v="1"/>
      </sharedItems>
    </cacheField>
    <cacheField name="Estado Encuesta direc avance tutor" numFmtId="0">
      <sharedItems containsSemiMixedTypes="0" containsString="0" containsNumber="1" containsInteger="1" minValue="0" maxValue="1" count="2">
        <n v="0"/>
        <n v="1"/>
      </sharedItems>
    </cacheField>
    <cacheField name="Estado PPT prog a dir avance tutor" numFmtId="0">
      <sharedItems containsSemiMixedTypes="0" containsString="0" containsNumber="1" containsInteger="1" minValue="0" maxValue="1" count="2">
        <n v="0"/>
        <n v="1"/>
      </sharedItems>
    </cacheField>
    <cacheField name="Estado PPT prog a docen avance tutor2" numFmtId="0">
      <sharedItems containsSemiMixedTypes="0" containsString="0" containsNumber="1" containsInteger="1" minValue="0" maxValue="1" count="2">
        <n v="0"/>
        <n v="1"/>
      </sharedItems>
    </cacheField>
    <cacheField name="Estado encuesta docentes avance tutor" numFmtId="0">
      <sharedItems containsSemiMixedTypes="0" containsString="0" containsNumber="1" containsInteger="1" minValue="0" maxValue="1" count="2">
        <n v="0"/>
        <n v="1"/>
      </sharedItems>
    </cacheField>
    <cacheField name="Estado Taller PC Doc avance tutor" numFmtId="0">
      <sharedItems containsSemiMixedTypes="0" containsString="0" containsNumber="1" containsInteger="1" minValue="0" maxValue="1" count="2">
        <n v="0"/>
        <n v="1"/>
      </sharedItems>
    </cacheField>
    <cacheField name="Estado encuesta est avance tutor" numFmtId="0">
      <sharedItems containsSemiMixedTypes="0" containsString="0" containsNumber="1" containsInteger="1" minValue="0" maxValue="1" count="2">
        <n v="0"/>
        <n v="1"/>
      </sharedItems>
    </cacheField>
    <cacheField name="Estado Inv Infraes avance tutor" numFmtId="0">
      <sharedItems containsSemiMixedTypes="0" containsString="0" containsNumber="1" containsInteger="1" minValue="0" maxValue="1" count="2">
        <n v="0"/>
        <n v="1"/>
      </sharedItems>
    </cacheField>
    <cacheField name="Estado entrev lider infor avance tutor" numFmtId="0">
      <sharedItems containsSemiMixedTypes="0" containsString="0" containsNumber="1" containsInteger="1" minValue="0" maxValue="1" count="2">
        <n v="0"/>
        <n v="1"/>
      </sharedItems>
    </cacheField>
    <cacheField name="Estado Obs aula avance tutor" numFmtId="0">
      <sharedItems containsSemiMixedTypes="0" containsString="0" containsNumber="1" containsInteger="1" minValue="0" maxValue="1" count="2">
        <n v="0"/>
        <n v="1"/>
      </sharedItems>
    </cacheField>
    <cacheField name="Estado recolec doc avance tutor" numFmtId="0">
      <sharedItems containsSemiMixedTypes="0" containsString="0" containsNumber="1" containsInteger="1" minValue="0" maxValue="1" count="2">
        <n v="0"/>
        <n v="1"/>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252" createdVersion="3">
  <cacheSource type="worksheet">
    <worksheetSource ref="BX1:BY253" sheet="Reporte Consolidación 2022 - Co"/>
  </cacheSource>
  <cacheFields count="2">
    <cacheField name="Conteo Act. Realizadas" numFmtId="0">
      <sharedItems containsSemiMixedTypes="0" containsString="0" containsNumber="1" containsInteger="1" minValue="0" maxValue="12" count="8">
        <n v="0"/>
        <n v="3"/>
        <n v="6"/>
        <n v="8"/>
        <n v="9"/>
        <n v="10"/>
        <n v="11"/>
        <n v="12"/>
      </sharedItems>
    </cacheField>
    <cacheField name="M1 % de avance" numFmtId="0">
      <sharedItems containsSemiMixedTypes="0" containsString="0" containsNumber="1" minValue="0" maxValue="1" count="8">
        <n v="0"/>
        <n v="0.25"/>
        <n v="0.5"/>
        <n v="0.666666666666667"/>
        <n v="0.75"/>
        <n v="0.833333333333333"/>
        <n v="0.916666666666667"/>
        <n v="1"/>
      </sharedItems>
    </cacheField>
  </cacheFields>
</pivotCacheDefinition>
</file>

<file path=xl/pivotCache/pivotCacheDefinition3.xml><?xml version="1.0" encoding="utf-8"?>
<pivotCacheDefinition xmlns="http://schemas.openxmlformats.org/spreadsheetml/2006/main" xmlns:r="http://schemas.openxmlformats.org/officeDocument/2006/relationships" r:id="rId1" recordCount="252" createdVersion="3">
  <cacheSource type="worksheet">
    <worksheetSource ref="BZ1:CA253" sheet="Reporte Consolidación 2022 - Co"/>
  </cacheSource>
  <cacheFields count="2">
    <cacheField name="Visita 1" numFmtId="0">
      <sharedItems containsSemiMixedTypes="0" containsString="0" containsNumber="1" containsInteger="1" minValue="0" maxValue="2" count="2">
        <n v="0"/>
        <n v="2"/>
      </sharedItems>
    </cacheField>
    <cacheField name="Visita 2" numFmtId="0">
      <sharedItems containsSemiMixedTypes="0" containsString="0" containsNumber="1" containsInteger="1" minValue="0" maxValue="2" count="3">
        <n v="0"/>
        <n v="1"/>
        <n v="2"/>
      </sharedItems>
    </cacheField>
  </cacheFields>
</pivotCacheDefinition>
</file>

<file path=xl/pivotCache/pivotCacheRecords1.xml><?xml version="1.0" encoding="utf-8"?>
<pivotCacheRecords xmlns="http://schemas.openxmlformats.org/spreadsheetml/2006/main" xmlns:r="http://schemas.openxmlformats.org/officeDocument/2006/relationships" count="252">
  <r>
    <x v="0"/>
    <x v="0"/>
    <x v="0"/>
    <x v="20"/>
    <x v="7"/>
    <x v="178"/>
    <x v="170"/>
    <x v="0"/>
    <x v="1"/>
    <x v="50"/>
    <x v="0"/>
    <x v="24"/>
    <x v="3"/>
    <x v="15"/>
    <x v="115"/>
    <x v="3"/>
    <x v="0"/>
    <x v="11"/>
    <x v="2"/>
    <x v="3"/>
    <x v="1"/>
    <x v="10"/>
    <x v="2"/>
    <x v="10"/>
    <x v="2"/>
    <x v="10"/>
    <x v="2"/>
    <x v="16"/>
    <x v="1"/>
    <x v="4"/>
    <x v="1"/>
    <x v="3"/>
    <x v="1"/>
    <x v="17"/>
    <x v="1"/>
    <x v="11"/>
    <x v="1"/>
    <x v="1"/>
    <x v="13"/>
    <x v="89"/>
    <x v="94"/>
    <x v="0"/>
    <x v="0"/>
    <x v="0"/>
    <x v="0"/>
    <x v="0"/>
    <x v="0"/>
    <x v="51"/>
    <x v="0"/>
    <x v="45"/>
    <x v="0"/>
    <x v="0"/>
    <x v="0"/>
    <x v="0"/>
    <x v="0"/>
    <x v="0"/>
    <x v="0"/>
    <x v="2"/>
    <x v="1"/>
    <x v="23"/>
    <x v="1"/>
    <x v="82"/>
    <x v="1"/>
    <x v="1"/>
    <x v="1"/>
    <x v="1"/>
    <x v="1"/>
    <x v="1"/>
    <x v="1"/>
    <x v="1"/>
    <x v="1"/>
    <x v="1"/>
    <x v="1"/>
    <x v="1"/>
  </r>
  <r>
    <x v="0"/>
    <x v="0"/>
    <x v="0"/>
    <x v="20"/>
    <x v="7"/>
    <x v="181"/>
    <x v="169"/>
    <x v="1"/>
    <x v="1"/>
    <x v="52"/>
    <x v="0"/>
    <x v="24"/>
    <x v="2"/>
    <x v="6"/>
    <x v="143"/>
    <x v="2"/>
    <x v="0"/>
    <x v="3"/>
    <x v="2"/>
    <x v="2"/>
    <x v="1"/>
    <x v="2"/>
    <x v="2"/>
    <x v="2"/>
    <x v="2"/>
    <x v="2"/>
    <x v="2"/>
    <x v="3"/>
    <x v="1"/>
    <x v="3"/>
    <x v="1"/>
    <x v="2"/>
    <x v="1"/>
    <x v="17"/>
    <x v="1"/>
    <x v="3"/>
    <x v="1"/>
    <x v="1"/>
    <x v="13"/>
    <x v="128"/>
    <x v="116"/>
    <x v="0"/>
    <x v="0"/>
    <x v="0"/>
    <x v="0"/>
    <x v="0"/>
    <x v="0"/>
    <x v="31"/>
    <x v="0"/>
    <x v="14"/>
    <x v="0"/>
    <x v="0"/>
    <x v="0"/>
    <x v="0"/>
    <x v="0"/>
    <x v="0"/>
    <x v="0"/>
    <x v="40"/>
    <x v="14"/>
    <x v="34"/>
    <x v="1"/>
    <x v="150"/>
    <x v="1"/>
    <x v="1"/>
    <x v="1"/>
    <x v="1"/>
    <x v="1"/>
    <x v="1"/>
    <x v="1"/>
    <x v="1"/>
    <x v="1"/>
    <x v="1"/>
    <x v="1"/>
    <x v="1"/>
  </r>
  <r>
    <x v="0"/>
    <x v="0"/>
    <x v="0"/>
    <x v="20"/>
    <x v="7"/>
    <x v="146"/>
    <x v="165"/>
    <x v="2"/>
    <x v="1"/>
    <x v="61"/>
    <x v="0"/>
    <x v="24"/>
    <x v="6"/>
    <x v="10"/>
    <x v="57"/>
    <x v="6"/>
    <x v="0"/>
    <x v="7"/>
    <x v="2"/>
    <x v="6"/>
    <x v="1"/>
    <x v="12"/>
    <x v="2"/>
    <x v="12"/>
    <x v="2"/>
    <x v="12"/>
    <x v="2"/>
    <x v="6"/>
    <x v="1"/>
    <x v="7"/>
    <x v="1"/>
    <x v="6"/>
    <x v="1"/>
    <x v="17"/>
    <x v="1"/>
    <x v="13"/>
    <x v="1"/>
    <x v="1"/>
    <x v="13"/>
    <x v="101"/>
    <x v="142"/>
    <x v="0"/>
    <x v="0"/>
    <x v="0"/>
    <x v="0"/>
    <x v="0"/>
    <x v="0"/>
    <x v="26"/>
    <x v="0"/>
    <x v="20"/>
    <x v="0"/>
    <x v="0"/>
    <x v="0"/>
    <x v="0"/>
    <x v="0"/>
    <x v="0"/>
    <x v="0"/>
    <x v="2"/>
    <x v="1"/>
    <x v="21"/>
    <x v="1"/>
    <x v="103"/>
    <x v="1"/>
    <x v="1"/>
    <x v="1"/>
    <x v="1"/>
    <x v="1"/>
    <x v="1"/>
    <x v="1"/>
    <x v="1"/>
    <x v="1"/>
    <x v="1"/>
    <x v="1"/>
    <x v="1"/>
  </r>
  <r>
    <x v="0"/>
    <x v="0"/>
    <x v="0"/>
    <x v="20"/>
    <x v="7"/>
    <x v="148"/>
    <x v="231"/>
    <x v="3"/>
    <x v="1"/>
    <x v="62"/>
    <x v="0"/>
    <x v="24"/>
    <x v="0"/>
    <x v="13"/>
    <x v="114"/>
    <x v="0"/>
    <x v="0"/>
    <x v="2"/>
    <x v="2"/>
    <x v="9"/>
    <x v="1"/>
    <x v="14"/>
    <x v="2"/>
    <x v="14"/>
    <x v="2"/>
    <x v="14"/>
    <x v="2"/>
    <x v="15"/>
    <x v="1"/>
    <x v="1"/>
    <x v="1"/>
    <x v="0"/>
    <x v="1"/>
    <x v="17"/>
    <x v="1"/>
    <x v="1"/>
    <x v="1"/>
    <x v="1"/>
    <x v="13"/>
    <x v="103"/>
    <x v="13"/>
    <x v="0"/>
    <x v="0"/>
    <x v="0"/>
    <x v="0"/>
    <x v="0"/>
    <x v="0"/>
    <x v="11"/>
    <x v="0"/>
    <x v="12"/>
    <x v="0"/>
    <x v="0"/>
    <x v="0"/>
    <x v="0"/>
    <x v="0"/>
    <x v="0"/>
    <x v="0"/>
    <x v="20"/>
    <x v="1"/>
    <x v="21"/>
    <x v="1"/>
    <x v="104"/>
    <x v="1"/>
    <x v="1"/>
    <x v="1"/>
    <x v="1"/>
    <x v="1"/>
    <x v="1"/>
    <x v="1"/>
    <x v="1"/>
    <x v="1"/>
    <x v="1"/>
    <x v="1"/>
    <x v="1"/>
  </r>
  <r>
    <x v="0"/>
    <x v="0"/>
    <x v="0"/>
    <x v="20"/>
    <x v="7"/>
    <x v="141"/>
    <x v="166"/>
    <x v="4"/>
    <x v="1"/>
    <x v="21"/>
    <x v="0"/>
    <x v="109"/>
    <x v="7"/>
    <x v="13"/>
    <x v="67"/>
    <x v="7"/>
    <x v="0"/>
    <x v="15"/>
    <x v="2"/>
    <x v="7"/>
    <x v="1"/>
    <x v="13"/>
    <x v="2"/>
    <x v="13"/>
    <x v="2"/>
    <x v="13"/>
    <x v="2"/>
    <x v="13"/>
    <x v="1"/>
    <x v="8"/>
    <x v="1"/>
    <x v="13"/>
    <x v="1"/>
    <x v="17"/>
    <x v="1"/>
    <x v="14"/>
    <x v="1"/>
    <x v="1"/>
    <x v="13"/>
    <x v="104"/>
    <x v="105"/>
    <x v="0"/>
    <x v="0"/>
    <x v="0"/>
    <x v="0"/>
    <x v="0"/>
    <x v="0"/>
    <x v="63"/>
    <x v="0"/>
    <x v="49"/>
    <x v="0"/>
    <x v="0"/>
    <x v="0"/>
    <x v="0"/>
    <x v="0"/>
    <x v="0"/>
    <x v="0"/>
    <x v="5"/>
    <x v="1"/>
    <x v="24"/>
    <x v="1"/>
    <x v="105"/>
    <x v="1"/>
    <x v="1"/>
    <x v="1"/>
    <x v="1"/>
    <x v="1"/>
    <x v="1"/>
    <x v="1"/>
    <x v="1"/>
    <x v="1"/>
    <x v="1"/>
    <x v="1"/>
    <x v="1"/>
  </r>
  <r>
    <x v="0"/>
    <x v="0"/>
    <x v="0"/>
    <x v="20"/>
    <x v="7"/>
    <x v="176"/>
    <x v="162"/>
    <x v="5"/>
    <x v="1"/>
    <x v="21"/>
    <x v="0"/>
    <x v="103"/>
    <x v="4"/>
    <x v="10"/>
    <x v="27"/>
    <x v="4"/>
    <x v="0"/>
    <x v="36"/>
    <x v="2"/>
    <x v="4"/>
    <x v="1"/>
    <x v="11"/>
    <x v="2"/>
    <x v="11"/>
    <x v="2"/>
    <x v="11"/>
    <x v="2"/>
    <x v="11"/>
    <x v="1"/>
    <x v="5"/>
    <x v="1"/>
    <x v="4"/>
    <x v="1"/>
    <x v="17"/>
    <x v="1"/>
    <x v="12"/>
    <x v="1"/>
    <x v="1"/>
    <x v="13"/>
    <x v="105"/>
    <x v="30"/>
    <x v="0"/>
    <x v="0"/>
    <x v="0"/>
    <x v="0"/>
    <x v="0"/>
    <x v="0"/>
    <x v="57"/>
    <x v="0"/>
    <x v="46"/>
    <x v="0"/>
    <x v="0"/>
    <x v="0"/>
    <x v="0"/>
    <x v="0"/>
    <x v="0"/>
    <x v="0"/>
    <x v="4"/>
    <x v="1"/>
    <x v="61"/>
    <x v="1"/>
    <x v="106"/>
    <x v="1"/>
    <x v="1"/>
    <x v="1"/>
    <x v="1"/>
    <x v="1"/>
    <x v="1"/>
    <x v="1"/>
    <x v="1"/>
    <x v="1"/>
    <x v="1"/>
    <x v="1"/>
    <x v="1"/>
  </r>
  <r>
    <x v="0"/>
    <x v="0"/>
    <x v="0"/>
    <x v="20"/>
    <x v="7"/>
    <x v="180"/>
    <x v="167"/>
    <x v="6"/>
    <x v="1"/>
    <x v="21"/>
    <x v="0"/>
    <x v="109"/>
    <x v="1"/>
    <x v="12"/>
    <x v="78"/>
    <x v="1"/>
    <x v="0"/>
    <x v="2"/>
    <x v="2"/>
    <x v="1"/>
    <x v="1"/>
    <x v="1"/>
    <x v="2"/>
    <x v="1"/>
    <x v="2"/>
    <x v="1"/>
    <x v="2"/>
    <x v="14"/>
    <x v="1"/>
    <x v="2"/>
    <x v="1"/>
    <x v="1"/>
    <x v="1"/>
    <x v="17"/>
    <x v="1"/>
    <x v="15"/>
    <x v="1"/>
    <x v="1"/>
    <x v="13"/>
    <x v="106"/>
    <x v="69"/>
    <x v="0"/>
    <x v="0"/>
    <x v="0"/>
    <x v="0"/>
    <x v="0"/>
    <x v="0"/>
    <x v="14"/>
    <x v="0"/>
    <x v="29"/>
    <x v="0"/>
    <x v="0"/>
    <x v="0"/>
    <x v="0"/>
    <x v="0"/>
    <x v="0"/>
    <x v="0"/>
    <x v="3"/>
    <x v="1"/>
    <x v="22"/>
    <x v="1"/>
    <x v="107"/>
    <x v="1"/>
    <x v="1"/>
    <x v="1"/>
    <x v="1"/>
    <x v="1"/>
    <x v="1"/>
    <x v="1"/>
    <x v="1"/>
    <x v="1"/>
    <x v="1"/>
    <x v="1"/>
    <x v="1"/>
  </r>
  <r>
    <x v="0"/>
    <x v="0"/>
    <x v="2"/>
    <x v="20"/>
    <x v="7"/>
    <x v="127"/>
    <x v="163"/>
    <x v="14"/>
    <x v="12"/>
    <x v="25"/>
    <x v="0"/>
    <x v="108"/>
    <x v="11"/>
    <x v="10"/>
    <x v="139"/>
    <x v="11"/>
    <x v="0"/>
    <x v="13"/>
    <x v="2"/>
    <x v="11"/>
    <x v="1"/>
    <x v="12"/>
    <x v="2"/>
    <x v="12"/>
    <x v="2"/>
    <x v="12"/>
    <x v="2"/>
    <x v="11"/>
    <x v="1"/>
    <x v="13"/>
    <x v="1"/>
    <x v="11"/>
    <x v="1"/>
    <x v="17"/>
    <x v="1"/>
    <x v="13"/>
    <x v="1"/>
    <x v="2"/>
    <x v="2"/>
    <x v="193"/>
    <x v="25"/>
    <x v="0"/>
    <x v="0"/>
    <x v="0"/>
    <x v="0"/>
    <x v="0"/>
    <x v="0"/>
    <x v="56"/>
    <x v="0"/>
    <x v="57"/>
    <x v="0"/>
    <x v="0"/>
    <x v="0"/>
    <x v="0"/>
    <x v="0"/>
    <x v="0"/>
    <x v="1"/>
    <x v="39"/>
    <x v="3"/>
    <x v="176"/>
    <x v="1"/>
    <x v="44"/>
    <x v="1"/>
    <x v="1"/>
    <x v="1"/>
    <x v="1"/>
    <x v="1"/>
    <x v="1"/>
    <x v="1"/>
    <x v="1"/>
    <x v="1"/>
    <x v="1"/>
    <x v="1"/>
    <x v="1"/>
  </r>
  <r>
    <x v="0"/>
    <x v="0"/>
    <x v="2"/>
    <x v="20"/>
    <x v="7"/>
    <x v="138"/>
    <x v="171"/>
    <x v="15"/>
    <x v="12"/>
    <x v="26"/>
    <x v="0"/>
    <x v="93"/>
    <x v="9"/>
    <x v="18"/>
    <x v="25"/>
    <x v="9"/>
    <x v="0"/>
    <x v="10"/>
    <x v="2"/>
    <x v="9"/>
    <x v="1"/>
    <x v="19"/>
    <x v="2"/>
    <x v="19"/>
    <x v="2"/>
    <x v="19"/>
    <x v="2"/>
    <x v="19"/>
    <x v="1"/>
    <x v="20"/>
    <x v="1"/>
    <x v="19"/>
    <x v="1"/>
    <x v="17"/>
    <x v="1"/>
    <x v="21"/>
    <x v="1"/>
    <x v="2"/>
    <x v="2"/>
    <x v="194"/>
    <x v="15"/>
    <x v="0"/>
    <x v="0"/>
    <x v="0"/>
    <x v="0"/>
    <x v="0"/>
    <x v="0"/>
    <x v="24"/>
    <x v="0"/>
    <x v="13"/>
    <x v="0"/>
    <x v="0"/>
    <x v="0"/>
    <x v="0"/>
    <x v="0"/>
    <x v="0"/>
    <x v="1"/>
    <x v="39"/>
    <x v="3"/>
    <x v="177"/>
    <x v="1"/>
    <x v="45"/>
    <x v="1"/>
    <x v="1"/>
    <x v="1"/>
    <x v="1"/>
    <x v="1"/>
    <x v="1"/>
    <x v="1"/>
    <x v="1"/>
    <x v="1"/>
    <x v="1"/>
    <x v="1"/>
    <x v="1"/>
  </r>
  <r>
    <x v="0"/>
    <x v="0"/>
    <x v="2"/>
    <x v="20"/>
    <x v="7"/>
    <x v="160"/>
    <x v="164"/>
    <x v="16"/>
    <x v="12"/>
    <x v="28"/>
    <x v="0"/>
    <x v="94"/>
    <x v="10"/>
    <x v="21"/>
    <x v="37"/>
    <x v="10"/>
    <x v="0"/>
    <x v="23"/>
    <x v="2"/>
    <x v="10"/>
    <x v="1"/>
    <x v="22"/>
    <x v="2"/>
    <x v="22"/>
    <x v="2"/>
    <x v="22"/>
    <x v="2"/>
    <x v="21"/>
    <x v="1"/>
    <x v="22"/>
    <x v="1"/>
    <x v="21"/>
    <x v="1"/>
    <x v="17"/>
    <x v="1"/>
    <x v="23"/>
    <x v="1"/>
    <x v="2"/>
    <x v="2"/>
    <x v="194"/>
    <x v="12"/>
    <x v="0"/>
    <x v="0"/>
    <x v="0"/>
    <x v="0"/>
    <x v="0"/>
    <x v="0"/>
    <x v="73"/>
    <x v="0"/>
    <x v="23"/>
    <x v="0"/>
    <x v="0"/>
    <x v="0"/>
    <x v="0"/>
    <x v="0"/>
    <x v="0"/>
    <x v="1"/>
    <x v="39"/>
    <x v="3"/>
    <x v="177"/>
    <x v="1"/>
    <x v="46"/>
    <x v="1"/>
    <x v="1"/>
    <x v="1"/>
    <x v="1"/>
    <x v="1"/>
    <x v="1"/>
    <x v="1"/>
    <x v="1"/>
    <x v="1"/>
    <x v="1"/>
    <x v="1"/>
    <x v="1"/>
  </r>
  <r>
    <x v="0"/>
    <x v="0"/>
    <x v="2"/>
    <x v="20"/>
    <x v="7"/>
    <x v="153"/>
    <x v="161"/>
    <x v="17"/>
    <x v="24"/>
    <x v="35"/>
    <x v="0"/>
    <x v="92"/>
    <x v="23"/>
    <x v="28"/>
    <x v="59"/>
    <x v="24"/>
    <x v="0"/>
    <x v="27"/>
    <x v="2"/>
    <x v="23"/>
    <x v="1"/>
    <x v="29"/>
    <x v="2"/>
    <x v="29"/>
    <x v="2"/>
    <x v="29"/>
    <x v="2"/>
    <x v="24"/>
    <x v="1"/>
    <x v="25"/>
    <x v="1"/>
    <x v="24"/>
    <x v="1"/>
    <x v="17"/>
    <x v="1"/>
    <x v="26"/>
    <x v="1"/>
    <x v="2"/>
    <x v="2"/>
    <x v="195"/>
    <x v="118"/>
    <x v="0"/>
    <x v="0"/>
    <x v="0"/>
    <x v="0"/>
    <x v="0"/>
    <x v="0"/>
    <x v="90"/>
    <x v="0"/>
    <x v="28"/>
    <x v="0"/>
    <x v="0"/>
    <x v="0"/>
    <x v="0"/>
    <x v="0"/>
    <x v="0"/>
    <x v="1"/>
    <x v="39"/>
    <x v="3"/>
    <x v="178"/>
    <x v="1"/>
    <x v="116"/>
    <x v="1"/>
    <x v="1"/>
    <x v="1"/>
    <x v="1"/>
    <x v="1"/>
    <x v="1"/>
    <x v="1"/>
    <x v="1"/>
    <x v="1"/>
    <x v="1"/>
    <x v="1"/>
    <x v="1"/>
  </r>
  <r>
    <x v="0"/>
    <x v="0"/>
    <x v="2"/>
    <x v="20"/>
    <x v="7"/>
    <x v="102"/>
    <x v="168"/>
    <x v="18"/>
    <x v="11"/>
    <x v="39"/>
    <x v="0"/>
    <x v="57"/>
    <x v="6"/>
    <x v="12"/>
    <x v="43"/>
    <x v="6"/>
    <x v="0"/>
    <x v="15"/>
    <x v="2"/>
    <x v="6"/>
    <x v="1"/>
    <x v="14"/>
    <x v="2"/>
    <x v="14"/>
    <x v="2"/>
    <x v="14"/>
    <x v="2"/>
    <x v="13"/>
    <x v="1"/>
    <x v="14"/>
    <x v="1"/>
    <x v="13"/>
    <x v="1"/>
    <x v="17"/>
    <x v="1"/>
    <x v="14"/>
    <x v="1"/>
    <x v="2"/>
    <x v="2"/>
    <x v="195"/>
    <x v="192"/>
    <x v="0"/>
    <x v="0"/>
    <x v="0"/>
    <x v="0"/>
    <x v="0"/>
    <x v="0"/>
    <x v="101"/>
    <x v="0"/>
    <x v="26"/>
    <x v="0"/>
    <x v="0"/>
    <x v="0"/>
    <x v="0"/>
    <x v="0"/>
    <x v="0"/>
    <x v="1"/>
    <x v="66"/>
    <x v="3"/>
    <x v="178"/>
    <x v="1"/>
    <x v="160"/>
    <x v="1"/>
    <x v="1"/>
    <x v="1"/>
    <x v="1"/>
    <x v="1"/>
    <x v="1"/>
    <x v="1"/>
    <x v="1"/>
    <x v="1"/>
    <x v="1"/>
    <x v="1"/>
    <x v="1"/>
  </r>
  <r>
    <x v="0"/>
    <x v="0"/>
    <x v="2"/>
    <x v="20"/>
    <x v="8"/>
    <x v="206"/>
    <x v="234"/>
    <x v="19"/>
    <x v="6"/>
    <x v="97"/>
    <x v="0"/>
    <x v="49"/>
    <x v="3"/>
    <x v="3"/>
    <x v="143"/>
    <x v="3"/>
    <x v="0"/>
    <x v="4"/>
    <x v="2"/>
    <x v="3"/>
    <x v="1"/>
    <x v="4"/>
    <x v="2"/>
    <x v="4"/>
    <x v="2"/>
    <x v="4"/>
    <x v="2"/>
    <x v="4"/>
    <x v="1"/>
    <x v="4"/>
    <x v="1"/>
    <x v="4"/>
    <x v="1"/>
    <x v="17"/>
    <x v="1"/>
    <x v="4"/>
    <x v="1"/>
    <x v="2"/>
    <x v="2"/>
    <x v="193"/>
    <x v="199"/>
    <x v="0"/>
    <x v="0"/>
    <x v="0"/>
    <x v="0"/>
    <x v="0"/>
    <x v="0"/>
    <x v="65"/>
    <x v="0"/>
    <x v="26"/>
    <x v="0"/>
    <x v="0"/>
    <x v="0"/>
    <x v="0"/>
    <x v="0"/>
    <x v="0"/>
    <x v="1"/>
    <x v="33"/>
    <x v="3"/>
    <x v="176"/>
    <x v="1"/>
    <x v="115"/>
    <x v="1"/>
    <x v="1"/>
    <x v="1"/>
    <x v="1"/>
    <x v="1"/>
    <x v="1"/>
    <x v="1"/>
    <x v="1"/>
    <x v="1"/>
    <x v="1"/>
    <x v="1"/>
    <x v="1"/>
  </r>
  <r>
    <x v="0"/>
    <x v="0"/>
    <x v="2"/>
    <x v="20"/>
    <x v="12"/>
    <x v="204"/>
    <x v="235"/>
    <x v="20"/>
    <x v="6"/>
    <x v="67"/>
    <x v="0"/>
    <x v="56"/>
    <x v="1"/>
    <x v="6"/>
    <x v="47"/>
    <x v="1"/>
    <x v="0"/>
    <x v="2"/>
    <x v="2"/>
    <x v="1"/>
    <x v="1"/>
    <x v="1"/>
    <x v="2"/>
    <x v="1"/>
    <x v="2"/>
    <x v="8"/>
    <x v="2"/>
    <x v="2"/>
    <x v="1"/>
    <x v="2"/>
    <x v="1"/>
    <x v="8"/>
    <x v="1"/>
    <x v="17"/>
    <x v="1"/>
    <x v="2"/>
    <x v="1"/>
    <x v="2"/>
    <x v="2"/>
    <x v="192"/>
    <x v="10"/>
    <x v="0"/>
    <x v="0"/>
    <x v="0"/>
    <x v="0"/>
    <x v="0"/>
    <x v="0"/>
    <x v="4"/>
    <x v="0"/>
    <x v="21"/>
    <x v="0"/>
    <x v="0"/>
    <x v="0"/>
    <x v="0"/>
    <x v="0"/>
    <x v="0"/>
    <x v="1"/>
    <x v="33"/>
    <x v="3"/>
    <x v="175"/>
    <x v="1"/>
    <x v="54"/>
    <x v="1"/>
    <x v="1"/>
    <x v="1"/>
    <x v="1"/>
    <x v="1"/>
    <x v="1"/>
    <x v="1"/>
    <x v="1"/>
    <x v="1"/>
    <x v="1"/>
    <x v="1"/>
    <x v="1"/>
  </r>
  <r>
    <x v="0"/>
    <x v="0"/>
    <x v="4"/>
    <x v="19"/>
    <x v="13"/>
    <x v="235"/>
    <x v="152"/>
    <x v="28"/>
    <x v="1"/>
    <x v="93"/>
    <x v="0"/>
    <x v="8"/>
    <x v="11"/>
    <x v="22"/>
    <x v="49"/>
    <x v="11"/>
    <x v="0"/>
    <x v="26"/>
    <x v="2"/>
    <x v="11"/>
    <x v="1"/>
    <x v="18"/>
    <x v="2"/>
    <x v="23"/>
    <x v="2"/>
    <x v="18"/>
    <x v="2"/>
    <x v="18"/>
    <x v="1"/>
    <x v="19"/>
    <x v="1"/>
    <x v="18"/>
    <x v="1"/>
    <x v="17"/>
    <x v="1"/>
    <x v="25"/>
    <x v="1"/>
    <x v="2"/>
    <x v="4"/>
    <x v="150"/>
    <x v="191"/>
    <x v="0"/>
    <x v="0"/>
    <x v="0"/>
    <x v="0"/>
    <x v="0"/>
    <x v="0"/>
    <x v="94"/>
    <x v="0"/>
    <x v="12"/>
    <x v="0"/>
    <x v="0"/>
    <x v="0"/>
    <x v="0"/>
    <x v="0"/>
    <x v="0"/>
    <x v="1"/>
    <x v="66"/>
    <x v="5"/>
    <x v="127"/>
    <x v="1"/>
    <x v="155"/>
    <x v="1"/>
    <x v="1"/>
    <x v="1"/>
    <x v="1"/>
    <x v="1"/>
    <x v="1"/>
    <x v="1"/>
    <x v="1"/>
    <x v="1"/>
    <x v="1"/>
    <x v="1"/>
    <x v="1"/>
  </r>
  <r>
    <x v="0"/>
    <x v="0"/>
    <x v="4"/>
    <x v="19"/>
    <x v="13"/>
    <x v="230"/>
    <x v="151"/>
    <x v="29"/>
    <x v="2"/>
    <x v="99"/>
    <x v="0"/>
    <x v="8"/>
    <x v="4"/>
    <x v="16"/>
    <x v="45"/>
    <x v="4"/>
    <x v="0"/>
    <x v="20"/>
    <x v="2"/>
    <x v="4"/>
    <x v="1"/>
    <x v="4"/>
    <x v="2"/>
    <x v="4"/>
    <x v="2"/>
    <x v="8"/>
    <x v="2"/>
    <x v="30"/>
    <x v="1"/>
    <x v="5"/>
    <x v="1"/>
    <x v="4"/>
    <x v="1"/>
    <x v="17"/>
    <x v="1"/>
    <x v="19"/>
    <x v="1"/>
    <x v="2"/>
    <x v="4"/>
    <x v="90"/>
    <x v="65"/>
    <x v="0"/>
    <x v="0"/>
    <x v="0"/>
    <x v="0"/>
    <x v="0"/>
    <x v="0"/>
    <x v="37"/>
    <x v="0"/>
    <x v="20"/>
    <x v="0"/>
    <x v="0"/>
    <x v="0"/>
    <x v="0"/>
    <x v="0"/>
    <x v="0"/>
    <x v="1"/>
    <x v="66"/>
    <x v="5"/>
    <x v="64"/>
    <x v="1"/>
    <x v="7"/>
    <x v="1"/>
    <x v="1"/>
    <x v="1"/>
    <x v="1"/>
    <x v="1"/>
    <x v="1"/>
    <x v="1"/>
    <x v="1"/>
    <x v="1"/>
    <x v="1"/>
    <x v="1"/>
    <x v="1"/>
  </r>
  <r>
    <x v="0"/>
    <x v="0"/>
    <x v="4"/>
    <x v="19"/>
    <x v="13"/>
    <x v="226"/>
    <x v="229"/>
    <x v="30"/>
    <x v="2"/>
    <x v="69"/>
    <x v="0"/>
    <x v="8"/>
    <x v="15"/>
    <x v="25"/>
    <x v="48"/>
    <x v="15"/>
    <x v="0"/>
    <x v="28"/>
    <x v="2"/>
    <x v="15"/>
    <x v="1"/>
    <x v="26"/>
    <x v="2"/>
    <x v="24"/>
    <x v="2"/>
    <x v="26"/>
    <x v="2"/>
    <x v="24"/>
    <x v="1"/>
    <x v="16"/>
    <x v="1"/>
    <x v="24"/>
    <x v="1"/>
    <x v="17"/>
    <x v="1"/>
    <x v="26"/>
    <x v="1"/>
    <x v="2"/>
    <x v="13"/>
    <x v="107"/>
    <x v="41"/>
    <x v="0"/>
    <x v="0"/>
    <x v="0"/>
    <x v="0"/>
    <x v="0"/>
    <x v="0"/>
    <x v="16"/>
    <x v="0"/>
    <x v="4"/>
    <x v="0"/>
    <x v="0"/>
    <x v="0"/>
    <x v="0"/>
    <x v="0"/>
    <x v="0"/>
    <x v="1"/>
    <x v="37"/>
    <x v="5"/>
    <x v="70"/>
    <x v="1"/>
    <x v="108"/>
    <x v="1"/>
    <x v="1"/>
    <x v="1"/>
    <x v="1"/>
    <x v="1"/>
    <x v="1"/>
    <x v="1"/>
    <x v="1"/>
    <x v="1"/>
    <x v="1"/>
    <x v="1"/>
    <x v="1"/>
  </r>
  <r>
    <x v="0"/>
    <x v="0"/>
    <x v="4"/>
    <x v="19"/>
    <x v="13"/>
    <x v="227"/>
    <x v="159"/>
    <x v="31"/>
    <x v="6"/>
    <x v="149"/>
    <x v="0"/>
    <x v="61"/>
    <x v="0"/>
    <x v="10"/>
    <x v="46"/>
    <x v="0"/>
    <x v="0"/>
    <x v="11"/>
    <x v="2"/>
    <x v="0"/>
    <x v="1"/>
    <x v="12"/>
    <x v="2"/>
    <x v="12"/>
    <x v="2"/>
    <x v="12"/>
    <x v="2"/>
    <x v="12"/>
    <x v="1"/>
    <x v="11"/>
    <x v="1"/>
    <x v="0"/>
    <x v="1"/>
    <x v="5"/>
    <x v="2"/>
    <x v="13"/>
    <x v="1"/>
    <x v="2"/>
    <x v="13"/>
    <x v="129"/>
    <x v="146"/>
    <x v="0"/>
    <x v="0"/>
    <x v="0"/>
    <x v="0"/>
    <x v="0"/>
    <x v="0"/>
    <x v="67"/>
    <x v="0"/>
    <x v="25"/>
    <x v="0"/>
    <x v="0"/>
    <x v="0"/>
    <x v="0"/>
    <x v="0"/>
    <x v="0"/>
    <x v="1"/>
    <x v="30"/>
    <x v="5"/>
    <x v="75"/>
    <x v="1"/>
    <x v="151"/>
    <x v="1"/>
    <x v="1"/>
    <x v="1"/>
    <x v="1"/>
    <x v="1"/>
    <x v="1"/>
    <x v="1"/>
    <x v="1"/>
    <x v="1"/>
    <x v="1"/>
    <x v="1"/>
    <x v="1"/>
  </r>
  <r>
    <x v="0"/>
    <x v="0"/>
    <x v="4"/>
    <x v="19"/>
    <x v="13"/>
    <x v="228"/>
    <x v="154"/>
    <x v="32"/>
    <x v="28"/>
    <x v="84"/>
    <x v="0"/>
    <x v="61"/>
    <x v="30"/>
    <x v="32"/>
    <x v="105"/>
    <x v="31"/>
    <x v="0"/>
    <x v="33"/>
    <x v="2"/>
    <x v="32"/>
    <x v="1"/>
    <x v="33"/>
    <x v="2"/>
    <x v="33"/>
    <x v="2"/>
    <x v="33"/>
    <x v="2"/>
    <x v="32"/>
    <x v="1"/>
    <x v="31"/>
    <x v="1"/>
    <x v="30"/>
    <x v="1"/>
    <x v="17"/>
    <x v="1"/>
    <x v="33"/>
    <x v="0"/>
    <x v="2"/>
    <x v="4"/>
    <x v="189"/>
    <x v="201"/>
    <x v="0"/>
    <x v="1"/>
    <x v="0"/>
    <x v="2"/>
    <x v="0"/>
    <x v="2"/>
    <x v="33"/>
    <x v="0"/>
    <x v="7"/>
    <x v="3"/>
    <x v="0"/>
    <x v="3"/>
    <x v="0"/>
    <x v="2"/>
    <x v="0"/>
    <x v="1"/>
    <x v="66"/>
    <x v="5"/>
    <x v="172"/>
    <x v="1"/>
    <x v="184"/>
    <x v="1"/>
    <x v="1"/>
    <x v="1"/>
    <x v="1"/>
    <x v="1"/>
    <x v="1"/>
    <x v="1"/>
    <x v="1"/>
    <x v="1"/>
    <x v="1"/>
    <x v="1"/>
    <x v="0"/>
  </r>
  <r>
    <x v="0"/>
    <x v="0"/>
    <x v="4"/>
    <x v="19"/>
    <x v="13"/>
    <x v="232"/>
    <x v="155"/>
    <x v="33"/>
    <x v="7"/>
    <x v="118"/>
    <x v="0"/>
    <x v="61"/>
    <x v="9"/>
    <x v="23"/>
    <x v="49"/>
    <x v="9"/>
    <x v="0"/>
    <x v="22"/>
    <x v="2"/>
    <x v="30"/>
    <x v="1"/>
    <x v="24"/>
    <x v="2"/>
    <x v="19"/>
    <x v="2"/>
    <x v="24"/>
    <x v="2"/>
    <x v="19"/>
    <x v="1"/>
    <x v="23"/>
    <x v="1"/>
    <x v="21"/>
    <x v="1"/>
    <x v="17"/>
    <x v="1"/>
    <x v="21"/>
    <x v="1"/>
    <x v="2"/>
    <x v="13"/>
    <x v="148"/>
    <x v="8"/>
    <x v="0"/>
    <x v="0"/>
    <x v="0"/>
    <x v="0"/>
    <x v="0"/>
    <x v="0"/>
    <x v="79"/>
    <x v="0"/>
    <x v="14"/>
    <x v="0"/>
    <x v="0"/>
    <x v="0"/>
    <x v="0"/>
    <x v="0"/>
    <x v="0"/>
    <x v="1"/>
    <x v="66"/>
    <x v="5"/>
    <x v="103"/>
    <x v="1"/>
    <x v="155"/>
    <x v="1"/>
    <x v="1"/>
    <x v="1"/>
    <x v="1"/>
    <x v="1"/>
    <x v="1"/>
    <x v="1"/>
    <x v="1"/>
    <x v="1"/>
    <x v="1"/>
    <x v="1"/>
    <x v="1"/>
  </r>
  <r>
    <x v="0"/>
    <x v="0"/>
    <x v="4"/>
    <x v="19"/>
    <x v="13"/>
    <x v="229"/>
    <x v="160"/>
    <x v="34"/>
    <x v="7"/>
    <x v="114"/>
    <x v="0"/>
    <x v="61"/>
    <x v="2"/>
    <x v="7"/>
    <x v="46"/>
    <x v="2"/>
    <x v="0"/>
    <x v="0"/>
    <x v="2"/>
    <x v="2"/>
    <x v="1"/>
    <x v="7"/>
    <x v="2"/>
    <x v="9"/>
    <x v="2"/>
    <x v="28"/>
    <x v="2"/>
    <x v="9"/>
    <x v="1"/>
    <x v="10"/>
    <x v="1"/>
    <x v="9"/>
    <x v="1"/>
    <x v="17"/>
    <x v="1"/>
    <x v="10"/>
    <x v="1"/>
    <x v="2"/>
    <x v="4"/>
    <x v="91"/>
    <x v="179"/>
    <x v="0"/>
    <x v="0"/>
    <x v="0"/>
    <x v="0"/>
    <x v="0"/>
    <x v="0"/>
    <x v="12"/>
    <x v="0"/>
    <x v="24"/>
    <x v="0"/>
    <x v="0"/>
    <x v="0"/>
    <x v="0"/>
    <x v="0"/>
    <x v="0"/>
    <x v="1"/>
    <x v="37"/>
    <x v="5"/>
    <x v="65"/>
    <x v="1"/>
    <x v="62"/>
    <x v="1"/>
    <x v="1"/>
    <x v="1"/>
    <x v="1"/>
    <x v="1"/>
    <x v="1"/>
    <x v="1"/>
    <x v="1"/>
    <x v="1"/>
    <x v="1"/>
    <x v="1"/>
    <x v="1"/>
  </r>
  <r>
    <x v="0"/>
    <x v="0"/>
    <x v="5"/>
    <x v="6"/>
    <x v="31"/>
    <x v="87"/>
    <x v="199"/>
    <x v="35"/>
    <x v="2"/>
    <x v="43"/>
    <x v="0"/>
    <x v="7"/>
    <x v="11"/>
    <x v="10"/>
    <x v="36"/>
    <x v="11"/>
    <x v="0"/>
    <x v="14"/>
    <x v="2"/>
    <x v="11"/>
    <x v="1"/>
    <x v="11"/>
    <x v="2"/>
    <x v="11"/>
    <x v="2"/>
    <x v="11"/>
    <x v="2"/>
    <x v="11"/>
    <x v="1"/>
    <x v="13"/>
    <x v="1"/>
    <x v="12"/>
    <x v="1"/>
    <x v="17"/>
    <x v="1"/>
    <x v="13"/>
    <x v="1"/>
    <x v="2"/>
    <x v="13"/>
    <x v="163"/>
    <x v="34"/>
    <x v="0"/>
    <x v="0"/>
    <x v="0"/>
    <x v="0"/>
    <x v="0"/>
    <x v="0"/>
    <x v="1"/>
    <x v="0"/>
    <x v="46"/>
    <x v="0"/>
    <x v="0"/>
    <x v="0"/>
    <x v="0"/>
    <x v="0"/>
    <x v="0"/>
    <x v="1"/>
    <x v="66"/>
    <x v="7"/>
    <x v="125"/>
    <x v="1"/>
    <x v="161"/>
    <x v="1"/>
    <x v="1"/>
    <x v="1"/>
    <x v="1"/>
    <x v="1"/>
    <x v="1"/>
    <x v="1"/>
    <x v="1"/>
    <x v="1"/>
    <x v="1"/>
    <x v="1"/>
    <x v="1"/>
  </r>
  <r>
    <x v="0"/>
    <x v="0"/>
    <x v="5"/>
    <x v="6"/>
    <x v="31"/>
    <x v="157"/>
    <x v="68"/>
    <x v="36"/>
    <x v="2"/>
    <x v="45"/>
    <x v="0"/>
    <x v="7"/>
    <x v="19"/>
    <x v="19"/>
    <x v="19"/>
    <x v="20"/>
    <x v="0"/>
    <x v="22"/>
    <x v="2"/>
    <x v="19"/>
    <x v="1"/>
    <x v="20"/>
    <x v="2"/>
    <x v="19"/>
    <x v="2"/>
    <x v="19"/>
    <x v="2"/>
    <x v="19"/>
    <x v="1"/>
    <x v="20"/>
    <x v="1"/>
    <x v="19"/>
    <x v="1"/>
    <x v="17"/>
    <x v="1"/>
    <x v="21"/>
    <x v="1"/>
    <x v="2"/>
    <x v="13"/>
    <x v="163"/>
    <x v="42"/>
    <x v="0"/>
    <x v="0"/>
    <x v="0"/>
    <x v="0"/>
    <x v="0"/>
    <x v="0"/>
    <x v="31"/>
    <x v="0"/>
    <x v="8"/>
    <x v="0"/>
    <x v="0"/>
    <x v="0"/>
    <x v="0"/>
    <x v="0"/>
    <x v="0"/>
    <x v="1"/>
    <x v="66"/>
    <x v="7"/>
    <x v="78"/>
    <x v="1"/>
    <x v="114"/>
    <x v="1"/>
    <x v="1"/>
    <x v="1"/>
    <x v="1"/>
    <x v="1"/>
    <x v="1"/>
    <x v="1"/>
    <x v="1"/>
    <x v="1"/>
    <x v="1"/>
    <x v="1"/>
    <x v="1"/>
  </r>
  <r>
    <x v="0"/>
    <x v="0"/>
    <x v="5"/>
    <x v="6"/>
    <x v="31"/>
    <x v="90"/>
    <x v="64"/>
    <x v="37"/>
    <x v="6"/>
    <x v="48"/>
    <x v="0"/>
    <x v="48"/>
    <x v="22"/>
    <x v="22"/>
    <x v="20"/>
    <x v="23"/>
    <x v="0"/>
    <x v="25"/>
    <x v="2"/>
    <x v="22"/>
    <x v="1"/>
    <x v="22"/>
    <x v="2"/>
    <x v="23"/>
    <x v="2"/>
    <x v="22"/>
    <x v="2"/>
    <x v="23"/>
    <x v="1"/>
    <x v="23"/>
    <x v="1"/>
    <x v="23"/>
    <x v="1"/>
    <x v="17"/>
    <x v="1"/>
    <x v="24"/>
    <x v="1"/>
    <x v="2"/>
    <x v="13"/>
    <x v="163"/>
    <x v="174"/>
    <x v="0"/>
    <x v="0"/>
    <x v="0"/>
    <x v="0"/>
    <x v="0"/>
    <x v="0"/>
    <x v="44"/>
    <x v="0"/>
    <x v="35"/>
    <x v="0"/>
    <x v="0"/>
    <x v="0"/>
    <x v="0"/>
    <x v="0"/>
    <x v="0"/>
    <x v="1"/>
    <x v="66"/>
    <x v="7"/>
    <x v="80"/>
    <x v="1"/>
    <x v="142"/>
    <x v="1"/>
    <x v="1"/>
    <x v="1"/>
    <x v="1"/>
    <x v="1"/>
    <x v="1"/>
    <x v="1"/>
    <x v="1"/>
    <x v="1"/>
    <x v="1"/>
    <x v="1"/>
    <x v="1"/>
  </r>
  <r>
    <x v="0"/>
    <x v="0"/>
    <x v="5"/>
    <x v="6"/>
    <x v="31"/>
    <x v="64"/>
    <x v="60"/>
    <x v="38"/>
    <x v="2"/>
    <x v="51"/>
    <x v="0"/>
    <x v="26"/>
    <x v="17"/>
    <x v="17"/>
    <x v="26"/>
    <x v="18"/>
    <x v="0"/>
    <x v="20"/>
    <x v="2"/>
    <x v="17"/>
    <x v="1"/>
    <x v="18"/>
    <x v="2"/>
    <x v="17"/>
    <x v="2"/>
    <x v="17"/>
    <x v="2"/>
    <x v="18"/>
    <x v="1"/>
    <x v="19"/>
    <x v="1"/>
    <x v="18"/>
    <x v="1"/>
    <x v="17"/>
    <x v="1"/>
    <x v="19"/>
    <x v="1"/>
    <x v="2"/>
    <x v="13"/>
    <x v="163"/>
    <x v="20"/>
    <x v="0"/>
    <x v="0"/>
    <x v="0"/>
    <x v="0"/>
    <x v="0"/>
    <x v="0"/>
    <x v="106"/>
    <x v="0"/>
    <x v="63"/>
    <x v="0"/>
    <x v="0"/>
    <x v="0"/>
    <x v="0"/>
    <x v="0"/>
    <x v="0"/>
    <x v="1"/>
    <x v="66"/>
    <x v="7"/>
    <x v="79"/>
    <x v="1"/>
    <x v="141"/>
    <x v="1"/>
    <x v="1"/>
    <x v="1"/>
    <x v="1"/>
    <x v="1"/>
    <x v="1"/>
    <x v="1"/>
    <x v="1"/>
    <x v="1"/>
    <x v="1"/>
    <x v="1"/>
    <x v="1"/>
  </r>
  <r>
    <x v="0"/>
    <x v="0"/>
    <x v="5"/>
    <x v="6"/>
    <x v="31"/>
    <x v="74"/>
    <x v="67"/>
    <x v="39"/>
    <x v="2"/>
    <x v="62"/>
    <x v="0"/>
    <x v="7"/>
    <x v="20"/>
    <x v="20"/>
    <x v="21"/>
    <x v="21"/>
    <x v="0"/>
    <x v="23"/>
    <x v="2"/>
    <x v="20"/>
    <x v="1"/>
    <x v="21"/>
    <x v="2"/>
    <x v="21"/>
    <x v="2"/>
    <x v="20"/>
    <x v="2"/>
    <x v="20"/>
    <x v="1"/>
    <x v="21"/>
    <x v="1"/>
    <x v="20"/>
    <x v="1"/>
    <x v="17"/>
    <x v="1"/>
    <x v="23"/>
    <x v="1"/>
    <x v="2"/>
    <x v="13"/>
    <x v="163"/>
    <x v="70"/>
    <x v="0"/>
    <x v="0"/>
    <x v="0"/>
    <x v="0"/>
    <x v="0"/>
    <x v="0"/>
    <x v="36"/>
    <x v="0"/>
    <x v="30"/>
    <x v="0"/>
    <x v="0"/>
    <x v="1"/>
    <x v="0"/>
    <x v="0"/>
    <x v="0"/>
    <x v="1"/>
    <x v="66"/>
    <x v="7"/>
    <x v="76"/>
    <x v="1"/>
    <x v="142"/>
    <x v="1"/>
    <x v="1"/>
    <x v="1"/>
    <x v="1"/>
    <x v="1"/>
    <x v="1"/>
    <x v="1"/>
    <x v="1"/>
    <x v="1"/>
    <x v="1"/>
    <x v="1"/>
    <x v="1"/>
  </r>
  <r>
    <x v="0"/>
    <x v="0"/>
    <x v="5"/>
    <x v="6"/>
    <x v="31"/>
    <x v="8"/>
    <x v="63"/>
    <x v="40"/>
    <x v="2"/>
    <x v="69"/>
    <x v="0"/>
    <x v="7"/>
    <x v="13"/>
    <x v="12"/>
    <x v="86"/>
    <x v="13"/>
    <x v="0"/>
    <x v="15"/>
    <x v="2"/>
    <x v="13"/>
    <x v="1"/>
    <x v="13"/>
    <x v="2"/>
    <x v="13"/>
    <x v="2"/>
    <x v="14"/>
    <x v="2"/>
    <x v="14"/>
    <x v="1"/>
    <x v="14"/>
    <x v="1"/>
    <x v="13"/>
    <x v="1"/>
    <x v="17"/>
    <x v="1"/>
    <x v="14"/>
    <x v="1"/>
    <x v="2"/>
    <x v="13"/>
    <x v="163"/>
    <x v="115"/>
    <x v="0"/>
    <x v="0"/>
    <x v="0"/>
    <x v="0"/>
    <x v="0"/>
    <x v="0"/>
    <x v="43"/>
    <x v="0"/>
    <x v="38"/>
    <x v="0"/>
    <x v="0"/>
    <x v="0"/>
    <x v="0"/>
    <x v="0"/>
    <x v="0"/>
    <x v="1"/>
    <x v="66"/>
    <x v="7"/>
    <x v="17"/>
    <x v="1"/>
    <x v="8"/>
    <x v="1"/>
    <x v="1"/>
    <x v="1"/>
    <x v="1"/>
    <x v="1"/>
    <x v="1"/>
    <x v="1"/>
    <x v="1"/>
    <x v="1"/>
    <x v="1"/>
    <x v="1"/>
    <x v="1"/>
  </r>
  <r>
    <x v="0"/>
    <x v="0"/>
    <x v="5"/>
    <x v="6"/>
    <x v="31"/>
    <x v="196"/>
    <x v="244"/>
    <x v="41"/>
    <x v="2"/>
    <x v="77"/>
    <x v="0"/>
    <x v="7"/>
    <x v="15"/>
    <x v="15"/>
    <x v="35"/>
    <x v="15"/>
    <x v="0"/>
    <x v="17"/>
    <x v="2"/>
    <x v="15"/>
    <x v="1"/>
    <x v="15"/>
    <x v="2"/>
    <x v="15"/>
    <x v="2"/>
    <x v="15"/>
    <x v="2"/>
    <x v="15"/>
    <x v="1"/>
    <x v="16"/>
    <x v="1"/>
    <x v="15"/>
    <x v="1"/>
    <x v="17"/>
    <x v="1"/>
    <x v="16"/>
    <x v="1"/>
    <x v="2"/>
    <x v="13"/>
    <x v="163"/>
    <x v="80"/>
    <x v="0"/>
    <x v="0"/>
    <x v="0"/>
    <x v="0"/>
    <x v="0"/>
    <x v="0"/>
    <x v="46"/>
    <x v="0"/>
    <x v="18"/>
    <x v="0"/>
    <x v="0"/>
    <x v="0"/>
    <x v="0"/>
    <x v="0"/>
    <x v="0"/>
    <x v="1"/>
    <x v="66"/>
    <x v="7"/>
    <x v="77"/>
    <x v="1"/>
    <x v="161"/>
    <x v="1"/>
    <x v="1"/>
    <x v="1"/>
    <x v="1"/>
    <x v="1"/>
    <x v="1"/>
    <x v="1"/>
    <x v="1"/>
    <x v="1"/>
    <x v="1"/>
    <x v="1"/>
    <x v="1"/>
  </r>
  <r>
    <x v="0"/>
    <x v="0"/>
    <x v="6"/>
    <x v="3"/>
    <x v="4"/>
    <x v="20"/>
    <x v="44"/>
    <x v="42"/>
    <x v="7"/>
    <x v="78"/>
    <x v="0"/>
    <x v="53"/>
    <x v="3"/>
    <x v="11"/>
    <x v="143"/>
    <x v="3"/>
    <x v="0"/>
    <x v="4"/>
    <x v="2"/>
    <x v="3"/>
    <x v="1"/>
    <x v="3"/>
    <x v="2"/>
    <x v="4"/>
    <x v="2"/>
    <x v="13"/>
    <x v="2"/>
    <x v="5"/>
    <x v="1"/>
    <x v="5"/>
    <x v="1"/>
    <x v="4"/>
    <x v="1"/>
    <x v="17"/>
    <x v="1"/>
    <x v="5"/>
    <x v="1"/>
    <x v="2"/>
    <x v="5"/>
    <x v="111"/>
    <x v="66"/>
    <x v="0"/>
    <x v="0"/>
    <x v="0"/>
    <x v="0"/>
    <x v="0"/>
    <x v="0"/>
    <x v="58"/>
    <x v="0"/>
    <x v="43"/>
    <x v="0"/>
    <x v="0"/>
    <x v="0"/>
    <x v="0"/>
    <x v="0"/>
    <x v="0"/>
    <x v="1"/>
    <x v="66"/>
    <x v="6"/>
    <x v="69"/>
    <x v="1"/>
    <x v="52"/>
    <x v="1"/>
    <x v="1"/>
    <x v="1"/>
    <x v="1"/>
    <x v="1"/>
    <x v="1"/>
    <x v="1"/>
    <x v="1"/>
    <x v="1"/>
    <x v="1"/>
    <x v="1"/>
    <x v="1"/>
  </r>
  <r>
    <x v="0"/>
    <x v="0"/>
    <x v="6"/>
    <x v="3"/>
    <x v="4"/>
    <x v="24"/>
    <x v="33"/>
    <x v="43"/>
    <x v="6"/>
    <x v="150"/>
    <x v="0"/>
    <x v="50"/>
    <x v="14"/>
    <x v="28"/>
    <x v="143"/>
    <x v="14"/>
    <x v="0"/>
    <x v="17"/>
    <x v="2"/>
    <x v="14"/>
    <x v="1"/>
    <x v="29"/>
    <x v="2"/>
    <x v="15"/>
    <x v="2"/>
    <x v="29"/>
    <x v="2"/>
    <x v="15"/>
    <x v="1"/>
    <x v="15"/>
    <x v="1"/>
    <x v="14"/>
    <x v="1"/>
    <x v="17"/>
    <x v="1"/>
    <x v="16"/>
    <x v="1"/>
    <x v="2"/>
    <x v="5"/>
    <x v="152"/>
    <x v="200"/>
    <x v="0"/>
    <x v="0"/>
    <x v="0"/>
    <x v="0"/>
    <x v="0"/>
    <x v="0"/>
    <x v="83"/>
    <x v="0"/>
    <x v="30"/>
    <x v="0"/>
    <x v="0"/>
    <x v="0"/>
    <x v="0"/>
    <x v="0"/>
    <x v="0"/>
    <x v="1"/>
    <x v="66"/>
    <x v="6"/>
    <x v="130"/>
    <x v="1"/>
    <x v="146"/>
    <x v="1"/>
    <x v="1"/>
    <x v="1"/>
    <x v="1"/>
    <x v="1"/>
    <x v="1"/>
    <x v="1"/>
    <x v="1"/>
    <x v="1"/>
    <x v="1"/>
    <x v="1"/>
    <x v="1"/>
  </r>
  <r>
    <x v="0"/>
    <x v="0"/>
    <x v="6"/>
    <x v="3"/>
    <x v="4"/>
    <x v="33"/>
    <x v="40"/>
    <x v="44"/>
    <x v="6"/>
    <x v="121"/>
    <x v="0"/>
    <x v="50"/>
    <x v="11"/>
    <x v="11"/>
    <x v="143"/>
    <x v="11"/>
    <x v="0"/>
    <x v="14"/>
    <x v="2"/>
    <x v="12"/>
    <x v="1"/>
    <x v="12"/>
    <x v="2"/>
    <x v="13"/>
    <x v="2"/>
    <x v="13"/>
    <x v="2"/>
    <x v="12"/>
    <x v="1"/>
    <x v="12"/>
    <x v="1"/>
    <x v="12"/>
    <x v="1"/>
    <x v="17"/>
    <x v="1"/>
    <x v="13"/>
    <x v="1"/>
    <x v="2"/>
    <x v="13"/>
    <x v="122"/>
    <x v="57"/>
    <x v="0"/>
    <x v="0"/>
    <x v="0"/>
    <x v="0"/>
    <x v="0"/>
    <x v="0"/>
    <x v="72"/>
    <x v="0"/>
    <x v="29"/>
    <x v="0"/>
    <x v="0"/>
    <x v="0"/>
    <x v="0"/>
    <x v="0"/>
    <x v="0"/>
    <x v="1"/>
    <x v="66"/>
    <x v="6"/>
    <x v="89"/>
    <x v="1"/>
    <x v="146"/>
    <x v="1"/>
    <x v="1"/>
    <x v="1"/>
    <x v="1"/>
    <x v="1"/>
    <x v="1"/>
    <x v="1"/>
    <x v="1"/>
    <x v="1"/>
    <x v="1"/>
    <x v="1"/>
    <x v="1"/>
  </r>
  <r>
    <x v="0"/>
    <x v="0"/>
    <x v="6"/>
    <x v="3"/>
    <x v="4"/>
    <x v="7"/>
    <x v="41"/>
    <x v="45"/>
    <x v="6"/>
    <x v="70"/>
    <x v="0"/>
    <x v="50"/>
    <x v="24"/>
    <x v="23"/>
    <x v="143"/>
    <x v="1"/>
    <x v="0"/>
    <x v="3"/>
    <x v="2"/>
    <x v="1"/>
    <x v="1"/>
    <x v="2"/>
    <x v="2"/>
    <x v="2"/>
    <x v="2"/>
    <x v="2"/>
    <x v="2"/>
    <x v="3"/>
    <x v="1"/>
    <x v="2"/>
    <x v="1"/>
    <x v="1"/>
    <x v="1"/>
    <x v="17"/>
    <x v="1"/>
    <x v="3"/>
    <x v="1"/>
    <x v="2"/>
    <x v="13"/>
    <x v="122"/>
    <x v="92"/>
    <x v="0"/>
    <x v="0"/>
    <x v="0"/>
    <x v="0"/>
    <x v="0"/>
    <x v="0"/>
    <x v="79"/>
    <x v="0"/>
    <x v="13"/>
    <x v="0"/>
    <x v="0"/>
    <x v="0"/>
    <x v="0"/>
    <x v="0"/>
    <x v="0"/>
    <x v="1"/>
    <x v="66"/>
    <x v="6"/>
    <x v="88"/>
    <x v="1"/>
    <x v="146"/>
    <x v="1"/>
    <x v="1"/>
    <x v="1"/>
    <x v="1"/>
    <x v="1"/>
    <x v="1"/>
    <x v="1"/>
    <x v="1"/>
    <x v="1"/>
    <x v="1"/>
    <x v="1"/>
    <x v="1"/>
  </r>
  <r>
    <x v="0"/>
    <x v="0"/>
    <x v="6"/>
    <x v="5"/>
    <x v="11"/>
    <x v="198"/>
    <x v="182"/>
    <x v="46"/>
    <x v="6"/>
    <x v="107"/>
    <x v="0"/>
    <x v="27"/>
    <x v="6"/>
    <x v="5"/>
    <x v="143"/>
    <x v="6"/>
    <x v="0"/>
    <x v="7"/>
    <x v="2"/>
    <x v="6"/>
    <x v="1"/>
    <x v="7"/>
    <x v="2"/>
    <x v="7"/>
    <x v="2"/>
    <x v="7"/>
    <x v="2"/>
    <x v="7"/>
    <x v="1"/>
    <x v="8"/>
    <x v="1"/>
    <x v="7"/>
    <x v="1"/>
    <x v="17"/>
    <x v="1"/>
    <x v="8"/>
    <x v="1"/>
    <x v="2"/>
    <x v="5"/>
    <x v="130"/>
    <x v="194"/>
    <x v="0"/>
    <x v="0"/>
    <x v="0"/>
    <x v="0"/>
    <x v="0"/>
    <x v="0"/>
    <x v="38"/>
    <x v="0"/>
    <x v="42"/>
    <x v="0"/>
    <x v="0"/>
    <x v="0"/>
    <x v="0"/>
    <x v="0"/>
    <x v="0"/>
    <x v="1"/>
    <x v="66"/>
    <x v="6"/>
    <x v="104"/>
    <x v="1"/>
    <x v="147"/>
    <x v="1"/>
    <x v="1"/>
    <x v="1"/>
    <x v="1"/>
    <x v="1"/>
    <x v="1"/>
    <x v="1"/>
    <x v="1"/>
    <x v="1"/>
    <x v="1"/>
    <x v="1"/>
    <x v="1"/>
  </r>
  <r>
    <x v="0"/>
    <x v="0"/>
    <x v="6"/>
    <x v="5"/>
    <x v="11"/>
    <x v="150"/>
    <x v="59"/>
    <x v="47"/>
    <x v="6"/>
    <x v="86"/>
    <x v="0"/>
    <x v="50"/>
    <x v="8"/>
    <x v="7"/>
    <x v="143"/>
    <x v="8"/>
    <x v="0"/>
    <x v="10"/>
    <x v="2"/>
    <x v="8"/>
    <x v="1"/>
    <x v="9"/>
    <x v="2"/>
    <x v="9"/>
    <x v="2"/>
    <x v="9"/>
    <x v="2"/>
    <x v="9"/>
    <x v="1"/>
    <x v="9"/>
    <x v="1"/>
    <x v="8"/>
    <x v="1"/>
    <x v="17"/>
    <x v="1"/>
    <x v="10"/>
    <x v="1"/>
    <x v="2"/>
    <x v="5"/>
    <x v="120"/>
    <x v="21"/>
    <x v="0"/>
    <x v="0"/>
    <x v="0"/>
    <x v="0"/>
    <x v="0"/>
    <x v="0"/>
    <x v="68"/>
    <x v="0"/>
    <x v="26"/>
    <x v="0"/>
    <x v="0"/>
    <x v="0"/>
    <x v="0"/>
    <x v="0"/>
    <x v="0"/>
    <x v="1"/>
    <x v="66"/>
    <x v="6"/>
    <x v="90"/>
    <x v="1"/>
    <x v="32"/>
    <x v="1"/>
    <x v="1"/>
    <x v="1"/>
    <x v="1"/>
    <x v="1"/>
    <x v="1"/>
    <x v="1"/>
    <x v="1"/>
    <x v="1"/>
    <x v="1"/>
    <x v="1"/>
    <x v="1"/>
  </r>
  <r>
    <x v="0"/>
    <x v="0"/>
    <x v="6"/>
    <x v="5"/>
    <x v="11"/>
    <x v="1"/>
    <x v="196"/>
    <x v="48"/>
    <x v="6"/>
    <x v="85"/>
    <x v="0"/>
    <x v="50"/>
    <x v="9"/>
    <x v="8"/>
    <x v="143"/>
    <x v="8"/>
    <x v="0"/>
    <x v="10"/>
    <x v="2"/>
    <x v="9"/>
    <x v="1"/>
    <x v="10"/>
    <x v="2"/>
    <x v="9"/>
    <x v="2"/>
    <x v="10"/>
    <x v="2"/>
    <x v="10"/>
    <x v="1"/>
    <x v="10"/>
    <x v="1"/>
    <x v="10"/>
    <x v="1"/>
    <x v="17"/>
    <x v="1"/>
    <x v="10"/>
    <x v="1"/>
    <x v="2"/>
    <x v="13"/>
    <x v="78"/>
    <x v="79"/>
    <x v="0"/>
    <x v="0"/>
    <x v="0"/>
    <x v="0"/>
    <x v="0"/>
    <x v="0"/>
    <x v="31"/>
    <x v="0"/>
    <x v="29"/>
    <x v="0"/>
    <x v="0"/>
    <x v="0"/>
    <x v="0"/>
    <x v="0"/>
    <x v="0"/>
    <x v="1"/>
    <x v="66"/>
    <x v="6"/>
    <x v="11"/>
    <x v="1"/>
    <x v="71"/>
    <x v="1"/>
    <x v="1"/>
    <x v="1"/>
    <x v="1"/>
    <x v="1"/>
    <x v="1"/>
    <x v="1"/>
    <x v="1"/>
    <x v="1"/>
    <x v="1"/>
    <x v="1"/>
    <x v="1"/>
  </r>
  <r>
    <x v="0"/>
    <x v="0"/>
    <x v="9"/>
    <x v="13"/>
    <x v="20"/>
    <x v="63"/>
    <x v="119"/>
    <x v="56"/>
    <x v="6"/>
    <x v="79"/>
    <x v="0"/>
    <x v="73"/>
    <x v="13"/>
    <x v="15"/>
    <x v="110"/>
    <x v="13"/>
    <x v="0"/>
    <x v="15"/>
    <x v="2"/>
    <x v="13"/>
    <x v="1"/>
    <x v="16"/>
    <x v="2"/>
    <x v="16"/>
    <x v="2"/>
    <x v="16"/>
    <x v="2"/>
    <x v="14"/>
    <x v="1"/>
    <x v="15"/>
    <x v="1"/>
    <x v="14"/>
    <x v="1"/>
    <x v="17"/>
    <x v="1"/>
    <x v="15"/>
    <x v="1"/>
    <x v="2"/>
    <x v="8"/>
    <x v="133"/>
    <x v="180"/>
    <x v="0"/>
    <x v="0"/>
    <x v="0"/>
    <x v="0"/>
    <x v="0"/>
    <x v="0"/>
    <x v="73"/>
    <x v="0"/>
    <x v="50"/>
    <x v="0"/>
    <x v="0"/>
    <x v="0"/>
    <x v="0"/>
    <x v="0"/>
    <x v="0"/>
    <x v="1"/>
    <x v="61"/>
    <x v="10"/>
    <x v="107"/>
    <x v="1"/>
    <x v="59"/>
    <x v="1"/>
    <x v="1"/>
    <x v="1"/>
    <x v="1"/>
    <x v="1"/>
    <x v="1"/>
    <x v="1"/>
    <x v="1"/>
    <x v="1"/>
    <x v="1"/>
    <x v="1"/>
    <x v="1"/>
  </r>
  <r>
    <x v="0"/>
    <x v="0"/>
    <x v="9"/>
    <x v="13"/>
    <x v="20"/>
    <x v="57"/>
    <x v="117"/>
    <x v="57"/>
    <x v="4"/>
    <x v="18"/>
    <x v="0"/>
    <x v="73"/>
    <x v="4"/>
    <x v="16"/>
    <x v="1"/>
    <x v="18"/>
    <x v="0"/>
    <x v="17"/>
    <x v="2"/>
    <x v="4"/>
    <x v="1"/>
    <x v="17"/>
    <x v="2"/>
    <x v="17"/>
    <x v="2"/>
    <x v="17"/>
    <x v="2"/>
    <x v="5"/>
    <x v="1"/>
    <x v="5"/>
    <x v="1"/>
    <x v="17"/>
    <x v="1"/>
    <x v="17"/>
    <x v="1"/>
    <x v="19"/>
    <x v="1"/>
    <x v="2"/>
    <x v="8"/>
    <x v="133"/>
    <x v="186"/>
    <x v="0"/>
    <x v="0"/>
    <x v="0"/>
    <x v="0"/>
    <x v="0"/>
    <x v="0"/>
    <x v="81"/>
    <x v="0"/>
    <x v="60"/>
    <x v="0"/>
    <x v="0"/>
    <x v="0"/>
    <x v="0"/>
    <x v="0"/>
    <x v="0"/>
    <x v="1"/>
    <x v="12"/>
    <x v="10"/>
    <x v="107"/>
    <x v="1"/>
    <x v="60"/>
    <x v="1"/>
    <x v="1"/>
    <x v="1"/>
    <x v="1"/>
    <x v="1"/>
    <x v="1"/>
    <x v="1"/>
    <x v="1"/>
    <x v="1"/>
    <x v="1"/>
    <x v="1"/>
    <x v="1"/>
  </r>
  <r>
    <x v="0"/>
    <x v="0"/>
    <x v="9"/>
    <x v="13"/>
    <x v="20"/>
    <x v="60"/>
    <x v="118"/>
    <x v="58"/>
    <x v="6"/>
    <x v="103"/>
    <x v="0"/>
    <x v="73"/>
    <x v="7"/>
    <x v="6"/>
    <x v="0"/>
    <x v="7"/>
    <x v="0"/>
    <x v="18"/>
    <x v="2"/>
    <x v="7"/>
    <x v="1"/>
    <x v="7"/>
    <x v="2"/>
    <x v="7"/>
    <x v="2"/>
    <x v="7"/>
    <x v="2"/>
    <x v="7"/>
    <x v="1"/>
    <x v="8"/>
    <x v="1"/>
    <x v="8"/>
    <x v="1"/>
    <x v="17"/>
    <x v="1"/>
    <x v="9"/>
    <x v="1"/>
    <x v="2"/>
    <x v="13"/>
    <x v="69"/>
    <x v="167"/>
    <x v="0"/>
    <x v="0"/>
    <x v="0"/>
    <x v="0"/>
    <x v="0"/>
    <x v="0"/>
    <x v="5"/>
    <x v="0"/>
    <x v="65"/>
    <x v="0"/>
    <x v="0"/>
    <x v="0"/>
    <x v="0"/>
    <x v="0"/>
    <x v="0"/>
    <x v="1"/>
    <x v="11"/>
    <x v="10"/>
    <x v="49"/>
    <x v="1"/>
    <x v="60"/>
    <x v="1"/>
    <x v="1"/>
    <x v="1"/>
    <x v="1"/>
    <x v="1"/>
    <x v="1"/>
    <x v="1"/>
    <x v="1"/>
    <x v="1"/>
    <x v="1"/>
    <x v="1"/>
    <x v="1"/>
  </r>
  <r>
    <x v="0"/>
    <x v="0"/>
    <x v="9"/>
    <x v="13"/>
    <x v="20"/>
    <x v="61"/>
    <x v="116"/>
    <x v="59"/>
    <x v="21"/>
    <x v="43"/>
    <x v="0"/>
    <x v="0"/>
    <x v="21"/>
    <x v="21"/>
    <x v="2"/>
    <x v="22"/>
    <x v="0"/>
    <x v="24"/>
    <x v="2"/>
    <x v="21"/>
    <x v="1"/>
    <x v="26"/>
    <x v="2"/>
    <x v="26"/>
    <x v="2"/>
    <x v="26"/>
    <x v="2"/>
    <x v="21"/>
    <x v="1"/>
    <x v="22"/>
    <x v="1"/>
    <x v="22"/>
    <x v="1"/>
    <x v="17"/>
    <x v="1"/>
    <x v="24"/>
    <x v="1"/>
    <x v="2"/>
    <x v="8"/>
    <x v="133"/>
    <x v="55"/>
    <x v="0"/>
    <x v="0"/>
    <x v="0"/>
    <x v="0"/>
    <x v="0"/>
    <x v="0"/>
    <x v="15"/>
    <x v="0"/>
    <x v="40"/>
    <x v="0"/>
    <x v="0"/>
    <x v="0"/>
    <x v="0"/>
    <x v="0"/>
    <x v="0"/>
    <x v="1"/>
    <x v="61"/>
    <x v="10"/>
    <x v="107"/>
    <x v="1"/>
    <x v="98"/>
    <x v="1"/>
    <x v="1"/>
    <x v="1"/>
    <x v="1"/>
    <x v="1"/>
    <x v="1"/>
    <x v="1"/>
    <x v="1"/>
    <x v="1"/>
    <x v="1"/>
    <x v="1"/>
    <x v="1"/>
  </r>
  <r>
    <x v="0"/>
    <x v="0"/>
    <x v="9"/>
    <x v="13"/>
    <x v="20"/>
    <x v="58"/>
    <x v="120"/>
    <x v="60"/>
    <x v="4"/>
    <x v="22"/>
    <x v="0"/>
    <x v="73"/>
    <x v="11"/>
    <x v="10"/>
    <x v="72"/>
    <x v="11"/>
    <x v="0"/>
    <x v="13"/>
    <x v="2"/>
    <x v="11"/>
    <x v="1"/>
    <x v="12"/>
    <x v="2"/>
    <x v="12"/>
    <x v="2"/>
    <x v="12"/>
    <x v="2"/>
    <x v="11"/>
    <x v="1"/>
    <x v="12"/>
    <x v="1"/>
    <x v="12"/>
    <x v="1"/>
    <x v="17"/>
    <x v="1"/>
    <x v="15"/>
    <x v="1"/>
    <x v="2"/>
    <x v="8"/>
    <x v="199"/>
    <x v="28"/>
    <x v="0"/>
    <x v="0"/>
    <x v="0"/>
    <x v="0"/>
    <x v="0"/>
    <x v="0"/>
    <x v="13"/>
    <x v="0"/>
    <x v="24"/>
    <x v="0"/>
    <x v="0"/>
    <x v="0"/>
    <x v="0"/>
    <x v="0"/>
    <x v="0"/>
    <x v="1"/>
    <x v="11"/>
    <x v="10"/>
    <x v="186"/>
    <x v="1"/>
    <x v="61"/>
    <x v="1"/>
    <x v="1"/>
    <x v="1"/>
    <x v="1"/>
    <x v="1"/>
    <x v="1"/>
    <x v="1"/>
    <x v="1"/>
    <x v="1"/>
    <x v="1"/>
    <x v="1"/>
    <x v="1"/>
  </r>
  <r>
    <x v="0"/>
    <x v="0"/>
    <x v="9"/>
    <x v="13"/>
    <x v="20"/>
    <x v="62"/>
    <x v="216"/>
    <x v="61"/>
    <x v="4"/>
    <x v="36"/>
    <x v="0"/>
    <x v="73"/>
    <x v="2"/>
    <x v="2"/>
    <x v="143"/>
    <x v="2"/>
    <x v="0"/>
    <x v="3"/>
    <x v="2"/>
    <x v="2"/>
    <x v="1"/>
    <x v="2"/>
    <x v="2"/>
    <x v="2"/>
    <x v="2"/>
    <x v="2"/>
    <x v="2"/>
    <x v="3"/>
    <x v="1"/>
    <x v="3"/>
    <x v="1"/>
    <x v="3"/>
    <x v="1"/>
    <x v="17"/>
    <x v="1"/>
    <x v="4"/>
    <x v="1"/>
    <x v="2"/>
    <x v="13"/>
    <x v="117"/>
    <x v="134"/>
    <x v="0"/>
    <x v="0"/>
    <x v="0"/>
    <x v="0"/>
    <x v="0"/>
    <x v="0"/>
    <x v="7"/>
    <x v="0"/>
    <x v="25"/>
    <x v="0"/>
    <x v="0"/>
    <x v="0"/>
    <x v="0"/>
    <x v="0"/>
    <x v="0"/>
    <x v="1"/>
    <x v="61"/>
    <x v="10"/>
    <x v="0"/>
    <x v="1"/>
    <x v="118"/>
    <x v="1"/>
    <x v="1"/>
    <x v="1"/>
    <x v="1"/>
    <x v="1"/>
    <x v="1"/>
    <x v="1"/>
    <x v="1"/>
    <x v="1"/>
    <x v="1"/>
    <x v="1"/>
    <x v="1"/>
  </r>
  <r>
    <x v="0"/>
    <x v="0"/>
    <x v="9"/>
    <x v="13"/>
    <x v="20"/>
    <x v="59"/>
    <x v="215"/>
    <x v="62"/>
    <x v="6"/>
    <x v="58"/>
    <x v="0"/>
    <x v="73"/>
    <x v="0"/>
    <x v="0"/>
    <x v="143"/>
    <x v="0"/>
    <x v="0"/>
    <x v="1"/>
    <x v="2"/>
    <x v="0"/>
    <x v="1"/>
    <x v="0"/>
    <x v="2"/>
    <x v="0"/>
    <x v="2"/>
    <x v="0"/>
    <x v="2"/>
    <x v="1"/>
    <x v="1"/>
    <x v="2"/>
    <x v="1"/>
    <x v="1"/>
    <x v="1"/>
    <x v="17"/>
    <x v="1"/>
    <x v="2"/>
    <x v="1"/>
    <x v="2"/>
    <x v="13"/>
    <x v="70"/>
    <x v="103"/>
    <x v="0"/>
    <x v="0"/>
    <x v="0"/>
    <x v="0"/>
    <x v="0"/>
    <x v="0"/>
    <x v="48"/>
    <x v="0"/>
    <x v="27"/>
    <x v="0"/>
    <x v="0"/>
    <x v="0"/>
    <x v="0"/>
    <x v="0"/>
    <x v="0"/>
    <x v="1"/>
    <x v="61"/>
    <x v="10"/>
    <x v="44"/>
    <x v="1"/>
    <x v="61"/>
    <x v="1"/>
    <x v="1"/>
    <x v="1"/>
    <x v="1"/>
    <x v="1"/>
    <x v="1"/>
    <x v="1"/>
    <x v="1"/>
    <x v="1"/>
    <x v="1"/>
    <x v="1"/>
    <x v="1"/>
  </r>
  <r>
    <x v="0"/>
    <x v="0"/>
    <x v="10"/>
    <x v="20"/>
    <x v="6"/>
    <x v="200"/>
    <x v="176"/>
    <x v="63"/>
    <x v="7"/>
    <x v="44"/>
    <x v="0"/>
    <x v="52"/>
    <x v="2"/>
    <x v="2"/>
    <x v="12"/>
    <x v="3"/>
    <x v="0"/>
    <x v="4"/>
    <x v="2"/>
    <x v="3"/>
    <x v="1"/>
    <x v="3"/>
    <x v="2"/>
    <x v="3"/>
    <x v="2"/>
    <x v="3"/>
    <x v="2"/>
    <x v="4"/>
    <x v="1"/>
    <x v="4"/>
    <x v="1"/>
    <x v="3"/>
    <x v="1"/>
    <x v="17"/>
    <x v="1"/>
    <x v="4"/>
    <x v="1"/>
    <x v="2"/>
    <x v="33"/>
    <x v="138"/>
    <x v="18"/>
    <x v="0"/>
    <x v="0"/>
    <x v="0"/>
    <x v="0"/>
    <x v="0"/>
    <x v="0"/>
    <x v="10"/>
    <x v="0"/>
    <x v="11"/>
    <x v="0"/>
    <x v="0"/>
    <x v="0"/>
    <x v="0"/>
    <x v="0"/>
    <x v="0"/>
    <x v="1"/>
    <x v="15"/>
    <x v="34"/>
    <x v="112"/>
    <x v="1"/>
    <x v="72"/>
    <x v="1"/>
    <x v="1"/>
    <x v="1"/>
    <x v="1"/>
    <x v="1"/>
    <x v="1"/>
    <x v="1"/>
    <x v="1"/>
    <x v="1"/>
    <x v="1"/>
    <x v="1"/>
    <x v="1"/>
  </r>
  <r>
    <x v="0"/>
    <x v="0"/>
    <x v="10"/>
    <x v="20"/>
    <x v="6"/>
    <x v="249"/>
    <x v="174"/>
    <x v="64"/>
    <x v="7"/>
    <x v="110"/>
    <x v="0"/>
    <x v="9"/>
    <x v="13"/>
    <x v="13"/>
    <x v="143"/>
    <x v="13"/>
    <x v="0"/>
    <x v="15"/>
    <x v="2"/>
    <x v="13"/>
    <x v="1"/>
    <x v="15"/>
    <x v="2"/>
    <x v="15"/>
    <x v="2"/>
    <x v="15"/>
    <x v="2"/>
    <x v="13"/>
    <x v="1"/>
    <x v="16"/>
    <x v="1"/>
    <x v="13"/>
    <x v="1"/>
    <x v="7"/>
    <x v="2"/>
    <x v="14"/>
    <x v="1"/>
    <x v="2"/>
    <x v="33"/>
    <x v="198"/>
    <x v="29"/>
    <x v="0"/>
    <x v="0"/>
    <x v="0"/>
    <x v="0"/>
    <x v="0"/>
    <x v="0"/>
    <x v="58"/>
    <x v="0"/>
    <x v="29"/>
    <x v="0"/>
    <x v="0"/>
    <x v="0"/>
    <x v="0"/>
    <x v="0"/>
    <x v="0"/>
    <x v="1"/>
    <x v="66"/>
    <x v="34"/>
    <x v="185"/>
    <x v="1"/>
    <x v="162"/>
    <x v="1"/>
    <x v="1"/>
    <x v="1"/>
    <x v="1"/>
    <x v="1"/>
    <x v="1"/>
    <x v="1"/>
    <x v="1"/>
    <x v="1"/>
    <x v="1"/>
    <x v="1"/>
    <x v="1"/>
  </r>
  <r>
    <x v="0"/>
    <x v="0"/>
    <x v="10"/>
    <x v="20"/>
    <x v="6"/>
    <x v="189"/>
    <x v="172"/>
    <x v="65"/>
    <x v="4"/>
    <x v="24"/>
    <x v="0"/>
    <x v="55"/>
    <x v="1"/>
    <x v="1"/>
    <x v="123"/>
    <x v="1"/>
    <x v="0"/>
    <x v="2"/>
    <x v="2"/>
    <x v="1"/>
    <x v="1"/>
    <x v="1"/>
    <x v="2"/>
    <x v="1"/>
    <x v="2"/>
    <x v="1"/>
    <x v="2"/>
    <x v="2"/>
    <x v="1"/>
    <x v="2"/>
    <x v="1"/>
    <x v="1"/>
    <x v="1"/>
    <x v="17"/>
    <x v="1"/>
    <x v="3"/>
    <x v="1"/>
    <x v="2"/>
    <x v="13"/>
    <x v="98"/>
    <x v="54"/>
    <x v="0"/>
    <x v="0"/>
    <x v="0"/>
    <x v="0"/>
    <x v="0"/>
    <x v="0"/>
    <x v="8"/>
    <x v="0"/>
    <x v="22"/>
    <x v="0"/>
    <x v="0"/>
    <x v="0"/>
    <x v="0"/>
    <x v="0"/>
    <x v="0"/>
    <x v="1"/>
    <x v="18"/>
    <x v="34"/>
    <x v="66"/>
    <x v="1"/>
    <x v="99"/>
    <x v="1"/>
    <x v="1"/>
    <x v="1"/>
    <x v="1"/>
    <x v="1"/>
    <x v="1"/>
    <x v="1"/>
    <x v="1"/>
    <x v="1"/>
    <x v="1"/>
    <x v="1"/>
    <x v="1"/>
  </r>
  <r>
    <x v="0"/>
    <x v="0"/>
    <x v="10"/>
    <x v="20"/>
    <x v="6"/>
    <x v="179"/>
    <x v="173"/>
    <x v="66"/>
    <x v="6"/>
    <x v="78"/>
    <x v="0"/>
    <x v="51"/>
    <x v="4"/>
    <x v="4"/>
    <x v="8"/>
    <x v="6"/>
    <x v="0"/>
    <x v="7"/>
    <x v="2"/>
    <x v="6"/>
    <x v="1"/>
    <x v="4"/>
    <x v="2"/>
    <x v="4"/>
    <x v="2"/>
    <x v="4"/>
    <x v="2"/>
    <x v="5"/>
    <x v="1"/>
    <x v="5"/>
    <x v="1"/>
    <x v="6"/>
    <x v="1"/>
    <x v="17"/>
    <x v="1"/>
    <x v="7"/>
    <x v="1"/>
    <x v="2"/>
    <x v="33"/>
    <x v="110"/>
    <x v="214"/>
    <x v="0"/>
    <x v="0"/>
    <x v="0"/>
    <x v="0"/>
    <x v="0"/>
    <x v="0"/>
    <x v="21"/>
    <x v="0"/>
    <x v="14"/>
    <x v="0"/>
    <x v="0"/>
    <x v="0"/>
    <x v="0"/>
    <x v="0"/>
    <x v="0"/>
    <x v="1"/>
    <x v="0"/>
    <x v="34"/>
    <x v="59"/>
    <x v="1"/>
    <x v="100"/>
    <x v="1"/>
    <x v="1"/>
    <x v="1"/>
    <x v="1"/>
    <x v="1"/>
    <x v="1"/>
    <x v="1"/>
    <x v="1"/>
    <x v="1"/>
    <x v="1"/>
    <x v="1"/>
    <x v="1"/>
  </r>
  <r>
    <x v="0"/>
    <x v="0"/>
    <x v="10"/>
    <x v="20"/>
    <x v="6"/>
    <x v="4"/>
    <x v="232"/>
    <x v="67"/>
    <x v="6"/>
    <x v="12"/>
    <x v="0"/>
    <x v="54"/>
    <x v="11"/>
    <x v="10"/>
    <x v="116"/>
    <x v="13"/>
    <x v="0"/>
    <x v="14"/>
    <x v="2"/>
    <x v="11"/>
    <x v="1"/>
    <x v="11"/>
    <x v="2"/>
    <x v="12"/>
    <x v="2"/>
    <x v="11"/>
    <x v="2"/>
    <x v="12"/>
    <x v="1"/>
    <x v="13"/>
    <x v="1"/>
    <x v="11"/>
    <x v="1"/>
    <x v="17"/>
    <x v="1"/>
    <x v="13"/>
    <x v="1"/>
    <x v="2"/>
    <x v="13"/>
    <x v="149"/>
    <x v="90"/>
    <x v="0"/>
    <x v="0"/>
    <x v="0"/>
    <x v="0"/>
    <x v="0"/>
    <x v="0"/>
    <x v="65"/>
    <x v="0"/>
    <x v="17"/>
    <x v="0"/>
    <x v="0"/>
    <x v="0"/>
    <x v="0"/>
    <x v="0"/>
    <x v="0"/>
    <x v="1"/>
    <x v="19"/>
    <x v="34"/>
    <x v="117"/>
    <x v="1"/>
    <x v="156"/>
    <x v="1"/>
    <x v="1"/>
    <x v="1"/>
    <x v="1"/>
    <x v="1"/>
    <x v="1"/>
    <x v="1"/>
    <x v="1"/>
    <x v="1"/>
    <x v="1"/>
    <x v="1"/>
    <x v="1"/>
  </r>
  <r>
    <x v="0"/>
    <x v="0"/>
    <x v="10"/>
    <x v="20"/>
    <x v="6"/>
    <x v="94"/>
    <x v="233"/>
    <x v="68"/>
    <x v="4"/>
    <x v="88"/>
    <x v="0"/>
    <x v="51"/>
    <x v="7"/>
    <x v="6"/>
    <x v="121"/>
    <x v="7"/>
    <x v="0"/>
    <x v="8"/>
    <x v="2"/>
    <x v="6"/>
    <x v="1"/>
    <x v="8"/>
    <x v="2"/>
    <x v="8"/>
    <x v="2"/>
    <x v="8"/>
    <x v="2"/>
    <x v="7"/>
    <x v="1"/>
    <x v="8"/>
    <x v="1"/>
    <x v="7"/>
    <x v="1"/>
    <x v="17"/>
    <x v="1"/>
    <x v="9"/>
    <x v="1"/>
    <x v="2"/>
    <x v="33"/>
    <x v="137"/>
    <x v="71"/>
    <x v="0"/>
    <x v="0"/>
    <x v="0"/>
    <x v="0"/>
    <x v="0"/>
    <x v="0"/>
    <x v="27"/>
    <x v="0"/>
    <x v="23"/>
    <x v="0"/>
    <x v="0"/>
    <x v="0"/>
    <x v="0"/>
    <x v="0"/>
    <x v="0"/>
    <x v="1"/>
    <x v="18"/>
    <x v="34"/>
    <x v="111"/>
    <x v="1"/>
    <x v="73"/>
    <x v="1"/>
    <x v="1"/>
    <x v="1"/>
    <x v="1"/>
    <x v="1"/>
    <x v="1"/>
    <x v="1"/>
    <x v="1"/>
    <x v="1"/>
    <x v="1"/>
    <x v="1"/>
    <x v="1"/>
  </r>
  <r>
    <x v="0"/>
    <x v="0"/>
    <x v="10"/>
    <x v="20"/>
    <x v="6"/>
    <x v="111"/>
    <x v="175"/>
    <x v="69"/>
    <x v="6"/>
    <x v="96"/>
    <x v="0"/>
    <x v="51"/>
    <x v="9"/>
    <x v="8"/>
    <x v="125"/>
    <x v="9"/>
    <x v="0"/>
    <x v="10"/>
    <x v="2"/>
    <x v="9"/>
    <x v="1"/>
    <x v="9"/>
    <x v="2"/>
    <x v="9"/>
    <x v="2"/>
    <x v="9"/>
    <x v="2"/>
    <x v="10"/>
    <x v="1"/>
    <x v="11"/>
    <x v="1"/>
    <x v="9"/>
    <x v="1"/>
    <x v="4"/>
    <x v="2"/>
    <x v="11"/>
    <x v="1"/>
    <x v="2"/>
    <x v="13"/>
    <x v="161"/>
    <x v="171"/>
    <x v="0"/>
    <x v="0"/>
    <x v="0"/>
    <x v="0"/>
    <x v="0"/>
    <x v="0"/>
    <x v="71"/>
    <x v="0"/>
    <x v="19"/>
    <x v="0"/>
    <x v="0"/>
    <x v="0"/>
    <x v="0"/>
    <x v="0"/>
    <x v="0"/>
    <x v="1"/>
    <x v="18"/>
    <x v="34"/>
    <x v="6"/>
    <x v="1"/>
    <x v="162"/>
    <x v="1"/>
    <x v="1"/>
    <x v="1"/>
    <x v="1"/>
    <x v="1"/>
    <x v="1"/>
    <x v="1"/>
    <x v="1"/>
    <x v="1"/>
    <x v="1"/>
    <x v="1"/>
    <x v="1"/>
  </r>
  <r>
    <x v="0"/>
    <x v="0"/>
    <x v="11"/>
    <x v="12"/>
    <x v="32"/>
    <x v="38"/>
    <x v="111"/>
    <x v="70"/>
    <x v="6"/>
    <x v="16"/>
    <x v="0"/>
    <x v="110"/>
    <x v="8"/>
    <x v="7"/>
    <x v="143"/>
    <x v="8"/>
    <x v="0"/>
    <x v="9"/>
    <x v="2"/>
    <x v="8"/>
    <x v="1"/>
    <x v="8"/>
    <x v="2"/>
    <x v="8"/>
    <x v="2"/>
    <x v="8"/>
    <x v="2"/>
    <x v="8"/>
    <x v="1"/>
    <x v="9"/>
    <x v="1"/>
    <x v="9"/>
    <x v="1"/>
    <x v="17"/>
    <x v="1"/>
    <x v="10"/>
    <x v="1"/>
    <x v="2"/>
    <x v="11"/>
    <x v="196"/>
    <x v="130"/>
    <x v="0"/>
    <x v="0"/>
    <x v="0"/>
    <x v="0"/>
    <x v="0"/>
    <x v="0"/>
    <x v="30"/>
    <x v="0"/>
    <x v="15"/>
    <x v="0"/>
    <x v="0"/>
    <x v="0"/>
    <x v="0"/>
    <x v="0"/>
    <x v="0"/>
    <x v="1"/>
    <x v="66"/>
    <x v="12"/>
    <x v="182"/>
    <x v="1"/>
    <x v="163"/>
    <x v="1"/>
    <x v="1"/>
    <x v="1"/>
    <x v="1"/>
    <x v="1"/>
    <x v="1"/>
    <x v="1"/>
    <x v="1"/>
    <x v="1"/>
    <x v="1"/>
    <x v="1"/>
    <x v="1"/>
  </r>
  <r>
    <x v="0"/>
    <x v="0"/>
    <x v="11"/>
    <x v="12"/>
    <x v="32"/>
    <x v="109"/>
    <x v="114"/>
    <x v="71"/>
    <x v="6"/>
    <x v="2"/>
    <x v="0"/>
    <x v="110"/>
    <x v="3"/>
    <x v="3"/>
    <x v="143"/>
    <x v="3"/>
    <x v="0"/>
    <x v="4"/>
    <x v="2"/>
    <x v="3"/>
    <x v="1"/>
    <x v="3"/>
    <x v="2"/>
    <x v="3"/>
    <x v="2"/>
    <x v="3"/>
    <x v="2"/>
    <x v="4"/>
    <x v="1"/>
    <x v="4"/>
    <x v="1"/>
    <x v="4"/>
    <x v="1"/>
    <x v="17"/>
    <x v="1"/>
    <x v="4"/>
    <x v="1"/>
    <x v="2"/>
    <x v="11"/>
    <x v="197"/>
    <x v="175"/>
    <x v="0"/>
    <x v="0"/>
    <x v="0"/>
    <x v="0"/>
    <x v="0"/>
    <x v="0"/>
    <x v="79"/>
    <x v="0"/>
    <x v="36"/>
    <x v="0"/>
    <x v="0"/>
    <x v="0"/>
    <x v="0"/>
    <x v="0"/>
    <x v="0"/>
    <x v="1"/>
    <x v="66"/>
    <x v="12"/>
    <x v="183"/>
    <x v="1"/>
    <x v="63"/>
    <x v="1"/>
    <x v="1"/>
    <x v="1"/>
    <x v="1"/>
    <x v="1"/>
    <x v="1"/>
    <x v="1"/>
    <x v="1"/>
    <x v="1"/>
    <x v="1"/>
    <x v="1"/>
    <x v="1"/>
  </r>
  <r>
    <x v="0"/>
    <x v="0"/>
    <x v="11"/>
    <x v="12"/>
    <x v="32"/>
    <x v="25"/>
    <x v="113"/>
    <x v="72"/>
    <x v="11"/>
    <x v="11"/>
    <x v="0"/>
    <x v="28"/>
    <x v="10"/>
    <x v="9"/>
    <x v="143"/>
    <x v="10"/>
    <x v="0"/>
    <x v="11"/>
    <x v="2"/>
    <x v="10"/>
    <x v="1"/>
    <x v="10"/>
    <x v="2"/>
    <x v="10"/>
    <x v="2"/>
    <x v="10"/>
    <x v="2"/>
    <x v="10"/>
    <x v="1"/>
    <x v="11"/>
    <x v="1"/>
    <x v="11"/>
    <x v="1"/>
    <x v="17"/>
    <x v="1"/>
    <x v="12"/>
    <x v="1"/>
    <x v="2"/>
    <x v="11"/>
    <x v="196"/>
    <x v="23"/>
    <x v="0"/>
    <x v="0"/>
    <x v="0"/>
    <x v="0"/>
    <x v="0"/>
    <x v="0"/>
    <x v="86"/>
    <x v="0"/>
    <x v="15"/>
    <x v="0"/>
    <x v="0"/>
    <x v="0"/>
    <x v="0"/>
    <x v="0"/>
    <x v="0"/>
    <x v="1"/>
    <x v="66"/>
    <x v="12"/>
    <x v="182"/>
    <x v="1"/>
    <x v="65"/>
    <x v="1"/>
    <x v="1"/>
    <x v="1"/>
    <x v="1"/>
    <x v="1"/>
    <x v="1"/>
    <x v="1"/>
    <x v="1"/>
    <x v="1"/>
    <x v="1"/>
    <x v="1"/>
    <x v="1"/>
  </r>
  <r>
    <x v="0"/>
    <x v="0"/>
    <x v="11"/>
    <x v="12"/>
    <x v="32"/>
    <x v="30"/>
    <x v="115"/>
    <x v="73"/>
    <x v="6"/>
    <x v="11"/>
    <x v="0"/>
    <x v="110"/>
    <x v="6"/>
    <x v="5"/>
    <x v="143"/>
    <x v="6"/>
    <x v="0"/>
    <x v="7"/>
    <x v="2"/>
    <x v="6"/>
    <x v="1"/>
    <x v="6"/>
    <x v="2"/>
    <x v="6"/>
    <x v="2"/>
    <x v="6"/>
    <x v="2"/>
    <x v="6"/>
    <x v="1"/>
    <x v="7"/>
    <x v="1"/>
    <x v="7"/>
    <x v="1"/>
    <x v="17"/>
    <x v="1"/>
    <x v="8"/>
    <x v="1"/>
    <x v="2"/>
    <x v="11"/>
    <x v="197"/>
    <x v="88"/>
    <x v="0"/>
    <x v="0"/>
    <x v="0"/>
    <x v="0"/>
    <x v="0"/>
    <x v="0"/>
    <x v="24"/>
    <x v="0"/>
    <x v="4"/>
    <x v="0"/>
    <x v="0"/>
    <x v="0"/>
    <x v="0"/>
    <x v="0"/>
    <x v="0"/>
    <x v="1"/>
    <x v="66"/>
    <x v="12"/>
    <x v="183"/>
    <x v="1"/>
    <x v="30"/>
    <x v="1"/>
    <x v="1"/>
    <x v="1"/>
    <x v="1"/>
    <x v="1"/>
    <x v="1"/>
    <x v="1"/>
    <x v="1"/>
    <x v="1"/>
    <x v="1"/>
    <x v="1"/>
    <x v="1"/>
  </r>
  <r>
    <x v="0"/>
    <x v="0"/>
    <x v="11"/>
    <x v="12"/>
    <x v="32"/>
    <x v="31"/>
    <x v="112"/>
    <x v="74"/>
    <x v="7"/>
    <x v="107"/>
    <x v="0"/>
    <x v="110"/>
    <x v="12"/>
    <x v="11"/>
    <x v="143"/>
    <x v="12"/>
    <x v="0"/>
    <x v="14"/>
    <x v="2"/>
    <x v="12"/>
    <x v="1"/>
    <x v="12"/>
    <x v="2"/>
    <x v="12"/>
    <x v="2"/>
    <x v="12"/>
    <x v="2"/>
    <x v="12"/>
    <x v="1"/>
    <x v="14"/>
    <x v="1"/>
    <x v="13"/>
    <x v="1"/>
    <x v="7"/>
    <x v="2"/>
    <x v="13"/>
    <x v="1"/>
    <x v="2"/>
    <x v="11"/>
    <x v="135"/>
    <x v="31"/>
    <x v="0"/>
    <x v="0"/>
    <x v="0"/>
    <x v="0"/>
    <x v="0"/>
    <x v="0"/>
    <x v="36"/>
    <x v="0"/>
    <x v="16"/>
    <x v="0"/>
    <x v="0"/>
    <x v="0"/>
    <x v="0"/>
    <x v="0"/>
    <x v="0"/>
    <x v="1"/>
    <x v="66"/>
    <x v="12"/>
    <x v="109"/>
    <x v="1"/>
    <x v="119"/>
    <x v="1"/>
    <x v="1"/>
    <x v="1"/>
    <x v="1"/>
    <x v="1"/>
    <x v="1"/>
    <x v="1"/>
    <x v="1"/>
    <x v="1"/>
    <x v="1"/>
    <x v="1"/>
    <x v="1"/>
  </r>
  <r>
    <x v="0"/>
    <x v="0"/>
    <x v="11"/>
    <x v="12"/>
    <x v="32"/>
    <x v="36"/>
    <x v="213"/>
    <x v="75"/>
    <x v="6"/>
    <x v="7"/>
    <x v="0"/>
    <x v="110"/>
    <x v="1"/>
    <x v="1"/>
    <x v="143"/>
    <x v="1"/>
    <x v="0"/>
    <x v="2"/>
    <x v="2"/>
    <x v="1"/>
    <x v="1"/>
    <x v="1"/>
    <x v="2"/>
    <x v="1"/>
    <x v="2"/>
    <x v="1"/>
    <x v="2"/>
    <x v="3"/>
    <x v="1"/>
    <x v="3"/>
    <x v="1"/>
    <x v="2"/>
    <x v="1"/>
    <x v="17"/>
    <x v="1"/>
    <x v="2"/>
    <x v="1"/>
    <x v="2"/>
    <x v="11"/>
    <x v="136"/>
    <x v="169"/>
    <x v="0"/>
    <x v="0"/>
    <x v="0"/>
    <x v="0"/>
    <x v="0"/>
    <x v="0"/>
    <x v="25"/>
    <x v="0"/>
    <x v="23"/>
    <x v="0"/>
    <x v="0"/>
    <x v="1"/>
    <x v="0"/>
    <x v="0"/>
    <x v="0"/>
    <x v="1"/>
    <x v="66"/>
    <x v="12"/>
    <x v="110"/>
    <x v="1"/>
    <x v="64"/>
    <x v="1"/>
    <x v="1"/>
    <x v="1"/>
    <x v="1"/>
    <x v="1"/>
    <x v="1"/>
    <x v="1"/>
    <x v="1"/>
    <x v="1"/>
    <x v="1"/>
    <x v="1"/>
    <x v="1"/>
  </r>
  <r>
    <x v="0"/>
    <x v="0"/>
    <x v="11"/>
    <x v="12"/>
    <x v="32"/>
    <x v="188"/>
    <x v="214"/>
    <x v="76"/>
    <x v="11"/>
    <x v="2"/>
    <x v="0"/>
    <x v="110"/>
    <x v="14"/>
    <x v="13"/>
    <x v="143"/>
    <x v="14"/>
    <x v="0"/>
    <x v="16"/>
    <x v="2"/>
    <x v="14"/>
    <x v="1"/>
    <x v="14"/>
    <x v="2"/>
    <x v="14"/>
    <x v="2"/>
    <x v="14"/>
    <x v="2"/>
    <x v="14"/>
    <x v="1"/>
    <x v="16"/>
    <x v="1"/>
    <x v="15"/>
    <x v="1"/>
    <x v="9"/>
    <x v="2"/>
    <x v="16"/>
    <x v="1"/>
    <x v="2"/>
    <x v="11"/>
    <x v="59"/>
    <x v="120"/>
    <x v="0"/>
    <x v="0"/>
    <x v="0"/>
    <x v="0"/>
    <x v="0"/>
    <x v="0"/>
    <x v="17"/>
    <x v="0"/>
    <x v="14"/>
    <x v="0"/>
    <x v="0"/>
    <x v="1"/>
    <x v="0"/>
    <x v="0"/>
    <x v="0"/>
    <x v="1"/>
    <x v="66"/>
    <x v="12"/>
    <x v="42"/>
    <x v="1"/>
    <x v="31"/>
    <x v="1"/>
    <x v="1"/>
    <x v="1"/>
    <x v="1"/>
    <x v="1"/>
    <x v="1"/>
    <x v="1"/>
    <x v="1"/>
    <x v="1"/>
    <x v="1"/>
    <x v="1"/>
    <x v="1"/>
  </r>
  <r>
    <x v="0"/>
    <x v="0"/>
    <x v="15"/>
    <x v="17"/>
    <x v="5"/>
    <x v="240"/>
    <x v="140"/>
    <x v="98"/>
    <x v="2"/>
    <x v="98"/>
    <x v="0"/>
    <x v="37"/>
    <x v="12"/>
    <x v="11"/>
    <x v="112"/>
    <x v="12"/>
    <x v="0"/>
    <x v="7"/>
    <x v="2"/>
    <x v="12"/>
    <x v="1"/>
    <x v="12"/>
    <x v="2"/>
    <x v="13"/>
    <x v="2"/>
    <x v="13"/>
    <x v="2"/>
    <x v="18"/>
    <x v="1"/>
    <x v="21"/>
    <x v="1"/>
    <x v="20"/>
    <x v="1"/>
    <x v="17"/>
    <x v="1"/>
    <x v="22"/>
    <x v="1"/>
    <x v="2"/>
    <x v="15"/>
    <x v="155"/>
    <x v="132"/>
    <x v="0"/>
    <x v="0"/>
    <x v="0"/>
    <x v="0"/>
    <x v="0"/>
    <x v="0"/>
    <x v="107"/>
    <x v="0"/>
    <x v="7"/>
    <x v="0"/>
    <x v="0"/>
    <x v="0"/>
    <x v="0"/>
    <x v="0"/>
    <x v="0"/>
    <x v="1"/>
    <x v="9"/>
    <x v="16"/>
    <x v="134"/>
    <x v="1"/>
    <x v="57"/>
    <x v="1"/>
    <x v="1"/>
    <x v="1"/>
    <x v="1"/>
    <x v="1"/>
    <x v="1"/>
    <x v="1"/>
    <x v="1"/>
    <x v="1"/>
    <x v="1"/>
    <x v="1"/>
    <x v="1"/>
  </r>
  <r>
    <x v="0"/>
    <x v="0"/>
    <x v="15"/>
    <x v="17"/>
    <x v="5"/>
    <x v="238"/>
    <x v="224"/>
    <x v="99"/>
    <x v="2"/>
    <x v="53"/>
    <x v="0"/>
    <x v="36"/>
    <x v="8"/>
    <x v="7"/>
    <x v="113"/>
    <x v="8"/>
    <x v="0"/>
    <x v="20"/>
    <x v="2"/>
    <x v="8"/>
    <x v="1"/>
    <x v="8"/>
    <x v="2"/>
    <x v="10"/>
    <x v="2"/>
    <x v="9"/>
    <x v="2"/>
    <x v="15"/>
    <x v="1"/>
    <x v="16"/>
    <x v="1"/>
    <x v="15"/>
    <x v="1"/>
    <x v="17"/>
    <x v="1"/>
    <x v="17"/>
    <x v="1"/>
    <x v="2"/>
    <x v="15"/>
    <x v="155"/>
    <x v="106"/>
    <x v="0"/>
    <x v="0"/>
    <x v="0"/>
    <x v="0"/>
    <x v="0"/>
    <x v="0"/>
    <x v="50"/>
    <x v="0"/>
    <x v="1"/>
    <x v="0"/>
    <x v="0"/>
    <x v="0"/>
    <x v="0"/>
    <x v="0"/>
    <x v="0"/>
    <x v="1"/>
    <x v="9"/>
    <x v="16"/>
    <x v="134"/>
    <x v="1"/>
    <x v="74"/>
    <x v="1"/>
    <x v="1"/>
    <x v="1"/>
    <x v="1"/>
    <x v="1"/>
    <x v="1"/>
    <x v="1"/>
    <x v="1"/>
    <x v="1"/>
    <x v="1"/>
    <x v="1"/>
    <x v="1"/>
  </r>
  <r>
    <x v="0"/>
    <x v="0"/>
    <x v="15"/>
    <x v="17"/>
    <x v="23"/>
    <x v="28"/>
    <x v="225"/>
    <x v="100"/>
    <x v="2"/>
    <x v="17"/>
    <x v="0"/>
    <x v="100"/>
    <x v="16"/>
    <x v="16"/>
    <x v="71"/>
    <x v="17"/>
    <x v="0"/>
    <x v="19"/>
    <x v="2"/>
    <x v="16"/>
    <x v="1"/>
    <x v="16"/>
    <x v="2"/>
    <x v="16"/>
    <x v="2"/>
    <x v="16"/>
    <x v="2"/>
    <x v="16"/>
    <x v="1"/>
    <x v="17"/>
    <x v="1"/>
    <x v="16"/>
    <x v="1"/>
    <x v="17"/>
    <x v="1"/>
    <x v="18"/>
    <x v="1"/>
    <x v="2"/>
    <x v="15"/>
    <x v="155"/>
    <x v="195"/>
    <x v="0"/>
    <x v="0"/>
    <x v="0"/>
    <x v="0"/>
    <x v="0"/>
    <x v="0"/>
    <x v="23"/>
    <x v="0"/>
    <x v="2"/>
    <x v="0"/>
    <x v="0"/>
    <x v="0"/>
    <x v="0"/>
    <x v="0"/>
    <x v="0"/>
    <x v="1"/>
    <x v="9"/>
    <x v="16"/>
    <x v="134"/>
    <x v="1"/>
    <x v="75"/>
    <x v="1"/>
    <x v="1"/>
    <x v="1"/>
    <x v="1"/>
    <x v="1"/>
    <x v="1"/>
    <x v="1"/>
    <x v="1"/>
    <x v="1"/>
    <x v="1"/>
    <x v="1"/>
    <x v="1"/>
  </r>
  <r>
    <x v="0"/>
    <x v="0"/>
    <x v="15"/>
    <x v="17"/>
    <x v="5"/>
    <x v="239"/>
    <x v="143"/>
    <x v="101"/>
    <x v="10"/>
    <x v="6"/>
    <x v="0"/>
    <x v="70"/>
    <x v="18"/>
    <x v="22"/>
    <x v="71"/>
    <x v="20"/>
    <x v="0"/>
    <x v="26"/>
    <x v="2"/>
    <x v="23"/>
    <x v="1"/>
    <x v="23"/>
    <x v="2"/>
    <x v="23"/>
    <x v="2"/>
    <x v="23"/>
    <x v="2"/>
    <x v="19"/>
    <x v="1"/>
    <x v="19"/>
    <x v="1"/>
    <x v="19"/>
    <x v="1"/>
    <x v="17"/>
    <x v="1"/>
    <x v="23"/>
    <x v="1"/>
    <x v="2"/>
    <x v="15"/>
    <x v="155"/>
    <x v="11"/>
    <x v="0"/>
    <x v="0"/>
    <x v="0"/>
    <x v="0"/>
    <x v="0"/>
    <x v="0"/>
    <x v="67"/>
    <x v="0"/>
    <x v="3"/>
    <x v="0"/>
    <x v="0"/>
    <x v="0"/>
    <x v="0"/>
    <x v="0"/>
    <x v="0"/>
    <x v="1"/>
    <x v="35"/>
    <x v="16"/>
    <x v="134"/>
    <x v="1"/>
    <x v="145"/>
    <x v="1"/>
    <x v="1"/>
    <x v="1"/>
    <x v="1"/>
    <x v="1"/>
    <x v="1"/>
    <x v="1"/>
    <x v="1"/>
    <x v="1"/>
    <x v="1"/>
    <x v="1"/>
    <x v="1"/>
  </r>
  <r>
    <x v="0"/>
    <x v="0"/>
    <x v="15"/>
    <x v="17"/>
    <x v="5"/>
    <x v="236"/>
    <x v="141"/>
    <x v="102"/>
    <x v="9"/>
    <x v="32"/>
    <x v="0"/>
    <x v="70"/>
    <x v="6"/>
    <x v="5"/>
    <x v="112"/>
    <x v="6"/>
    <x v="0"/>
    <x v="7"/>
    <x v="2"/>
    <x v="6"/>
    <x v="1"/>
    <x v="6"/>
    <x v="2"/>
    <x v="6"/>
    <x v="2"/>
    <x v="7"/>
    <x v="2"/>
    <x v="17"/>
    <x v="1"/>
    <x v="16"/>
    <x v="1"/>
    <x v="15"/>
    <x v="1"/>
    <x v="17"/>
    <x v="1"/>
    <x v="20"/>
    <x v="1"/>
    <x v="2"/>
    <x v="15"/>
    <x v="156"/>
    <x v="22"/>
    <x v="0"/>
    <x v="0"/>
    <x v="0"/>
    <x v="0"/>
    <x v="0"/>
    <x v="0"/>
    <x v="66"/>
    <x v="0"/>
    <x v="4"/>
    <x v="0"/>
    <x v="0"/>
    <x v="0"/>
    <x v="0"/>
    <x v="0"/>
    <x v="0"/>
    <x v="1"/>
    <x v="10"/>
    <x v="16"/>
    <x v="135"/>
    <x v="1"/>
    <x v="144"/>
    <x v="1"/>
    <x v="1"/>
    <x v="1"/>
    <x v="1"/>
    <x v="1"/>
    <x v="1"/>
    <x v="1"/>
    <x v="1"/>
    <x v="1"/>
    <x v="1"/>
    <x v="1"/>
    <x v="1"/>
  </r>
  <r>
    <x v="0"/>
    <x v="0"/>
    <x v="15"/>
    <x v="17"/>
    <x v="5"/>
    <x v="237"/>
    <x v="144"/>
    <x v="103"/>
    <x v="9"/>
    <x v="20"/>
    <x v="0"/>
    <x v="70"/>
    <x v="17"/>
    <x v="17"/>
    <x v="10"/>
    <x v="18"/>
    <x v="0"/>
    <x v="16"/>
    <x v="2"/>
    <x v="14"/>
    <x v="1"/>
    <x v="14"/>
    <x v="2"/>
    <x v="16"/>
    <x v="2"/>
    <x v="17"/>
    <x v="2"/>
    <x v="21"/>
    <x v="1"/>
    <x v="18"/>
    <x v="1"/>
    <x v="17"/>
    <x v="1"/>
    <x v="17"/>
    <x v="1"/>
    <x v="25"/>
    <x v="1"/>
    <x v="2"/>
    <x v="13"/>
    <x v="123"/>
    <x v="145"/>
    <x v="0"/>
    <x v="0"/>
    <x v="0"/>
    <x v="0"/>
    <x v="0"/>
    <x v="0"/>
    <x v="61"/>
    <x v="0"/>
    <x v="1"/>
    <x v="0"/>
    <x v="0"/>
    <x v="0"/>
    <x v="0"/>
    <x v="0"/>
    <x v="0"/>
    <x v="1"/>
    <x v="38"/>
    <x v="16"/>
    <x v="53"/>
    <x v="1"/>
    <x v="143"/>
    <x v="1"/>
    <x v="1"/>
    <x v="1"/>
    <x v="1"/>
    <x v="1"/>
    <x v="1"/>
    <x v="1"/>
    <x v="1"/>
    <x v="1"/>
    <x v="1"/>
    <x v="1"/>
    <x v="1"/>
  </r>
  <r>
    <x v="0"/>
    <x v="0"/>
    <x v="15"/>
    <x v="17"/>
    <x v="5"/>
    <x v="45"/>
    <x v="142"/>
    <x v="104"/>
    <x v="9"/>
    <x v="12"/>
    <x v="0"/>
    <x v="70"/>
    <x v="13"/>
    <x v="12"/>
    <x v="113"/>
    <x v="10"/>
    <x v="0"/>
    <x v="25"/>
    <x v="2"/>
    <x v="14"/>
    <x v="1"/>
    <x v="14"/>
    <x v="2"/>
    <x v="13"/>
    <x v="2"/>
    <x v="13"/>
    <x v="2"/>
    <x v="13"/>
    <x v="1"/>
    <x v="15"/>
    <x v="1"/>
    <x v="14"/>
    <x v="1"/>
    <x v="17"/>
    <x v="1"/>
    <x v="20"/>
    <x v="1"/>
    <x v="2"/>
    <x v="15"/>
    <x v="156"/>
    <x v="162"/>
    <x v="0"/>
    <x v="0"/>
    <x v="0"/>
    <x v="0"/>
    <x v="0"/>
    <x v="0"/>
    <x v="99"/>
    <x v="0"/>
    <x v="6"/>
    <x v="0"/>
    <x v="0"/>
    <x v="0"/>
    <x v="0"/>
    <x v="0"/>
    <x v="0"/>
    <x v="1"/>
    <x v="8"/>
    <x v="16"/>
    <x v="135"/>
    <x v="1"/>
    <x v="58"/>
    <x v="1"/>
    <x v="1"/>
    <x v="1"/>
    <x v="1"/>
    <x v="1"/>
    <x v="1"/>
    <x v="1"/>
    <x v="1"/>
    <x v="1"/>
    <x v="1"/>
    <x v="1"/>
    <x v="1"/>
  </r>
  <r>
    <x v="0"/>
    <x v="0"/>
    <x v="16"/>
    <x v="3"/>
    <x v="4"/>
    <x v="191"/>
    <x v="34"/>
    <x v="105"/>
    <x v="6"/>
    <x v="65"/>
    <x v="0"/>
    <x v="110"/>
    <x v="8"/>
    <x v="18"/>
    <x v="135"/>
    <x v="8"/>
    <x v="0"/>
    <x v="9"/>
    <x v="2"/>
    <x v="8"/>
    <x v="1"/>
    <x v="19"/>
    <x v="2"/>
    <x v="19"/>
    <x v="2"/>
    <x v="19"/>
    <x v="2"/>
    <x v="8"/>
    <x v="1"/>
    <x v="9"/>
    <x v="1"/>
    <x v="19"/>
    <x v="1"/>
    <x v="17"/>
    <x v="1"/>
    <x v="21"/>
    <x v="1"/>
    <x v="2"/>
    <x v="16"/>
    <x v="154"/>
    <x v="40"/>
    <x v="0"/>
    <x v="0"/>
    <x v="0"/>
    <x v="0"/>
    <x v="0"/>
    <x v="0"/>
    <x v="86"/>
    <x v="0"/>
    <x v="22"/>
    <x v="0"/>
    <x v="0"/>
    <x v="0"/>
    <x v="0"/>
    <x v="0"/>
    <x v="0"/>
    <x v="1"/>
    <x v="66"/>
    <x v="17"/>
    <x v="131"/>
    <x v="1"/>
    <x v="152"/>
    <x v="1"/>
    <x v="1"/>
    <x v="1"/>
    <x v="1"/>
    <x v="1"/>
    <x v="1"/>
    <x v="1"/>
    <x v="1"/>
    <x v="1"/>
    <x v="1"/>
    <x v="1"/>
    <x v="1"/>
  </r>
  <r>
    <x v="0"/>
    <x v="0"/>
    <x v="16"/>
    <x v="3"/>
    <x v="4"/>
    <x v="84"/>
    <x v="36"/>
    <x v="106"/>
    <x v="4"/>
    <x v="34"/>
    <x v="0"/>
    <x v="110"/>
    <x v="1"/>
    <x v="1"/>
    <x v="143"/>
    <x v="1"/>
    <x v="0"/>
    <x v="2"/>
    <x v="2"/>
    <x v="1"/>
    <x v="1"/>
    <x v="1"/>
    <x v="2"/>
    <x v="1"/>
    <x v="2"/>
    <x v="1"/>
    <x v="2"/>
    <x v="2"/>
    <x v="1"/>
    <x v="3"/>
    <x v="1"/>
    <x v="2"/>
    <x v="1"/>
    <x v="17"/>
    <x v="1"/>
    <x v="3"/>
    <x v="1"/>
    <x v="2"/>
    <x v="16"/>
    <x v="154"/>
    <x v="37"/>
    <x v="0"/>
    <x v="0"/>
    <x v="0"/>
    <x v="0"/>
    <x v="0"/>
    <x v="0"/>
    <x v="45"/>
    <x v="0"/>
    <x v="31"/>
    <x v="0"/>
    <x v="0"/>
    <x v="0"/>
    <x v="0"/>
    <x v="0"/>
    <x v="0"/>
    <x v="1"/>
    <x v="66"/>
    <x v="17"/>
    <x v="131"/>
    <x v="1"/>
    <x v="28"/>
    <x v="1"/>
    <x v="1"/>
    <x v="1"/>
    <x v="1"/>
    <x v="1"/>
    <x v="1"/>
    <x v="1"/>
    <x v="1"/>
    <x v="1"/>
    <x v="1"/>
    <x v="1"/>
    <x v="1"/>
  </r>
  <r>
    <x v="0"/>
    <x v="0"/>
    <x v="16"/>
    <x v="3"/>
    <x v="4"/>
    <x v="23"/>
    <x v="45"/>
    <x v="107"/>
    <x v="4"/>
    <x v="41"/>
    <x v="0"/>
    <x v="110"/>
    <x v="10"/>
    <x v="17"/>
    <x v="120"/>
    <x v="10"/>
    <x v="0"/>
    <x v="21"/>
    <x v="2"/>
    <x v="16"/>
    <x v="1"/>
    <x v="18"/>
    <x v="2"/>
    <x v="18"/>
    <x v="2"/>
    <x v="18"/>
    <x v="2"/>
    <x v="18"/>
    <x v="1"/>
    <x v="11"/>
    <x v="1"/>
    <x v="10"/>
    <x v="1"/>
    <x v="17"/>
    <x v="1"/>
    <x v="11"/>
    <x v="1"/>
    <x v="2"/>
    <x v="16"/>
    <x v="144"/>
    <x v="101"/>
    <x v="0"/>
    <x v="0"/>
    <x v="0"/>
    <x v="0"/>
    <x v="0"/>
    <x v="0"/>
    <x v="88"/>
    <x v="0"/>
    <x v="9"/>
    <x v="0"/>
    <x v="0"/>
    <x v="0"/>
    <x v="0"/>
    <x v="0"/>
    <x v="0"/>
    <x v="1"/>
    <x v="66"/>
    <x v="17"/>
    <x v="120"/>
    <x v="1"/>
    <x v="154"/>
    <x v="1"/>
    <x v="1"/>
    <x v="1"/>
    <x v="1"/>
    <x v="1"/>
    <x v="1"/>
    <x v="1"/>
    <x v="1"/>
    <x v="1"/>
    <x v="1"/>
    <x v="1"/>
    <x v="1"/>
  </r>
  <r>
    <x v="0"/>
    <x v="0"/>
    <x v="16"/>
    <x v="3"/>
    <x v="4"/>
    <x v="11"/>
    <x v="46"/>
    <x v="108"/>
    <x v="4"/>
    <x v="38"/>
    <x v="0"/>
    <x v="44"/>
    <x v="6"/>
    <x v="5"/>
    <x v="143"/>
    <x v="6"/>
    <x v="0"/>
    <x v="7"/>
    <x v="2"/>
    <x v="6"/>
    <x v="1"/>
    <x v="6"/>
    <x v="2"/>
    <x v="6"/>
    <x v="2"/>
    <x v="6"/>
    <x v="2"/>
    <x v="6"/>
    <x v="1"/>
    <x v="8"/>
    <x v="1"/>
    <x v="7"/>
    <x v="1"/>
    <x v="17"/>
    <x v="1"/>
    <x v="8"/>
    <x v="1"/>
    <x v="2"/>
    <x v="16"/>
    <x v="75"/>
    <x v="61"/>
    <x v="0"/>
    <x v="0"/>
    <x v="0"/>
    <x v="0"/>
    <x v="0"/>
    <x v="0"/>
    <x v="79"/>
    <x v="0"/>
    <x v="15"/>
    <x v="0"/>
    <x v="0"/>
    <x v="0"/>
    <x v="0"/>
    <x v="0"/>
    <x v="0"/>
    <x v="1"/>
    <x v="66"/>
    <x v="17"/>
    <x v="54"/>
    <x v="1"/>
    <x v="56"/>
    <x v="1"/>
    <x v="1"/>
    <x v="1"/>
    <x v="1"/>
    <x v="1"/>
    <x v="1"/>
    <x v="1"/>
    <x v="1"/>
    <x v="1"/>
    <x v="1"/>
    <x v="1"/>
    <x v="1"/>
  </r>
  <r>
    <x v="0"/>
    <x v="0"/>
    <x v="16"/>
    <x v="3"/>
    <x v="4"/>
    <x v="86"/>
    <x v="35"/>
    <x v="109"/>
    <x v="4"/>
    <x v="37"/>
    <x v="0"/>
    <x v="44"/>
    <x v="3"/>
    <x v="3"/>
    <x v="143"/>
    <x v="3"/>
    <x v="0"/>
    <x v="4"/>
    <x v="2"/>
    <x v="3"/>
    <x v="1"/>
    <x v="3"/>
    <x v="2"/>
    <x v="3"/>
    <x v="2"/>
    <x v="3"/>
    <x v="2"/>
    <x v="5"/>
    <x v="1"/>
    <x v="5"/>
    <x v="1"/>
    <x v="4"/>
    <x v="1"/>
    <x v="17"/>
    <x v="1"/>
    <x v="5"/>
    <x v="1"/>
    <x v="2"/>
    <x v="16"/>
    <x v="76"/>
    <x v="1"/>
    <x v="0"/>
    <x v="0"/>
    <x v="0"/>
    <x v="0"/>
    <x v="0"/>
    <x v="0"/>
    <x v="80"/>
    <x v="0"/>
    <x v="19"/>
    <x v="0"/>
    <x v="0"/>
    <x v="0"/>
    <x v="0"/>
    <x v="0"/>
    <x v="0"/>
    <x v="1"/>
    <x v="66"/>
    <x v="17"/>
    <x v="55"/>
    <x v="1"/>
    <x v="29"/>
    <x v="1"/>
    <x v="1"/>
    <x v="1"/>
    <x v="1"/>
    <x v="1"/>
    <x v="1"/>
    <x v="1"/>
    <x v="1"/>
    <x v="1"/>
    <x v="1"/>
    <x v="1"/>
    <x v="1"/>
  </r>
  <r>
    <x v="0"/>
    <x v="0"/>
    <x v="16"/>
    <x v="16"/>
    <x v="24"/>
    <x v="182"/>
    <x v="183"/>
    <x v="110"/>
    <x v="6"/>
    <x v="65"/>
    <x v="0"/>
    <x v="110"/>
    <x v="14"/>
    <x v="13"/>
    <x v="143"/>
    <x v="14"/>
    <x v="0"/>
    <x v="16"/>
    <x v="2"/>
    <x v="14"/>
    <x v="1"/>
    <x v="14"/>
    <x v="2"/>
    <x v="14"/>
    <x v="2"/>
    <x v="14"/>
    <x v="2"/>
    <x v="15"/>
    <x v="1"/>
    <x v="15"/>
    <x v="1"/>
    <x v="14"/>
    <x v="1"/>
    <x v="17"/>
    <x v="1"/>
    <x v="15"/>
    <x v="1"/>
    <x v="2"/>
    <x v="16"/>
    <x v="153"/>
    <x v="160"/>
    <x v="0"/>
    <x v="0"/>
    <x v="0"/>
    <x v="0"/>
    <x v="0"/>
    <x v="0"/>
    <x v="20"/>
    <x v="0"/>
    <x v="8"/>
    <x v="0"/>
    <x v="0"/>
    <x v="0"/>
    <x v="0"/>
    <x v="0"/>
    <x v="0"/>
    <x v="1"/>
    <x v="66"/>
    <x v="17"/>
    <x v="54"/>
    <x v="1"/>
    <x v="153"/>
    <x v="1"/>
    <x v="1"/>
    <x v="1"/>
    <x v="1"/>
    <x v="1"/>
    <x v="1"/>
    <x v="1"/>
    <x v="1"/>
    <x v="1"/>
    <x v="1"/>
    <x v="1"/>
    <x v="1"/>
  </r>
  <r>
    <x v="0"/>
    <x v="0"/>
    <x v="16"/>
    <x v="16"/>
    <x v="24"/>
    <x v="41"/>
    <x v="238"/>
    <x v="111"/>
    <x v="4"/>
    <x v="40"/>
    <x v="0"/>
    <x v="110"/>
    <x v="12"/>
    <x v="11"/>
    <x v="143"/>
    <x v="12"/>
    <x v="0"/>
    <x v="14"/>
    <x v="2"/>
    <x v="12"/>
    <x v="1"/>
    <x v="13"/>
    <x v="2"/>
    <x v="12"/>
    <x v="2"/>
    <x v="13"/>
    <x v="2"/>
    <x v="13"/>
    <x v="1"/>
    <x v="13"/>
    <x v="1"/>
    <x v="12"/>
    <x v="1"/>
    <x v="17"/>
    <x v="1"/>
    <x v="13"/>
    <x v="1"/>
    <x v="2"/>
    <x v="16"/>
    <x v="76"/>
    <x v="208"/>
    <x v="0"/>
    <x v="0"/>
    <x v="0"/>
    <x v="0"/>
    <x v="0"/>
    <x v="0"/>
    <x v="19"/>
    <x v="0"/>
    <x v="20"/>
    <x v="0"/>
    <x v="0"/>
    <x v="0"/>
    <x v="0"/>
    <x v="0"/>
    <x v="0"/>
    <x v="1"/>
    <x v="66"/>
    <x v="17"/>
    <x v="55"/>
    <x v="1"/>
    <x v="55"/>
    <x v="1"/>
    <x v="1"/>
    <x v="1"/>
    <x v="1"/>
    <x v="1"/>
    <x v="1"/>
    <x v="1"/>
    <x v="1"/>
    <x v="1"/>
    <x v="1"/>
    <x v="1"/>
    <x v="1"/>
  </r>
  <r>
    <x v="0"/>
    <x v="0"/>
    <x v="18"/>
    <x v="4"/>
    <x v="9"/>
    <x v="173"/>
    <x v="49"/>
    <x v="119"/>
    <x v="11"/>
    <x v="34"/>
    <x v="0"/>
    <x v="110"/>
    <x v="24"/>
    <x v="24"/>
    <x v="143"/>
    <x v="20"/>
    <x v="0"/>
    <x v="13"/>
    <x v="2"/>
    <x v="19"/>
    <x v="1"/>
    <x v="24"/>
    <x v="2"/>
    <x v="11"/>
    <x v="2"/>
    <x v="24"/>
    <x v="2"/>
    <x v="24"/>
    <x v="1"/>
    <x v="20"/>
    <x v="1"/>
    <x v="19"/>
    <x v="1"/>
    <x v="17"/>
    <x v="1"/>
    <x v="21"/>
    <x v="1"/>
    <x v="2"/>
    <x v="18"/>
    <x v="179"/>
    <x v="246"/>
    <x v="0"/>
    <x v="0"/>
    <x v="0"/>
    <x v="0"/>
    <x v="0"/>
    <x v="0"/>
    <x v="66"/>
    <x v="0"/>
    <x v="29"/>
    <x v="0"/>
    <x v="0"/>
    <x v="0"/>
    <x v="0"/>
    <x v="0"/>
    <x v="0"/>
    <x v="1"/>
    <x v="66"/>
    <x v="19"/>
    <x v="161"/>
    <x v="1"/>
    <x v="164"/>
    <x v="1"/>
    <x v="1"/>
    <x v="1"/>
    <x v="1"/>
    <x v="1"/>
    <x v="1"/>
    <x v="1"/>
    <x v="1"/>
    <x v="1"/>
    <x v="1"/>
    <x v="1"/>
    <x v="1"/>
  </r>
  <r>
    <x v="0"/>
    <x v="0"/>
    <x v="18"/>
    <x v="4"/>
    <x v="9"/>
    <x v="170"/>
    <x v="47"/>
    <x v="120"/>
    <x v="8"/>
    <x v="5"/>
    <x v="0"/>
    <x v="110"/>
    <x v="4"/>
    <x v="4"/>
    <x v="143"/>
    <x v="4"/>
    <x v="0"/>
    <x v="5"/>
    <x v="2"/>
    <x v="4"/>
    <x v="1"/>
    <x v="6"/>
    <x v="2"/>
    <x v="4"/>
    <x v="2"/>
    <x v="6"/>
    <x v="2"/>
    <x v="5"/>
    <x v="1"/>
    <x v="5"/>
    <x v="1"/>
    <x v="4"/>
    <x v="1"/>
    <x v="17"/>
    <x v="1"/>
    <x v="7"/>
    <x v="1"/>
    <x v="2"/>
    <x v="13"/>
    <x v="166"/>
    <x v="250"/>
    <x v="0"/>
    <x v="0"/>
    <x v="0"/>
    <x v="0"/>
    <x v="0"/>
    <x v="0"/>
    <x v="84"/>
    <x v="0"/>
    <x v="26"/>
    <x v="0"/>
    <x v="0"/>
    <x v="0"/>
    <x v="0"/>
    <x v="0"/>
    <x v="0"/>
    <x v="1"/>
    <x v="34"/>
    <x v="19"/>
    <x v="146"/>
    <x v="1"/>
    <x v="170"/>
    <x v="1"/>
    <x v="1"/>
    <x v="1"/>
    <x v="1"/>
    <x v="1"/>
    <x v="1"/>
    <x v="1"/>
    <x v="1"/>
    <x v="1"/>
    <x v="1"/>
    <x v="1"/>
    <x v="1"/>
  </r>
  <r>
    <x v="0"/>
    <x v="0"/>
    <x v="18"/>
    <x v="4"/>
    <x v="9"/>
    <x v="110"/>
    <x v="193"/>
    <x v="121"/>
    <x v="8"/>
    <x v="10"/>
    <x v="0"/>
    <x v="110"/>
    <x v="11"/>
    <x v="13"/>
    <x v="143"/>
    <x v="11"/>
    <x v="0"/>
    <x v="17"/>
    <x v="2"/>
    <x v="11"/>
    <x v="1"/>
    <x v="15"/>
    <x v="2"/>
    <x v="11"/>
    <x v="2"/>
    <x v="15"/>
    <x v="2"/>
    <x v="11"/>
    <x v="1"/>
    <x v="12"/>
    <x v="1"/>
    <x v="11"/>
    <x v="1"/>
    <x v="17"/>
    <x v="1"/>
    <x v="12"/>
    <x v="1"/>
    <x v="2"/>
    <x v="13"/>
    <x v="173"/>
    <x v="226"/>
    <x v="0"/>
    <x v="0"/>
    <x v="0"/>
    <x v="0"/>
    <x v="0"/>
    <x v="0"/>
    <x v="46"/>
    <x v="0"/>
    <x v="11"/>
    <x v="0"/>
    <x v="0"/>
    <x v="0"/>
    <x v="0"/>
    <x v="0"/>
    <x v="0"/>
    <x v="1"/>
    <x v="66"/>
    <x v="19"/>
    <x v="143"/>
    <x v="1"/>
    <x v="178"/>
    <x v="1"/>
    <x v="1"/>
    <x v="1"/>
    <x v="1"/>
    <x v="1"/>
    <x v="1"/>
    <x v="1"/>
    <x v="1"/>
    <x v="1"/>
    <x v="1"/>
    <x v="1"/>
    <x v="1"/>
  </r>
  <r>
    <x v="0"/>
    <x v="0"/>
    <x v="18"/>
    <x v="4"/>
    <x v="9"/>
    <x v="99"/>
    <x v="56"/>
    <x v="122"/>
    <x v="11"/>
    <x v="37"/>
    <x v="0"/>
    <x v="110"/>
    <x v="28"/>
    <x v="28"/>
    <x v="143"/>
    <x v="17"/>
    <x v="0"/>
    <x v="19"/>
    <x v="2"/>
    <x v="16"/>
    <x v="1"/>
    <x v="33"/>
    <x v="2"/>
    <x v="16"/>
    <x v="2"/>
    <x v="33"/>
    <x v="2"/>
    <x v="29"/>
    <x v="1"/>
    <x v="17"/>
    <x v="1"/>
    <x v="16"/>
    <x v="1"/>
    <x v="17"/>
    <x v="1"/>
    <x v="18"/>
    <x v="1"/>
    <x v="2"/>
    <x v="18"/>
    <x v="178"/>
    <x v="249"/>
    <x v="0"/>
    <x v="0"/>
    <x v="0"/>
    <x v="0"/>
    <x v="0"/>
    <x v="0"/>
    <x v="33"/>
    <x v="0"/>
    <x v="11"/>
    <x v="0"/>
    <x v="0"/>
    <x v="0"/>
    <x v="0"/>
    <x v="0"/>
    <x v="0"/>
    <x v="1"/>
    <x v="66"/>
    <x v="19"/>
    <x v="160"/>
    <x v="1"/>
    <x v="168"/>
    <x v="1"/>
    <x v="1"/>
    <x v="1"/>
    <x v="1"/>
    <x v="1"/>
    <x v="1"/>
    <x v="1"/>
    <x v="1"/>
    <x v="1"/>
    <x v="1"/>
    <x v="1"/>
    <x v="1"/>
  </r>
  <r>
    <x v="0"/>
    <x v="0"/>
    <x v="18"/>
    <x v="4"/>
    <x v="9"/>
    <x v="123"/>
    <x v="195"/>
    <x v="123"/>
    <x v="8"/>
    <x v="13"/>
    <x v="0"/>
    <x v="110"/>
    <x v="17"/>
    <x v="17"/>
    <x v="143"/>
    <x v="18"/>
    <x v="0"/>
    <x v="20"/>
    <x v="2"/>
    <x v="17"/>
    <x v="1"/>
    <x v="17"/>
    <x v="2"/>
    <x v="17"/>
    <x v="2"/>
    <x v="17"/>
    <x v="2"/>
    <x v="18"/>
    <x v="1"/>
    <x v="18"/>
    <x v="1"/>
    <x v="17"/>
    <x v="1"/>
    <x v="17"/>
    <x v="1"/>
    <x v="19"/>
    <x v="1"/>
    <x v="2"/>
    <x v="18"/>
    <x v="178"/>
    <x v="220"/>
    <x v="0"/>
    <x v="0"/>
    <x v="0"/>
    <x v="0"/>
    <x v="0"/>
    <x v="0"/>
    <x v="13"/>
    <x v="0"/>
    <x v="9"/>
    <x v="0"/>
    <x v="0"/>
    <x v="0"/>
    <x v="0"/>
    <x v="0"/>
    <x v="0"/>
    <x v="1"/>
    <x v="66"/>
    <x v="19"/>
    <x v="160"/>
    <x v="1"/>
    <x v="170"/>
    <x v="1"/>
    <x v="1"/>
    <x v="1"/>
    <x v="1"/>
    <x v="1"/>
    <x v="1"/>
    <x v="1"/>
    <x v="1"/>
    <x v="1"/>
    <x v="1"/>
    <x v="1"/>
    <x v="1"/>
  </r>
  <r>
    <x v="0"/>
    <x v="0"/>
    <x v="18"/>
    <x v="4"/>
    <x v="9"/>
    <x v="140"/>
    <x v="52"/>
    <x v="124"/>
    <x v="27"/>
    <x v="96"/>
    <x v="0"/>
    <x v="110"/>
    <x v="32"/>
    <x v="31"/>
    <x v="143"/>
    <x v="33"/>
    <x v="0"/>
    <x v="32"/>
    <x v="2"/>
    <x v="34"/>
    <x v="1"/>
    <x v="37"/>
    <x v="1"/>
    <x v="32"/>
    <x v="2"/>
    <x v="37"/>
    <x v="1"/>
    <x v="33"/>
    <x v="1"/>
    <x v="32"/>
    <x v="1"/>
    <x v="31"/>
    <x v="1"/>
    <x v="16"/>
    <x v="2"/>
    <x v="32"/>
    <x v="1"/>
    <x v="2"/>
    <x v="13"/>
    <x v="190"/>
    <x v="248"/>
    <x v="0"/>
    <x v="0"/>
    <x v="0"/>
    <x v="0"/>
    <x v="0"/>
    <x v="0"/>
    <x v="36"/>
    <x v="0"/>
    <x v="12"/>
    <x v="0"/>
    <x v="0"/>
    <x v="0"/>
    <x v="0"/>
    <x v="0"/>
    <x v="0"/>
    <x v="1"/>
    <x v="66"/>
    <x v="19"/>
    <x v="159"/>
    <x v="1"/>
    <x v="186"/>
    <x v="1"/>
    <x v="1"/>
    <x v="1"/>
    <x v="1"/>
    <x v="0"/>
    <x v="1"/>
    <x v="0"/>
    <x v="1"/>
    <x v="1"/>
    <x v="1"/>
    <x v="1"/>
    <x v="1"/>
  </r>
  <r>
    <x v="0"/>
    <x v="0"/>
    <x v="18"/>
    <x v="4"/>
    <x v="9"/>
    <x v="47"/>
    <x v="58"/>
    <x v="125"/>
    <x v="8"/>
    <x v="14"/>
    <x v="0"/>
    <x v="110"/>
    <x v="31"/>
    <x v="30"/>
    <x v="143"/>
    <x v="22"/>
    <x v="0"/>
    <x v="22"/>
    <x v="2"/>
    <x v="21"/>
    <x v="1"/>
    <x v="21"/>
    <x v="2"/>
    <x v="17"/>
    <x v="2"/>
    <x v="21"/>
    <x v="2"/>
    <x v="21"/>
    <x v="1"/>
    <x v="20"/>
    <x v="1"/>
    <x v="19"/>
    <x v="1"/>
    <x v="17"/>
    <x v="1"/>
    <x v="20"/>
    <x v="1"/>
    <x v="2"/>
    <x v="13"/>
    <x v="165"/>
    <x v="247"/>
    <x v="0"/>
    <x v="0"/>
    <x v="0"/>
    <x v="0"/>
    <x v="0"/>
    <x v="0"/>
    <x v="11"/>
    <x v="0"/>
    <x v="44"/>
    <x v="0"/>
    <x v="0"/>
    <x v="0"/>
    <x v="0"/>
    <x v="0"/>
    <x v="0"/>
    <x v="1"/>
    <x v="66"/>
    <x v="19"/>
    <x v="147"/>
    <x v="1"/>
    <x v="169"/>
    <x v="1"/>
    <x v="1"/>
    <x v="1"/>
    <x v="1"/>
    <x v="1"/>
    <x v="1"/>
    <x v="1"/>
    <x v="1"/>
    <x v="1"/>
    <x v="1"/>
    <x v="1"/>
    <x v="1"/>
  </r>
  <r>
    <x v="0"/>
    <x v="0"/>
    <x v="20"/>
    <x v="4"/>
    <x v="9"/>
    <x v="54"/>
    <x v="55"/>
    <x v="140"/>
    <x v="0"/>
    <x v="153"/>
    <x v="0"/>
    <x v="110"/>
    <x v="4"/>
    <x v="5"/>
    <x v="143"/>
    <x v="4"/>
    <x v="0"/>
    <x v="36"/>
    <x v="2"/>
    <x v="4"/>
    <x v="1"/>
    <x v="4"/>
    <x v="2"/>
    <x v="4"/>
    <x v="2"/>
    <x v="4"/>
    <x v="2"/>
    <x v="17"/>
    <x v="1"/>
    <x v="35"/>
    <x v="1"/>
    <x v="34"/>
    <x v="1"/>
    <x v="17"/>
    <x v="1"/>
    <x v="36"/>
    <x v="1"/>
    <x v="2"/>
    <x v="13"/>
    <x v="158"/>
    <x v="5"/>
    <x v="0"/>
    <x v="0"/>
    <x v="0"/>
    <x v="0"/>
    <x v="0"/>
    <x v="0"/>
    <x v="72"/>
    <x v="0"/>
    <x v="4"/>
    <x v="0"/>
    <x v="0"/>
    <x v="0"/>
    <x v="0"/>
    <x v="0"/>
    <x v="0"/>
    <x v="1"/>
    <x v="1"/>
    <x v="21"/>
    <x v="62"/>
    <x v="1"/>
    <x v="159"/>
    <x v="1"/>
    <x v="1"/>
    <x v="1"/>
    <x v="1"/>
    <x v="1"/>
    <x v="1"/>
    <x v="1"/>
    <x v="1"/>
    <x v="1"/>
    <x v="1"/>
    <x v="1"/>
    <x v="1"/>
  </r>
  <r>
    <x v="0"/>
    <x v="0"/>
    <x v="20"/>
    <x v="4"/>
    <x v="9"/>
    <x v="164"/>
    <x v="48"/>
    <x v="141"/>
    <x v="0"/>
    <x v="156"/>
    <x v="0"/>
    <x v="110"/>
    <x v="4"/>
    <x v="12"/>
    <x v="118"/>
    <x v="4"/>
    <x v="0"/>
    <x v="5"/>
    <x v="2"/>
    <x v="4"/>
    <x v="1"/>
    <x v="32"/>
    <x v="2"/>
    <x v="4"/>
    <x v="2"/>
    <x v="32"/>
    <x v="2"/>
    <x v="36"/>
    <x v="1"/>
    <x v="35"/>
    <x v="1"/>
    <x v="34"/>
    <x v="1"/>
    <x v="17"/>
    <x v="1"/>
    <x v="36"/>
    <x v="1"/>
    <x v="2"/>
    <x v="20"/>
    <x v="172"/>
    <x v="148"/>
    <x v="0"/>
    <x v="0"/>
    <x v="0"/>
    <x v="0"/>
    <x v="0"/>
    <x v="0"/>
    <x v="61"/>
    <x v="0"/>
    <x v="4"/>
    <x v="0"/>
    <x v="0"/>
    <x v="0"/>
    <x v="0"/>
    <x v="0"/>
    <x v="0"/>
    <x v="1"/>
    <x v="36"/>
    <x v="21"/>
    <x v="19"/>
    <x v="1"/>
    <x v="173"/>
    <x v="1"/>
    <x v="1"/>
    <x v="1"/>
    <x v="1"/>
    <x v="1"/>
    <x v="1"/>
    <x v="1"/>
    <x v="1"/>
    <x v="1"/>
    <x v="1"/>
    <x v="1"/>
    <x v="1"/>
  </r>
  <r>
    <x v="0"/>
    <x v="0"/>
    <x v="20"/>
    <x v="4"/>
    <x v="9"/>
    <x v="128"/>
    <x v="53"/>
    <x v="142"/>
    <x v="25"/>
    <x v="157"/>
    <x v="0"/>
    <x v="1"/>
    <x v="29"/>
    <x v="35"/>
    <x v="64"/>
    <x v="30"/>
    <x v="0"/>
    <x v="36"/>
    <x v="0"/>
    <x v="35"/>
    <x v="0"/>
    <x v="38"/>
    <x v="0"/>
    <x v="37"/>
    <x v="0"/>
    <x v="38"/>
    <x v="0"/>
    <x v="34"/>
    <x v="1"/>
    <x v="35"/>
    <x v="1"/>
    <x v="34"/>
    <x v="1"/>
    <x v="17"/>
    <x v="1"/>
    <x v="36"/>
    <x v="1"/>
    <x v="2"/>
    <x v="20"/>
    <x v="201"/>
    <x v="125"/>
    <x v="1"/>
    <x v="1"/>
    <x v="1"/>
    <x v="2"/>
    <x v="0"/>
    <x v="2"/>
    <x v="0"/>
    <x v="2"/>
    <x v="0"/>
    <x v="3"/>
    <x v="0"/>
    <x v="3"/>
    <x v="0"/>
    <x v="2"/>
    <x v="0"/>
    <x v="1"/>
    <x v="66"/>
    <x v="21"/>
    <x v="188"/>
    <x v="1"/>
    <x v="157"/>
    <x v="1"/>
    <x v="1"/>
    <x v="0"/>
    <x v="0"/>
    <x v="0"/>
    <x v="0"/>
    <x v="0"/>
    <x v="1"/>
    <x v="1"/>
    <x v="1"/>
    <x v="1"/>
    <x v="1"/>
  </r>
  <r>
    <x v="0"/>
    <x v="0"/>
    <x v="20"/>
    <x v="4"/>
    <x v="9"/>
    <x v="134"/>
    <x v="54"/>
    <x v="143"/>
    <x v="0"/>
    <x v="51"/>
    <x v="0"/>
    <x v="110"/>
    <x v="1"/>
    <x v="5"/>
    <x v="111"/>
    <x v="1"/>
    <x v="0"/>
    <x v="3"/>
    <x v="2"/>
    <x v="25"/>
    <x v="1"/>
    <x v="7"/>
    <x v="2"/>
    <x v="37"/>
    <x v="2"/>
    <x v="8"/>
    <x v="2"/>
    <x v="36"/>
    <x v="1"/>
    <x v="35"/>
    <x v="1"/>
    <x v="34"/>
    <x v="1"/>
    <x v="17"/>
    <x v="1"/>
    <x v="36"/>
    <x v="1"/>
    <x v="2"/>
    <x v="13"/>
    <x v="164"/>
    <x v="137"/>
    <x v="0"/>
    <x v="0"/>
    <x v="0"/>
    <x v="0"/>
    <x v="0"/>
    <x v="0"/>
    <x v="77"/>
    <x v="0"/>
    <x v="4"/>
    <x v="0"/>
    <x v="0"/>
    <x v="0"/>
    <x v="0"/>
    <x v="0"/>
    <x v="0"/>
    <x v="1"/>
    <x v="28"/>
    <x v="21"/>
    <x v="101"/>
    <x v="1"/>
    <x v="167"/>
    <x v="1"/>
    <x v="1"/>
    <x v="1"/>
    <x v="1"/>
    <x v="1"/>
    <x v="1"/>
    <x v="1"/>
    <x v="1"/>
    <x v="1"/>
    <x v="1"/>
    <x v="1"/>
    <x v="1"/>
  </r>
  <r>
    <x v="0"/>
    <x v="0"/>
    <x v="20"/>
    <x v="4"/>
    <x v="9"/>
    <x v="172"/>
    <x v="51"/>
    <x v="144"/>
    <x v="0"/>
    <x v="72"/>
    <x v="0"/>
    <x v="110"/>
    <x v="1"/>
    <x v="4"/>
    <x v="143"/>
    <x v="1"/>
    <x v="0"/>
    <x v="3"/>
    <x v="2"/>
    <x v="24"/>
    <x v="1"/>
    <x v="8"/>
    <x v="2"/>
    <x v="28"/>
    <x v="2"/>
    <x v="7"/>
    <x v="2"/>
    <x v="36"/>
    <x v="1"/>
    <x v="35"/>
    <x v="1"/>
    <x v="34"/>
    <x v="1"/>
    <x v="17"/>
    <x v="1"/>
    <x v="36"/>
    <x v="1"/>
    <x v="2"/>
    <x v="13"/>
    <x v="157"/>
    <x v="156"/>
    <x v="0"/>
    <x v="0"/>
    <x v="0"/>
    <x v="0"/>
    <x v="0"/>
    <x v="0"/>
    <x v="85"/>
    <x v="0"/>
    <x v="11"/>
    <x v="0"/>
    <x v="0"/>
    <x v="0"/>
    <x v="0"/>
    <x v="0"/>
    <x v="0"/>
    <x v="1"/>
    <x v="36"/>
    <x v="21"/>
    <x v="133"/>
    <x v="1"/>
    <x v="158"/>
    <x v="1"/>
    <x v="1"/>
    <x v="1"/>
    <x v="1"/>
    <x v="1"/>
    <x v="1"/>
    <x v="1"/>
    <x v="1"/>
    <x v="1"/>
    <x v="1"/>
    <x v="1"/>
    <x v="1"/>
  </r>
  <r>
    <x v="0"/>
    <x v="0"/>
    <x v="20"/>
    <x v="4"/>
    <x v="9"/>
    <x v="174"/>
    <x v="194"/>
    <x v="145"/>
    <x v="0"/>
    <x v="138"/>
    <x v="0"/>
    <x v="110"/>
    <x v="10"/>
    <x v="9"/>
    <x v="133"/>
    <x v="13"/>
    <x v="0"/>
    <x v="17"/>
    <x v="2"/>
    <x v="13"/>
    <x v="1"/>
    <x v="15"/>
    <x v="2"/>
    <x v="37"/>
    <x v="2"/>
    <x v="15"/>
    <x v="2"/>
    <x v="36"/>
    <x v="1"/>
    <x v="35"/>
    <x v="1"/>
    <x v="34"/>
    <x v="1"/>
    <x v="17"/>
    <x v="1"/>
    <x v="36"/>
    <x v="1"/>
    <x v="2"/>
    <x v="13"/>
    <x v="171"/>
    <x v="49"/>
    <x v="0"/>
    <x v="0"/>
    <x v="0"/>
    <x v="0"/>
    <x v="0"/>
    <x v="0"/>
    <x v="38"/>
    <x v="0"/>
    <x v="9"/>
    <x v="0"/>
    <x v="0"/>
    <x v="0"/>
    <x v="0"/>
    <x v="0"/>
    <x v="0"/>
    <x v="1"/>
    <x v="36"/>
    <x v="21"/>
    <x v="141"/>
    <x v="1"/>
    <x v="174"/>
    <x v="1"/>
    <x v="1"/>
    <x v="1"/>
    <x v="1"/>
    <x v="1"/>
    <x v="1"/>
    <x v="1"/>
    <x v="1"/>
    <x v="1"/>
    <x v="1"/>
    <x v="1"/>
    <x v="1"/>
  </r>
  <r>
    <x v="0"/>
    <x v="0"/>
    <x v="20"/>
    <x v="4"/>
    <x v="9"/>
    <x v="132"/>
    <x v="57"/>
    <x v="146"/>
    <x v="0"/>
    <x v="160"/>
    <x v="0"/>
    <x v="110"/>
    <x v="3"/>
    <x v="7"/>
    <x v="143"/>
    <x v="3"/>
    <x v="0"/>
    <x v="14"/>
    <x v="2"/>
    <x v="3"/>
    <x v="1"/>
    <x v="10"/>
    <x v="2"/>
    <x v="15"/>
    <x v="2"/>
    <x v="10"/>
    <x v="2"/>
    <x v="36"/>
    <x v="1"/>
    <x v="35"/>
    <x v="1"/>
    <x v="34"/>
    <x v="1"/>
    <x v="17"/>
    <x v="1"/>
    <x v="36"/>
    <x v="1"/>
    <x v="2"/>
    <x v="13"/>
    <x v="168"/>
    <x v="196"/>
    <x v="0"/>
    <x v="0"/>
    <x v="0"/>
    <x v="0"/>
    <x v="0"/>
    <x v="0"/>
    <x v="74"/>
    <x v="0"/>
    <x v="14"/>
    <x v="0"/>
    <x v="0"/>
    <x v="0"/>
    <x v="0"/>
    <x v="0"/>
    <x v="0"/>
    <x v="1"/>
    <x v="27"/>
    <x v="21"/>
    <x v="63"/>
    <x v="1"/>
    <x v="172"/>
    <x v="1"/>
    <x v="1"/>
    <x v="1"/>
    <x v="1"/>
    <x v="1"/>
    <x v="1"/>
    <x v="1"/>
    <x v="1"/>
    <x v="1"/>
    <x v="1"/>
    <x v="1"/>
    <x v="1"/>
  </r>
  <r>
    <x v="0"/>
    <x v="0"/>
    <x v="22"/>
    <x v="6"/>
    <x v="31"/>
    <x v="183"/>
    <x v="66"/>
    <x v="154"/>
    <x v="11"/>
    <x v="51"/>
    <x v="0"/>
    <x v="110"/>
    <x v="12"/>
    <x v="17"/>
    <x v="96"/>
    <x v="12"/>
    <x v="0"/>
    <x v="14"/>
    <x v="2"/>
    <x v="12"/>
    <x v="1"/>
    <x v="12"/>
    <x v="2"/>
    <x v="13"/>
    <x v="2"/>
    <x v="13"/>
    <x v="2"/>
    <x v="13"/>
    <x v="1"/>
    <x v="13"/>
    <x v="1"/>
    <x v="12"/>
    <x v="1"/>
    <x v="11"/>
    <x v="2"/>
    <x v="13"/>
    <x v="1"/>
    <x v="0"/>
    <x v="13"/>
    <x v="191"/>
    <x v="112"/>
    <x v="0"/>
    <x v="0"/>
    <x v="0"/>
    <x v="0"/>
    <x v="0"/>
    <x v="0"/>
    <x v="87"/>
    <x v="0"/>
    <x v="40"/>
    <x v="0"/>
    <x v="0"/>
    <x v="0"/>
    <x v="0"/>
    <x v="0"/>
    <x v="0"/>
    <x v="1"/>
    <x v="66"/>
    <x v="2"/>
    <x v="156"/>
    <x v="1"/>
    <x v="187"/>
    <x v="1"/>
    <x v="1"/>
    <x v="1"/>
    <x v="1"/>
    <x v="1"/>
    <x v="1"/>
    <x v="1"/>
    <x v="1"/>
    <x v="1"/>
    <x v="1"/>
    <x v="1"/>
    <x v="1"/>
  </r>
  <r>
    <x v="0"/>
    <x v="0"/>
    <x v="22"/>
    <x v="6"/>
    <x v="31"/>
    <x v="248"/>
    <x v="65"/>
    <x v="155"/>
    <x v="11"/>
    <x v="65"/>
    <x v="0"/>
    <x v="110"/>
    <x v="18"/>
    <x v="18"/>
    <x v="143"/>
    <x v="20"/>
    <x v="0"/>
    <x v="22"/>
    <x v="2"/>
    <x v="19"/>
    <x v="1"/>
    <x v="18"/>
    <x v="2"/>
    <x v="18"/>
    <x v="2"/>
    <x v="18"/>
    <x v="2"/>
    <x v="19"/>
    <x v="1"/>
    <x v="20"/>
    <x v="1"/>
    <x v="19"/>
    <x v="1"/>
    <x v="17"/>
    <x v="1"/>
    <x v="21"/>
    <x v="1"/>
    <x v="0"/>
    <x v="1"/>
    <x v="200"/>
    <x v="46"/>
    <x v="0"/>
    <x v="0"/>
    <x v="0"/>
    <x v="0"/>
    <x v="0"/>
    <x v="0"/>
    <x v="99"/>
    <x v="0"/>
    <x v="49"/>
    <x v="0"/>
    <x v="0"/>
    <x v="0"/>
    <x v="0"/>
    <x v="0"/>
    <x v="0"/>
    <x v="1"/>
    <x v="66"/>
    <x v="2"/>
    <x v="187"/>
    <x v="1"/>
    <x v="179"/>
    <x v="1"/>
    <x v="1"/>
    <x v="1"/>
    <x v="1"/>
    <x v="1"/>
    <x v="1"/>
    <x v="1"/>
    <x v="1"/>
    <x v="1"/>
    <x v="1"/>
    <x v="1"/>
    <x v="1"/>
  </r>
  <r>
    <x v="0"/>
    <x v="0"/>
    <x v="22"/>
    <x v="13"/>
    <x v="20"/>
    <x v="209"/>
    <x v="247"/>
    <x v="156"/>
    <x v="15"/>
    <x v="59"/>
    <x v="0"/>
    <x v="110"/>
    <x v="28"/>
    <x v="28"/>
    <x v="143"/>
    <x v="29"/>
    <x v="0"/>
    <x v="31"/>
    <x v="2"/>
    <x v="28"/>
    <x v="1"/>
    <x v="28"/>
    <x v="2"/>
    <x v="28"/>
    <x v="2"/>
    <x v="28"/>
    <x v="2"/>
    <x v="30"/>
    <x v="1"/>
    <x v="29"/>
    <x v="1"/>
    <x v="28"/>
    <x v="1"/>
    <x v="15"/>
    <x v="2"/>
    <x v="30"/>
    <x v="1"/>
    <x v="0"/>
    <x v="13"/>
    <x v="174"/>
    <x v="63"/>
    <x v="0"/>
    <x v="0"/>
    <x v="0"/>
    <x v="0"/>
    <x v="0"/>
    <x v="0"/>
    <x v="15"/>
    <x v="0"/>
    <x v="50"/>
    <x v="0"/>
    <x v="0"/>
    <x v="0"/>
    <x v="0"/>
    <x v="0"/>
    <x v="0"/>
    <x v="1"/>
    <x v="66"/>
    <x v="2"/>
    <x v="156"/>
    <x v="1"/>
    <x v="180"/>
    <x v="1"/>
    <x v="1"/>
    <x v="1"/>
    <x v="1"/>
    <x v="1"/>
    <x v="1"/>
    <x v="1"/>
    <x v="1"/>
    <x v="1"/>
    <x v="1"/>
    <x v="1"/>
    <x v="1"/>
  </r>
  <r>
    <x v="0"/>
    <x v="0"/>
    <x v="22"/>
    <x v="6"/>
    <x v="31"/>
    <x v="2"/>
    <x v="197"/>
    <x v="157"/>
    <x v="11"/>
    <x v="43"/>
    <x v="0"/>
    <x v="110"/>
    <x v="20"/>
    <x v="20"/>
    <x v="143"/>
    <x v="21"/>
    <x v="0"/>
    <x v="23"/>
    <x v="2"/>
    <x v="20"/>
    <x v="1"/>
    <x v="21"/>
    <x v="2"/>
    <x v="21"/>
    <x v="2"/>
    <x v="21"/>
    <x v="2"/>
    <x v="20"/>
    <x v="1"/>
    <x v="21"/>
    <x v="1"/>
    <x v="20"/>
    <x v="1"/>
    <x v="17"/>
    <x v="1"/>
    <x v="22"/>
    <x v="1"/>
    <x v="0"/>
    <x v="13"/>
    <x v="175"/>
    <x v="97"/>
    <x v="0"/>
    <x v="0"/>
    <x v="0"/>
    <x v="0"/>
    <x v="0"/>
    <x v="0"/>
    <x v="13"/>
    <x v="0"/>
    <x v="27"/>
    <x v="0"/>
    <x v="0"/>
    <x v="0"/>
    <x v="0"/>
    <x v="0"/>
    <x v="0"/>
    <x v="1"/>
    <x v="66"/>
    <x v="2"/>
    <x v="156"/>
    <x v="1"/>
    <x v="181"/>
    <x v="1"/>
    <x v="1"/>
    <x v="1"/>
    <x v="1"/>
    <x v="1"/>
    <x v="1"/>
    <x v="1"/>
    <x v="1"/>
    <x v="1"/>
    <x v="1"/>
    <x v="1"/>
    <x v="1"/>
  </r>
  <r>
    <x v="0"/>
    <x v="0"/>
    <x v="22"/>
    <x v="6"/>
    <x v="31"/>
    <x v="202"/>
    <x v="61"/>
    <x v="158"/>
    <x v="11"/>
    <x v="44"/>
    <x v="0"/>
    <x v="10"/>
    <x v="22"/>
    <x v="22"/>
    <x v="143"/>
    <x v="23"/>
    <x v="0"/>
    <x v="25"/>
    <x v="2"/>
    <x v="22"/>
    <x v="1"/>
    <x v="23"/>
    <x v="2"/>
    <x v="23"/>
    <x v="2"/>
    <x v="23"/>
    <x v="2"/>
    <x v="22"/>
    <x v="1"/>
    <x v="23"/>
    <x v="1"/>
    <x v="22"/>
    <x v="1"/>
    <x v="17"/>
    <x v="1"/>
    <x v="25"/>
    <x v="1"/>
    <x v="0"/>
    <x v="13"/>
    <x v="184"/>
    <x v="153"/>
    <x v="0"/>
    <x v="0"/>
    <x v="0"/>
    <x v="0"/>
    <x v="0"/>
    <x v="0"/>
    <x v="82"/>
    <x v="0"/>
    <x v="32"/>
    <x v="0"/>
    <x v="0"/>
    <x v="0"/>
    <x v="0"/>
    <x v="0"/>
    <x v="0"/>
    <x v="1"/>
    <x v="66"/>
    <x v="2"/>
    <x v="156"/>
    <x v="1"/>
    <x v="185"/>
    <x v="1"/>
    <x v="1"/>
    <x v="1"/>
    <x v="1"/>
    <x v="1"/>
    <x v="1"/>
    <x v="1"/>
    <x v="1"/>
    <x v="1"/>
    <x v="1"/>
    <x v="1"/>
    <x v="1"/>
  </r>
  <r>
    <x v="0"/>
    <x v="0"/>
    <x v="22"/>
    <x v="6"/>
    <x v="31"/>
    <x v="205"/>
    <x v="198"/>
    <x v="159"/>
    <x v="11"/>
    <x v="46"/>
    <x v="0"/>
    <x v="110"/>
    <x v="16"/>
    <x v="16"/>
    <x v="143"/>
    <x v="17"/>
    <x v="0"/>
    <x v="19"/>
    <x v="2"/>
    <x v="16"/>
    <x v="1"/>
    <x v="17"/>
    <x v="2"/>
    <x v="17"/>
    <x v="2"/>
    <x v="17"/>
    <x v="2"/>
    <x v="17"/>
    <x v="1"/>
    <x v="17"/>
    <x v="1"/>
    <x v="17"/>
    <x v="1"/>
    <x v="17"/>
    <x v="1"/>
    <x v="18"/>
    <x v="1"/>
    <x v="0"/>
    <x v="13"/>
    <x v="176"/>
    <x v="102"/>
    <x v="0"/>
    <x v="0"/>
    <x v="0"/>
    <x v="0"/>
    <x v="0"/>
    <x v="0"/>
    <x v="18"/>
    <x v="0"/>
    <x v="20"/>
    <x v="0"/>
    <x v="0"/>
    <x v="0"/>
    <x v="0"/>
    <x v="0"/>
    <x v="0"/>
    <x v="1"/>
    <x v="66"/>
    <x v="2"/>
    <x v="156"/>
    <x v="1"/>
    <x v="182"/>
    <x v="1"/>
    <x v="1"/>
    <x v="1"/>
    <x v="1"/>
    <x v="1"/>
    <x v="1"/>
    <x v="1"/>
    <x v="1"/>
    <x v="1"/>
    <x v="1"/>
    <x v="1"/>
    <x v="1"/>
  </r>
  <r>
    <x v="0"/>
    <x v="0"/>
    <x v="22"/>
    <x v="6"/>
    <x v="31"/>
    <x v="251"/>
    <x v="62"/>
    <x v="160"/>
    <x v="11"/>
    <x v="77"/>
    <x v="0"/>
    <x v="110"/>
    <x v="14"/>
    <x v="13"/>
    <x v="143"/>
    <x v="14"/>
    <x v="0"/>
    <x v="17"/>
    <x v="2"/>
    <x v="15"/>
    <x v="1"/>
    <x v="14"/>
    <x v="2"/>
    <x v="14"/>
    <x v="2"/>
    <x v="14"/>
    <x v="2"/>
    <x v="15"/>
    <x v="1"/>
    <x v="15"/>
    <x v="1"/>
    <x v="14"/>
    <x v="1"/>
    <x v="17"/>
    <x v="1"/>
    <x v="16"/>
    <x v="1"/>
    <x v="0"/>
    <x v="13"/>
    <x v="177"/>
    <x v="33"/>
    <x v="0"/>
    <x v="0"/>
    <x v="0"/>
    <x v="0"/>
    <x v="0"/>
    <x v="0"/>
    <x v="91"/>
    <x v="0"/>
    <x v="31"/>
    <x v="0"/>
    <x v="0"/>
    <x v="0"/>
    <x v="0"/>
    <x v="0"/>
    <x v="0"/>
    <x v="1"/>
    <x v="13"/>
    <x v="2"/>
    <x v="156"/>
    <x v="1"/>
    <x v="183"/>
    <x v="1"/>
    <x v="1"/>
    <x v="1"/>
    <x v="1"/>
    <x v="1"/>
    <x v="1"/>
    <x v="1"/>
    <x v="1"/>
    <x v="1"/>
    <x v="1"/>
    <x v="1"/>
    <x v="1"/>
  </r>
  <r>
    <x v="0"/>
    <x v="0"/>
    <x v="24"/>
    <x v="8"/>
    <x v="28"/>
    <x v="103"/>
    <x v="84"/>
    <x v="168"/>
    <x v="11"/>
    <x v="23"/>
    <x v="0"/>
    <x v="77"/>
    <x v="4"/>
    <x v="10"/>
    <x v="130"/>
    <x v="4"/>
    <x v="0"/>
    <x v="5"/>
    <x v="2"/>
    <x v="4"/>
    <x v="1"/>
    <x v="12"/>
    <x v="2"/>
    <x v="12"/>
    <x v="2"/>
    <x v="12"/>
    <x v="2"/>
    <x v="16"/>
    <x v="1"/>
    <x v="19"/>
    <x v="1"/>
    <x v="17"/>
    <x v="1"/>
    <x v="17"/>
    <x v="1"/>
    <x v="22"/>
    <x v="1"/>
    <x v="2"/>
    <x v="23"/>
    <x v="64"/>
    <x v="165"/>
    <x v="0"/>
    <x v="0"/>
    <x v="0"/>
    <x v="0"/>
    <x v="0"/>
    <x v="0"/>
    <x v="77"/>
    <x v="0"/>
    <x v="61"/>
    <x v="0"/>
    <x v="0"/>
    <x v="0"/>
    <x v="0"/>
    <x v="0"/>
    <x v="0"/>
    <x v="1"/>
    <x v="6"/>
    <x v="24"/>
    <x v="46"/>
    <x v="1"/>
    <x v="41"/>
    <x v="1"/>
    <x v="1"/>
    <x v="1"/>
    <x v="1"/>
    <x v="1"/>
    <x v="1"/>
    <x v="1"/>
    <x v="1"/>
    <x v="1"/>
    <x v="1"/>
    <x v="1"/>
    <x v="1"/>
  </r>
  <r>
    <x v="0"/>
    <x v="0"/>
    <x v="24"/>
    <x v="8"/>
    <x v="28"/>
    <x v="105"/>
    <x v="83"/>
    <x v="169"/>
    <x v="6"/>
    <x v="1"/>
    <x v="0"/>
    <x v="101"/>
    <x v="7"/>
    <x v="10"/>
    <x v="137"/>
    <x v="7"/>
    <x v="0"/>
    <x v="8"/>
    <x v="2"/>
    <x v="7"/>
    <x v="1"/>
    <x v="19"/>
    <x v="2"/>
    <x v="19"/>
    <x v="2"/>
    <x v="19"/>
    <x v="2"/>
    <x v="7"/>
    <x v="1"/>
    <x v="8"/>
    <x v="1"/>
    <x v="7"/>
    <x v="1"/>
    <x v="17"/>
    <x v="1"/>
    <x v="21"/>
    <x v="1"/>
    <x v="2"/>
    <x v="23"/>
    <x v="187"/>
    <x v="113"/>
    <x v="0"/>
    <x v="0"/>
    <x v="0"/>
    <x v="0"/>
    <x v="0"/>
    <x v="0"/>
    <x v="95"/>
    <x v="0"/>
    <x v="56"/>
    <x v="0"/>
    <x v="0"/>
    <x v="0"/>
    <x v="0"/>
    <x v="0"/>
    <x v="0"/>
    <x v="1"/>
    <x v="66"/>
    <x v="24"/>
    <x v="168"/>
    <x v="1"/>
    <x v="166"/>
    <x v="1"/>
    <x v="1"/>
    <x v="1"/>
    <x v="1"/>
    <x v="1"/>
    <x v="1"/>
    <x v="1"/>
    <x v="1"/>
    <x v="1"/>
    <x v="1"/>
    <x v="1"/>
    <x v="1"/>
  </r>
  <r>
    <x v="0"/>
    <x v="0"/>
    <x v="24"/>
    <x v="8"/>
    <x v="28"/>
    <x v="241"/>
    <x v="82"/>
    <x v="170"/>
    <x v="1"/>
    <x v="100"/>
    <x v="0"/>
    <x v="79"/>
    <x v="0"/>
    <x v="13"/>
    <x v="136"/>
    <x v="0"/>
    <x v="0"/>
    <x v="20"/>
    <x v="2"/>
    <x v="17"/>
    <x v="1"/>
    <x v="15"/>
    <x v="2"/>
    <x v="15"/>
    <x v="2"/>
    <x v="15"/>
    <x v="2"/>
    <x v="17"/>
    <x v="1"/>
    <x v="18"/>
    <x v="1"/>
    <x v="17"/>
    <x v="1"/>
    <x v="17"/>
    <x v="1"/>
    <x v="19"/>
    <x v="1"/>
    <x v="2"/>
    <x v="13"/>
    <x v="77"/>
    <x v="109"/>
    <x v="0"/>
    <x v="0"/>
    <x v="0"/>
    <x v="0"/>
    <x v="0"/>
    <x v="0"/>
    <x v="91"/>
    <x v="0"/>
    <x v="22"/>
    <x v="0"/>
    <x v="0"/>
    <x v="0"/>
    <x v="0"/>
    <x v="0"/>
    <x v="0"/>
    <x v="1"/>
    <x v="7"/>
    <x v="24"/>
    <x v="47"/>
    <x v="1"/>
    <x v="68"/>
    <x v="1"/>
    <x v="1"/>
    <x v="1"/>
    <x v="1"/>
    <x v="1"/>
    <x v="1"/>
    <x v="1"/>
    <x v="1"/>
    <x v="1"/>
    <x v="1"/>
    <x v="1"/>
    <x v="1"/>
  </r>
  <r>
    <x v="0"/>
    <x v="0"/>
    <x v="24"/>
    <x v="8"/>
    <x v="28"/>
    <x v="242"/>
    <x v="203"/>
    <x v="171"/>
    <x v="7"/>
    <x v="108"/>
    <x v="0"/>
    <x v="79"/>
    <x v="3"/>
    <x v="17"/>
    <x v="89"/>
    <x v="3"/>
    <x v="0"/>
    <x v="4"/>
    <x v="2"/>
    <x v="3"/>
    <x v="1"/>
    <x v="18"/>
    <x v="2"/>
    <x v="18"/>
    <x v="2"/>
    <x v="18"/>
    <x v="2"/>
    <x v="4"/>
    <x v="1"/>
    <x v="4"/>
    <x v="1"/>
    <x v="18"/>
    <x v="1"/>
    <x v="17"/>
    <x v="1"/>
    <x v="20"/>
    <x v="1"/>
    <x v="2"/>
    <x v="23"/>
    <x v="143"/>
    <x v="173"/>
    <x v="0"/>
    <x v="0"/>
    <x v="0"/>
    <x v="0"/>
    <x v="0"/>
    <x v="0"/>
    <x v="62"/>
    <x v="0"/>
    <x v="53"/>
    <x v="0"/>
    <x v="0"/>
    <x v="0"/>
    <x v="0"/>
    <x v="0"/>
    <x v="0"/>
    <x v="1"/>
    <x v="66"/>
    <x v="24"/>
    <x v="119"/>
    <x v="1"/>
    <x v="69"/>
    <x v="1"/>
    <x v="1"/>
    <x v="1"/>
    <x v="1"/>
    <x v="1"/>
    <x v="1"/>
    <x v="1"/>
    <x v="1"/>
    <x v="1"/>
    <x v="1"/>
    <x v="1"/>
    <x v="1"/>
  </r>
  <r>
    <x v="0"/>
    <x v="0"/>
    <x v="24"/>
    <x v="8"/>
    <x v="28"/>
    <x v="247"/>
    <x v="80"/>
    <x v="172"/>
    <x v="3"/>
    <x v="94"/>
    <x v="0"/>
    <x v="79"/>
    <x v="1"/>
    <x v="19"/>
    <x v="23"/>
    <x v="1"/>
    <x v="0"/>
    <x v="26"/>
    <x v="2"/>
    <x v="23"/>
    <x v="1"/>
    <x v="20"/>
    <x v="2"/>
    <x v="20"/>
    <x v="2"/>
    <x v="20"/>
    <x v="2"/>
    <x v="2"/>
    <x v="1"/>
    <x v="21"/>
    <x v="1"/>
    <x v="20"/>
    <x v="1"/>
    <x v="17"/>
    <x v="1"/>
    <x v="22"/>
    <x v="1"/>
    <x v="2"/>
    <x v="13"/>
    <x v="99"/>
    <x v="17"/>
    <x v="0"/>
    <x v="0"/>
    <x v="0"/>
    <x v="0"/>
    <x v="0"/>
    <x v="0"/>
    <x v="93"/>
    <x v="0"/>
    <x v="59"/>
    <x v="0"/>
    <x v="0"/>
    <x v="0"/>
    <x v="0"/>
    <x v="0"/>
    <x v="0"/>
    <x v="1"/>
    <x v="66"/>
    <x v="24"/>
    <x v="48"/>
    <x v="1"/>
    <x v="101"/>
    <x v="1"/>
    <x v="1"/>
    <x v="1"/>
    <x v="1"/>
    <x v="1"/>
    <x v="1"/>
    <x v="1"/>
    <x v="1"/>
    <x v="1"/>
    <x v="1"/>
    <x v="1"/>
    <x v="1"/>
  </r>
  <r>
    <x v="0"/>
    <x v="0"/>
    <x v="24"/>
    <x v="8"/>
    <x v="28"/>
    <x v="246"/>
    <x v="245"/>
    <x v="173"/>
    <x v="3"/>
    <x v="95"/>
    <x v="0"/>
    <x v="79"/>
    <x v="2"/>
    <x v="12"/>
    <x v="85"/>
    <x v="2"/>
    <x v="0"/>
    <x v="3"/>
    <x v="2"/>
    <x v="2"/>
    <x v="1"/>
    <x v="14"/>
    <x v="2"/>
    <x v="14"/>
    <x v="2"/>
    <x v="14"/>
    <x v="2"/>
    <x v="3"/>
    <x v="1"/>
    <x v="3"/>
    <x v="1"/>
    <x v="2"/>
    <x v="1"/>
    <x v="17"/>
    <x v="1"/>
    <x v="30"/>
    <x v="1"/>
    <x v="2"/>
    <x v="13"/>
    <x v="100"/>
    <x v="197"/>
    <x v="0"/>
    <x v="0"/>
    <x v="0"/>
    <x v="0"/>
    <x v="0"/>
    <x v="0"/>
    <x v="52"/>
    <x v="0"/>
    <x v="35"/>
    <x v="0"/>
    <x v="0"/>
    <x v="0"/>
    <x v="0"/>
    <x v="0"/>
    <x v="0"/>
    <x v="1"/>
    <x v="14"/>
    <x v="24"/>
    <x v="71"/>
    <x v="1"/>
    <x v="102"/>
    <x v="1"/>
    <x v="1"/>
    <x v="1"/>
    <x v="1"/>
    <x v="1"/>
    <x v="1"/>
    <x v="1"/>
    <x v="1"/>
    <x v="1"/>
    <x v="1"/>
    <x v="1"/>
    <x v="1"/>
  </r>
  <r>
    <x v="0"/>
    <x v="0"/>
    <x v="24"/>
    <x v="8"/>
    <x v="28"/>
    <x v="108"/>
    <x v="81"/>
    <x v="174"/>
    <x v="11"/>
    <x v="29"/>
    <x v="0"/>
    <x v="76"/>
    <x v="8"/>
    <x v="23"/>
    <x v="91"/>
    <x v="8"/>
    <x v="0"/>
    <x v="9"/>
    <x v="2"/>
    <x v="8"/>
    <x v="1"/>
    <x v="25"/>
    <x v="2"/>
    <x v="25"/>
    <x v="2"/>
    <x v="25"/>
    <x v="2"/>
    <x v="8"/>
    <x v="1"/>
    <x v="9"/>
    <x v="1"/>
    <x v="8"/>
    <x v="1"/>
    <x v="17"/>
    <x v="1"/>
    <x v="9"/>
    <x v="1"/>
    <x v="2"/>
    <x v="23"/>
    <x v="143"/>
    <x v="209"/>
    <x v="0"/>
    <x v="0"/>
    <x v="0"/>
    <x v="0"/>
    <x v="0"/>
    <x v="0"/>
    <x v="84"/>
    <x v="0"/>
    <x v="33"/>
    <x v="0"/>
    <x v="0"/>
    <x v="0"/>
    <x v="0"/>
    <x v="0"/>
    <x v="0"/>
    <x v="1"/>
    <x v="66"/>
    <x v="24"/>
    <x v="119"/>
    <x v="1"/>
    <x v="70"/>
    <x v="1"/>
    <x v="1"/>
    <x v="1"/>
    <x v="1"/>
    <x v="1"/>
    <x v="1"/>
    <x v="1"/>
    <x v="1"/>
    <x v="1"/>
    <x v="1"/>
    <x v="1"/>
    <x v="1"/>
  </r>
  <r>
    <x v="0"/>
    <x v="0"/>
    <x v="28"/>
    <x v="13"/>
    <x v="25"/>
    <x v="211"/>
    <x v="124"/>
    <x v="196"/>
    <x v="0"/>
    <x v="0"/>
    <x v="0"/>
    <x v="75"/>
    <x v="2"/>
    <x v="2"/>
    <x v="140"/>
    <x v="2"/>
    <x v="0"/>
    <x v="3"/>
    <x v="2"/>
    <x v="3"/>
    <x v="1"/>
    <x v="3"/>
    <x v="2"/>
    <x v="3"/>
    <x v="2"/>
    <x v="3"/>
    <x v="2"/>
    <x v="3"/>
    <x v="1"/>
    <x v="4"/>
    <x v="1"/>
    <x v="3"/>
    <x v="1"/>
    <x v="17"/>
    <x v="1"/>
    <x v="4"/>
    <x v="1"/>
    <x v="2"/>
    <x v="25"/>
    <x v="145"/>
    <x v="150"/>
    <x v="0"/>
    <x v="0"/>
    <x v="0"/>
    <x v="0"/>
    <x v="0"/>
    <x v="0"/>
    <x v="12"/>
    <x v="0"/>
    <x v="7"/>
    <x v="0"/>
    <x v="0"/>
    <x v="0"/>
    <x v="0"/>
    <x v="0"/>
    <x v="0"/>
    <x v="1"/>
    <x v="66"/>
    <x v="26"/>
    <x v="122"/>
    <x v="1"/>
    <x v="77"/>
    <x v="1"/>
    <x v="1"/>
    <x v="1"/>
    <x v="1"/>
    <x v="1"/>
    <x v="1"/>
    <x v="1"/>
    <x v="1"/>
    <x v="1"/>
    <x v="1"/>
    <x v="1"/>
    <x v="1"/>
  </r>
  <r>
    <x v="0"/>
    <x v="0"/>
    <x v="28"/>
    <x v="13"/>
    <x v="25"/>
    <x v="192"/>
    <x v="121"/>
    <x v="197"/>
    <x v="0"/>
    <x v="1"/>
    <x v="0"/>
    <x v="75"/>
    <x v="1"/>
    <x v="1"/>
    <x v="140"/>
    <x v="1"/>
    <x v="0"/>
    <x v="2"/>
    <x v="2"/>
    <x v="1"/>
    <x v="1"/>
    <x v="2"/>
    <x v="2"/>
    <x v="1"/>
    <x v="2"/>
    <x v="1"/>
    <x v="2"/>
    <x v="3"/>
    <x v="1"/>
    <x v="2"/>
    <x v="1"/>
    <x v="1"/>
    <x v="1"/>
    <x v="17"/>
    <x v="1"/>
    <x v="3"/>
    <x v="1"/>
    <x v="2"/>
    <x v="13"/>
    <x v="61"/>
    <x v="48"/>
    <x v="0"/>
    <x v="0"/>
    <x v="0"/>
    <x v="0"/>
    <x v="0"/>
    <x v="0"/>
    <x v="9"/>
    <x v="0"/>
    <x v="10"/>
    <x v="0"/>
    <x v="0"/>
    <x v="0"/>
    <x v="0"/>
    <x v="0"/>
    <x v="0"/>
    <x v="1"/>
    <x v="66"/>
    <x v="26"/>
    <x v="29"/>
    <x v="1"/>
    <x v="42"/>
    <x v="1"/>
    <x v="1"/>
    <x v="1"/>
    <x v="1"/>
    <x v="1"/>
    <x v="1"/>
    <x v="1"/>
    <x v="1"/>
    <x v="1"/>
    <x v="1"/>
    <x v="1"/>
    <x v="1"/>
  </r>
  <r>
    <x v="0"/>
    <x v="0"/>
    <x v="28"/>
    <x v="13"/>
    <x v="25"/>
    <x v="213"/>
    <x v="125"/>
    <x v="198"/>
    <x v="6"/>
    <x v="4"/>
    <x v="0"/>
    <x v="74"/>
    <x v="3"/>
    <x v="5"/>
    <x v="15"/>
    <x v="3"/>
    <x v="0"/>
    <x v="4"/>
    <x v="2"/>
    <x v="14"/>
    <x v="1"/>
    <x v="14"/>
    <x v="2"/>
    <x v="3"/>
    <x v="2"/>
    <x v="14"/>
    <x v="2"/>
    <x v="6"/>
    <x v="1"/>
    <x v="3"/>
    <x v="1"/>
    <x v="4"/>
    <x v="1"/>
    <x v="17"/>
    <x v="1"/>
    <x v="5"/>
    <x v="1"/>
    <x v="2"/>
    <x v="13"/>
    <x v="86"/>
    <x v="238"/>
    <x v="0"/>
    <x v="0"/>
    <x v="0"/>
    <x v="0"/>
    <x v="0"/>
    <x v="0"/>
    <x v="15"/>
    <x v="0"/>
    <x v="18"/>
    <x v="0"/>
    <x v="0"/>
    <x v="0"/>
    <x v="0"/>
    <x v="0"/>
    <x v="0"/>
    <x v="1"/>
    <x v="66"/>
    <x v="26"/>
    <x v="56"/>
    <x v="1"/>
    <x v="81"/>
    <x v="1"/>
    <x v="1"/>
    <x v="1"/>
    <x v="1"/>
    <x v="1"/>
    <x v="1"/>
    <x v="1"/>
    <x v="1"/>
    <x v="1"/>
    <x v="1"/>
    <x v="1"/>
    <x v="1"/>
  </r>
  <r>
    <x v="0"/>
    <x v="0"/>
    <x v="28"/>
    <x v="13"/>
    <x v="25"/>
    <x v="215"/>
    <x v="248"/>
    <x v="199"/>
    <x v="6"/>
    <x v="3"/>
    <x v="0"/>
    <x v="21"/>
    <x v="3"/>
    <x v="3"/>
    <x v="99"/>
    <x v="4"/>
    <x v="0"/>
    <x v="5"/>
    <x v="2"/>
    <x v="14"/>
    <x v="1"/>
    <x v="14"/>
    <x v="2"/>
    <x v="4"/>
    <x v="2"/>
    <x v="14"/>
    <x v="2"/>
    <x v="6"/>
    <x v="1"/>
    <x v="5"/>
    <x v="1"/>
    <x v="4"/>
    <x v="1"/>
    <x v="17"/>
    <x v="1"/>
    <x v="6"/>
    <x v="1"/>
    <x v="2"/>
    <x v="13"/>
    <x v="83"/>
    <x v="245"/>
    <x v="0"/>
    <x v="0"/>
    <x v="0"/>
    <x v="0"/>
    <x v="0"/>
    <x v="0"/>
    <x v="19"/>
    <x v="0"/>
    <x v="5"/>
    <x v="0"/>
    <x v="0"/>
    <x v="0"/>
    <x v="0"/>
    <x v="0"/>
    <x v="0"/>
    <x v="1"/>
    <x v="66"/>
    <x v="26"/>
    <x v="56"/>
    <x v="1"/>
    <x v="76"/>
    <x v="1"/>
    <x v="1"/>
    <x v="1"/>
    <x v="1"/>
    <x v="1"/>
    <x v="1"/>
    <x v="1"/>
    <x v="1"/>
    <x v="1"/>
    <x v="1"/>
    <x v="1"/>
    <x v="1"/>
  </r>
  <r>
    <x v="0"/>
    <x v="0"/>
    <x v="28"/>
    <x v="13"/>
    <x v="25"/>
    <x v="212"/>
    <x v="122"/>
    <x v="200"/>
    <x v="14"/>
    <x v="47"/>
    <x v="0"/>
    <x v="34"/>
    <x v="8"/>
    <x v="7"/>
    <x v="140"/>
    <x v="8"/>
    <x v="0"/>
    <x v="9"/>
    <x v="2"/>
    <x v="8"/>
    <x v="1"/>
    <x v="8"/>
    <x v="2"/>
    <x v="8"/>
    <x v="2"/>
    <x v="8"/>
    <x v="2"/>
    <x v="0"/>
    <x v="1"/>
    <x v="10"/>
    <x v="1"/>
    <x v="9"/>
    <x v="1"/>
    <x v="17"/>
    <x v="1"/>
    <x v="10"/>
    <x v="1"/>
    <x v="2"/>
    <x v="25"/>
    <x v="151"/>
    <x v="38"/>
    <x v="0"/>
    <x v="0"/>
    <x v="0"/>
    <x v="0"/>
    <x v="0"/>
    <x v="0"/>
    <x v="1"/>
    <x v="0"/>
    <x v="6"/>
    <x v="0"/>
    <x v="0"/>
    <x v="0"/>
    <x v="0"/>
    <x v="0"/>
    <x v="0"/>
    <x v="1"/>
    <x v="66"/>
    <x v="26"/>
    <x v="129"/>
    <x v="1"/>
    <x v="76"/>
    <x v="1"/>
    <x v="1"/>
    <x v="1"/>
    <x v="1"/>
    <x v="1"/>
    <x v="1"/>
    <x v="1"/>
    <x v="1"/>
    <x v="1"/>
    <x v="1"/>
    <x v="1"/>
    <x v="1"/>
  </r>
  <r>
    <x v="0"/>
    <x v="0"/>
    <x v="28"/>
    <x v="13"/>
    <x v="25"/>
    <x v="51"/>
    <x v="123"/>
    <x v="201"/>
    <x v="6"/>
    <x v="7"/>
    <x v="0"/>
    <x v="69"/>
    <x v="6"/>
    <x v="5"/>
    <x v="140"/>
    <x v="6"/>
    <x v="0"/>
    <x v="7"/>
    <x v="2"/>
    <x v="6"/>
    <x v="1"/>
    <x v="6"/>
    <x v="2"/>
    <x v="6"/>
    <x v="2"/>
    <x v="7"/>
    <x v="2"/>
    <x v="6"/>
    <x v="1"/>
    <x v="8"/>
    <x v="1"/>
    <x v="7"/>
    <x v="1"/>
    <x v="17"/>
    <x v="1"/>
    <x v="8"/>
    <x v="1"/>
    <x v="2"/>
    <x v="25"/>
    <x v="118"/>
    <x v="4"/>
    <x v="0"/>
    <x v="0"/>
    <x v="0"/>
    <x v="0"/>
    <x v="0"/>
    <x v="0"/>
    <x v="33"/>
    <x v="0"/>
    <x v="18"/>
    <x v="0"/>
    <x v="0"/>
    <x v="0"/>
    <x v="0"/>
    <x v="0"/>
    <x v="0"/>
    <x v="1"/>
    <x v="66"/>
    <x v="26"/>
    <x v="84"/>
    <x v="1"/>
    <x v="117"/>
    <x v="1"/>
    <x v="1"/>
    <x v="1"/>
    <x v="1"/>
    <x v="1"/>
    <x v="1"/>
    <x v="1"/>
    <x v="1"/>
    <x v="1"/>
    <x v="1"/>
    <x v="1"/>
    <x v="1"/>
  </r>
  <r>
    <x v="0"/>
    <x v="0"/>
    <x v="28"/>
    <x v="13"/>
    <x v="25"/>
    <x v="214"/>
    <x v="217"/>
    <x v="202"/>
    <x v="6"/>
    <x v="8"/>
    <x v="0"/>
    <x v="43"/>
    <x v="13"/>
    <x v="12"/>
    <x v="140"/>
    <x v="12"/>
    <x v="0"/>
    <x v="14"/>
    <x v="2"/>
    <x v="12"/>
    <x v="1"/>
    <x v="13"/>
    <x v="2"/>
    <x v="13"/>
    <x v="2"/>
    <x v="13"/>
    <x v="2"/>
    <x v="12"/>
    <x v="1"/>
    <x v="14"/>
    <x v="1"/>
    <x v="13"/>
    <x v="1"/>
    <x v="17"/>
    <x v="1"/>
    <x v="14"/>
    <x v="1"/>
    <x v="2"/>
    <x v="25"/>
    <x v="146"/>
    <x v="237"/>
    <x v="0"/>
    <x v="0"/>
    <x v="0"/>
    <x v="0"/>
    <x v="0"/>
    <x v="0"/>
    <x v="2"/>
    <x v="0"/>
    <x v="3"/>
    <x v="0"/>
    <x v="0"/>
    <x v="0"/>
    <x v="0"/>
    <x v="0"/>
    <x v="0"/>
    <x v="1"/>
    <x v="66"/>
    <x v="26"/>
    <x v="123"/>
    <x v="1"/>
    <x v="43"/>
    <x v="1"/>
    <x v="1"/>
    <x v="1"/>
    <x v="1"/>
    <x v="1"/>
    <x v="1"/>
    <x v="1"/>
    <x v="1"/>
    <x v="1"/>
    <x v="1"/>
    <x v="1"/>
    <x v="1"/>
  </r>
  <r>
    <x v="0"/>
    <x v="0"/>
    <x v="29"/>
    <x v="19"/>
    <x v="13"/>
    <x v="224"/>
    <x v="150"/>
    <x v="203"/>
    <x v="2"/>
    <x v="51"/>
    <x v="0"/>
    <x v="97"/>
    <x v="4"/>
    <x v="18"/>
    <x v="73"/>
    <x v="4"/>
    <x v="0"/>
    <x v="16"/>
    <x v="2"/>
    <x v="4"/>
    <x v="1"/>
    <x v="14"/>
    <x v="2"/>
    <x v="14"/>
    <x v="2"/>
    <x v="14"/>
    <x v="2"/>
    <x v="13"/>
    <x v="1"/>
    <x v="7"/>
    <x v="1"/>
    <x v="6"/>
    <x v="1"/>
    <x v="17"/>
    <x v="1"/>
    <x v="15"/>
    <x v="1"/>
    <x v="2"/>
    <x v="26"/>
    <x v="140"/>
    <x v="67"/>
    <x v="0"/>
    <x v="0"/>
    <x v="0"/>
    <x v="0"/>
    <x v="0"/>
    <x v="0"/>
    <x v="91"/>
    <x v="0"/>
    <x v="18"/>
    <x v="0"/>
    <x v="0"/>
    <x v="0"/>
    <x v="0"/>
    <x v="0"/>
    <x v="0"/>
    <x v="1"/>
    <x v="22"/>
    <x v="27"/>
    <x v="114"/>
    <x v="1"/>
    <x v="67"/>
    <x v="1"/>
    <x v="1"/>
    <x v="1"/>
    <x v="1"/>
    <x v="1"/>
    <x v="1"/>
    <x v="1"/>
    <x v="1"/>
    <x v="1"/>
    <x v="1"/>
    <x v="1"/>
    <x v="1"/>
  </r>
  <r>
    <x v="0"/>
    <x v="0"/>
    <x v="29"/>
    <x v="19"/>
    <x v="13"/>
    <x v="225"/>
    <x v="157"/>
    <x v="204"/>
    <x v="1"/>
    <x v="163"/>
    <x v="0"/>
    <x v="35"/>
    <x v="1"/>
    <x v="13"/>
    <x v="77"/>
    <x v="1"/>
    <x v="0"/>
    <x v="1"/>
    <x v="2"/>
    <x v="1"/>
    <x v="1"/>
    <x v="9"/>
    <x v="2"/>
    <x v="9"/>
    <x v="2"/>
    <x v="9"/>
    <x v="2"/>
    <x v="15"/>
    <x v="1"/>
    <x v="13"/>
    <x v="1"/>
    <x v="12"/>
    <x v="1"/>
    <x v="17"/>
    <x v="1"/>
    <x v="16"/>
    <x v="1"/>
    <x v="2"/>
    <x v="26"/>
    <x v="142"/>
    <x v="213"/>
    <x v="0"/>
    <x v="0"/>
    <x v="0"/>
    <x v="0"/>
    <x v="0"/>
    <x v="0"/>
    <x v="78"/>
    <x v="0"/>
    <x v="20"/>
    <x v="0"/>
    <x v="0"/>
    <x v="0"/>
    <x v="0"/>
    <x v="0"/>
    <x v="0"/>
    <x v="1"/>
    <x v="66"/>
    <x v="27"/>
    <x v="116"/>
    <x v="1"/>
    <x v="66"/>
    <x v="1"/>
    <x v="1"/>
    <x v="1"/>
    <x v="1"/>
    <x v="1"/>
    <x v="1"/>
    <x v="1"/>
    <x v="1"/>
    <x v="1"/>
    <x v="1"/>
    <x v="1"/>
    <x v="1"/>
  </r>
  <r>
    <x v="0"/>
    <x v="0"/>
    <x v="29"/>
    <x v="19"/>
    <x v="13"/>
    <x v="233"/>
    <x v="228"/>
    <x v="205"/>
    <x v="3"/>
    <x v="51"/>
    <x v="0"/>
    <x v="97"/>
    <x v="0"/>
    <x v="12"/>
    <x v="119"/>
    <x v="0"/>
    <x v="0"/>
    <x v="1"/>
    <x v="2"/>
    <x v="0"/>
    <x v="1"/>
    <x v="0"/>
    <x v="2"/>
    <x v="0"/>
    <x v="2"/>
    <x v="0"/>
    <x v="2"/>
    <x v="14"/>
    <x v="1"/>
    <x v="1"/>
    <x v="1"/>
    <x v="0"/>
    <x v="1"/>
    <x v="17"/>
    <x v="1"/>
    <x v="15"/>
    <x v="1"/>
    <x v="2"/>
    <x v="26"/>
    <x v="139"/>
    <x v="155"/>
    <x v="0"/>
    <x v="0"/>
    <x v="0"/>
    <x v="0"/>
    <x v="0"/>
    <x v="0"/>
    <x v="14"/>
    <x v="0"/>
    <x v="27"/>
    <x v="0"/>
    <x v="0"/>
    <x v="0"/>
    <x v="0"/>
    <x v="0"/>
    <x v="0"/>
    <x v="1"/>
    <x v="21"/>
    <x v="27"/>
    <x v="113"/>
    <x v="1"/>
    <x v="66"/>
    <x v="1"/>
    <x v="1"/>
    <x v="1"/>
    <x v="1"/>
    <x v="1"/>
    <x v="1"/>
    <x v="1"/>
    <x v="1"/>
    <x v="1"/>
    <x v="1"/>
    <x v="1"/>
    <x v="1"/>
  </r>
  <r>
    <x v="0"/>
    <x v="0"/>
    <x v="29"/>
    <x v="19"/>
    <x v="13"/>
    <x v="231"/>
    <x v="230"/>
    <x v="206"/>
    <x v="18"/>
    <x v="144"/>
    <x v="0"/>
    <x v="2"/>
    <x v="19"/>
    <x v="23"/>
    <x v="7"/>
    <x v="20"/>
    <x v="0"/>
    <x v="22"/>
    <x v="2"/>
    <x v="19"/>
    <x v="1"/>
    <x v="21"/>
    <x v="2"/>
    <x v="21"/>
    <x v="2"/>
    <x v="21"/>
    <x v="2"/>
    <x v="24"/>
    <x v="1"/>
    <x v="24"/>
    <x v="1"/>
    <x v="24"/>
    <x v="1"/>
    <x v="17"/>
    <x v="1"/>
    <x v="26"/>
    <x v="1"/>
    <x v="2"/>
    <x v="26"/>
    <x v="134"/>
    <x v="170"/>
    <x v="0"/>
    <x v="0"/>
    <x v="0"/>
    <x v="0"/>
    <x v="0"/>
    <x v="0"/>
    <x v="16"/>
    <x v="0"/>
    <x v="18"/>
    <x v="0"/>
    <x v="0"/>
    <x v="0"/>
    <x v="0"/>
    <x v="0"/>
    <x v="0"/>
    <x v="1"/>
    <x v="66"/>
    <x v="27"/>
    <x v="108"/>
    <x v="1"/>
    <x v="109"/>
    <x v="1"/>
    <x v="1"/>
    <x v="1"/>
    <x v="1"/>
    <x v="1"/>
    <x v="1"/>
    <x v="1"/>
    <x v="1"/>
    <x v="1"/>
    <x v="1"/>
    <x v="1"/>
    <x v="1"/>
  </r>
  <r>
    <x v="0"/>
    <x v="0"/>
    <x v="29"/>
    <x v="19"/>
    <x v="13"/>
    <x v="234"/>
    <x v="153"/>
    <x v="207"/>
    <x v="11"/>
    <x v="144"/>
    <x v="0"/>
    <x v="23"/>
    <x v="7"/>
    <x v="23"/>
    <x v="74"/>
    <x v="7"/>
    <x v="0"/>
    <x v="8"/>
    <x v="2"/>
    <x v="7"/>
    <x v="1"/>
    <x v="7"/>
    <x v="2"/>
    <x v="7"/>
    <x v="2"/>
    <x v="7"/>
    <x v="2"/>
    <x v="19"/>
    <x v="1"/>
    <x v="17"/>
    <x v="1"/>
    <x v="19"/>
    <x v="1"/>
    <x v="17"/>
    <x v="1"/>
    <x v="21"/>
    <x v="1"/>
    <x v="2"/>
    <x v="26"/>
    <x v="140"/>
    <x v="119"/>
    <x v="0"/>
    <x v="0"/>
    <x v="0"/>
    <x v="0"/>
    <x v="0"/>
    <x v="0"/>
    <x v="98"/>
    <x v="0"/>
    <x v="14"/>
    <x v="0"/>
    <x v="0"/>
    <x v="0"/>
    <x v="0"/>
    <x v="0"/>
    <x v="0"/>
    <x v="1"/>
    <x v="66"/>
    <x v="27"/>
    <x v="114"/>
    <x v="1"/>
    <x v="140"/>
    <x v="1"/>
    <x v="1"/>
    <x v="1"/>
    <x v="1"/>
    <x v="1"/>
    <x v="1"/>
    <x v="1"/>
    <x v="1"/>
    <x v="1"/>
    <x v="1"/>
    <x v="1"/>
    <x v="1"/>
  </r>
  <r>
    <x v="0"/>
    <x v="0"/>
    <x v="29"/>
    <x v="19"/>
    <x v="13"/>
    <x v="203"/>
    <x v="158"/>
    <x v="208"/>
    <x v="11"/>
    <x v="163"/>
    <x v="0"/>
    <x v="22"/>
    <x v="9"/>
    <x v="19"/>
    <x v="103"/>
    <x v="9"/>
    <x v="0"/>
    <x v="23"/>
    <x v="2"/>
    <x v="9"/>
    <x v="1"/>
    <x v="9"/>
    <x v="2"/>
    <x v="20"/>
    <x v="2"/>
    <x v="9"/>
    <x v="2"/>
    <x v="20"/>
    <x v="1"/>
    <x v="14"/>
    <x v="1"/>
    <x v="13"/>
    <x v="1"/>
    <x v="17"/>
    <x v="1"/>
    <x v="21"/>
    <x v="1"/>
    <x v="2"/>
    <x v="26"/>
    <x v="141"/>
    <x v="96"/>
    <x v="0"/>
    <x v="0"/>
    <x v="0"/>
    <x v="0"/>
    <x v="0"/>
    <x v="0"/>
    <x v="6"/>
    <x v="0"/>
    <x v="15"/>
    <x v="0"/>
    <x v="0"/>
    <x v="0"/>
    <x v="0"/>
    <x v="0"/>
    <x v="0"/>
    <x v="1"/>
    <x v="66"/>
    <x v="27"/>
    <x v="115"/>
    <x v="1"/>
    <x v="140"/>
    <x v="1"/>
    <x v="1"/>
    <x v="1"/>
    <x v="1"/>
    <x v="1"/>
    <x v="1"/>
    <x v="1"/>
    <x v="1"/>
    <x v="1"/>
    <x v="1"/>
    <x v="1"/>
    <x v="1"/>
  </r>
  <r>
    <x v="0"/>
    <x v="0"/>
    <x v="29"/>
    <x v="19"/>
    <x v="13"/>
    <x v="42"/>
    <x v="156"/>
    <x v="209"/>
    <x v="11"/>
    <x v="151"/>
    <x v="0"/>
    <x v="98"/>
    <x v="6"/>
    <x v="15"/>
    <x v="75"/>
    <x v="6"/>
    <x v="0"/>
    <x v="7"/>
    <x v="2"/>
    <x v="6"/>
    <x v="1"/>
    <x v="7"/>
    <x v="2"/>
    <x v="8"/>
    <x v="2"/>
    <x v="8"/>
    <x v="2"/>
    <x v="10"/>
    <x v="1"/>
    <x v="7"/>
    <x v="1"/>
    <x v="6"/>
    <x v="1"/>
    <x v="17"/>
    <x v="1"/>
    <x v="11"/>
    <x v="1"/>
    <x v="2"/>
    <x v="13"/>
    <x v="121"/>
    <x v="124"/>
    <x v="0"/>
    <x v="0"/>
    <x v="0"/>
    <x v="0"/>
    <x v="0"/>
    <x v="0"/>
    <x v="18"/>
    <x v="0"/>
    <x v="14"/>
    <x v="0"/>
    <x v="0"/>
    <x v="0"/>
    <x v="0"/>
    <x v="0"/>
    <x v="0"/>
    <x v="1"/>
    <x v="66"/>
    <x v="27"/>
    <x v="83"/>
    <x v="1"/>
    <x v="140"/>
    <x v="1"/>
    <x v="1"/>
    <x v="1"/>
    <x v="1"/>
    <x v="1"/>
    <x v="1"/>
    <x v="1"/>
    <x v="1"/>
    <x v="1"/>
    <x v="1"/>
    <x v="1"/>
    <x v="1"/>
  </r>
  <r>
    <x v="0"/>
    <x v="0"/>
    <x v="30"/>
    <x v="15"/>
    <x v="21"/>
    <x v="106"/>
    <x v="138"/>
    <x v="210"/>
    <x v="0"/>
    <x v="37"/>
    <x v="0"/>
    <x v="81"/>
    <x v="0"/>
    <x v="5"/>
    <x v="141"/>
    <x v="0"/>
    <x v="0"/>
    <x v="1"/>
    <x v="2"/>
    <x v="0"/>
    <x v="1"/>
    <x v="7"/>
    <x v="2"/>
    <x v="1"/>
    <x v="2"/>
    <x v="3"/>
    <x v="2"/>
    <x v="2"/>
    <x v="1"/>
    <x v="2"/>
    <x v="1"/>
    <x v="1"/>
    <x v="1"/>
    <x v="17"/>
    <x v="1"/>
    <x v="8"/>
    <x v="1"/>
    <x v="2"/>
    <x v="13"/>
    <x v="56"/>
    <x v="95"/>
    <x v="0"/>
    <x v="0"/>
    <x v="0"/>
    <x v="0"/>
    <x v="0"/>
    <x v="0"/>
    <x v="55"/>
    <x v="0"/>
    <x v="33"/>
    <x v="0"/>
    <x v="0"/>
    <x v="0"/>
    <x v="0"/>
    <x v="0"/>
    <x v="0"/>
    <x v="1"/>
    <x v="23"/>
    <x v="30"/>
    <x v="35"/>
    <x v="1"/>
    <x v="34"/>
    <x v="1"/>
    <x v="1"/>
    <x v="1"/>
    <x v="1"/>
    <x v="1"/>
    <x v="1"/>
    <x v="1"/>
    <x v="1"/>
    <x v="1"/>
    <x v="1"/>
    <x v="1"/>
    <x v="1"/>
  </r>
  <r>
    <x v="0"/>
    <x v="0"/>
    <x v="30"/>
    <x v="15"/>
    <x v="21"/>
    <x v="137"/>
    <x v="222"/>
    <x v="211"/>
    <x v="11"/>
    <x v="157"/>
    <x v="0"/>
    <x v="6"/>
    <x v="14"/>
    <x v="17"/>
    <x v="108"/>
    <x v="14"/>
    <x v="0"/>
    <x v="16"/>
    <x v="2"/>
    <x v="14"/>
    <x v="1"/>
    <x v="15"/>
    <x v="2"/>
    <x v="15"/>
    <x v="2"/>
    <x v="15"/>
    <x v="2"/>
    <x v="18"/>
    <x v="1"/>
    <x v="15"/>
    <x v="1"/>
    <x v="18"/>
    <x v="1"/>
    <x v="17"/>
    <x v="1"/>
    <x v="20"/>
    <x v="1"/>
    <x v="2"/>
    <x v="29"/>
    <x v="102"/>
    <x v="91"/>
    <x v="0"/>
    <x v="0"/>
    <x v="0"/>
    <x v="0"/>
    <x v="0"/>
    <x v="0"/>
    <x v="81"/>
    <x v="0"/>
    <x v="37"/>
    <x v="0"/>
    <x v="0"/>
    <x v="0"/>
    <x v="0"/>
    <x v="0"/>
    <x v="0"/>
    <x v="1"/>
    <x v="66"/>
    <x v="30"/>
    <x v="74"/>
    <x v="1"/>
    <x v="35"/>
    <x v="1"/>
    <x v="1"/>
    <x v="1"/>
    <x v="1"/>
    <x v="1"/>
    <x v="1"/>
    <x v="1"/>
    <x v="1"/>
    <x v="1"/>
    <x v="1"/>
    <x v="1"/>
    <x v="1"/>
  </r>
  <r>
    <x v="0"/>
    <x v="0"/>
    <x v="30"/>
    <x v="15"/>
    <x v="21"/>
    <x v="100"/>
    <x v="137"/>
    <x v="212"/>
    <x v="0"/>
    <x v="144"/>
    <x v="0"/>
    <x v="81"/>
    <x v="1"/>
    <x v="2"/>
    <x v="142"/>
    <x v="1"/>
    <x v="0"/>
    <x v="3"/>
    <x v="2"/>
    <x v="1"/>
    <x v="1"/>
    <x v="2"/>
    <x v="2"/>
    <x v="2"/>
    <x v="2"/>
    <x v="2"/>
    <x v="2"/>
    <x v="5"/>
    <x v="1"/>
    <x v="3"/>
    <x v="1"/>
    <x v="1"/>
    <x v="1"/>
    <x v="17"/>
    <x v="1"/>
    <x v="4"/>
    <x v="1"/>
    <x v="2"/>
    <x v="13"/>
    <x v="57"/>
    <x v="138"/>
    <x v="0"/>
    <x v="0"/>
    <x v="0"/>
    <x v="0"/>
    <x v="0"/>
    <x v="0"/>
    <x v="72"/>
    <x v="0"/>
    <x v="36"/>
    <x v="0"/>
    <x v="0"/>
    <x v="0"/>
    <x v="0"/>
    <x v="0"/>
    <x v="0"/>
    <x v="1"/>
    <x v="17"/>
    <x v="30"/>
    <x v="3"/>
    <x v="1"/>
    <x v="36"/>
    <x v="1"/>
    <x v="1"/>
    <x v="1"/>
    <x v="1"/>
    <x v="1"/>
    <x v="1"/>
    <x v="1"/>
    <x v="1"/>
    <x v="1"/>
    <x v="1"/>
    <x v="1"/>
    <x v="1"/>
  </r>
  <r>
    <x v="0"/>
    <x v="0"/>
    <x v="30"/>
    <x v="15"/>
    <x v="21"/>
    <x v="6"/>
    <x v="223"/>
    <x v="213"/>
    <x v="0"/>
    <x v="77"/>
    <x v="0"/>
    <x v="81"/>
    <x v="8"/>
    <x v="15"/>
    <x v="29"/>
    <x v="8"/>
    <x v="0"/>
    <x v="10"/>
    <x v="2"/>
    <x v="8"/>
    <x v="1"/>
    <x v="8"/>
    <x v="2"/>
    <x v="8"/>
    <x v="2"/>
    <x v="8"/>
    <x v="2"/>
    <x v="9"/>
    <x v="1"/>
    <x v="9"/>
    <x v="1"/>
    <x v="8"/>
    <x v="1"/>
    <x v="17"/>
    <x v="1"/>
    <x v="9"/>
    <x v="1"/>
    <x v="2"/>
    <x v="13"/>
    <x v="112"/>
    <x v="6"/>
    <x v="0"/>
    <x v="0"/>
    <x v="0"/>
    <x v="0"/>
    <x v="0"/>
    <x v="0"/>
    <x v="47"/>
    <x v="0"/>
    <x v="18"/>
    <x v="0"/>
    <x v="0"/>
    <x v="0"/>
    <x v="0"/>
    <x v="0"/>
    <x v="0"/>
    <x v="1"/>
    <x v="65"/>
    <x v="30"/>
    <x v="36"/>
    <x v="1"/>
    <x v="113"/>
    <x v="1"/>
    <x v="1"/>
    <x v="1"/>
    <x v="1"/>
    <x v="1"/>
    <x v="1"/>
    <x v="1"/>
    <x v="1"/>
    <x v="1"/>
    <x v="1"/>
    <x v="1"/>
    <x v="1"/>
  </r>
  <r>
    <x v="0"/>
    <x v="0"/>
    <x v="30"/>
    <x v="15"/>
    <x v="21"/>
    <x v="104"/>
    <x v="139"/>
    <x v="214"/>
    <x v="11"/>
    <x v="144"/>
    <x v="0"/>
    <x v="66"/>
    <x v="12"/>
    <x v="15"/>
    <x v="30"/>
    <x v="12"/>
    <x v="0"/>
    <x v="14"/>
    <x v="2"/>
    <x v="12"/>
    <x v="1"/>
    <x v="16"/>
    <x v="2"/>
    <x v="16"/>
    <x v="2"/>
    <x v="16"/>
    <x v="2"/>
    <x v="12"/>
    <x v="1"/>
    <x v="17"/>
    <x v="1"/>
    <x v="16"/>
    <x v="1"/>
    <x v="17"/>
    <x v="1"/>
    <x v="18"/>
    <x v="1"/>
    <x v="2"/>
    <x v="13"/>
    <x v="162"/>
    <x v="129"/>
    <x v="0"/>
    <x v="0"/>
    <x v="0"/>
    <x v="0"/>
    <x v="0"/>
    <x v="0"/>
    <x v="85"/>
    <x v="0"/>
    <x v="57"/>
    <x v="0"/>
    <x v="0"/>
    <x v="0"/>
    <x v="0"/>
    <x v="0"/>
    <x v="0"/>
    <x v="1"/>
    <x v="17"/>
    <x v="30"/>
    <x v="102"/>
    <x v="1"/>
    <x v="165"/>
    <x v="1"/>
    <x v="1"/>
    <x v="1"/>
    <x v="1"/>
    <x v="1"/>
    <x v="1"/>
    <x v="1"/>
    <x v="1"/>
    <x v="1"/>
    <x v="1"/>
    <x v="1"/>
    <x v="1"/>
  </r>
  <r>
    <x v="0"/>
    <x v="0"/>
    <x v="30"/>
    <x v="15"/>
    <x v="21"/>
    <x v="143"/>
    <x v="136"/>
    <x v="215"/>
    <x v="11"/>
    <x v="77"/>
    <x v="0"/>
    <x v="80"/>
    <x v="6"/>
    <x v="16"/>
    <x v="107"/>
    <x v="6"/>
    <x v="0"/>
    <x v="16"/>
    <x v="2"/>
    <x v="6"/>
    <x v="1"/>
    <x v="23"/>
    <x v="2"/>
    <x v="23"/>
    <x v="2"/>
    <x v="23"/>
    <x v="2"/>
    <x v="16"/>
    <x v="1"/>
    <x v="8"/>
    <x v="1"/>
    <x v="7"/>
    <x v="1"/>
    <x v="17"/>
    <x v="1"/>
    <x v="19"/>
    <x v="1"/>
    <x v="2"/>
    <x v="29"/>
    <x v="185"/>
    <x v="144"/>
    <x v="0"/>
    <x v="0"/>
    <x v="0"/>
    <x v="0"/>
    <x v="0"/>
    <x v="0"/>
    <x v="82"/>
    <x v="0"/>
    <x v="56"/>
    <x v="0"/>
    <x v="0"/>
    <x v="0"/>
    <x v="0"/>
    <x v="0"/>
    <x v="0"/>
    <x v="1"/>
    <x v="66"/>
    <x v="30"/>
    <x v="166"/>
    <x v="1"/>
    <x v="37"/>
    <x v="1"/>
    <x v="1"/>
    <x v="1"/>
    <x v="1"/>
    <x v="1"/>
    <x v="1"/>
    <x v="1"/>
    <x v="1"/>
    <x v="1"/>
    <x v="1"/>
    <x v="1"/>
    <x v="1"/>
  </r>
  <r>
    <x v="0"/>
    <x v="0"/>
    <x v="30"/>
    <x v="15"/>
    <x v="21"/>
    <x v="101"/>
    <x v="135"/>
    <x v="216"/>
    <x v="11"/>
    <x v="15"/>
    <x v="0"/>
    <x v="82"/>
    <x v="4"/>
    <x v="18"/>
    <x v="126"/>
    <x v="4"/>
    <x v="0"/>
    <x v="5"/>
    <x v="2"/>
    <x v="4"/>
    <x v="1"/>
    <x v="14"/>
    <x v="2"/>
    <x v="10"/>
    <x v="2"/>
    <x v="14"/>
    <x v="2"/>
    <x v="19"/>
    <x v="1"/>
    <x v="12"/>
    <x v="1"/>
    <x v="11"/>
    <x v="1"/>
    <x v="17"/>
    <x v="1"/>
    <x v="18"/>
    <x v="1"/>
    <x v="2"/>
    <x v="29"/>
    <x v="79"/>
    <x v="32"/>
    <x v="0"/>
    <x v="0"/>
    <x v="0"/>
    <x v="0"/>
    <x v="0"/>
    <x v="0"/>
    <x v="34"/>
    <x v="0"/>
    <x v="37"/>
    <x v="0"/>
    <x v="0"/>
    <x v="0"/>
    <x v="0"/>
    <x v="0"/>
    <x v="0"/>
    <x v="1"/>
    <x v="66"/>
    <x v="30"/>
    <x v="57"/>
    <x v="1"/>
    <x v="38"/>
    <x v="1"/>
    <x v="1"/>
    <x v="1"/>
    <x v="1"/>
    <x v="1"/>
    <x v="1"/>
    <x v="1"/>
    <x v="1"/>
    <x v="1"/>
    <x v="1"/>
    <x v="1"/>
    <x v="1"/>
  </r>
  <r>
    <x v="0"/>
    <x v="0"/>
    <x v="31"/>
    <x v="3"/>
    <x v="4"/>
    <x v="10"/>
    <x v="32"/>
    <x v="217"/>
    <x v="6"/>
    <x v="87"/>
    <x v="0"/>
    <x v="107"/>
    <x v="3"/>
    <x v="3"/>
    <x v="106"/>
    <x v="3"/>
    <x v="0"/>
    <x v="4"/>
    <x v="2"/>
    <x v="3"/>
    <x v="1"/>
    <x v="4"/>
    <x v="2"/>
    <x v="4"/>
    <x v="2"/>
    <x v="4"/>
    <x v="2"/>
    <x v="4"/>
    <x v="1"/>
    <x v="4"/>
    <x v="1"/>
    <x v="3"/>
    <x v="1"/>
    <x v="17"/>
    <x v="1"/>
    <x v="4"/>
    <x v="1"/>
    <x v="2"/>
    <x v="31"/>
    <x v="84"/>
    <x v="140"/>
    <x v="0"/>
    <x v="0"/>
    <x v="0"/>
    <x v="0"/>
    <x v="0"/>
    <x v="0"/>
    <x v="82"/>
    <x v="0"/>
    <x v="17"/>
    <x v="0"/>
    <x v="0"/>
    <x v="0"/>
    <x v="0"/>
    <x v="0"/>
    <x v="0"/>
    <x v="1"/>
    <x v="66"/>
    <x v="32"/>
    <x v="58"/>
    <x v="1"/>
    <x v="6"/>
    <x v="1"/>
    <x v="1"/>
    <x v="1"/>
    <x v="1"/>
    <x v="1"/>
    <x v="1"/>
    <x v="1"/>
    <x v="1"/>
    <x v="1"/>
    <x v="1"/>
    <x v="1"/>
    <x v="1"/>
  </r>
  <r>
    <x v="0"/>
    <x v="0"/>
    <x v="31"/>
    <x v="3"/>
    <x v="4"/>
    <x v="21"/>
    <x v="42"/>
    <x v="218"/>
    <x v="2"/>
    <x v="43"/>
    <x v="0"/>
    <x v="105"/>
    <x v="18"/>
    <x v="18"/>
    <x v="56"/>
    <x v="19"/>
    <x v="0"/>
    <x v="21"/>
    <x v="2"/>
    <x v="18"/>
    <x v="1"/>
    <x v="18"/>
    <x v="2"/>
    <x v="18"/>
    <x v="2"/>
    <x v="18"/>
    <x v="2"/>
    <x v="18"/>
    <x v="1"/>
    <x v="19"/>
    <x v="1"/>
    <x v="18"/>
    <x v="1"/>
    <x v="17"/>
    <x v="1"/>
    <x v="20"/>
    <x v="1"/>
    <x v="2"/>
    <x v="31"/>
    <x v="85"/>
    <x v="166"/>
    <x v="0"/>
    <x v="0"/>
    <x v="0"/>
    <x v="0"/>
    <x v="0"/>
    <x v="0"/>
    <x v="54"/>
    <x v="0"/>
    <x v="8"/>
    <x v="0"/>
    <x v="0"/>
    <x v="0"/>
    <x v="0"/>
    <x v="0"/>
    <x v="0"/>
    <x v="1"/>
    <x v="29"/>
    <x v="32"/>
    <x v="59"/>
    <x v="1"/>
    <x v="39"/>
    <x v="1"/>
    <x v="1"/>
    <x v="1"/>
    <x v="1"/>
    <x v="1"/>
    <x v="1"/>
    <x v="1"/>
    <x v="1"/>
    <x v="1"/>
    <x v="1"/>
    <x v="1"/>
    <x v="1"/>
  </r>
  <r>
    <x v="0"/>
    <x v="0"/>
    <x v="31"/>
    <x v="0"/>
    <x v="14"/>
    <x v="50"/>
    <x v="185"/>
    <x v="219"/>
    <x v="6"/>
    <x v="128"/>
    <x v="0"/>
    <x v="107"/>
    <x v="12"/>
    <x v="11"/>
    <x v="53"/>
    <x v="12"/>
    <x v="0"/>
    <x v="15"/>
    <x v="2"/>
    <x v="13"/>
    <x v="1"/>
    <x v="12"/>
    <x v="2"/>
    <x v="13"/>
    <x v="2"/>
    <x v="11"/>
    <x v="2"/>
    <x v="13"/>
    <x v="1"/>
    <x v="13"/>
    <x v="1"/>
    <x v="12"/>
    <x v="1"/>
    <x v="17"/>
    <x v="1"/>
    <x v="13"/>
    <x v="1"/>
    <x v="2"/>
    <x v="31"/>
    <x v="132"/>
    <x v="62"/>
    <x v="0"/>
    <x v="0"/>
    <x v="0"/>
    <x v="0"/>
    <x v="0"/>
    <x v="0"/>
    <x v="28"/>
    <x v="0"/>
    <x v="18"/>
    <x v="0"/>
    <x v="0"/>
    <x v="0"/>
    <x v="0"/>
    <x v="0"/>
    <x v="0"/>
    <x v="1"/>
    <x v="64"/>
    <x v="32"/>
    <x v="106"/>
    <x v="1"/>
    <x v="148"/>
    <x v="1"/>
    <x v="1"/>
    <x v="1"/>
    <x v="1"/>
    <x v="1"/>
    <x v="1"/>
    <x v="1"/>
    <x v="1"/>
    <x v="1"/>
    <x v="1"/>
    <x v="1"/>
    <x v="1"/>
  </r>
  <r>
    <x v="0"/>
    <x v="0"/>
    <x v="31"/>
    <x v="0"/>
    <x v="14"/>
    <x v="52"/>
    <x v="184"/>
    <x v="220"/>
    <x v="6"/>
    <x v="137"/>
    <x v="0"/>
    <x v="107"/>
    <x v="14"/>
    <x v="13"/>
    <x v="54"/>
    <x v="11"/>
    <x v="0"/>
    <x v="13"/>
    <x v="2"/>
    <x v="13"/>
    <x v="1"/>
    <x v="11"/>
    <x v="2"/>
    <x v="11"/>
    <x v="2"/>
    <x v="13"/>
    <x v="2"/>
    <x v="12"/>
    <x v="1"/>
    <x v="13"/>
    <x v="1"/>
    <x v="12"/>
    <x v="1"/>
    <x v="17"/>
    <x v="1"/>
    <x v="13"/>
    <x v="1"/>
    <x v="2"/>
    <x v="31"/>
    <x v="127"/>
    <x v="193"/>
    <x v="0"/>
    <x v="0"/>
    <x v="0"/>
    <x v="0"/>
    <x v="0"/>
    <x v="0"/>
    <x v="17"/>
    <x v="0"/>
    <x v="7"/>
    <x v="0"/>
    <x v="0"/>
    <x v="0"/>
    <x v="0"/>
    <x v="0"/>
    <x v="0"/>
    <x v="1"/>
    <x v="66"/>
    <x v="32"/>
    <x v="100"/>
    <x v="1"/>
    <x v="148"/>
    <x v="1"/>
    <x v="1"/>
    <x v="1"/>
    <x v="1"/>
    <x v="1"/>
    <x v="1"/>
    <x v="1"/>
    <x v="1"/>
    <x v="1"/>
    <x v="1"/>
    <x v="1"/>
    <x v="1"/>
  </r>
  <r>
    <x v="0"/>
    <x v="0"/>
    <x v="31"/>
    <x v="3"/>
    <x v="4"/>
    <x v="22"/>
    <x v="37"/>
    <x v="221"/>
    <x v="6"/>
    <x v="68"/>
    <x v="0"/>
    <x v="107"/>
    <x v="7"/>
    <x v="6"/>
    <x v="16"/>
    <x v="7"/>
    <x v="0"/>
    <x v="8"/>
    <x v="2"/>
    <x v="7"/>
    <x v="1"/>
    <x v="26"/>
    <x v="2"/>
    <x v="17"/>
    <x v="2"/>
    <x v="17"/>
    <x v="2"/>
    <x v="8"/>
    <x v="1"/>
    <x v="8"/>
    <x v="1"/>
    <x v="7"/>
    <x v="1"/>
    <x v="17"/>
    <x v="1"/>
    <x v="8"/>
    <x v="1"/>
    <x v="2"/>
    <x v="13"/>
    <x v="126"/>
    <x v="76"/>
    <x v="0"/>
    <x v="0"/>
    <x v="0"/>
    <x v="0"/>
    <x v="0"/>
    <x v="0"/>
    <x v="76"/>
    <x v="0"/>
    <x v="9"/>
    <x v="0"/>
    <x v="0"/>
    <x v="0"/>
    <x v="0"/>
    <x v="0"/>
    <x v="0"/>
    <x v="1"/>
    <x v="63"/>
    <x v="32"/>
    <x v="60"/>
    <x v="1"/>
    <x v="149"/>
    <x v="1"/>
    <x v="1"/>
    <x v="1"/>
    <x v="1"/>
    <x v="1"/>
    <x v="1"/>
    <x v="1"/>
    <x v="1"/>
    <x v="1"/>
    <x v="1"/>
    <x v="1"/>
    <x v="1"/>
  </r>
  <r>
    <x v="0"/>
    <x v="0"/>
    <x v="31"/>
    <x v="3"/>
    <x v="4"/>
    <x v="12"/>
    <x v="38"/>
    <x v="222"/>
    <x v="6"/>
    <x v="72"/>
    <x v="0"/>
    <x v="106"/>
    <x v="7"/>
    <x v="19"/>
    <x v="128"/>
    <x v="7"/>
    <x v="0"/>
    <x v="8"/>
    <x v="2"/>
    <x v="7"/>
    <x v="1"/>
    <x v="7"/>
    <x v="2"/>
    <x v="20"/>
    <x v="2"/>
    <x v="20"/>
    <x v="2"/>
    <x v="20"/>
    <x v="1"/>
    <x v="21"/>
    <x v="1"/>
    <x v="20"/>
    <x v="1"/>
    <x v="17"/>
    <x v="1"/>
    <x v="22"/>
    <x v="1"/>
    <x v="2"/>
    <x v="13"/>
    <x v="55"/>
    <x v="26"/>
    <x v="0"/>
    <x v="0"/>
    <x v="0"/>
    <x v="0"/>
    <x v="0"/>
    <x v="0"/>
    <x v="102"/>
    <x v="0"/>
    <x v="31"/>
    <x v="0"/>
    <x v="0"/>
    <x v="0"/>
    <x v="0"/>
    <x v="0"/>
    <x v="0"/>
    <x v="1"/>
    <x v="66"/>
    <x v="32"/>
    <x v="27"/>
    <x v="1"/>
    <x v="33"/>
    <x v="1"/>
    <x v="1"/>
    <x v="1"/>
    <x v="1"/>
    <x v="1"/>
    <x v="1"/>
    <x v="1"/>
    <x v="1"/>
    <x v="1"/>
    <x v="1"/>
    <x v="1"/>
    <x v="1"/>
  </r>
  <r>
    <x v="0"/>
    <x v="0"/>
    <x v="31"/>
    <x v="3"/>
    <x v="4"/>
    <x v="32"/>
    <x v="192"/>
    <x v="223"/>
    <x v="6"/>
    <x v="165"/>
    <x v="0"/>
    <x v="107"/>
    <x v="10"/>
    <x v="9"/>
    <x v="127"/>
    <x v="10"/>
    <x v="0"/>
    <x v="11"/>
    <x v="2"/>
    <x v="10"/>
    <x v="1"/>
    <x v="10"/>
    <x v="2"/>
    <x v="10"/>
    <x v="2"/>
    <x v="10"/>
    <x v="2"/>
    <x v="10"/>
    <x v="1"/>
    <x v="11"/>
    <x v="1"/>
    <x v="10"/>
    <x v="1"/>
    <x v="17"/>
    <x v="1"/>
    <x v="11"/>
    <x v="1"/>
    <x v="2"/>
    <x v="31"/>
    <x v="131"/>
    <x v="43"/>
    <x v="0"/>
    <x v="0"/>
    <x v="0"/>
    <x v="0"/>
    <x v="0"/>
    <x v="0"/>
    <x v="49"/>
    <x v="0"/>
    <x v="60"/>
    <x v="0"/>
    <x v="0"/>
    <x v="0"/>
    <x v="0"/>
    <x v="0"/>
    <x v="0"/>
    <x v="1"/>
    <x v="31"/>
    <x v="32"/>
    <x v="105"/>
    <x v="1"/>
    <x v="5"/>
    <x v="1"/>
    <x v="1"/>
    <x v="1"/>
    <x v="1"/>
    <x v="1"/>
    <x v="1"/>
    <x v="1"/>
    <x v="1"/>
    <x v="1"/>
    <x v="1"/>
    <x v="1"/>
    <x v="1"/>
  </r>
  <r>
    <x v="1"/>
    <x v="1"/>
    <x v="1"/>
    <x v="2"/>
    <x v="29"/>
    <x v="46"/>
    <x v="26"/>
    <x v="7"/>
    <x v="11"/>
    <x v="51"/>
    <x v="0"/>
    <x v="17"/>
    <x v="3"/>
    <x v="6"/>
    <x v="143"/>
    <x v="3"/>
    <x v="0"/>
    <x v="9"/>
    <x v="2"/>
    <x v="3"/>
    <x v="1"/>
    <x v="8"/>
    <x v="2"/>
    <x v="8"/>
    <x v="2"/>
    <x v="8"/>
    <x v="2"/>
    <x v="8"/>
    <x v="1"/>
    <x v="9"/>
    <x v="1"/>
    <x v="8"/>
    <x v="1"/>
    <x v="17"/>
    <x v="1"/>
    <x v="9"/>
    <x v="1"/>
    <x v="2"/>
    <x v="27"/>
    <x v="94"/>
    <x v="240"/>
    <x v="1"/>
    <x v="0"/>
    <x v="0"/>
    <x v="0"/>
    <x v="0"/>
    <x v="0"/>
    <x v="58"/>
    <x v="0"/>
    <x v="15"/>
    <x v="0"/>
    <x v="0"/>
    <x v="0"/>
    <x v="0"/>
    <x v="0"/>
    <x v="0"/>
    <x v="1"/>
    <x v="25"/>
    <x v="28"/>
    <x v="50"/>
    <x v="3"/>
    <x v="110"/>
    <x v="1"/>
    <x v="1"/>
    <x v="1"/>
    <x v="1"/>
    <x v="1"/>
    <x v="1"/>
    <x v="1"/>
    <x v="1"/>
    <x v="1"/>
    <x v="1"/>
    <x v="1"/>
    <x v="1"/>
  </r>
  <r>
    <x v="1"/>
    <x v="1"/>
    <x v="1"/>
    <x v="2"/>
    <x v="29"/>
    <x v="136"/>
    <x v="31"/>
    <x v="8"/>
    <x v="11"/>
    <x v="65"/>
    <x v="0"/>
    <x v="17"/>
    <x v="6"/>
    <x v="12"/>
    <x v="143"/>
    <x v="6"/>
    <x v="0"/>
    <x v="16"/>
    <x v="2"/>
    <x v="14"/>
    <x v="1"/>
    <x v="14"/>
    <x v="2"/>
    <x v="14"/>
    <x v="2"/>
    <x v="14"/>
    <x v="2"/>
    <x v="14"/>
    <x v="1"/>
    <x v="15"/>
    <x v="1"/>
    <x v="14"/>
    <x v="1"/>
    <x v="17"/>
    <x v="1"/>
    <x v="15"/>
    <x v="1"/>
    <x v="2"/>
    <x v="27"/>
    <x v="96"/>
    <x v="244"/>
    <x v="1"/>
    <x v="0"/>
    <x v="0"/>
    <x v="0"/>
    <x v="0"/>
    <x v="0"/>
    <x v="84"/>
    <x v="0"/>
    <x v="37"/>
    <x v="0"/>
    <x v="0"/>
    <x v="0"/>
    <x v="0"/>
    <x v="0"/>
    <x v="0"/>
    <x v="1"/>
    <x v="25"/>
    <x v="28"/>
    <x v="51"/>
    <x v="3"/>
    <x v="111"/>
    <x v="1"/>
    <x v="1"/>
    <x v="1"/>
    <x v="1"/>
    <x v="1"/>
    <x v="1"/>
    <x v="1"/>
    <x v="1"/>
    <x v="1"/>
    <x v="1"/>
    <x v="1"/>
    <x v="1"/>
  </r>
  <r>
    <x v="1"/>
    <x v="1"/>
    <x v="1"/>
    <x v="2"/>
    <x v="29"/>
    <x v="44"/>
    <x v="30"/>
    <x v="9"/>
    <x v="11"/>
    <x v="77"/>
    <x v="0"/>
    <x v="17"/>
    <x v="3"/>
    <x v="5"/>
    <x v="32"/>
    <x v="3"/>
    <x v="0"/>
    <x v="8"/>
    <x v="2"/>
    <x v="7"/>
    <x v="1"/>
    <x v="7"/>
    <x v="2"/>
    <x v="7"/>
    <x v="2"/>
    <x v="7"/>
    <x v="2"/>
    <x v="8"/>
    <x v="1"/>
    <x v="8"/>
    <x v="1"/>
    <x v="7"/>
    <x v="1"/>
    <x v="17"/>
    <x v="1"/>
    <x v="8"/>
    <x v="1"/>
    <x v="2"/>
    <x v="27"/>
    <x v="95"/>
    <x v="239"/>
    <x v="1"/>
    <x v="0"/>
    <x v="0"/>
    <x v="0"/>
    <x v="0"/>
    <x v="0"/>
    <x v="69"/>
    <x v="0"/>
    <x v="48"/>
    <x v="0"/>
    <x v="0"/>
    <x v="0"/>
    <x v="0"/>
    <x v="0"/>
    <x v="0"/>
    <x v="1"/>
    <x v="26"/>
    <x v="28"/>
    <x v="52"/>
    <x v="3"/>
    <x v="112"/>
    <x v="1"/>
    <x v="1"/>
    <x v="1"/>
    <x v="1"/>
    <x v="1"/>
    <x v="1"/>
    <x v="1"/>
    <x v="1"/>
    <x v="1"/>
    <x v="1"/>
    <x v="1"/>
    <x v="1"/>
  </r>
  <r>
    <x v="1"/>
    <x v="1"/>
    <x v="1"/>
    <x v="2"/>
    <x v="29"/>
    <x v="122"/>
    <x v="27"/>
    <x v="10"/>
    <x v="11"/>
    <x v="85"/>
    <x v="0"/>
    <x v="17"/>
    <x v="9"/>
    <x v="8"/>
    <x v="132"/>
    <x v="3"/>
    <x v="0"/>
    <x v="14"/>
    <x v="2"/>
    <x v="3"/>
    <x v="1"/>
    <x v="12"/>
    <x v="2"/>
    <x v="12"/>
    <x v="2"/>
    <x v="12"/>
    <x v="2"/>
    <x v="12"/>
    <x v="1"/>
    <x v="13"/>
    <x v="1"/>
    <x v="12"/>
    <x v="1"/>
    <x v="17"/>
    <x v="1"/>
    <x v="13"/>
    <x v="1"/>
    <x v="2"/>
    <x v="27"/>
    <x v="12"/>
    <x v="242"/>
    <x v="1"/>
    <x v="0"/>
    <x v="0"/>
    <x v="0"/>
    <x v="0"/>
    <x v="0"/>
    <x v="66"/>
    <x v="0"/>
    <x v="58"/>
    <x v="0"/>
    <x v="0"/>
    <x v="0"/>
    <x v="0"/>
    <x v="0"/>
    <x v="0"/>
    <x v="1"/>
    <x v="44"/>
    <x v="28"/>
    <x v="13"/>
    <x v="3"/>
    <x v="89"/>
    <x v="1"/>
    <x v="1"/>
    <x v="1"/>
    <x v="1"/>
    <x v="1"/>
    <x v="1"/>
    <x v="1"/>
    <x v="1"/>
    <x v="1"/>
    <x v="1"/>
    <x v="1"/>
    <x v="1"/>
  </r>
  <r>
    <x v="1"/>
    <x v="1"/>
    <x v="1"/>
    <x v="2"/>
    <x v="29"/>
    <x v="177"/>
    <x v="29"/>
    <x v="11"/>
    <x v="13"/>
    <x v="128"/>
    <x v="0"/>
    <x v="17"/>
    <x v="13"/>
    <x v="11"/>
    <x v="143"/>
    <x v="6"/>
    <x v="0"/>
    <x v="15"/>
    <x v="2"/>
    <x v="6"/>
    <x v="1"/>
    <x v="13"/>
    <x v="2"/>
    <x v="13"/>
    <x v="2"/>
    <x v="13"/>
    <x v="2"/>
    <x v="13"/>
    <x v="1"/>
    <x v="14"/>
    <x v="1"/>
    <x v="13"/>
    <x v="1"/>
    <x v="17"/>
    <x v="1"/>
    <x v="14"/>
    <x v="1"/>
    <x v="2"/>
    <x v="27"/>
    <x v="23"/>
    <x v="236"/>
    <x v="1"/>
    <x v="0"/>
    <x v="0"/>
    <x v="0"/>
    <x v="0"/>
    <x v="0"/>
    <x v="60"/>
    <x v="0"/>
    <x v="18"/>
    <x v="0"/>
    <x v="0"/>
    <x v="0"/>
    <x v="0"/>
    <x v="0"/>
    <x v="0"/>
    <x v="1"/>
    <x v="44"/>
    <x v="37"/>
    <x v="68"/>
    <x v="3"/>
    <x v="89"/>
    <x v="1"/>
    <x v="1"/>
    <x v="1"/>
    <x v="1"/>
    <x v="1"/>
    <x v="1"/>
    <x v="1"/>
    <x v="1"/>
    <x v="1"/>
    <x v="1"/>
    <x v="1"/>
    <x v="1"/>
  </r>
  <r>
    <x v="1"/>
    <x v="1"/>
    <x v="1"/>
    <x v="2"/>
    <x v="29"/>
    <x v="133"/>
    <x v="25"/>
    <x v="12"/>
    <x v="13"/>
    <x v="137"/>
    <x v="0"/>
    <x v="17"/>
    <x v="6"/>
    <x v="20"/>
    <x v="131"/>
    <x v="6"/>
    <x v="0"/>
    <x v="7"/>
    <x v="2"/>
    <x v="21"/>
    <x v="1"/>
    <x v="21"/>
    <x v="2"/>
    <x v="21"/>
    <x v="2"/>
    <x v="21"/>
    <x v="2"/>
    <x v="21"/>
    <x v="1"/>
    <x v="20"/>
    <x v="1"/>
    <x v="19"/>
    <x v="1"/>
    <x v="17"/>
    <x v="1"/>
    <x v="23"/>
    <x v="1"/>
    <x v="2"/>
    <x v="27"/>
    <x v="97"/>
    <x v="241"/>
    <x v="1"/>
    <x v="0"/>
    <x v="0"/>
    <x v="1"/>
    <x v="0"/>
    <x v="0"/>
    <x v="90"/>
    <x v="0"/>
    <x v="41"/>
    <x v="2"/>
    <x v="0"/>
    <x v="0"/>
    <x v="0"/>
    <x v="0"/>
    <x v="0"/>
    <x v="1"/>
    <x v="42"/>
    <x v="28"/>
    <x v="167"/>
    <x v="3"/>
    <x v="128"/>
    <x v="1"/>
    <x v="1"/>
    <x v="1"/>
    <x v="1"/>
    <x v="1"/>
    <x v="1"/>
    <x v="1"/>
    <x v="1"/>
    <x v="1"/>
    <x v="1"/>
    <x v="1"/>
    <x v="1"/>
  </r>
  <r>
    <x v="1"/>
    <x v="1"/>
    <x v="1"/>
    <x v="2"/>
    <x v="29"/>
    <x v="175"/>
    <x v="28"/>
    <x v="13"/>
    <x v="13"/>
    <x v="144"/>
    <x v="0"/>
    <x v="17"/>
    <x v="11"/>
    <x v="9"/>
    <x v="143"/>
    <x v="6"/>
    <x v="0"/>
    <x v="13"/>
    <x v="2"/>
    <x v="6"/>
    <x v="1"/>
    <x v="11"/>
    <x v="2"/>
    <x v="11"/>
    <x v="2"/>
    <x v="11"/>
    <x v="2"/>
    <x v="11"/>
    <x v="1"/>
    <x v="12"/>
    <x v="1"/>
    <x v="11"/>
    <x v="1"/>
    <x v="17"/>
    <x v="1"/>
    <x v="12"/>
    <x v="1"/>
    <x v="2"/>
    <x v="27"/>
    <x v="58"/>
    <x v="243"/>
    <x v="1"/>
    <x v="0"/>
    <x v="0"/>
    <x v="0"/>
    <x v="0"/>
    <x v="0"/>
    <x v="65"/>
    <x v="0"/>
    <x v="21"/>
    <x v="0"/>
    <x v="0"/>
    <x v="0"/>
    <x v="0"/>
    <x v="0"/>
    <x v="0"/>
    <x v="1"/>
    <x v="48"/>
    <x v="37"/>
    <x v="68"/>
    <x v="3"/>
    <x v="133"/>
    <x v="1"/>
    <x v="1"/>
    <x v="1"/>
    <x v="1"/>
    <x v="1"/>
    <x v="1"/>
    <x v="1"/>
    <x v="1"/>
    <x v="1"/>
    <x v="1"/>
    <x v="1"/>
    <x v="1"/>
  </r>
  <r>
    <x v="1"/>
    <x v="1"/>
    <x v="3"/>
    <x v="2"/>
    <x v="1"/>
    <x v="120"/>
    <x v="19"/>
    <x v="21"/>
    <x v="14"/>
    <x v="34"/>
    <x v="0"/>
    <x v="62"/>
    <x v="10"/>
    <x v="16"/>
    <x v="93"/>
    <x v="18"/>
    <x v="0"/>
    <x v="20"/>
    <x v="2"/>
    <x v="17"/>
    <x v="1"/>
    <x v="17"/>
    <x v="2"/>
    <x v="17"/>
    <x v="2"/>
    <x v="17"/>
    <x v="2"/>
    <x v="10"/>
    <x v="1"/>
    <x v="11"/>
    <x v="1"/>
    <x v="10"/>
    <x v="1"/>
    <x v="17"/>
    <x v="1"/>
    <x v="11"/>
    <x v="1"/>
    <x v="2"/>
    <x v="3"/>
    <x v="34"/>
    <x v="121"/>
    <x v="1"/>
    <x v="0"/>
    <x v="0"/>
    <x v="0"/>
    <x v="0"/>
    <x v="0"/>
    <x v="14"/>
    <x v="0"/>
    <x v="40"/>
    <x v="0"/>
    <x v="0"/>
    <x v="0"/>
    <x v="0"/>
    <x v="0"/>
    <x v="0"/>
    <x v="1"/>
    <x v="56"/>
    <x v="4"/>
    <x v="45"/>
    <x v="3"/>
    <x v="83"/>
    <x v="1"/>
    <x v="1"/>
    <x v="1"/>
    <x v="1"/>
    <x v="1"/>
    <x v="1"/>
    <x v="1"/>
    <x v="1"/>
    <x v="1"/>
    <x v="1"/>
    <x v="1"/>
    <x v="1"/>
  </r>
  <r>
    <x v="1"/>
    <x v="1"/>
    <x v="3"/>
    <x v="2"/>
    <x v="1"/>
    <x v="39"/>
    <x v="17"/>
    <x v="22"/>
    <x v="2"/>
    <x v="56"/>
    <x v="0"/>
    <x v="95"/>
    <x v="4"/>
    <x v="10"/>
    <x v="81"/>
    <x v="16"/>
    <x v="0"/>
    <x v="14"/>
    <x v="2"/>
    <x v="12"/>
    <x v="1"/>
    <x v="12"/>
    <x v="2"/>
    <x v="12"/>
    <x v="2"/>
    <x v="12"/>
    <x v="2"/>
    <x v="5"/>
    <x v="1"/>
    <x v="13"/>
    <x v="1"/>
    <x v="12"/>
    <x v="1"/>
    <x v="17"/>
    <x v="1"/>
    <x v="5"/>
    <x v="1"/>
    <x v="2"/>
    <x v="3"/>
    <x v="19"/>
    <x v="159"/>
    <x v="1"/>
    <x v="0"/>
    <x v="0"/>
    <x v="0"/>
    <x v="0"/>
    <x v="0"/>
    <x v="32"/>
    <x v="0"/>
    <x v="16"/>
    <x v="0"/>
    <x v="0"/>
    <x v="0"/>
    <x v="0"/>
    <x v="0"/>
    <x v="0"/>
    <x v="1"/>
    <x v="66"/>
    <x v="4"/>
    <x v="136"/>
    <x v="3"/>
    <x v="20"/>
    <x v="1"/>
    <x v="1"/>
    <x v="1"/>
    <x v="1"/>
    <x v="1"/>
    <x v="1"/>
    <x v="1"/>
    <x v="1"/>
    <x v="1"/>
    <x v="1"/>
    <x v="1"/>
    <x v="1"/>
  </r>
  <r>
    <x v="1"/>
    <x v="1"/>
    <x v="3"/>
    <x v="2"/>
    <x v="1"/>
    <x v="169"/>
    <x v="190"/>
    <x v="23"/>
    <x v="13"/>
    <x v="27"/>
    <x v="0"/>
    <x v="64"/>
    <x v="16"/>
    <x v="15"/>
    <x v="124"/>
    <x v="17"/>
    <x v="0"/>
    <x v="19"/>
    <x v="2"/>
    <x v="16"/>
    <x v="1"/>
    <x v="16"/>
    <x v="2"/>
    <x v="16"/>
    <x v="2"/>
    <x v="16"/>
    <x v="2"/>
    <x v="16"/>
    <x v="1"/>
    <x v="17"/>
    <x v="1"/>
    <x v="16"/>
    <x v="1"/>
    <x v="17"/>
    <x v="1"/>
    <x v="18"/>
    <x v="1"/>
    <x v="2"/>
    <x v="3"/>
    <x v="26"/>
    <x v="68"/>
    <x v="1"/>
    <x v="0"/>
    <x v="0"/>
    <x v="0"/>
    <x v="0"/>
    <x v="0"/>
    <x v="8"/>
    <x v="0"/>
    <x v="18"/>
    <x v="0"/>
    <x v="0"/>
    <x v="0"/>
    <x v="0"/>
    <x v="0"/>
    <x v="0"/>
    <x v="1"/>
    <x v="66"/>
    <x v="4"/>
    <x v="152"/>
    <x v="3"/>
    <x v="13"/>
    <x v="1"/>
    <x v="1"/>
    <x v="1"/>
    <x v="1"/>
    <x v="1"/>
    <x v="1"/>
    <x v="1"/>
    <x v="1"/>
    <x v="1"/>
    <x v="1"/>
    <x v="1"/>
    <x v="1"/>
  </r>
  <r>
    <x v="1"/>
    <x v="1"/>
    <x v="3"/>
    <x v="2"/>
    <x v="1"/>
    <x v="112"/>
    <x v="16"/>
    <x v="24"/>
    <x v="8"/>
    <x v="49"/>
    <x v="0"/>
    <x v="67"/>
    <x v="19"/>
    <x v="24"/>
    <x v="124"/>
    <x v="24"/>
    <x v="0"/>
    <x v="26"/>
    <x v="2"/>
    <x v="23"/>
    <x v="1"/>
    <x v="23"/>
    <x v="2"/>
    <x v="23"/>
    <x v="2"/>
    <x v="23"/>
    <x v="2"/>
    <x v="25"/>
    <x v="1"/>
    <x v="27"/>
    <x v="1"/>
    <x v="26"/>
    <x v="1"/>
    <x v="17"/>
    <x v="1"/>
    <x v="27"/>
    <x v="1"/>
    <x v="2"/>
    <x v="3"/>
    <x v="88"/>
    <x v="53"/>
    <x v="1"/>
    <x v="0"/>
    <x v="0"/>
    <x v="0"/>
    <x v="0"/>
    <x v="2"/>
    <x v="13"/>
    <x v="0"/>
    <x v="11"/>
    <x v="0"/>
    <x v="0"/>
    <x v="2"/>
    <x v="0"/>
    <x v="2"/>
    <x v="0"/>
    <x v="1"/>
    <x v="46"/>
    <x v="4"/>
    <x v="164"/>
    <x v="3"/>
    <x v="131"/>
    <x v="1"/>
    <x v="1"/>
    <x v="1"/>
    <x v="1"/>
    <x v="1"/>
    <x v="1"/>
    <x v="1"/>
    <x v="1"/>
    <x v="1"/>
    <x v="1"/>
    <x v="1"/>
    <x v="1"/>
  </r>
  <r>
    <x v="1"/>
    <x v="1"/>
    <x v="3"/>
    <x v="2"/>
    <x v="1"/>
    <x v="119"/>
    <x v="242"/>
    <x v="25"/>
    <x v="7"/>
    <x v="102"/>
    <x v="0"/>
    <x v="62"/>
    <x v="3"/>
    <x v="22"/>
    <x v="124"/>
    <x v="24"/>
    <x v="0"/>
    <x v="22"/>
    <x v="2"/>
    <x v="23"/>
    <x v="1"/>
    <x v="23"/>
    <x v="2"/>
    <x v="19"/>
    <x v="2"/>
    <x v="23"/>
    <x v="2"/>
    <x v="4"/>
    <x v="1"/>
    <x v="4"/>
    <x v="1"/>
    <x v="3"/>
    <x v="1"/>
    <x v="17"/>
    <x v="1"/>
    <x v="4"/>
    <x v="1"/>
    <x v="2"/>
    <x v="3"/>
    <x v="63"/>
    <x v="83"/>
    <x v="1"/>
    <x v="0"/>
    <x v="0"/>
    <x v="0"/>
    <x v="0"/>
    <x v="0"/>
    <x v="27"/>
    <x v="0"/>
    <x v="12"/>
    <x v="0"/>
    <x v="0"/>
    <x v="0"/>
    <x v="0"/>
    <x v="0"/>
    <x v="0"/>
    <x v="1"/>
    <x v="66"/>
    <x v="4"/>
    <x v="137"/>
    <x v="3"/>
    <x v="125"/>
    <x v="1"/>
    <x v="1"/>
    <x v="1"/>
    <x v="1"/>
    <x v="1"/>
    <x v="1"/>
    <x v="1"/>
    <x v="1"/>
    <x v="1"/>
    <x v="1"/>
    <x v="1"/>
    <x v="1"/>
  </r>
  <r>
    <x v="1"/>
    <x v="1"/>
    <x v="3"/>
    <x v="2"/>
    <x v="1"/>
    <x v="115"/>
    <x v="241"/>
    <x v="26"/>
    <x v="8"/>
    <x v="47"/>
    <x v="0"/>
    <x v="45"/>
    <x v="2"/>
    <x v="5"/>
    <x v="122"/>
    <x v="7"/>
    <x v="0"/>
    <x v="8"/>
    <x v="2"/>
    <x v="7"/>
    <x v="1"/>
    <x v="7"/>
    <x v="2"/>
    <x v="7"/>
    <x v="2"/>
    <x v="7"/>
    <x v="2"/>
    <x v="3"/>
    <x v="1"/>
    <x v="3"/>
    <x v="1"/>
    <x v="7"/>
    <x v="1"/>
    <x v="17"/>
    <x v="1"/>
    <x v="3"/>
    <x v="1"/>
    <x v="2"/>
    <x v="3"/>
    <x v="0"/>
    <x v="75"/>
    <x v="1"/>
    <x v="0"/>
    <x v="0"/>
    <x v="0"/>
    <x v="0"/>
    <x v="0"/>
    <x v="25"/>
    <x v="0"/>
    <x v="33"/>
    <x v="0"/>
    <x v="0"/>
    <x v="0"/>
    <x v="0"/>
    <x v="0"/>
    <x v="0"/>
    <x v="1"/>
    <x v="66"/>
    <x v="4"/>
    <x v="138"/>
    <x v="3"/>
    <x v="19"/>
    <x v="1"/>
    <x v="1"/>
    <x v="1"/>
    <x v="1"/>
    <x v="1"/>
    <x v="1"/>
    <x v="1"/>
    <x v="1"/>
    <x v="1"/>
    <x v="1"/>
    <x v="1"/>
    <x v="1"/>
  </r>
  <r>
    <x v="1"/>
    <x v="1"/>
    <x v="3"/>
    <x v="2"/>
    <x v="1"/>
    <x v="116"/>
    <x v="243"/>
    <x v="27"/>
    <x v="14"/>
    <x v="27"/>
    <x v="0"/>
    <x v="65"/>
    <x v="15"/>
    <x v="14"/>
    <x v="88"/>
    <x v="15"/>
    <x v="0"/>
    <x v="17"/>
    <x v="2"/>
    <x v="15"/>
    <x v="1"/>
    <x v="15"/>
    <x v="2"/>
    <x v="15"/>
    <x v="2"/>
    <x v="15"/>
    <x v="2"/>
    <x v="15"/>
    <x v="1"/>
    <x v="16"/>
    <x v="1"/>
    <x v="15"/>
    <x v="1"/>
    <x v="17"/>
    <x v="1"/>
    <x v="16"/>
    <x v="1"/>
    <x v="2"/>
    <x v="3"/>
    <x v="119"/>
    <x v="178"/>
    <x v="1"/>
    <x v="0"/>
    <x v="0"/>
    <x v="0"/>
    <x v="0"/>
    <x v="0"/>
    <x v="13"/>
    <x v="0"/>
    <x v="25"/>
    <x v="0"/>
    <x v="0"/>
    <x v="0"/>
    <x v="0"/>
    <x v="0"/>
    <x v="0"/>
    <x v="1"/>
    <x v="66"/>
    <x v="4"/>
    <x v="28"/>
    <x v="3"/>
    <x v="18"/>
    <x v="1"/>
    <x v="1"/>
    <x v="1"/>
    <x v="1"/>
    <x v="1"/>
    <x v="1"/>
    <x v="1"/>
    <x v="1"/>
    <x v="1"/>
    <x v="1"/>
    <x v="1"/>
    <x v="1"/>
  </r>
  <r>
    <x v="1"/>
    <x v="1"/>
    <x v="7"/>
    <x v="10"/>
    <x v="22"/>
    <x v="43"/>
    <x v="93"/>
    <x v="133"/>
    <x v="16"/>
    <x v="43"/>
    <x v="0"/>
    <x v="62"/>
    <x v="27"/>
    <x v="27"/>
    <x v="100"/>
    <x v="28"/>
    <x v="0"/>
    <x v="30"/>
    <x v="2"/>
    <x v="14"/>
    <x v="1"/>
    <x v="14"/>
    <x v="2"/>
    <x v="14"/>
    <x v="2"/>
    <x v="14"/>
    <x v="2"/>
    <x v="14"/>
    <x v="1"/>
    <x v="16"/>
    <x v="1"/>
    <x v="15"/>
    <x v="1"/>
    <x v="17"/>
    <x v="1"/>
    <x v="16"/>
    <x v="1"/>
    <x v="2"/>
    <x v="6"/>
    <x v="124"/>
    <x v="114"/>
    <x v="1"/>
    <x v="0"/>
    <x v="0"/>
    <x v="0"/>
    <x v="0"/>
    <x v="0"/>
    <x v="108"/>
    <x v="2"/>
    <x v="14"/>
    <x v="3"/>
    <x v="0"/>
    <x v="3"/>
    <x v="0"/>
    <x v="2"/>
    <x v="0"/>
    <x v="1"/>
    <x v="66"/>
    <x v="8"/>
    <x v="169"/>
    <x v="0"/>
    <x v="188"/>
    <x v="1"/>
    <x v="1"/>
    <x v="1"/>
    <x v="1"/>
    <x v="1"/>
    <x v="1"/>
    <x v="1"/>
    <x v="1"/>
    <x v="1"/>
    <x v="1"/>
    <x v="1"/>
    <x v="1"/>
  </r>
  <r>
    <x v="1"/>
    <x v="1"/>
    <x v="7"/>
    <x v="10"/>
    <x v="22"/>
    <x v="17"/>
    <x v="91"/>
    <x v="134"/>
    <x v="16"/>
    <x v="65"/>
    <x v="0"/>
    <x v="62"/>
    <x v="22"/>
    <x v="22"/>
    <x v="100"/>
    <x v="23"/>
    <x v="0"/>
    <x v="26"/>
    <x v="2"/>
    <x v="23"/>
    <x v="1"/>
    <x v="22"/>
    <x v="2"/>
    <x v="22"/>
    <x v="2"/>
    <x v="22"/>
    <x v="2"/>
    <x v="22"/>
    <x v="1"/>
    <x v="23"/>
    <x v="1"/>
    <x v="23"/>
    <x v="1"/>
    <x v="17"/>
    <x v="1"/>
    <x v="25"/>
    <x v="1"/>
    <x v="2"/>
    <x v="6"/>
    <x v="80"/>
    <x v="0"/>
    <x v="1"/>
    <x v="0"/>
    <x v="0"/>
    <x v="0"/>
    <x v="0"/>
    <x v="0"/>
    <x v="52"/>
    <x v="2"/>
    <x v="30"/>
    <x v="3"/>
    <x v="0"/>
    <x v="0"/>
    <x v="0"/>
    <x v="0"/>
    <x v="0"/>
    <x v="1"/>
    <x v="66"/>
    <x v="8"/>
    <x v="170"/>
    <x v="0"/>
    <x v="188"/>
    <x v="1"/>
    <x v="1"/>
    <x v="1"/>
    <x v="1"/>
    <x v="1"/>
    <x v="1"/>
    <x v="1"/>
    <x v="1"/>
    <x v="1"/>
    <x v="1"/>
    <x v="1"/>
    <x v="1"/>
  </r>
  <r>
    <x v="1"/>
    <x v="1"/>
    <x v="7"/>
    <x v="10"/>
    <x v="22"/>
    <x v="194"/>
    <x v="204"/>
    <x v="135"/>
    <x v="16"/>
    <x v="85"/>
    <x v="0"/>
    <x v="62"/>
    <x v="16"/>
    <x v="16"/>
    <x v="100"/>
    <x v="17"/>
    <x v="0"/>
    <x v="19"/>
    <x v="2"/>
    <x v="16"/>
    <x v="1"/>
    <x v="16"/>
    <x v="2"/>
    <x v="17"/>
    <x v="2"/>
    <x v="17"/>
    <x v="2"/>
    <x v="16"/>
    <x v="1"/>
    <x v="18"/>
    <x v="1"/>
    <x v="16"/>
    <x v="1"/>
    <x v="17"/>
    <x v="1"/>
    <x v="19"/>
    <x v="1"/>
    <x v="2"/>
    <x v="6"/>
    <x v="43"/>
    <x v="84"/>
    <x v="1"/>
    <x v="0"/>
    <x v="0"/>
    <x v="0"/>
    <x v="0"/>
    <x v="0"/>
    <x v="75"/>
    <x v="2"/>
    <x v="22"/>
    <x v="3"/>
    <x v="0"/>
    <x v="0"/>
    <x v="0"/>
    <x v="1"/>
    <x v="0"/>
    <x v="1"/>
    <x v="55"/>
    <x v="8"/>
    <x v="169"/>
    <x v="0"/>
    <x v="188"/>
    <x v="1"/>
    <x v="1"/>
    <x v="1"/>
    <x v="1"/>
    <x v="1"/>
    <x v="1"/>
    <x v="1"/>
    <x v="1"/>
    <x v="1"/>
    <x v="1"/>
    <x v="1"/>
    <x v="1"/>
  </r>
  <r>
    <x v="1"/>
    <x v="1"/>
    <x v="7"/>
    <x v="10"/>
    <x v="22"/>
    <x v="193"/>
    <x v="205"/>
    <x v="136"/>
    <x v="16"/>
    <x v="152"/>
    <x v="0"/>
    <x v="62"/>
    <x v="24"/>
    <x v="24"/>
    <x v="100"/>
    <x v="25"/>
    <x v="0"/>
    <x v="27"/>
    <x v="2"/>
    <x v="24"/>
    <x v="1"/>
    <x v="24"/>
    <x v="2"/>
    <x v="24"/>
    <x v="2"/>
    <x v="24"/>
    <x v="2"/>
    <x v="25"/>
    <x v="1"/>
    <x v="25"/>
    <x v="1"/>
    <x v="24"/>
    <x v="1"/>
    <x v="17"/>
    <x v="1"/>
    <x v="27"/>
    <x v="1"/>
    <x v="2"/>
    <x v="6"/>
    <x v="81"/>
    <x v="27"/>
    <x v="1"/>
    <x v="0"/>
    <x v="0"/>
    <x v="0"/>
    <x v="0"/>
    <x v="0"/>
    <x v="79"/>
    <x v="2"/>
    <x v="52"/>
    <x v="3"/>
    <x v="0"/>
    <x v="0"/>
    <x v="0"/>
    <x v="0"/>
    <x v="0"/>
    <x v="1"/>
    <x v="66"/>
    <x v="8"/>
    <x v="186"/>
    <x v="0"/>
    <x v="188"/>
    <x v="1"/>
    <x v="1"/>
    <x v="1"/>
    <x v="1"/>
    <x v="1"/>
    <x v="1"/>
    <x v="1"/>
    <x v="1"/>
    <x v="1"/>
    <x v="1"/>
    <x v="1"/>
    <x v="1"/>
  </r>
  <r>
    <x v="1"/>
    <x v="1"/>
    <x v="7"/>
    <x v="10"/>
    <x v="22"/>
    <x v="14"/>
    <x v="92"/>
    <x v="137"/>
    <x v="17"/>
    <x v="80"/>
    <x v="0"/>
    <x v="62"/>
    <x v="18"/>
    <x v="18"/>
    <x v="100"/>
    <x v="19"/>
    <x v="0"/>
    <x v="21"/>
    <x v="2"/>
    <x v="18"/>
    <x v="1"/>
    <x v="18"/>
    <x v="2"/>
    <x v="19"/>
    <x v="2"/>
    <x v="19"/>
    <x v="2"/>
    <x v="19"/>
    <x v="1"/>
    <x v="19"/>
    <x v="1"/>
    <x v="18"/>
    <x v="1"/>
    <x v="17"/>
    <x v="1"/>
    <x v="20"/>
    <x v="1"/>
    <x v="2"/>
    <x v="6"/>
    <x v="43"/>
    <x v="51"/>
    <x v="1"/>
    <x v="0"/>
    <x v="0"/>
    <x v="0"/>
    <x v="0"/>
    <x v="0"/>
    <x v="22"/>
    <x v="2"/>
    <x v="20"/>
    <x v="3"/>
    <x v="0"/>
    <x v="0"/>
    <x v="0"/>
    <x v="0"/>
    <x v="0"/>
    <x v="1"/>
    <x v="66"/>
    <x v="8"/>
    <x v="169"/>
    <x v="0"/>
    <x v="188"/>
    <x v="1"/>
    <x v="1"/>
    <x v="1"/>
    <x v="1"/>
    <x v="1"/>
    <x v="1"/>
    <x v="1"/>
    <x v="1"/>
    <x v="1"/>
    <x v="1"/>
    <x v="1"/>
    <x v="1"/>
  </r>
  <r>
    <x v="1"/>
    <x v="1"/>
    <x v="7"/>
    <x v="10"/>
    <x v="22"/>
    <x v="185"/>
    <x v="90"/>
    <x v="138"/>
    <x v="17"/>
    <x v="73"/>
    <x v="0"/>
    <x v="62"/>
    <x v="25"/>
    <x v="25"/>
    <x v="100"/>
    <x v="26"/>
    <x v="0"/>
    <x v="29"/>
    <x v="2"/>
    <x v="26"/>
    <x v="1"/>
    <x v="26"/>
    <x v="2"/>
    <x v="26"/>
    <x v="2"/>
    <x v="26"/>
    <x v="2"/>
    <x v="26"/>
    <x v="1"/>
    <x v="27"/>
    <x v="1"/>
    <x v="26"/>
    <x v="1"/>
    <x v="17"/>
    <x v="1"/>
    <x v="28"/>
    <x v="1"/>
    <x v="2"/>
    <x v="6"/>
    <x v="87"/>
    <x v="14"/>
    <x v="1"/>
    <x v="0"/>
    <x v="0"/>
    <x v="0"/>
    <x v="0"/>
    <x v="0"/>
    <x v="78"/>
    <x v="2"/>
    <x v="23"/>
    <x v="3"/>
    <x v="0"/>
    <x v="0"/>
    <x v="0"/>
    <x v="1"/>
    <x v="0"/>
    <x v="1"/>
    <x v="55"/>
    <x v="8"/>
    <x v="174"/>
    <x v="0"/>
    <x v="188"/>
    <x v="1"/>
    <x v="1"/>
    <x v="1"/>
    <x v="1"/>
    <x v="1"/>
    <x v="1"/>
    <x v="1"/>
    <x v="1"/>
    <x v="1"/>
    <x v="1"/>
    <x v="1"/>
    <x v="1"/>
  </r>
  <r>
    <x v="1"/>
    <x v="1"/>
    <x v="7"/>
    <x v="10"/>
    <x v="22"/>
    <x v="16"/>
    <x v="206"/>
    <x v="139"/>
    <x v="16"/>
    <x v="146"/>
    <x v="0"/>
    <x v="62"/>
    <x v="20"/>
    <x v="20"/>
    <x v="100"/>
    <x v="21"/>
    <x v="0"/>
    <x v="23"/>
    <x v="2"/>
    <x v="20"/>
    <x v="1"/>
    <x v="20"/>
    <x v="2"/>
    <x v="20"/>
    <x v="2"/>
    <x v="20"/>
    <x v="2"/>
    <x v="20"/>
    <x v="1"/>
    <x v="21"/>
    <x v="1"/>
    <x v="20"/>
    <x v="1"/>
    <x v="17"/>
    <x v="1"/>
    <x v="23"/>
    <x v="1"/>
    <x v="2"/>
    <x v="6"/>
    <x v="60"/>
    <x v="110"/>
    <x v="1"/>
    <x v="0"/>
    <x v="0"/>
    <x v="0"/>
    <x v="0"/>
    <x v="0"/>
    <x v="108"/>
    <x v="2"/>
    <x v="31"/>
    <x v="3"/>
    <x v="0"/>
    <x v="0"/>
    <x v="0"/>
    <x v="0"/>
    <x v="0"/>
    <x v="1"/>
    <x v="66"/>
    <x v="8"/>
    <x v="132"/>
    <x v="0"/>
    <x v="188"/>
    <x v="1"/>
    <x v="1"/>
    <x v="1"/>
    <x v="1"/>
    <x v="1"/>
    <x v="1"/>
    <x v="1"/>
    <x v="1"/>
    <x v="1"/>
    <x v="1"/>
    <x v="1"/>
    <x v="1"/>
  </r>
  <r>
    <x v="1"/>
    <x v="1"/>
    <x v="8"/>
    <x v="11"/>
    <x v="26"/>
    <x v="223"/>
    <x v="107"/>
    <x v="49"/>
    <x v="0"/>
    <x v="132"/>
    <x v="0"/>
    <x v="88"/>
    <x v="12"/>
    <x v="11"/>
    <x v="100"/>
    <x v="12"/>
    <x v="0"/>
    <x v="14"/>
    <x v="2"/>
    <x v="13"/>
    <x v="1"/>
    <x v="13"/>
    <x v="2"/>
    <x v="13"/>
    <x v="2"/>
    <x v="13"/>
    <x v="2"/>
    <x v="12"/>
    <x v="1"/>
    <x v="14"/>
    <x v="1"/>
    <x v="13"/>
    <x v="1"/>
    <x v="17"/>
    <x v="1"/>
    <x v="14"/>
    <x v="1"/>
    <x v="2"/>
    <x v="7"/>
    <x v="20"/>
    <x v="223"/>
    <x v="1"/>
    <x v="0"/>
    <x v="0"/>
    <x v="0"/>
    <x v="0"/>
    <x v="0"/>
    <x v="12"/>
    <x v="0"/>
    <x v="9"/>
    <x v="0"/>
    <x v="0"/>
    <x v="0"/>
    <x v="0"/>
    <x v="0"/>
    <x v="0"/>
    <x v="1"/>
    <x v="66"/>
    <x v="9"/>
    <x v="2"/>
    <x v="3"/>
    <x v="10"/>
    <x v="1"/>
    <x v="1"/>
    <x v="1"/>
    <x v="1"/>
    <x v="1"/>
    <x v="1"/>
    <x v="1"/>
    <x v="1"/>
    <x v="1"/>
    <x v="1"/>
    <x v="1"/>
    <x v="1"/>
  </r>
  <r>
    <x v="1"/>
    <x v="1"/>
    <x v="8"/>
    <x v="11"/>
    <x v="26"/>
    <x v="216"/>
    <x v="106"/>
    <x v="50"/>
    <x v="8"/>
    <x v="157"/>
    <x v="0"/>
    <x v="99"/>
    <x v="8"/>
    <x v="7"/>
    <x v="100"/>
    <x v="8"/>
    <x v="0"/>
    <x v="9"/>
    <x v="2"/>
    <x v="8"/>
    <x v="1"/>
    <x v="8"/>
    <x v="2"/>
    <x v="8"/>
    <x v="2"/>
    <x v="9"/>
    <x v="2"/>
    <x v="9"/>
    <x v="1"/>
    <x v="10"/>
    <x v="1"/>
    <x v="8"/>
    <x v="1"/>
    <x v="17"/>
    <x v="1"/>
    <x v="10"/>
    <x v="1"/>
    <x v="2"/>
    <x v="7"/>
    <x v="4"/>
    <x v="228"/>
    <x v="1"/>
    <x v="0"/>
    <x v="0"/>
    <x v="0"/>
    <x v="0"/>
    <x v="0"/>
    <x v="27"/>
    <x v="0"/>
    <x v="13"/>
    <x v="0"/>
    <x v="0"/>
    <x v="0"/>
    <x v="0"/>
    <x v="0"/>
    <x v="0"/>
    <x v="1"/>
    <x v="66"/>
    <x v="9"/>
    <x v="81"/>
    <x v="3"/>
    <x v="10"/>
    <x v="1"/>
    <x v="1"/>
    <x v="1"/>
    <x v="1"/>
    <x v="1"/>
    <x v="1"/>
    <x v="1"/>
    <x v="1"/>
    <x v="1"/>
    <x v="1"/>
    <x v="1"/>
    <x v="1"/>
  </r>
  <r>
    <x v="1"/>
    <x v="1"/>
    <x v="8"/>
    <x v="4"/>
    <x v="9"/>
    <x v="162"/>
    <x v="50"/>
    <x v="51"/>
    <x v="15"/>
    <x v="55"/>
    <x v="0"/>
    <x v="99"/>
    <x v="14"/>
    <x v="13"/>
    <x v="101"/>
    <x v="14"/>
    <x v="0"/>
    <x v="17"/>
    <x v="2"/>
    <x v="14"/>
    <x v="1"/>
    <x v="14"/>
    <x v="2"/>
    <x v="14"/>
    <x v="2"/>
    <x v="14"/>
    <x v="2"/>
    <x v="14"/>
    <x v="1"/>
    <x v="15"/>
    <x v="1"/>
    <x v="14"/>
    <x v="1"/>
    <x v="17"/>
    <x v="1"/>
    <x v="15"/>
    <x v="1"/>
    <x v="2"/>
    <x v="7"/>
    <x v="21"/>
    <x v="225"/>
    <x v="1"/>
    <x v="0"/>
    <x v="0"/>
    <x v="0"/>
    <x v="0"/>
    <x v="0"/>
    <x v="26"/>
    <x v="0"/>
    <x v="20"/>
    <x v="0"/>
    <x v="0"/>
    <x v="0"/>
    <x v="0"/>
    <x v="0"/>
    <x v="0"/>
    <x v="1"/>
    <x v="66"/>
    <x v="9"/>
    <x v="14"/>
    <x v="3"/>
    <x v="10"/>
    <x v="1"/>
    <x v="1"/>
    <x v="1"/>
    <x v="1"/>
    <x v="1"/>
    <x v="1"/>
    <x v="1"/>
    <x v="1"/>
    <x v="1"/>
    <x v="1"/>
    <x v="1"/>
    <x v="1"/>
  </r>
  <r>
    <x v="1"/>
    <x v="1"/>
    <x v="8"/>
    <x v="11"/>
    <x v="26"/>
    <x v="208"/>
    <x v="246"/>
    <x v="52"/>
    <x v="4"/>
    <x v="158"/>
    <x v="0"/>
    <x v="99"/>
    <x v="6"/>
    <x v="5"/>
    <x v="100"/>
    <x v="6"/>
    <x v="0"/>
    <x v="7"/>
    <x v="2"/>
    <x v="6"/>
    <x v="1"/>
    <x v="6"/>
    <x v="2"/>
    <x v="6"/>
    <x v="2"/>
    <x v="6"/>
    <x v="2"/>
    <x v="7"/>
    <x v="1"/>
    <x v="7"/>
    <x v="1"/>
    <x v="6"/>
    <x v="1"/>
    <x v="3"/>
    <x v="2"/>
    <x v="8"/>
    <x v="1"/>
    <x v="2"/>
    <x v="7"/>
    <x v="3"/>
    <x v="221"/>
    <x v="1"/>
    <x v="0"/>
    <x v="0"/>
    <x v="0"/>
    <x v="0"/>
    <x v="0"/>
    <x v="35"/>
    <x v="0"/>
    <x v="27"/>
    <x v="0"/>
    <x v="0"/>
    <x v="0"/>
    <x v="0"/>
    <x v="0"/>
    <x v="0"/>
    <x v="1"/>
    <x v="66"/>
    <x v="37"/>
    <x v="30"/>
    <x v="3"/>
    <x v="10"/>
    <x v="1"/>
    <x v="1"/>
    <x v="1"/>
    <x v="1"/>
    <x v="1"/>
    <x v="1"/>
    <x v="1"/>
    <x v="1"/>
    <x v="1"/>
    <x v="1"/>
    <x v="1"/>
    <x v="1"/>
  </r>
  <r>
    <x v="1"/>
    <x v="1"/>
    <x v="8"/>
    <x v="11"/>
    <x v="26"/>
    <x v="221"/>
    <x v="102"/>
    <x v="53"/>
    <x v="4"/>
    <x v="153"/>
    <x v="0"/>
    <x v="99"/>
    <x v="3"/>
    <x v="3"/>
    <x v="100"/>
    <x v="3"/>
    <x v="0"/>
    <x v="4"/>
    <x v="2"/>
    <x v="3"/>
    <x v="1"/>
    <x v="3"/>
    <x v="2"/>
    <x v="3"/>
    <x v="2"/>
    <x v="4"/>
    <x v="2"/>
    <x v="5"/>
    <x v="1"/>
    <x v="5"/>
    <x v="1"/>
    <x v="3"/>
    <x v="1"/>
    <x v="2"/>
    <x v="2"/>
    <x v="5"/>
    <x v="1"/>
    <x v="2"/>
    <x v="36"/>
    <x v="1"/>
    <x v="222"/>
    <x v="1"/>
    <x v="0"/>
    <x v="0"/>
    <x v="0"/>
    <x v="0"/>
    <x v="0"/>
    <x v="76"/>
    <x v="0"/>
    <x v="18"/>
    <x v="0"/>
    <x v="0"/>
    <x v="0"/>
    <x v="0"/>
    <x v="0"/>
    <x v="0"/>
    <x v="1"/>
    <x v="66"/>
    <x v="9"/>
    <x v="15"/>
    <x v="3"/>
    <x v="10"/>
    <x v="1"/>
    <x v="1"/>
    <x v="1"/>
    <x v="1"/>
    <x v="1"/>
    <x v="1"/>
    <x v="1"/>
    <x v="1"/>
    <x v="1"/>
    <x v="1"/>
    <x v="1"/>
    <x v="1"/>
  </r>
  <r>
    <x v="1"/>
    <x v="1"/>
    <x v="8"/>
    <x v="11"/>
    <x v="26"/>
    <x v="56"/>
    <x v="104"/>
    <x v="54"/>
    <x v="4"/>
    <x v="147"/>
    <x v="0"/>
    <x v="99"/>
    <x v="1"/>
    <x v="1"/>
    <x v="100"/>
    <x v="1"/>
    <x v="0"/>
    <x v="3"/>
    <x v="2"/>
    <x v="1"/>
    <x v="1"/>
    <x v="1"/>
    <x v="2"/>
    <x v="1"/>
    <x v="2"/>
    <x v="2"/>
    <x v="2"/>
    <x v="2"/>
    <x v="1"/>
    <x v="2"/>
    <x v="1"/>
    <x v="1"/>
    <x v="1"/>
    <x v="17"/>
    <x v="1"/>
    <x v="3"/>
    <x v="1"/>
    <x v="2"/>
    <x v="36"/>
    <x v="1"/>
    <x v="227"/>
    <x v="1"/>
    <x v="0"/>
    <x v="0"/>
    <x v="0"/>
    <x v="0"/>
    <x v="0"/>
    <x v="33"/>
    <x v="0"/>
    <x v="10"/>
    <x v="0"/>
    <x v="0"/>
    <x v="0"/>
    <x v="0"/>
    <x v="0"/>
    <x v="0"/>
    <x v="1"/>
    <x v="66"/>
    <x v="9"/>
    <x v="1"/>
    <x v="3"/>
    <x v="10"/>
    <x v="1"/>
    <x v="1"/>
    <x v="1"/>
    <x v="1"/>
    <x v="1"/>
    <x v="1"/>
    <x v="1"/>
    <x v="1"/>
    <x v="1"/>
    <x v="1"/>
    <x v="1"/>
    <x v="1"/>
  </r>
  <r>
    <x v="1"/>
    <x v="1"/>
    <x v="8"/>
    <x v="11"/>
    <x v="26"/>
    <x v="218"/>
    <x v="211"/>
    <x v="55"/>
    <x v="4"/>
    <x v="161"/>
    <x v="0"/>
    <x v="99"/>
    <x v="10"/>
    <x v="9"/>
    <x v="100"/>
    <x v="10"/>
    <x v="0"/>
    <x v="13"/>
    <x v="2"/>
    <x v="10"/>
    <x v="1"/>
    <x v="10"/>
    <x v="2"/>
    <x v="10"/>
    <x v="2"/>
    <x v="10"/>
    <x v="2"/>
    <x v="11"/>
    <x v="1"/>
    <x v="11"/>
    <x v="1"/>
    <x v="10"/>
    <x v="1"/>
    <x v="17"/>
    <x v="1"/>
    <x v="11"/>
    <x v="1"/>
    <x v="2"/>
    <x v="7"/>
    <x v="5"/>
    <x v="224"/>
    <x v="1"/>
    <x v="0"/>
    <x v="0"/>
    <x v="0"/>
    <x v="0"/>
    <x v="0"/>
    <x v="23"/>
    <x v="0"/>
    <x v="18"/>
    <x v="0"/>
    <x v="0"/>
    <x v="0"/>
    <x v="0"/>
    <x v="0"/>
    <x v="0"/>
    <x v="1"/>
    <x v="66"/>
    <x v="9"/>
    <x v="14"/>
    <x v="3"/>
    <x v="10"/>
    <x v="1"/>
    <x v="1"/>
    <x v="1"/>
    <x v="1"/>
    <x v="1"/>
    <x v="1"/>
    <x v="1"/>
    <x v="1"/>
    <x v="1"/>
    <x v="1"/>
    <x v="1"/>
    <x v="1"/>
  </r>
  <r>
    <x v="1"/>
    <x v="1"/>
    <x v="12"/>
    <x v="9"/>
    <x v="18"/>
    <x v="75"/>
    <x v="88"/>
    <x v="77"/>
    <x v="19"/>
    <x v="129"/>
    <x v="0"/>
    <x v="58"/>
    <x v="17"/>
    <x v="25"/>
    <x v="92"/>
    <x v="17"/>
    <x v="0"/>
    <x v="29"/>
    <x v="2"/>
    <x v="16"/>
    <x v="1"/>
    <x v="26"/>
    <x v="2"/>
    <x v="26"/>
    <x v="2"/>
    <x v="26"/>
    <x v="2"/>
    <x v="26"/>
    <x v="1"/>
    <x v="27"/>
    <x v="1"/>
    <x v="26"/>
    <x v="1"/>
    <x v="17"/>
    <x v="1"/>
    <x v="28"/>
    <x v="1"/>
    <x v="2"/>
    <x v="10"/>
    <x v="82"/>
    <x v="64"/>
    <x v="1"/>
    <x v="0"/>
    <x v="0"/>
    <x v="0"/>
    <x v="0"/>
    <x v="0"/>
    <x v="89"/>
    <x v="2"/>
    <x v="21"/>
    <x v="2"/>
    <x v="0"/>
    <x v="0"/>
    <x v="0"/>
    <x v="0"/>
    <x v="0"/>
    <x v="1"/>
    <x v="41"/>
    <x v="11"/>
    <x v="91"/>
    <x v="3"/>
    <x v="129"/>
    <x v="1"/>
    <x v="1"/>
    <x v="1"/>
    <x v="1"/>
    <x v="1"/>
    <x v="1"/>
    <x v="1"/>
    <x v="1"/>
    <x v="1"/>
    <x v="1"/>
    <x v="1"/>
    <x v="1"/>
  </r>
  <r>
    <x v="1"/>
    <x v="1"/>
    <x v="12"/>
    <x v="9"/>
    <x v="18"/>
    <x v="49"/>
    <x v="89"/>
    <x v="78"/>
    <x v="5"/>
    <x v="74"/>
    <x v="0"/>
    <x v="102"/>
    <x v="6"/>
    <x v="16"/>
    <x v="83"/>
    <x v="8"/>
    <x v="0"/>
    <x v="24"/>
    <x v="2"/>
    <x v="8"/>
    <x v="1"/>
    <x v="13"/>
    <x v="2"/>
    <x v="13"/>
    <x v="2"/>
    <x v="13"/>
    <x v="2"/>
    <x v="9"/>
    <x v="1"/>
    <x v="10"/>
    <x v="1"/>
    <x v="16"/>
    <x v="1"/>
    <x v="10"/>
    <x v="2"/>
    <x v="10"/>
    <x v="1"/>
    <x v="2"/>
    <x v="10"/>
    <x v="53"/>
    <x v="123"/>
    <x v="1"/>
    <x v="0"/>
    <x v="0"/>
    <x v="0"/>
    <x v="0"/>
    <x v="0"/>
    <x v="39"/>
    <x v="0"/>
    <x v="20"/>
    <x v="0"/>
    <x v="0"/>
    <x v="0"/>
    <x v="0"/>
    <x v="0"/>
    <x v="0"/>
    <x v="1"/>
    <x v="66"/>
    <x v="11"/>
    <x v="41"/>
    <x v="3"/>
    <x v="93"/>
    <x v="1"/>
    <x v="1"/>
    <x v="1"/>
    <x v="1"/>
    <x v="1"/>
    <x v="1"/>
    <x v="1"/>
    <x v="1"/>
    <x v="1"/>
    <x v="1"/>
    <x v="1"/>
    <x v="1"/>
  </r>
  <r>
    <x v="1"/>
    <x v="1"/>
    <x v="12"/>
    <x v="9"/>
    <x v="18"/>
    <x v="34"/>
    <x v="250"/>
    <x v="79"/>
    <x v="5"/>
    <x v="76"/>
    <x v="0"/>
    <x v="102"/>
    <x v="8"/>
    <x v="17"/>
    <x v="97"/>
    <x v="4"/>
    <x v="0"/>
    <x v="5"/>
    <x v="2"/>
    <x v="4"/>
    <x v="1"/>
    <x v="18"/>
    <x v="2"/>
    <x v="17"/>
    <x v="2"/>
    <x v="17"/>
    <x v="2"/>
    <x v="8"/>
    <x v="1"/>
    <x v="12"/>
    <x v="1"/>
    <x v="11"/>
    <x v="1"/>
    <x v="17"/>
    <x v="1"/>
    <x v="12"/>
    <x v="1"/>
    <x v="2"/>
    <x v="10"/>
    <x v="40"/>
    <x v="35"/>
    <x v="1"/>
    <x v="0"/>
    <x v="0"/>
    <x v="0"/>
    <x v="0"/>
    <x v="0"/>
    <x v="55"/>
    <x v="0"/>
    <x v="22"/>
    <x v="0"/>
    <x v="0"/>
    <x v="0"/>
    <x v="0"/>
    <x v="0"/>
    <x v="0"/>
    <x v="1"/>
    <x v="66"/>
    <x v="11"/>
    <x v="37"/>
    <x v="3"/>
    <x v="93"/>
    <x v="1"/>
    <x v="1"/>
    <x v="1"/>
    <x v="1"/>
    <x v="1"/>
    <x v="1"/>
    <x v="1"/>
    <x v="1"/>
    <x v="1"/>
    <x v="1"/>
    <x v="1"/>
    <x v="1"/>
  </r>
  <r>
    <x v="1"/>
    <x v="1"/>
    <x v="12"/>
    <x v="9"/>
    <x v="18"/>
    <x v="197"/>
    <x v="251"/>
    <x v="80"/>
    <x v="7"/>
    <x v="132"/>
    <x v="0"/>
    <x v="15"/>
    <x v="18"/>
    <x v="28"/>
    <x v="58"/>
    <x v="19"/>
    <x v="0"/>
    <x v="22"/>
    <x v="2"/>
    <x v="18"/>
    <x v="1"/>
    <x v="29"/>
    <x v="2"/>
    <x v="29"/>
    <x v="2"/>
    <x v="29"/>
    <x v="2"/>
    <x v="26"/>
    <x v="1"/>
    <x v="28"/>
    <x v="1"/>
    <x v="27"/>
    <x v="1"/>
    <x v="17"/>
    <x v="1"/>
    <x v="29"/>
    <x v="1"/>
    <x v="2"/>
    <x v="10"/>
    <x v="115"/>
    <x v="104"/>
    <x v="1"/>
    <x v="0"/>
    <x v="0"/>
    <x v="0"/>
    <x v="0"/>
    <x v="0"/>
    <x v="12"/>
    <x v="2"/>
    <x v="22"/>
    <x v="2"/>
    <x v="0"/>
    <x v="0"/>
    <x v="0"/>
    <x v="0"/>
    <x v="0"/>
    <x v="1"/>
    <x v="41"/>
    <x v="11"/>
    <x v="99"/>
    <x v="3"/>
    <x v="134"/>
    <x v="1"/>
    <x v="1"/>
    <x v="1"/>
    <x v="1"/>
    <x v="1"/>
    <x v="1"/>
    <x v="1"/>
    <x v="1"/>
    <x v="1"/>
    <x v="1"/>
    <x v="1"/>
    <x v="1"/>
  </r>
  <r>
    <x v="1"/>
    <x v="1"/>
    <x v="12"/>
    <x v="9"/>
    <x v="18"/>
    <x v="3"/>
    <x v="86"/>
    <x v="81"/>
    <x v="7"/>
    <x v="134"/>
    <x v="0"/>
    <x v="31"/>
    <x v="2"/>
    <x v="17"/>
    <x v="55"/>
    <x v="2"/>
    <x v="0"/>
    <x v="4"/>
    <x v="2"/>
    <x v="2"/>
    <x v="1"/>
    <x v="18"/>
    <x v="2"/>
    <x v="18"/>
    <x v="2"/>
    <x v="18"/>
    <x v="2"/>
    <x v="9"/>
    <x v="1"/>
    <x v="10"/>
    <x v="1"/>
    <x v="12"/>
    <x v="1"/>
    <x v="17"/>
    <x v="1"/>
    <x v="10"/>
    <x v="1"/>
    <x v="2"/>
    <x v="10"/>
    <x v="54"/>
    <x v="136"/>
    <x v="1"/>
    <x v="0"/>
    <x v="0"/>
    <x v="0"/>
    <x v="0"/>
    <x v="0"/>
    <x v="64"/>
    <x v="0"/>
    <x v="35"/>
    <x v="0"/>
    <x v="0"/>
    <x v="0"/>
    <x v="0"/>
    <x v="0"/>
    <x v="0"/>
    <x v="1"/>
    <x v="66"/>
    <x v="11"/>
    <x v="38"/>
    <x v="3"/>
    <x v="93"/>
    <x v="1"/>
    <x v="1"/>
    <x v="1"/>
    <x v="1"/>
    <x v="1"/>
    <x v="1"/>
    <x v="1"/>
    <x v="1"/>
    <x v="1"/>
    <x v="1"/>
    <x v="1"/>
    <x v="1"/>
  </r>
  <r>
    <x v="1"/>
    <x v="1"/>
    <x v="12"/>
    <x v="9"/>
    <x v="18"/>
    <x v="250"/>
    <x v="85"/>
    <x v="82"/>
    <x v="7"/>
    <x v="131"/>
    <x v="0"/>
    <x v="14"/>
    <x v="2"/>
    <x v="18"/>
    <x v="68"/>
    <x v="2"/>
    <x v="0"/>
    <x v="4"/>
    <x v="2"/>
    <x v="2"/>
    <x v="1"/>
    <x v="19"/>
    <x v="2"/>
    <x v="19"/>
    <x v="2"/>
    <x v="19"/>
    <x v="2"/>
    <x v="10"/>
    <x v="1"/>
    <x v="13"/>
    <x v="1"/>
    <x v="12"/>
    <x v="1"/>
    <x v="17"/>
    <x v="1"/>
    <x v="4"/>
    <x v="1"/>
    <x v="2"/>
    <x v="10"/>
    <x v="41"/>
    <x v="163"/>
    <x v="1"/>
    <x v="0"/>
    <x v="0"/>
    <x v="0"/>
    <x v="0"/>
    <x v="0"/>
    <x v="105"/>
    <x v="0"/>
    <x v="5"/>
    <x v="0"/>
    <x v="0"/>
    <x v="0"/>
    <x v="0"/>
    <x v="0"/>
    <x v="0"/>
    <x v="1"/>
    <x v="59"/>
    <x v="11"/>
    <x v="39"/>
    <x v="3"/>
    <x v="132"/>
    <x v="1"/>
    <x v="1"/>
    <x v="1"/>
    <x v="1"/>
    <x v="1"/>
    <x v="1"/>
    <x v="1"/>
    <x v="1"/>
    <x v="1"/>
    <x v="1"/>
    <x v="1"/>
    <x v="1"/>
  </r>
  <r>
    <x v="1"/>
    <x v="1"/>
    <x v="12"/>
    <x v="9"/>
    <x v="18"/>
    <x v="85"/>
    <x v="87"/>
    <x v="83"/>
    <x v="23"/>
    <x v="77"/>
    <x v="0"/>
    <x v="42"/>
    <x v="23"/>
    <x v="29"/>
    <x v="129"/>
    <x v="24"/>
    <x v="0"/>
    <x v="26"/>
    <x v="2"/>
    <x v="23"/>
    <x v="1"/>
    <x v="31"/>
    <x v="2"/>
    <x v="31"/>
    <x v="2"/>
    <x v="31"/>
    <x v="2"/>
    <x v="29"/>
    <x v="1"/>
    <x v="28"/>
    <x v="1"/>
    <x v="27"/>
    <x v="1"/>
    <x v="17"/>
    <x v="1"/>
    <x v="25"/>
    <x v="1"/>
    <x v="2"/>
    <x v="10"/>
    <x v="125"/>
    <x v="135"/>
    <x v="1"/>
    <x v="0"/>
    <x v="0"/>
    <x v="0"/>
    <x v="0"/>
    <x v="0"/>
    <x v="59"/>
    <x v="2"/>
    <x v="43"/>
    <x v="3"/>
    <x v="0"/>
    <x v="0"/>
    <x v="0"/>
    <x v="0"/>
    <x v="0"/>
    <x v="1"/>
    <x v="66"/>
    <x v="11"/>
    <x v="99"/>
    <x v="3"/>
    <x v="175"/>
    <x v="1"/>
    <x v="1"/>
    <x v="1"/>
    <x v="1"/>
    <x v="1"/>
    <x v="1"/>
    <x v="1"/>
    <x v="1"/>
    <x v="1"/>
    <x v="1"/>
    <x v="1"/>
    <x v="1"/>
  </r>
  <r>
    <x v="1"/>
    <x v="1"/>
    <x v="13"/>
    <x v="7"/>
    <x v="17"/>
    <x v="72"/>
    <x v="72"/>
    <x v="84"/>
    <x v="1"/>
    <x v="159"/>
    <x v="0"/>
    <x v="78"/>
    <x v="18"/>
    <x v="24"/>
    <x v="17"/>
    <x v="19"/>
    <x v="0"/>
    <x v="21"/>
    <x v="2"/>
    <x v="18"/>
    <x v="1"/>
    <x v="25"/>
    <x v="2"/>
    <x v="25"/>
    <x v="2"/>
    <x v="25"/>
    <x v="2"/>
    <x v="18"/>
    <x v="1"/>
    <x v="23"/>
    <x v="1"/>
    <x v="22"/>
    <x v="1"/>
    <x v="17"/>
    <x v="1"/>
    <x v="24"/>
    <x v="1"/>
    <x v="2"/>
    <x v="12"/>
    <x v="93"/>
    <x v="210"/>
    <x v="1"/>
    <x v="0"/>
    <x v="0"/>
    <x v="0"/>
    <x v="0"/>
    <x v="0"/>
    <x v="99"/>
    <x v="1"/>
    <x v="39"/>
    <x v="0"/>
    <x v="0"/>
    <x v="0"/>
    <x v="0"/>
    <x v="0"/>
    <x v="0"/>
    <x v="1"/>
    <x v="44"/>
    <x v="13"/>
    <x v="128"/>
    <x v="3"/>
    <x v="94"/>
    <x v="1"/>
    <x v="1"/>
    <x v="1"/>
    <x v="1"/>
    <x v="1"/>
    <x v="1"/>
    <x v="1"/>
    <x v="1"/>
    <x v="1"/>
    <x v="1"/>
    <x v="1"/>
    <x v="1"/>
  </r>
  <r>
    <x v="1"/>
    <x v="1"/>
    <x v="13"/>
    <x v="7"/>
    <x v="17"/>
    <x v="73"/>
    <x v="70"/>
    <x v="85"/>
    <x v="4"/>
    <x v="164"/>
    <x v="0"/>
    <x v="59"/>
    <x v="13"/>
    <x v="28"/>
    <x v="52"/>
    <x v="13"/>
    <x v="0"/>
    <x v="15"/>
    <x v="2"/>
    <x v="13"/>
    <x v="1"/>
    <x v="29"/>
    <x v="2"/>
    <x v="29"/>
    <x v="2"/>
    <x v="29"/>
    <x v="2"/>
    <x v="13"/>
    <x v="1"/>
    <x v="14"/>
    <x v="1"/>
    <x v="13"/>
    <x v="1"/>
    <x v="17"/>
    <x v="1"/>
    <x v="26"/>
    <x v="1"/>
    <x v="2"/>
    <x v="12"/>
    <x v="114"/>
    <x v="107"/>
    <x v="1"/>
    <x v="0"/>
    <x v="0"/>
    <x v="0"/>
    <x v="0"/>
    <x v="0"/>
    <x v="75"/>
    <x v="1"/>
    <x v="19"/>
    <x v="0"/>
    <x v="0"/>
    <x v="0"/>
    <x v="0"/>
    <x v="0"/>
    <x v="0"/>
    <x v="1"/>
    <x v="44"/>
    <x v="13"/>
    <x v="140"/>
    <x v="3"/>
    <x v="137"/>
    <x v="1"/>
    <x v="1"/>
    <x v="1"/>
    <x v="1"/>
    <x v="1"/>
    <x v="1"/>
    <x v="1"/>
    <x v="1"/>
    <x v="1"/>
    <x v="1"/>
    <x v="1"/>
    <x v="1"/>
  </r>
  <r>
    <x v="1"/>
    <x v="1"/>
    <x v="13"/>
    <x v="7"/>
    <x v="17"/>
    <x v="67"/>
    <x v="73"/>
    <x v="86"/>
    <x v="6"/>
    <x v="139"/>
    <x v="0"/>
    <x v="59"/>
    <x v="11"/>
    <x v="26"/>
    <x v="70"/>
    <x v="11"/>
    <x v="0"/>
    <x v="13"/>
    <x v="2"/>
    <x v="11"/>
    <x v="1"/>
    <x v="27"/>
    <x v="2"/>
    <x v="27"/>
    <x v="2"/>
    <x v="27"/>
    <x v="2"/>
    <x v="12"/>
    <x v="1"/>
    <x v="21"/>
    <x v="1"/>
    <x v="20"/>
    <x v="1"/>
    <x v="8"/>
    <x v="2"/>
    <x v="22"/>
    <x v="1"/>
    <x v="2"/>
    <x v="12"/>
    <x v="92"/>
    <x v="131"/>
    <x v="1"/>
    <x v="0"/>
    <x v="0"/>
    <x v="1"/>
    <x v="0"/>
    <x v="0"/>
    <x v="76"/>
    <x v="1"/>
    <x v="1"/>
    <x v="1"/>
    <x v="0"/>
    <x v="0"/>
    <x v="0"/>
    <x v="0"/>
    <x v="0"/>
    <x v="1"/>
    <x v="58"/>
    <x v="13"/>
    <x v="139"/>
    <x v="3"/>
    <x v="130"/>
    <x v="1"/>
    <x v="1"/>
    <x v="1"/>
    <x v="1"/>
    <x v="1"/>
    <x v="1"/>
    <x v="1"/>
    <x v="1"/>
    <x v="1"/>
    <x v="1"/>
    <x v="1"/>
    <x v="1"/>
  </r>
  <r>
    <x v="1"/>
    <x v="1"/>
    <x v="13"/>
    <x v="7"/>
    <x v="17"/>
    <x v="81"/>
    <x v="76"/>
    <x v="87"/>
    <x v="6"/>
    <x v="143"/>
    <x v="0"/>
    <x v="59"/>
    <x v="2"/>
    <x v="2"/>
    <x v="138"/>
    <x v="2"/>
    <x v="0"/>
    <x v="3"/>
    <x v="2"/>
    <x v="2"/>
    <x v="1"/>
    <x v="2"/>
    <x v="2"/>
    <x v="2"/>
    <x v="2"/>
    <x v="2"/>
    <x v="2"/>
    <x v="3"/>
    <x v="1"/>
    <x v="4"/>
    <x v="1"/>
    <x v="3"/>
    <x v="1"/>
    <x v="1"/>
    <x v="2"/>
    <x v="4"/>
    <x v="1"/>
    <x v="2"/>
    <x v="12"/>
    <x v="45"/>
    <x v="72"/>
    <x v="1"/>
    <x v="0"/>
    <x v="0"/>
    <x v="0"/>
    <x v="0"/>
    <x v="0"/>
    <x v="96"/>
    <x v="0"/>
    <x v="31"/>
    <x v="0"/>
    <x v="0"/>
    <x v="0"/>
    <x v="0"/>
    <x v="0"/>
    <x v="0"/>
    <x v="1"/>
    <x v="66"/>
    <x v="13"/>
    <x v="142"/>
    <x v="3"/>
    <x v="90"/>
    <x v="1"/>
    <x v="1"/>
    <x v="1"/>
    <x v="1"/>
    <x v="1"/>
    <x v="1"/>
    <x v="1"/>
    <x v="1"/>
    <x v="1"/>
    <x v="1"/>
    <x v="1"/>
    <x v="1"/>
  </r>
  <r>
    <x v="1"/>
    <x v="1"/>
    <x v="13"/>
    <x v="7"/>
    <x v="17"/>
    <x v="65"/>
    <x v="200"/>
    <x v="88"/>
    <x v="6"/>
    <x v="166"/>
    <x v="0"/>
    <x v="59"/>
    <x v="6"/>
    <x v="6"/>
    <x v="51"/>
    <x v="6"/>
    <x v="0"/>
    <x v="7"/>
    <x v="2"/>
    <x v="6"/>
    <x v="1"/>
    <x v="8"/>
    <x v="2"/>
    <x v="8"/>
    <x v="2"/>
    <x v="8"/>
    <x v="2"/>
    <x v="6"/>
    <x v="1"/>
    <x v="9"/>
    <x v="1"/>
    <x v="8"/>
    <x v="1"/>
    <x v="17"/>
    <x v="1"/>
    <x v="9"/>
    <x v="1"/>
    <x v="2"/>
    <x v="12"/>
    <x v="15"/>
    <x v="19"/>
    <x v="1"/>
    <x v="0"/>
    <x v="0"/>
    <x v="0"/>
    <x v="0"/>
    <x v="0"/>
    <x v="89"/>
    <x v="0"/>
    <x v="14"/>
    <x v="0"/>
    <x v="0"/>
    <x v="0"/>
    <x v="0"/>
    <x v="0"/>
    <x v="0"/>
    <x v="1"/>
    <x v="66"/>
    <x v="13"/>
    <x v="144"/>
    <x v="3"/>
    <x v="90"/>
    <x v="1"/>
    <x v="1"/>
    <x v="1"/>
    <x v="1"/>
    <x v="1"/>
    <x v="1"/>
    <x v="1"/>
    <x v="1"/>
    <x v="1"/>
    <x v="1"/>
    <x v="1"/>
    <x v="1"/>
  </r>
  <r>
    <x v="1"/>
    <x v="1"/>
    <x v="13"/>
    <x v="7"/>
    <x v="17"/>
    <x v="70"/>
    <x v="201"/>
    <x v="89"/>
    <x v="6"/>
    <x v="145"/>
    <x v="0"/>
    <x v="59"/>
    <x v="4"/>
    <x v="5"/>
    <x v="18"/>
    <x v="4"/>
    <x v="0"/>
    <x v="5"/>
    <x v="2"/>
    <x v="4"/>
    <x v="1"/>
    <x v="7"/>
    <x v="2"/>
    <x v="7"/>
    <x v="2"/>
    <x v="7"/>
    <x v="2"/>
    <x v="5"/>
    <x v="1"/>
    <x v="8"/>
    <x v="1"/>
    <x v="7"/>
    <x v="1"/>
    <x v="3"/>
    <x v="2"/>
    <x v="8"/>
    <x v="1"/>
    <x v="2"/>
    <x v="12"/>
    <x v="45"/>
    <x v="161"/>
    <x v="1"/>
    <x v="0"/>
    <x v="0"/>
    <x v="0"/>
    <x v="0"/>
    <x v="0"/>
    <x v="43"/>
    <x v="0"/>
    <x v="15"/>
    <x v="0"/>
    <x v="0"/>
    <x v="2"/>
    <x v="0"/>
    <x v="0"/>
    <x v="0"/>
    <x v="1"/>
    <x v="50"/>
    <x v="13"/>
    <x v="145"/>
    <x v="3"/>
    <x v="91"/>
    <x v="1"/>
    <x v="1"/>
    <x v="1"/>
    <x v="1"/>
    <x v="1"/>
    <x v="1"/>
    <x v="1"/>
    <x v="1"/>
    <x v="1"/>
    <x v="1"/>
    <x v="1"/>
    <x v="1"/>
  </r>
  <r>
    <x v="1"/>
    <x v="1"/>
    <x v="13"/>
    <x v="7"/>
    <x v="17"/>
    <x v="77"/>
    <x v="78"/>
    <x v="90"/>
    <x v="6"/>
    <x v="148"/>
    <x v="0"/>
    <x v="59"/>
    <x v="9"/>
    <x v="18"/>
    <x v="69"/>
    <x v="9"/>
    <x v="0"/>
    <x v="10"/>
    <x v="2"/>
    <x v="9"/>
    <x v="1"/>
    <x v="19"/>
    <x v="2"/>
    <x v="19"/>
    <x v="2"/>
    <x v="19"/>
    <x v="2"/>
    <x v="19"/>
    <x v="1"/>
    <x v="10"/>
    <x v="1"/>
    <x v="19"/>
    <x v="1"/>
    <x v="17"/>
    <x v="1"/>
    <x v="21"/>
    <x v="1"/>
    <x v="2"/>
    <x v="12"/>
    <x v="46"/>
    <x v="207"/>
    <x v="1"/>
    <x v="0"/>
    <x v="0"/>
    <x v="0"/>
    <x v="0"/>
    <x v="0"/>
    <x v="85"/>
    <x v="0"/>
    <x v="33"/>
    <x v="0"/>
    <x v="0"/>
    <x v="0"/>
    <x v="0"/>
    <x v="0"/>
    <x v="0"/>
    <x v="1"/>
    <x v="66"/>
    <x v="37"/>
    <x v="31"/>
    <x v="3"/>
    <x v="90"/>
    <x v="1"/>
    <x v="1"/>
    <x v="1"/>
    <x v="1"/>
    <x v="1"/>
    <x v="1"/>
    <x v="1"/>
    <x v="1"/>
    <x v="1"/>
    <x v="1"/>
    <x v="1"/>
    <x v="1"/>
  </r>
  <r>
    <x v="1"/>
    <x v="1"/>
    <x v="14"/>
    <x v="10"/>
    <x v="15"/>
    <x v="210"/>
    <x v="95"/>
    <x v="91"/>
    <x v="4"/>
    <x v="119"/>
    <x v="0"/>
    <x v="63"/>
    <x v="1"/>
    <x v="1"/>
    <x v="31"/>
    <x v="1"/>
    <x v="0"/>
    <x v="2"/>
    <x v="2"/>
    <x v="1"/>
    <x v="1"/>
    <x v="1"/>
    <x v="2"/>
    <x v="1"/>
    <x v="2"/>
    <x v="2"/>
    <x v="2"/>
    <x v="2"/>
    <x v="1"/>
    <x v="2"/>
    <x v="1"/>
    <x v="1"/>
    <x v="1"/>
    <x v="0"/>
    <x v="2"/>
    <x v="3"/>
    <x v="1"/>
    <x v="2"/>
    <x v="36"/>
    <x v="2"/>
    <x v="182"/>
    <x v="1"/>
    <x v="0"/>
    <x v="0"/>
    <x v="0"/>
    <x v="0"/>
    <x v="0"/>
    <x v="37"/>
    <x v="0"/>
    <x v="19"/>
    <x v="0"/>
    <x v="0"/>
    <x v="0"/>
    <x v="0"/>
    <x v="0"/>
    <x v="0"/>
    <x v="1"/>
    <x v="66"/>
    <x v="15"/>
    <x v="149"/>
    <x v="3"/>
    <x v="16"/>
    <x v="1"/>
    <x v="1"/>
    <x v="1"/>
    <x v="1"/>
    <x v="1"/>
    <x v="1"/>
    <x v="1"/>
    <x v="1"/>
    <x v="1"/>
    <x v="1"/>
    <x v="1"/>
    <x v="1"/>
  </r>
  <r>
    <x v="1"/>
    <x v="1"/>
    <x v="14"/>
    <x v="10"/>
    <x v="15"/>
    <x v="187"/>
    <x v="96"/>
    <x v="92"/>
    <x v="4"/>
    <x v="116"/>
    <x v="0"/>
    <x v="63"/>
    <x v="10"/>
    <x v="9"/>
    <x v="143"/>
    <x v="10"/>
    <x v="0"/>
    <x v="11"/>
    <x v="2"/>
    <x v="10"/>
    <x v="1"/>
    <x v="10"/>
    <x v="2"/>
    <x v="10"/>
    <x v="2"/>
    <x v="11"/>
    <x v="2"/>
    <x v="10"/>
    <x v="1"/>
    <x v="11"/>
    <x v="1"/>
    <x v="10"/>
    <x v="1"/>
    <x v="6"/>
    <x v="2"/>
    <x v="12"/>
    <x v="1"/>
    <x v="2"/>
    <x v="14"/>
    <x v="9"/>
    <x v="183"/>
    <x v="1"/>
    <x v="0"/>
    <x v="0"/>
    <x v="0"/>
    <x v="0"/>
    <x v="0"/>
    <x v="26"/>
    <x v="0"/>
    <x v="23"/>
    <x v="0"/>
    <x v="0"/>
    <x v="0"/>
    <x v="0"/>
    <x v="0"/>
    <x v="0"/>
    <x v="1"/>
    <x v="66"/>
    <x v="15"/>
    <x v="8"/>
    <x v="3"/>
    <x v="1"/>
    <x v="1"/>
    <x v="1"/>
    <x v="1"/>
    <x v="1"/>
    <x v="1"/>
    <x v="1"/>
    <x v="1"/>
    <x v="1"/>
    <x v="1"/>
    <x v="1"/>
    <x v="1"/>
    <x v="1"/>
  </r>
  <r>
    <x v="1"/>
    <x v="1"/>
    <x v="14"/>
    <x v="10"/>
    <x v="15"/>
    <x v="243"/>
    <x v="94"/>
    <x v="93"/>
    <x v="4"/>
    <x v="120"/>
    <x v="0"/>
    <x v="63"/>
    <x v="14"/>
    <x v="13"/>
    <x v="143"/>
    <x v="14"/>
    <x v="0"/>
    <x v="16"/>
    <x v="2"/>
    <x v="14"/>
    <x v="1"/>
    <x v="14"/>
    <x v="2"/>
    <x v="14"/>
    <x v="2"/>
    <x v="14"/>
    <x v="2"/>
    <x v="15"/>
    <x v="1"/>
    <x v="15"/>
    <x v="1"/>
    <x v="14"/>
    <x v="1"/>
    <x v="9"/>
    <x v="1"/>
    <x v="16"/>
    <x v="1"/>
    <x v="2"/>
    <x v="14"/>
    <x v="27"/>
    <x v="172"/>
    <x v="1"/>
    <x v="0"/>
    <x v="0"/>
    <x v="0"/>
    <x v="0"/>
    <x v="0"/>
    <x v="26"/>
    <x v="0"/>
    <x v="20"/>
    <x v="0"/>
    <x v="0"/>
    <x v="0"/>
    <x v="0"/>
    <x v="0"/>
    <x v="0"/>
    <x v="1"/>
    <x v="66"/>
    <x v="15"/>
    <x v="149"/>
    <x v="3"/>
    <x v="2"/>
    <x v="1"/>
    <x v="1"/>
    <x v="1"/>
    <x v="1"/>
    <x v="1"/>
    <x v="1"/>
    <x v="1"/>
    <x v="1"/>
    <x v="1"/>
    <x v="1"/>
    <x v="1"/>
    <x v="1"/>
  </r>
  <r>
    <x v="1"/>
    <x v="1"/>
    <x v="14"/>
    <x v="10"/>
    <x v="15"/>
    <x v="201"/>
    <x v="208"/>
    <x v="94"/>
    <x v="4"/>
    <x v="122"/>
    <x v="0"/>
    <x v="63"/>
    <x v="12"/>
    <x v="11"/>
    <x v="94"/>
    <x v="12"/>
    <x v="0"/>
    <x v="14"/>
    <x v="2"/>
    <x v="12"/>
    <x v="1"/>
    <x v="12"/>
    <x v="2"/>
    <x v="12"/>
    <x v="2"/>
    <x v="12"/>
    <x v="2"/>
    <x v="12"/>
    <x v="1"/>
    <x v="13"/>
    <x v="1"/>
    <x v="12"/>
    <x v="1"/>
    <x v="7"/>
    <x v="1"/>
    <x v="14"/>
    <x v="1"/>
    <x v="2"/>
    <x v="14"/>
    <x v="31"/>
    <x v="52"/>
    <x v="1"/>
    <x v="0"/>
    <x v="0"/>
    <x v="0"/>
    <x v="0"/>
    <x v="0"/>
    <x v="4"/>
    <x v="0"/>
    <x v="31"/>
    <x v="0"/>
    <x v="0"/>
    <x v="0"/>
    <x v="0"/>
    <x v="0"/>
    <x v="0"/>
    <x v="1"/>
    <x v="66"/>
    <x v="15"/>
    <x v="149"/>
    <x v="3"/>
    <x v="16"/>
    <x v="1"/>
    <x v="1"/>
    <x v="1"/>
    <x v="1"/>
    <x v="1"/>
    <x v="1"/>
    <x v="1"/>
    <x v="1"/>
    <x v="1"/>
    <x v="1"/>
    <x v="1"/>
    <x v="1"/>
  </r>
  <r>
    <x v="1"/>
    <x v="1"/>
    <x v="14"/>
    <x v="10"/>
    <x v="15"/>
    <x v="35"/>
    <x v="98"/>
    <x v="95"/>
    <x v="4"/>
    <x v="136"/>
    <x v="0"/>
    <x v="63"/>
    <x v="6"/>
    <x v="5"/>
    <x v="62"/>
    <x v="6"/>
    <x v="0"/>
    <x v="7"/>
    <x v="2"/>
    <x v="6"/>
    <x v="1"/>
    <x v="6"/>
    <x v="2"/>
    <x v="6"/>
    <x v="2"/>
    <x v="7"/>
    <x v="2"/>
    <x v="6"/>
    <x v="1"/>
    <x v="7"/>
    <x v="1"/>
    <x v="6"/>
    <x v="1"/>
    <x v="3"/>
    <x v="2"/>
    <x v="7"/>
    <x v="1"/>
    <x v="2"/>
    <x v="14"/>
    <x v="31"/>
    <x v="157"/>
    <x v="1"/>
    <x v="0"/>
    <x v="0"/>
    <x v="0"/>
    <x v="0"/>
    <x v="0"/>
    <x v="23"/>
    <x v="0"/>
    <x v="24"/>
    <x v="0"/>
    <x v="0"/>
    <x v="0"/>
    <x v="0"/>
    <x v="0"/>
    <x v="0"/>
    <x v="1"/>
    <x v="66"/>
    <x v="15"/>
    <x v="8"/>
    <x v="3"/>
    <x v="16"/>
    <x v="1"/>
    <x v="1"/>
    <x v="1"/>
    <x v="1"/>
    <x v="1"/>
    <x v="1"/>
    <x v="1"/>
    <x v="1"/>
    <x v="1"/>
    <x v="1"/>
    <x v="1"/>
    <x v="1"/>
  </r>
  <r>
    <x v="1"/>
    <x v="1"/>
    <x v="14"/>
    <x v="10"/>
    <x v="15"/>
    <x v="245"/>
    <x v="97"/>
    <x v="96"/>
    <x v="4"/>
    <x v="140"/>
    <x v="0"/>
    <x v="63"/>
    <x v="8"/>
    <x v="7"/>
    <x v="143"/>
    <x v="8"/>
    <x v="0"/>
    <x v="9"/>
    <x v="2"/>
    <x v="8"/>
    <x v="1"/>
    <x v="8"/>
    <x v="2"/>
    <x v="8"/>
    <x v="2"/>
    <x v="9"/>
    <x v="2"/>
    <x v="8"/>
    <x v="1"/>
    <x v="9"/>
    <x v="1"/>
    <x v="8"/>
    <x v="1"/>
    <x v="4"/>
    <x v="1"/>
    <x v="10"/>
    <x v="1"/>
    <x v="2"/>
    <x v="14"/>
    <x v="6"/>
    <x v="60"/>
    <x v="1"/>
    <x v="0"/>
    <x v="0"/>
    <x v="0"/>
    <x v="0"/>
    <x v="0"/>
    <x v="28"/>
    <x v="0"/>
    <x v="13"/>
    <x v="0"/>
    <x v="0"/>
    <x v="0"/>
    <x v="0"/>
    <x v="0"/>
    <x v="0"/>
    <x v="1"/>
    <x v="66"/>
    <x v="15"/>
    <x v="150"/>
    <x v="3"/>
    <x v="16"/>
    <x v="1"/>
    <x v="1"/>
    <x v="1"/>
    <x v="1"/>
    <x v="1"/>
    <x v="1"/>
    <x v="1"/>
    <x v="1"/>
    <x v="1"/>
    <x v="1"/>
    <x v="1"/>
    <x v="1"/>
  </r>
  <r>
    <x v="1"/>
    <x v="1"/>
    <x v="14"/>
    <x v="10"/>
    <x v="15"/>
    <x v="195"/>
    <x v="207"/>
    <x v="97"/>
    <x v="4"/>
    <x v="142"/>
    <x v="0"/>
    <x v="63"/>
    <x v="3"/>
    <x v="3"/>
    <x v="143"/>
    <x v="3"/>
    <x v="0"/>
    <x v="4"/>
    <x v="2"/>
    <x v="3"/>
    <x v="1"/>
    <x v="3"/>
    <x v="2"/>
    <x v="3"/>
    <x v="2"/>
    <x v="4"/>
    <x v="2"/>
    <x v="4"/>
    <x v="1"/>
    <x v="4"/>
    <x v="1"/>
    <x v="3"/>
    <x v="1"/>
    <x v="2"/>
    <x v="1"/>
    <x v="5"/>
    <x v="1"/>
    <x v="2"/>
    <x v="36"/>
    <x v="2"/>
    <x v="187"/>
    <x v="1"/>
    <x v="0"/>
    <x v="0"/>
    <x v="0"/>
    <x v="0"/>
    <x v="0"/>
    <x v="3"/>
    <x v="0"/>
    <x v="20"/>
    <x v="0"/>
    <x v="0"/>
    <x v="0"/>
    <x v="0"/>
    <x v="0"/>
    <x v="0"/>
    <x v="1"/>
    <x v="66"/>
    <x v="15"/>
    <x v="7"/>
    <x v="3"/>
    <x v="3"/>
    <x v="1"/>
    <x v="1"/>
    <x v="1"/>
    <x v="1"/>
    <x v="1"/>
    <x v="1"/>
    <x v="1"/>
    <x v="1"/>
    <x v="1"/>
    <x v="1"/>
    <x v="1"/>
    <x v="1"/>
  </r>
  <r>
    <x v="1"/>
    <x v="1"/>
    <x v="17"/>
    <x v="7"/>
    <x v="17"/>
    <x v="79"/>
    <x v="74"/>
    <x v="112"/>
    <x v="11"/>
    <x v="163"/>
    <x v="0"/>
    <x v="3"/>
    <x v="22"/>
    <x v="22"/>
    <x v="50"/>
    <x v="14"/>
    <x v="0"/>
    <x v="16"/>
    <x v="2"/>
    <x v="22"/>
    <x v="1"/>
    <x v="22"/>
    <x v="2"/>
    <x v="14"/>
    <x v="2"/>
    <x v="23"/>
    <x v="2"/>
    <x v="22"/>
    <x v="1"/>
    <x v="15"/>
    <x v="1"/>
    <x v="22"/>
    <x v="1"/>
    <x v="17"/>
    <x v="1"/>
    <x v="25"/>
    <x v="1"/>
    <x v="2"/>
    <x v="17"/>
    <x v="72"/>
    <x v="204"/>
    <x v="1"/>
    <x v="0"/>
    <x v="0"/>
    <x v="0"/>
    <x v="0"/>
    <x v="0"/>
    <x v="21"/>
    <x v="0"/>
    <x v="21"/>
    <x v="0"/>
    <x v="0"/>
    <x v="0"/>
    <x v="0"/>
    <x v="0"/>
    <x v="0"/>
    <x v="1"/>
    <x v="66"/>
    <x v="18"/>
    <x v="184"/>
    <x v="3"/>
    <x v="136"/>
    <x v="1"/>
    <x v="1"/>
    <x v="1"/>
    <x v="1"/>
    <x v="1"/>
    <x v="1"/>
    <x v="1"/>
    <x v="1"/>
    <x v="1"/>
    <x v="1"/>
    <x v="1"/>
    <x v="1"/>
  </r>
  <r>
    <x v="1"/>
    <x v="1"/>
    <x v="17"/>
    <x v="7"/>
    <x v="17"/>
    <x v="78"/>
    <x v="69"/>
    <x v="113"/>
    <x v="6"/>
    <x v="65"/>
    <x v="0"/>
    <x v="3"/>
    <x v="8"/>
    <x v="7"/>
    <x v="41"/>
    <x v="8"/>
    <x v="0"/>
    <x v="9"/>
    <x v="2"/>
    <x v="8"/>
    <x v="1"/>
    <x v="8"/>
    <x v="2"/>
    <x v="8"/>
    <x v="2"/>
    <x v="8"/>
    <x v="2"/>
    <x v="9"/>
    <x v="1"/>
    <x v="9"/>
    <x v="1"/>
    <x v="8"/>
    <x v="1"/>
    <x v="17"/>
    <x v="1"/>
    <x v="9"/>
    <x v="1"/>
    <x v="2"/>
    <x v="17"/>
    <x v="32"/>
    <x v="151"/>
    <x v="1"/>
    <x v="0"/>
    <x v="0"/>
    <x v="0"/>
    <x v="0"/>
    <x v="0"/>
    <x v="18"/>
    <x v="0"/>
    <x v="21"/>
    <x v="0"/>
    <x v="0"/>
    <x v="0"/>
    <x v="0"/>
    <x v="0"/>
    <x v="0"/>
    <x v="1"/>
    <x v="66"/>
    <x v="18"/>
    <x v="10"/>
    <x v="3"/>
    <x v="15"/>
    <x v="1"/>
    <x v="1"/>
    <x v="1"/>
    <x v="1"/>
    <x v="1"/>
    <x v="1"/>
    <x v="1"/>
    <x v="1"/>
    <x v="1"/>
    <x v="1"/>
    <x v="1"/>
    <x v="1"/>
  </r>
  <r>
    <x v="1"/>
    <x v="1"/>
    <x v="17"/>
    <x v="7"/>
    <x v="17"/>
    <x v="68"/>
    <x v="77"/>
    <x v="114"/>
    <x v="11"/>
    <x v="153"/>
    <x v="0"/>
    <x v="83"/>
    <x v="18"/>
    <x v="18"/>
    <x v="13"/>
    <x v="19"/>
    <x v="0"/>
    <x v="21"/>
    <x v="2"/>
    <x v="18"/>
    <x v="1"/>
    <x v="19"/>
    <x v="2"/>
    <x v="19"/>
    <x v="2"/>
    <x v="19"/>
    <x v="2"/>
    <x v="18"/>
    <x v="1"/>
    <x v="19"/>
    <x v="1"/>
    <x v="19"/>
    <x v="1"/>
    <x v="17"/>
    <x v="1"/>
    <x v="21"/>
    <x v="1"/>
    <x v="2"/>
    <x v="17"/>
    <x v="49"/>
    <x v="7"/>
    <x v="1"/>
    <x v="0"/>
    <x v="0"/>
    <x v="0"/>
    <x v="0"/>
    <x v="0"/>
    <x v="34"/>
    <x v="0"/>
    <x v="62"/>
    <x v="0"/>
    <x v="0"/>
    <x v="0"/>
    <x v="0"/>
    <x v="0"/>
    <x v="0"/>
    <x v="1"/>
    <x v="66"/>
    <x v="18"/>
    <x v="20"/>
    <x v="3"/>
    <x v="15"/>
    <x v="1"/>
    <x v="1"/>
    <x v="1"/>
    <x v="1"/>
    <x v="1"/>
    <x v="1"/>
    <x v="1"/>
    <x v="1"/>
    <x v="1"/>
    <x v="1"/>
    <x v="1"/>
    <x v="1"/>
  </r>
  <r>
    <x v="1"/>
    <x v="1"/>
    <x v="17"/>
    <x v="7"/>
    <x v="17"/>
    <x v="66"/>
    <x v="71"/>
    <x v="115"/>
    <x v="7"/>
    <x v="163"/>
    <x v="0"/>
    <x v="3"/>
    <x v="10"/>
    <x v="9"/>
    <x v="40"/>
    <x v="10"/>
    <x v="0"/>
    <x v="11"/>
    <x v="2"/>
    <x v="10"/>
    <x v="1"/>
    <x v="11"/>
    <x v="2"/>
    <x v="11"/>
    <x v="2"/>
    <x v="11"/>
    <x v="2"/>
    <x v="10"/>
    <x v="1"/>
    <x v="11"/>
    <x v="1"/>
    <x v="10"/>
    <x v="1"/>
    <x v="17"/>
    <x v="1"/>
    <x v="12"/>
    <x v="1"/>
    <x v="2"/>
    <x v="17"/>
    <x v="8"/>
    <x v="126"/>
    <x v="1"/>
    <x v="0"/>
    <x v="0"/>
    <x v="0"/>
    <x v="0"/>
    <x v="0"/>
    <x v="40"/>
    <x v="0"/>
    <x v="29"/>
    <x v="0"/>
    <x v="0"/>
    <x v="0"/>
    <x v="0"/>
    <x v="0"/>
    <x v="0"/>
    <x v="1"/>
    <x v="66"/>
    <x v="18"/>
    <x v="26"/>
    <x v="3"/>
    <x v="15"/>
    <x v="1"/>
    <x v="1"/>
    <x v="1"/>
    <x v="1"/>
    <x v="1"/>
    <x v="1"/>
    <x v="1"/>
    <x v="1"/>
    <x v="1"/>
    <x v="1"/>
    <x v="1"/>
    <x v="1"/>
  </r>
  <r>
    <x v="1"/>
    <x v="1"/>
    <x v="17"/>
    <x v="7"/>
    <x v="17"/>
    <x v="82"/>
    <x v="75"/>
    <x v="116"/>
    <x v="6"/>
    <x v="77"/>
    <x v="0"/>
    <x v="4"/>
    <x v="12"/>
    <x v="11"/>
    <x v="63"/>
    <x v="12"/>
    <x v="0"/>
    <x v="14"/>
    <x v="2"/>
    <x v="12"/>
    <x v="1"/>
    <x v="13"/>
    <x v="2"/>
    <x v="13"/>
    <x v="2"/>
    <x v="13"/>
    <x v="2"/>
    <x v="12"/>
    <x v="1"/>
    <x v="0"/>
    <x v="1"/>
    <x v="12"/>
    <x v="1"/>
    <x v="17"/>
    <x v="1"/>
    <x v="14"/>
    <x v="1"/>
    <x v="2"/>
    <x v="17"/>
    <x v="17"/>
    <x v="212"/>
    <x v="1"/>
    <x v="0"/>
    <x v="0"/>
    <x v="0"/>
    <x v="0"/>
    <x v="0"/>
    <x v="36"/>
    <x v="0"/>
    <x v="37"/>
    <x v="0"/>
    <x v="0"/>
    <x v="0"/>
    <x v="0"/>
    <x v="0"/>
    <x v="0"/>
    <x v="1"/>
    <x v="66"/>
    <x v="18"/>
    <x v="9"/>
    <x v="3"/>
    <x v="4"/>
    <x v="1"/>
    <x v="1"/>
    <x v="1"/>
    <x v="1"/>
    <x v="1"/>
    <x v="1"/>
    <x v="1"/>
    <x v="1"/>
    <x v="1"/>
    <x v="1"/>
    <x v="1"/>
    <x v="1"/>
  </r>
  <r>
    <x v="1"/>
    <x v="1"/>
    <x v="17"/>
    <x v="7"/>
    <x v="17"/>
    <x v="76"/>
    <x v="202"/>
    <x v="117"/>
    <x v="11"/>
    <x v="77"/>
    <x v="0"/>
    <x v="83"/>
    <x v="16"/>
    <x v="16"/>
    <x v="40"/>
    <x v="17"/>
    <x v="0"/>
    <x v="19"/>
    <x v="2"/>
    <x v="16"/>
    <x v="1"/>
    <x v="16"/>
    <x v="2"/>
    <x v="16"/>
    <x v="2"/>
    <x v="16"/>
    <x v="2"/>
    <x v="17"/>
    <x v="1"/>
    <x v="17"/>
    <x v="1"/>
    <x v="17"/>
    <x v="1"/>
    <x v="10"/>
    <x v="2"/>
    <x v="19"/>
    <x v="1"/>
    <x v="2"/>
    <x v="17"/>
    <x v="44"/>
    <x v="82"/>
    <x v="1"/>
    <x v="0"/>
    <x v="0"/>
    <x v="0"/>
    <x v="0"/>
    <x v="0"/>
    <x v="12"/>
    <x v="0"/>
    <x v="23"/>
    <x v="0"/>
    <x v="0"/>
    <x v="0"/>
    <x v="0"/>
    <x v="0"/>
    <x v="0"/>
    <x v="1"/>
    <x v="66"/>
    <x v="18"/>
    <x v="25"/>
    <x v="3"/>
    <x v="15"/>
    <x v="1"/>
    <x v="1"/>
    <x v="1"/>
    <x v="1"/>
    <x v="1"/>
    <x v="1"/>
    <x v="1"/>
    <x v="1"/>
    <x v="1"/>
    <x v="1"/>
    <x v="1"/>
    <x v="1"/>
  </r>
  <r>
    <x v="1"/>
    <x v="1"/>
    <x v="17"/>
    <x v="7"/>
    <x v="17"/>
    <x v="69"/>
    <x v="79"/>
    <x v="118"/>
    <x v="6"/>
    <x v="84"/>
    <x v="0"/>
    <x v="5"/>
    <x v="6"/>
    <x v="5"/>
    <x v="39"/>
    <x v="6"/>
    <x v="0"/>
    <x v="7"/>
    <x v="2"/>
    <x v="6"/>
    <x v="1"/>
    <x v="6"/>
    <x v="2"/>
    <x v="6"/>
    <x v="2"/>
    <x v="7"/>
    <x v="2"/>
    <x v="6"/>
    <x v="1"/>
    <x v="7"/>
    <x v="1"/>
    <x v="7"/>
    <x v="1"/>
    <x v="17"/>
    <x v="1"/>
    <x v="8"/>
    <x v="1"/>
    <x v="2"/>
    <x v="17"/>
    <x v="7"/>
    <x v="141"/>
    <x v="1"/>
    <x v="0"/>
    <x v="0"/>
    <x v="0"/>
    <x v="0"/>
    <x v="0"/>
    <x v="18"/>
    <x v="0"/>
    <x v="15"/>
    <x v="0"/>
    <x v="0"/>
    <x v="0"/>
    <x v="0"/>
    <x v="0"/>
    <x v="0"/>
    <x v="1"/>
    <x v="66"/>
    <x v="18"/>
    <x v="165"/>
    <x v="3"/>
    <x v="15"/>
    <x v="1"/>
    <x v="1"/>
    <x v="1"/>
    <x v="1"/>
    <x v="1"/>
    <x v="1"/>
    <x v="1"/>
    <x v="1"/>
    <x v="1"/>
    <x v="1"/>
    <x v="1"/>
    <x v="1"/>
  </r>
  <r>
    <x v="1"/>
    <x v="1"/>
    <x v="19"/>
    <x v="11"/>
    <x v="26"/>
    <x v="220"/>
    <x v="212"/>
    <x v="126"/>
    <x v="7"/>
    <x v="83"/>
    <x v="0"/>
    <x v="3"/>
    <x v="11"/>
    <x v="10"/>
    <x v="143"/>
    <x v="11"/>
    <x v="0"/>
    <x v="13"/>
    <x v="2"/>
    <x v="11"/>
    <x v="1"/>
    <x v="12"/>
    <x v="2"/>
    <x v="12"/>
    <x v="2"/>
    <x v="12"/>
    <x v="2"/>
    <x v="11"/>
    <x v="1"/>
    <x v="12"/>
    <x v="1"/>
    <x v="11"/>
    <x v="1"/>
    <x v="17"/>
    <x v="1"/>
    <x v="12"/>
    <x v="1"/>
    <x v="2"/>
    <x v="19"/>
    <x v="11"/>
    <x v="198"/>
    <x v="1"/>
    <x v="0"/>
    <x v="0"/>
    <x v="0"/>
    <x v="0"/>
    <x v="0"/>
    <x v="18"/>
    <x v="0"/>
    <x v="25"/>
    <x v="0"/>
    <x v="0"/>
    <x v="0"/>
    <x v="0"/>
    <x v="0"/>
    <x v="0"/>
    <x v="1"/>
    <x v="66"/>
    <x v="20"/>
    <x v="153"/>
    <x v="3"/>
    <x v="123"/>
    <x v="1"/>
    <x v="1"/>
    <x v="1"/>
    <x v="1"/>
    <x v="1"/>
    <x v="1"/>
    <x v="1"/>
    <x v="1"/>
    <x v="1"/>
    <x v="1"/>
    <x v="1"/>
    <x v="1"/>
  </r>
  <r>
    <x v="1"/>
    <x v="1"/>
    <x v="19"/>
    <x v="11"/>
    <x v="26"/>
    <x v="37"/>
    <x v="210"/>
    <x v="127"/>
    <x v="29"/>
    <x v="167"/>
    <x v="1"/>
    <x v="110"/>
    <x v="33"/>
    <x v="35"/>
    <x v="143"/>
    <x v="34"/>
    <x v="1"/>
    <x v="36"/>
    <x v="3"/>
    <x v="35"/>
    <x v="2"/>
    <x v="38"/>
    <x v="3"/>
    <x v="37"/>
    <x v="3"/>
    <x v="38"/>
    <x v="3"/>
    <x v="36"/>
    <x v="2"/>
    <x v="35"/>
    <x v="2"/>
    <x v="34"/>
    <x v="2"/>
    <x v="17"/>
    <x v="3"/>
    <x v="36"/>
    <x v="2"/>
    <x v="3"/>
    <x v="36"/>
    <x v="167"/>
    <x v="251"/>
    <x v="1"/>
    <x v="1"/>
    <x v="1"/>
    <x v="2"/>
    <x v="1"/>
    <x v="2"/>
    <x v="108"/>
    <x v="2"/>
    <x v="67"/>
    <x v="3"/>
    <x v="1"/>
    <x v="3"/>
    <x v="1"/>
    <x v="2"/>
    <x v="0"/>
    <x v="1"/>
    <x v="66"/>
    <x v="37"/>
    <x v="148"/>
    <x v="3"/>
    <x v="171"/>
    <x v="0"/>
    <x v="0"/>
    <x v="0"/>
    <x v="0"/>
    <x v="0"/>
    <x v="0"/>
    <x v="0"/>
    <x v="0"/>
    <x v="0"/>
    <x v="0"/>
    <x v="0"/>
    <x v="0"/>
  </r>
  <r>
    <x v="1"/>
    <x v="1"/>
    <x v="19"/>
    <x v="11"/>
    <x v="26"/>
    <x v="55"/>
    <x v="108"/>
    <x v="128"/>
    <x v="6"/>
    <x v="86"/>
    <x v="0"/>
    <x v="3"/>
    <x v="1"/>
    <x v="1"/>
    <x v="143"/>
    <x v="1"/>
    <x v="0"/>
    <x v="2"/>
    <x v="2"/>
    <x v="1"/>
    <x v="1"/>
    <x v="1"/>
    <x v="2"/>
    <x v="1"/>
    <x v="2"/>
    <x v="1"/>
    <x v="2"/>
    <x v="2"/>
    <x v="1"/>
    <x v="2"/>
    <x v="1"/>
    <x v="1"/>
    <x v="1"/>
    <x v="17"/>
    <x v="1"/>
    <x v="2"/>
    <x v="1"/>
    <x v="2"/>
    <x v="19"/>
    <x v="11"/>
    <x v="205"/>
    <x v="1"/>
    <x v="0"/>
    <x v="0"/>
    <x v="0"/>
    <x v="0"/>
    <x v="0"/>
    <x v="30"/>
    <x v="0"/>
    <x v="25"/>
    <x v="0"/>
    <x v="0"/>
    <x v="0"/>
    <x v="0"/>
    <x v="0"/>
    <x v="0"/>
    <x v="1"/>
    <x v="66"/>
    <x v="20"/>
    <x v="153"/>
    <x v="3"/>
    <x v="123"/>
    <x v="1"/>
    <x v="1"/>
    <x v="1"/>
    <x v="1"/>
    <x v="1"/>
    <x v="1"/>
    <x v="1"/>
    <x v="1"/>
    <x v="1"/>
    <x v="1"/>
    <x v="1"/>
    <x v="1"/>
  </r>
  <r>
    <x v="1"/>
    <x v="1"/>
    <x v="19"/>
    <x v="11"/>
    <x v="26"/>
    <x v="217"/>
    <x v="105"/>
    <x v="129"/>
    <x v="4"/>
    <x v="155"/>
    <x v="0"/>
    <x v="3"/>
    <x v="3"/>
    <x v="3"/>
    <x v="143"/>
    <x v="3"/>
    <x v="0"/>
    <x v="4"/>
    <x v="2"/>
    <x v="3"/>
    <x v="1"/>
    <x v="3"/>
    <x v="2"/>
    <x v="3"/>
    <x v="2"/>
    <x v="3"/>
    <x v="2"/>
    <x v="4"/>
    <x v="1"/>
    <x v="4"/>
    <x v="1"/>
    <x v="3"/>
    <x v="1"/>
    <x v="17"/>
    <x v="1"/>
    <x v="4"/>
    <x v="1"/>
    <x v="2"/>
    <x v="19"/>
    <x v="11"/>
    <x v="3"/>
    <x v="1"/>
    <x v="0"/>
    <x v="0"/>
    <x v="0"/>
    <x v="0"/>
    <x v="0"/>
    <x v="53"/>
    <x v="0"/>
    <x v="26"/>
    <x v="0"/>
    <x v="0"/>
    <x v="0"/>
    <x v="0"/>
    <x v="0"/>
    <x v="0"/>
    <x v="1"/>
    <x v="66"/>
    <x v="20"/>
    <x v="157"/>
    <x v="3"/>
    <x v="123"/>
    <x v="1"/>
    <x v="1"/>
    <x v="1"/>
    <x v="1"/>
    <x v="1"/>
    <x v="1"/>
    <x v="1"/>
    <x v="1"/>
    <x v="1"/>
    <x v="1"/>
    <x v="1"/>
    <x v="1"/>
  </r>
  <r>
    <x v="1"/>
    <x v="1"/>
    <x v="19"/>
    <x v="11"/>
    <x v="26"/>
    <x v="222"/>
    <x v="110"/>
    <x v="130"/>
    <x v="6"/>
    <x v="100"/>
    <x v="0"/>
    <x v="3"/>
    <x v="13"/>
    <x v="12"/>
    <x v="143"/>
    <x v="14"/>
    <x v="0"/>
    <x v="16"/>
    <x v="2"/>
    <x v="14"/>
    <x v="1"/>
    <x v="13"/>
    <x v="2"/>
    <x v="13"/>
    <x v="2"/>
    <x v="13"/>
    <x v="2"/>
    <x v="14"/>
    <x v="1"/>
    <x v="15"/>
    <x v="1"/>
    <x v="14"/>
    <x v="1"/>
    <x v="17"/>
    <x v="1"/>
    <x v="0"/>
    <x v="1"/>
    <x v="2"/>
    <x v="19"/>
    <x v="18"/>
    <x v="58"/>
    <x v="1"/>
    <x v="0"/>
    <x v="0"/>
    <x v="0"/>
    <x v="0"/>
    <x v="0"/>
    <x v="42"/>
    <x v="0"/>
    <x v="27"/>
    <x v="0"/>
    <x v="0"/>
    <x v="0"/>
    <x v="0"/>
    <x v="0"/>
    <x v="0"/>
    <x v="1"/>
    <x v="66"/>
    <x v="20"/>
    <x v="43"/>
    <x v="3"/>
    <x v="123"/>
    <x v="1"/>
    <x v="1"/>
    <x v="1"/>
    <x v="1"/>
    <x v="1"/>
    <x v="1"/>
    <x v="1"/>
    <x v="1"/>
    <x v="1"/>
    <x v="1"/>
    <x v="1"/>
    <x v="1"/>
  </r>
  <r>
    <x v="1"/>
    <x v="1"/>
    <x v="19"/>
    <x v="11"/>
    <x v="26"/>
    <x v="83"/>
    <x v="109"/>
    <x v="131"/>
    <x v="6"/>
    <x v="104"/>
    <x v="0"/>
    <x v="3"/>
    <x v="8"/>
    <x v="7"/>
    <x v="143"/>
    <x v="8"/>
    <x v="0"/>
    <x v="9"/>
    <x v="2"/>
    <x v="8"/>
    <x v="1"/>
    <x v="9"/>
    <x v="2"/>
    <x v="9"/>
    <x v="2"/>
    <x v="9"/>
    <x v="2"/>
    <x v="8"/>
    <x v="1"/>
    <x v="9"/>
    <x v="1"/>
    <x v="8"/>
    <x v="1"/>
    <x v="17"/>
    <x v="1"/>
    <x v="9"/>
    <x v="1"/>
    <x v="2"/>
    <x v="19"/>
    <x v="11"/>
    <x v="74"/>
    <x v="1"/>
    <x v="0"/>
    <x v="0"/>
    <x v="0"/>
    <x v="0"/>
    <x v="0"/>
    <x v="25"/>
    <x v="0"/>
    <x v="24"/>
    <x v="0"/>
    <x v="0"/>
    <x v="0"/>
    <x v="0"/>
    <x v="0"/>
    <x v="0"/>
    <x v="1"/>
    <x v="66"/>
    <x v="20"/>
    <x v="5"/>
    <x v="3"/>
    <x v="123"/>
    <x v="1"/>
    <x v="1"/>
    <x v="1"/>
    <x v="1"/>
    <x v="1"/>
    <x v="1"/>
    <x v="1"/>
    <x v="1"/>
    <x v="1"/>
    <x v="1"/>
    <x v="1"/>
    <x v="1"/>
  </r>
  <r>
    <x v="1"/>
    <x v="1"/>
    <x v="19"/>
    <x v="11"/>
    <x v="26"/>
    <x v="219"/>
    <x v="103"/>
    <x v="132"/>
    <x v="6"/>
    <x v="154"/>
    <x v="0"/>
    <x v="3"/>
    <x v="10"/>
    <x v="9"/>
    <x v="143"/>
    <x v="10"/>
    <x v="0"/>
    <x v="11"/>
    <x v="2"/>
    <x v="10"/>
    <x v="1"/>
    <x v="10"/>
    <x v="2"/>
    <x v="10"/>
    <x v="2"/>
    <x v="10"/>
    <x v="2"/>
    <x v="10"/>
    <x v="1"/>
    <x v="11"/>
    <x v="1"/>
    <x v="10"/>
    <x v="1"/>
    <x v="17"/>
    <x v="1"/>
    <x v="11"/>
    <x v="1"/>
    <x v="2"/>
    <x v="19"/>
    <x v="11"/>
    <x v="168"/>
    <x v="1"/>
    <x v="0"/>
    <x v="0"/>
    <x v="0"/>
    <x v="0"/>
    <x v="0"/>
    <x v="67"/>
    <x v="0"/>
    <x v="34"/>
    <x v="0"/>
    <x v="0"/>
    <x v="0"/>
    <x v="0"/>
    <x v="0"/>
    <x v="0"/>
    <x v="1"/>
    <x v="66"/>
    <x v="20"/>
    <x v="121"/>
    <x v="3"/>
    <x v="124"/>
    <x v="1"/>
    <x v="1"/>
    <x v="1"/>
    <x v="1"/>
    <x v="1"/>
    <x v="1"/>
    <x v="1"/>
    <x v="1"/>
    <x v="1"/>
    <x v="1"/>
    <x v="1"/>
    <x v="1"/>
  </r>
  <r>
    <x v="1"/>
    <x v="1"/>
    <x v="21"/>
    <x v="18"/>
    <x v="27"/>
    <x v="158"/>
    <x v="146"/>
    <x v="147"/>
    <x v="2"/>
    <x v="91"/>
    <x v="0"/>
    <x v="13"/>
    <x v="7"/>
    <x v="20"/>
    <x v="11"/>
    <x v="7"/>
    <x v="0"/>
    <x v="8"/>
    <x v="2"/>
    <x v="7"/>
    <x v="1"/>
    <x v="7"/>
    <x v="2"/>
    <x v="7"/>
    <x v="2"/>
    <x v="19"/>
    <x v="2"/>
    <x v="20"/>
    <x v="1"/>
    <x v="8"/>
    <x v="1"/>
    <x v="7"/>
    <x v="1"/>
    <x v="17"/>
    <x v="1"/>
    <x v="16"/>
    <x v="1"/>
    <x v="2"/>
    <x v="21"/>
    <x v="50"/>
    <x v="203"/>
    <x v="1"/>
    <x v="0"/>
    <x v="0"/>
    <x v="0"/>
    <x v="0"/>
    <x v="0"/>
    <x v="74"/>
    <x v="0"/>
    <x v="66"/>
    <x v="0"/>
    <x v="0"/>
    <x v="0"/>
    <x v="0"/>
    <x v="0"/>
    <x v="0"/>
    <x v="1"/>
    <x v="66"/>
    <x v="22"/>
    <x v="72"/>
    <x v="3"/>
    <x v="120"/>
    <x v="1"/>
    <x v="1"/>
    <x v="1"/>
    <x v="1"/>
    <x v="1"/>
    <x v="1"/>
    <x v="1"/>
    <x v="1"/>
    <x v="1"/>
    <x v="1"/>
    <x v="1"/>
    <x v="1"/>
  </r>
  <r>
    <x v="1"/>
    <x v="1"/>
    <x v="21"/>
    <x v="18"/>
    <x v="27"/>
    <x v="163"/>
    <x v="145"/>
    <x v="148"/>
    <x v="2"/>
    <x v="9"/>
    <x v="0"/>
    <x v="12"/>
    <x v="8"/>
    <x v="23"/>
    <x v="109"/>
    <x v="8"/>
    <x v="0"/>
    <x v="9"/>
    <x v="2"/>
    <x v="29"/>
    <x v="1"/>
    <x v="13"/>
    <x v="2"/>
    <x v="13"/>
    <x v="2"/>
    <x v="13"/>
    <x v="2"/>
    <x v="23"/>
    <x v="1"/>
    <x v="9"/>
    <x v="1"/>
    <x v="8"/>
    <x v="1"/>
    <x v="13"/>
    <x v="2"/>
    <x v="16"/>
    <x v="1"/>
    <x v="2"/>
    <x v="21"/>
    <x v="159"/>
    <x v="108"/>
    <x v="1"/>
    <x v="0"/>
    <x v="0"/>
    <x v="0"/>
    <x v="0"/>
    <x v="0"/>
    <x v="104"/>
    <x v="0"/>
    <x v="28"/>
    <x v="0"/>
    <x v="0"/>
    <x v="0"/>
    <x v="0"/>
    <x v="0"/>
    <x v="0"/>
    <x v="1"/>
    <x v="66"/>
    <x v="22"/>
    <x v="72"/>
    <x v="3"/>
    <x v="120"/>
    <x v="1"/>
    <x v="1"/>
    <x v="1"/>
    <x v="1"/>
    <x v="1"/>
    <x v="1"/>
    <x v="1"/>
    <x v="1"/>
    <x v="1"/>
    <x v="1"/>
    <x v="1"/>
    <x v="1"/>
  </r>
  <r>
    <x v="1"/>
    <x v="1"/>
    <x v="21"/>
    <x v="18"/>
    <x v="27"/>
    <x v="161"/>
    <x v="149"/>
    <x v="149"/>
    <x v="2"/>
    <x v="77"/>
    <x v="0"/>
    <x v="30"/>
    <x v="3"/>
    <x v="13"/>
    <x v="38"/>
    <x v="3"/>
    <x v="0"/>
    <x v="4"/>
    <x v="2"/>
    <x v="3"/>
    <x v="1"/>
    <x v="3"/>
    <x v="2"/>
    <x v="3"/>
    <x v="2"/>
    <x v="12"/>
    <x v="2"/>
    <x v="4"/>
    <x v="1"/>
    <x v="4"/>
    <x v="1"/>
    <x v="3"/>
    <x v="1"/>
    <x v="17"/>
    <x v="1"/>
    <x v="16"/>
    <x v="1"/>
    <x v="2"/>
    <x v="21"/>
    <x v="22"/>
    <x v="89"/>
    <x v="1"/>
    <x v="0"/>
    <x v="0"/>
    <x v="0"/>
    <x v="0"/>
    <x v="0"/>
    <x v="85"/>
    <x v="0"/>
    <x v="48"/>
    <x v="0"/>
    <x v="0"/>
    <x v="0"/>
    <x v="0"/>
    <x v="0"/>
    <x v="0"/>
    <x v="1"/>
    <x v="66"/>
    <x v="22"/>
    <x v="72"/>
    <x v="3"/>
    <x v="120"/>
    <x v="1"/>
    <x v="1"/>
    <x v="1"/>
    <x v="1"/>
    <x v="1"/>
    <x v="1"/>
    <x v="1"/>
    <x v="1"/>
    <x v="1"/>
    <x v="1"/>
    <x v="1"/>
    <x v="1"/>
  </r>
  <r>
    <x v="1"/>
    <x v="1"/>
    <x v="21"/>
    <x v="18"/>
    <x v="27"/>
    <x v="156"/>
    <x v="147"/>
    <x v="150"/>
    <x v="2"/>
    <x v="42"/>
    <x v="0"/>
    <x v="11"/>
    <x v="1"/>
    <x v="13"/>
    <x v="60"/>
    <x v="1"/>
    <x v="0"/>
    <x v="2"/>
    <x v="2"/>
    <x v="1"/>
    <x v="1"/>
    <x v="1"/>
    <x v="2"/>
    <x v="1"/>
    <x v="2"/>
    <x v="4"/>
    <x v="2"/>
    <x v="2"/>
    <x v="1"/>
    <x v="2"/>
    <x v="1"/>
    <x v="1"/>
    <x v="1"/>
    <x v="17"/>
    <x v="1"/>
    <x v="16"/>
    <x v="1"/>
    <x v="2"/>
    <x v="21"/>
    <x v="22"/>
    <x v="44"/>
    <x v="1"/>
    <x v="0"/>
    <x v="0"/>
    <x v="0"/>
    <x v="0"/>
    <x v="0"/>
    <x v="82"/>
    <x v="0"/>
    <x v="47"/>
    <x v="0"/>
    <x v="0"/>
    <x v="0"/>
    <x v="0"/>
    <x v="0"/>
    <x v="0"/>
    <x v="1"/>
    <x v="66"/>
    <x v="22"/>
    <x v="87"/>
    <x v="3"/>
    <x v="120"/>
    <x v="1"/>
    <x v="1"/>
    <x v="1"/>
    <x v="1"/>
    <x v="1"/>
    <x v="1"/>
    <x v="1"/>
    <x v="1"/>
    <x v="1"/>
    <x v="1"/>
    <x v="1"/>
    <x v="1"/>
  </r>
  <r>
    <x v="1"/>
    <x v="1"/>
    <x v="21"/>
    <x v="18"/>
    <x v="27"/>
    <x v="166"/>
    <x v="227"/>
    <x v="151"/>
    <x v="2"/>
    <x v="27"/>
    <x v="0"/>
    <x v="29"/>
    <x v="2"/>
    <x v="23"/>
    <x v="76"/>
    <x v="2"/>
    <x v="0"/>
    <x v="3"/>
    <x v="2"/>
    <x v="2"/>
    <x v="1"/>
    <x v="2"/>
    <x v="2"/>
    <x v="2"/>
    <x v="2"/>
    <x v="15"/>
    <x v="2"/>
    <x v="22"/>
    <x v="1"/>
    <x v="3"/>
    <x v="1"/>
    <x v="2"/>
    <x v="1"/>
    <x v="17"/>
    <x v="1"/>
    <x v="19"/>
    <x v="1"/>
    <x v="2"/>
    <x v="21"/>
    <x v="160"/>
    <x v="86"/>
    <x v="1"/>
    <x v="0"/>
    <x v="0"/>
    <x v="0"/>
    <x v="0"/>
    <x v="0"/>
    <x v="43"/>
    <x v="0"/>
    <x v="30"/>
    <x v="0"/>
    <x v="0"/>
    <x v="0"/>
    <x v="0"/>
    <x v="0"/>
    <x v="0"/>
    <x v="1"/>
    <x v="66"/>
    <x v="22"/>
    <x v="85"/>
    <x v="3"/>
    <x v="120"/>
    <x v="1"/>
    <x v="1"/>
    <x v="1"/>
    <x v="1"/>
    <x v="1"/>
    <x v="1"/>
    <x v="1"/>
    <x v="1"/>
    <x v="1"/>
    <x v="1"/>
    <x v="1"/>
    <x v="1"/>
  </r>
  <r>
    <x v="1"/>
    <x v="1"/>
    <x v="21"/>
    <x v="18"/>
    <x v="27"/>
    <x v="124"/>
    <x v="148"/>
    <x v="152"/>
    <x v="8"/>
    <x v="30"/>
    <x v="0"/>
    <x v="60"/>
    <x v="6"/>
    <x v="23"/>
    <x v="9"/>
    <x v="6"/>
    <x v="0"/>
    <x v="7"/>
    <x v="2"/>
    <x v="6"/>
    <x v="1"/>
    <x v="6"/>
    <x v="2"/>
    <x v="6"/>
    <x v="2"/>
    <x v="15"/>
    <x v="2"/>
    <x v="23"/>
    <x v="1"/>
    <x v="16"/>
    <x v="1"/>
    <x v="15"/>
    <x v="1"/>
    <x v="12"/>
    <x v="2"/>
    <x v="16"/>
    <x v="1"/>
    <x v="2"/>
    <x v="21"/>
    <x v="62"/>
    <x v="190"/>
    <x v="1"/>
    <x v="0"/>
    <x v="0"/>
    <x v="0"/>
    <x v="0"/>
    <x v="0"/>
    <x v="65"/>
    <x v="0"/>
    <x v="64"/>
    <x v="0"/>
    <x v="0"/>
    <x v="0"/>
    <x v="0"/>
    <x v="0"/>
    <x v="0"/>
    <x v="1"/>
    <x v="66"/>
    <x v="22"/>
    <x v="86"/>
    <x v="3"/>
    <x v="120"/>
    <x v="1"/>
    <x v="1"/>
    <x v="1"/>
    <x v="1"/>
    <x v="1"/>
    <x v="1"/>
    <x v="1"/>
    <x v="1"/>
    <x v="1"/>
    <x v="1"/>
    <x v="1"/>
    <x v="1"/>
  </r>
  <r>
    <x v="1"/>
    <x v="1"/>
    <x v="21"/>
    <x v="18"/>
    <x v="27"/>
    <x v="165"/>
    <x v="226"/>
    <x v="153"/>
    <x v="8"/>
    <x v="33"/>
    <x v="0"/>
    <x v="33"/>
    <x v="10"/>
    <x v="13"/>
    <x v="44"/>
    <x v="10"/>
    <x v="0"/>
    <x v="11"/>
    <x v="2"/>
    <x v="31"/>
    <x v="1"/>
    <x v="30"/>
    <x v="2"/>
    <x v="30"/>
    <x v="2"/>
    <x v="30"/>
    <x v="2"/>
    <x v="14"/>
    <x v="1"/>
    <x v="30"/>
    <x v="1"/>
    <x v="29"/>
    <x v="1"/>
    <x v="17"/>
    <x v="1"/>
    <x v="16"/>
    <x v="1"/>
    <x v="2"/>
    <x v="21"/>
    <x v="22"/>
    <x v="100"/>
    <x v="1"/>
    <x v="0"/>
    <x v="0"/>
    <x v="0"/>
    <x v="0"/>
    <x v="0"/>
    <x v="50"/>
    <x v="1"/>
    <x v="16"/>
    <x v="0"/>
    <x v="0"/>
    <x v="0"/>
    <x v="0"/>
    <x v="0"/>
    <x v="0"/>
    <x v="1"/>
    <x v="44"/>
    <x v="22"/>
    <x v="73"/>
    <x v="3"/>
    <x v="138"/>
    <x v="1"/>
    <x v="1"/>
    <x v="1"/>
    <x v="1"/>
    <x v="1"/>
    <x v="1"/>
    <x v="1"/>
    <x v="1"/>
    <x v="1"/>
    <x v="1"/>
    <x v="1"/>
    <x v="1"/>
  </r>
  <r>
    <x v="1"/>
    <x v="1"/>
    <x v="23"/>
    <x v="1"/>
    <x v="2"/>
    <x v="190"/>
    <x v="12"/>
    <x v="161"/>
    <x v="4"/>
    <x v="43"/>
    <x v="0"/>
    <x v="39"/>
    <x v="7"/>
    <x v="11"/>
    <x v="65"/>
    <x v="7"/>
    <x v="0"/>
    <x v="8"/>
    <x v="2"/>
    <x v="7"/>
    <x v="1"/>
    <x v="13"/>
    <x v="2"/>
    <x v="13"/>
    <x v="2"/>
    <x v="13"/>
    <x v="2"/>
    <x v="7"/>
    <x v="1"/>
    <x v="8"/>
    <x v="1"/>
    <x v="7"/>
    <x v="1"/>
    <x v="17"/>
    <x v="1"/>
    <x v="8"/>
    <x v="1"/>
    <x v="1"/>
    <x v="22"/>
    <x v="16"/>
    <x v="56"/>
    <x v="1"/>
    <x v="0"/>
    <x v="0"/>
    <x v="0"/>
    <x v="0"/>
    <x v="0"/>
    <x v="100"/>
    <x v="0"/>
    <x v="37"/>
    <x v="0"/>
    <x v="0"/>
    <x v="0"/>
    <x v="0"/>
    <x v="0"/>
    <x v="0"/>
    <x v="1"/>
    <x v="66"/>
    <x v="23"/>
    <x v="18"/>
    <x v="3"/>
    <x v="11"/>
    <x v="1"/>
    <x v="1"/>
    <x v="1"/>
    <x v="1"/>
    <x v="1"/>
    <x v="1"/>
    <x v="1"/>
    <x v="1"/>
    <x v="1"/>
    <x v="1"/>
    <x v="1"/>
    <x v="1"/>
  </r>
  <r>
    <x v="1"/>
    <x v="1"/>
    <x v="23"/>
    <x v="1"/>
    <x v="2"/>
    <x v="130"/>
    <x v="11"/>
    <x v="162"/>
    <x v="2"/>
    <x v="65"/>
    <x v="0"/>
    <x v="39"/>
    <x v="9"/>
    <x v="11"/>
    <x v="98"/>
    <x v="9"/>
    <x v="0"/>
    <x v="10"/>
    <x v="2"/>
    <x v="9"/>
    <x v="1"/>
    <x v="9"/>
    <x v="2"/>
    <x v="9"/>
    <x v="2"/>
    <x v="9"/>
    <x v="2"/>
    <x v="9"/>
    <x v="1"/>
    <x v="10"/>
    <x v="1"/>
    <x v="9"/>
    <x v="1"/>
    <x v="7"/>
    <x v="2"/>
    <x v="10"/>
    <x v="1"/>
    <x v="1"/>
    <x v="22"/>
    <x v="16"/>
    <x v="98"/>
    <x v="1"/>
    <x v="0"/>
    <x v="0"/>
    <x v="0"/>
    <x v="0"/>
    <x v="0"/>
    <x v="91"/>
    <x v="0"/>
    <x v="21"/>
    <x v="0"/>
    <x v="0"/>
    <x v="0"/>
    <x v="0"/>
    <x v="0"/>
    <x v="0"/>
    <x v="1"/>
    <x v="66"/>
    <x v="23"/>
    <x v="118"/>
    <x v="3"/>
    <x v="11"/>
    <x v="1"/>
    <x v="1"/>
    <x v="1"/>
    <x v="1"/>
    <x v="1"/>
    <x v="1"/>
    <x v="1"/>
    <x v="1"/>
    <x v="1"/>
    <x v="1"/>
    <x v="1"/>
    <x v="1"/>
  </r>
  <r>
    <x v="1"/>
    <x v="1"/>
    <x v="23"/>
    <x v="1"/>
    <x v="2"/>
    <x v="152"/>
    <x v="240"/>
    <x v="163"/>
    <x v="2"/>
    <x v="71"/>
    <x v="0"/>
    <x v="39"/>
    <x v="18"/>
    <x v="35"/>
    <x v="95"/>
    <x v="19"/>
    <x v="0"/>
    <x v="21"/>
    <x v="2"/>
    <x v="18"/>
    <x v="1"/>
    <x v="18"/>
    <x v="2"/>
    <x v="19"/>
    <x v="2"/>
    <x v="18"/>
    <x v="2"/>
    <x v="18"/>
    <x v="1"/>
    <x v="19"/>
    <x v="1"/>
    <x v="18"/>
    <x v="1"/>
    <x v="17"/>
    <x v="1"/>
    <x v="20"/>
    <x v="1"/>
    <x v="1"/>
    <x v="22"/>
    <x v="47"/>
    <x v="143"/>
    <x v="1"/>
    <x v="0"/>
    <x v="0"/>
    <x v="0"/>
    <x v="0"/>
    <x v="0"/>
    <x v="88"/>
    <x v="0"/>
    <x v="40"/>
    <x v="0"/>
    <x v="0"/>
    <x v="0"/>
    <x v="0"/>
    <x v="0"/>
    <x v="0"/>
    <x v="1"/>
    <x v="66"/>
    <x v="37"/>
    <x v="32"/>
    <x v="3"/>
    <x v="122"/>
    <x v="1"/>
    <x v="1"/>
    <x v="1"/>
    <x v="1"/>
    <x v="1"/>
    <x v="1"/>
    <x v="1"/>
    <x v="1"/>
    <x v="1"/>
    <x v="1"/>
    <x v="1"/>
    <x v="1"/>
  </r>
  <r>
    <x v="1"/>
    <x v="1"/>
    <x v="23"/>
    <x v="1"/>
    <x v="2"/>
    <x v="96"/>
    <x v="14"/>
    <x v="164"/>
    <x v="2"/>
    <x v="117"/>
    <x v="0"/>
    <x v="39"/>
    <x v="6"/>
    <x v="35"/>
    <x v="61"/>
    <x v="6"/>
    <x v="0"/>
    <x v="7"/>
    <x v="2"/>
    <x v="6"/>
    <x v="1"/>
    <x v="6"/>
    <x v="2"/>
    <x v="6"/>
    <x v="2"/>
    <x v="6"/>
    <x v="2"/>
    <x v="6"/>
    <x v="1"/>
    <x v="7"/>
    <x v="1"/>
    <x v="6"/>
    <x v="1"/>
    <x v="17"/>
    <x v="1"/>
    <x v="7"/>
    <x v="1"/>
    <x v="1"/>
    <x v="22"/>
    <x v="16"/>
    <x v="149"/>
    <x v="1"/>
    <x v="0"/>
    <x v="0"/>
    <x v="0"/>
    <x v="0"/>
    <x v="0"/>
    <x v="103"/>
    <x v="0"/>
    <x v="41"/>
    <x v="0"/>
    <x v="0"/>
    <x v="0"/>
    <x v="0"/>
    <x v="0"/>
    <x v="0"/>
    <x v="1"/>
    <x v="54"/>
    <x v="23"/>
    <x v="18"/>
    <x v="3"/>
    <x v="9"/>
    <x v="1"/>
    <x v="1"/>
    <x v="1"/>
    <x v="1"/>
    <x v="1"/>
    <x v="1"/>
    <x v="1"/>
    <x v="1"/>
    <x v="1"/>
    <x v="1"/>
    <x v="1"/>
    <x v="1"/>
  </r>
  <r>
    <x v="1"/>
    <x v="1"/>
    <x v="23"/>
    <x v="1"/>
    <x v="2"/>
    <x v="18"/>
    <x v="13"/>
    <x v="165"/>
    <x v="2"/>
    <x v="108"/>
    <x v="0"/>
    <x v="39"/>
    <x v="1"/>
    <x v="35"/>
    <x v="82"/>
    <x v="1"/>
    <x v="0"/>
    <x v="2"/>
    <x v="2"/>
    <x v="1"/>
    <x v="1"/>
    <x v="1"/>
    <x v="2"/>
    <x v="1"/>
    <x v="2"/>
    <x v="1"/>
    <x v="2"/>
    <x v="2"/>
    <x v="1"/>
    <x v="2"/>
    <x v="1"/>
    <x v="1"/>
    <x v="1"/>
    <x v="17"/>
    <x v="1"/>
    <x v="2"/>
    <x v="1"/>
    <x v="1"/>
    <x v="22"/>
    <x v="25"/>
    <x v="16"/>
    <x v="1"/>
    <x v="0"/>
    <x v="0"/>
    <x v="0"/>
    <x v="0"/>
    <x v="0"/>
    <x v="66"/>
    <x v="0"/>
    <x v="31"/>
    <x v="0"/>
    <x v="0"/>
    <x v="0"/>
    <x v="0"/>
    <x v="0"/>
    <x v="0"/>
    <x v="1"/>
    <x v="66"/>
    <x v="23"/>
    <x v="18"/>
    <x v="3"/>
    <x v="12"/>
    <x v="1"/>
    <x v="1"/>
    <x v="1"/>
    <x v="1"/>
    <x v="1"/>
    <x v="1"/>
    <x v="1"/>
    <x v="1"/>
    <x v="1"/>
    <x v="1"/>
    <x v="1"/>
    <x v="1"/>
  </r>
  <r>
    <x v="1"/>
    <x v="1"/>
    <x v="23"/>
    <x v="1"/>
    <x v="2"/>
    <x v="151"/>
    <x v="189"/>
    <x v="166"/>
    <x v="2"/>
    <x v="113"/>
    <x v="0"/>
    <x v="39"/>
    <x v="4"/>
    <x v="35"/>
    <x v="3"/>
    <x v="4"/>
    <x v="0"/>
    <x v="5"/>
    <x v="2"/>
    <x v="4"/>
    <x v="1"/>
    <x v="4"/>
    <x v="2"/>
    <x v="4"/>
    <x v="2"/>
    <x v="4"/>
    <x v="2"/>
    <x v="5"/>
    <x v="1"/>
    <x v="5"/>
    <x v="1"/>
    <x v="4"/>
    <x v="1"/>
    <x v="17"/>
    <x v="1"/>
    <x v="5"/>
    <x v="1"/>
    <x v="1"/>
    <x v="22"/>
    <x v="16"/>
    <x v="202"/>
    <x v="1"/>
    <x v="0"/>
    <x v="0"/>
    <x v="0"/>
    <x v="0"/>
    <x v="0"/>
    <x v="13"/>
    <x v="0"/>
    <x v="14"/>
    <x v="0"/>
    <x v="0"/>
    <x v="0"/>
    <x v="0"/>
    <x v="0"/>
    <x v="0"/>
    <x v="1"/>
    <x v="66"/>
    <x v="23"/>
    <x v="92"/>
    <x v="3"/>
    <x v="12"/>
    <x v="1"/>
    <x v="1"/>
    <x v="1"/>
    <x v="1"/>
    <x v="1"/>
    <x v="1"/>
    <x v="1"/>
    <x v="1"/>
    <x v="1"/>
    <x v="1"/>
    <x v="1"/>
    <x v="1"/>
  </r>
  <r>
    <x v="1"/>
    <x v="1"/>
    <x v="23"/>
    <x v="1"/>
    <x v="0"/>
    <x v="139"/>
    <x v="186"/>
    <x v="167"/>
    <x v="2"/>
    <x v="115"/>
    <x v="0"/>
    <x v="39"/>
    <x v="8"/>
    <x v="35"/>
    <x v="61"/>
    <x v="8"/>
    <x v="0"/>
    <x v="9"/>
    <x v="2"/>
    <x v="8"/>
    <x v="1"/>
    <x v="8"/>
    <x v="2"/>
    <x v="8"/>
    <x v="2"/>
    <x v="8"/>
    <x v="2"/>
    <x v="8"/>
    <x v="1"/>
    <x v="9"/>
    <x v="1"/>
    <x v="8"/>
    <x v="1"/>
    <x v="17"/>
    <x v="1"/>
    <x v="9"/>
    <x v="1"/>
    <x v="1"/>
    <x v="22"/>
    <x v="16"/>
    <x v="176"/>
    <x v="1"/>
    <x v="0"/>
    <x v="0"/>
    <x v="0"/>
    <x v="0"/>
    <x v="0"/>
    <x v="81"/>
    <x v="0"/>
    <x v="17"/>
    <x v="0"/>
    <x v="0"/>
    <x v="0"/>
    <x v="0"/>
    <x v="0"/>
    <x v="0"/>
    <x v="1"/>
    <x v="66"/>
    <x v="23"/>
    <x v="18"/>
    <x v="3"/>
    <x v="14"/>
    <x v="1"/>
    <x v="1"/>
    <x v="1"/>
    <x v="1"/>
    <x v="1"/>
    <x v="1"/>
    <x v="1"/>
    <x v="1"/>
    <x v="1"/>
    <x v="1"/>
    <x v="1"/>
    <x v="1"/>
  </r>
  <r>
    <x v="1"/>
    <x v="1"/>
    <x v="25"/>
    <x v="14"/>
    <x v="10"/>
    <x v="149"/>
    <x v="249"/>
    <x v="175"/>
    <x v="0"/>
    <x v="77"/>
    <x v="0"/>
    <x v="39"/>
    <x v="1"/>
    <x v="5"/>
    <x v="34"/>
    <x v="1"/>
    <x v="0"/>
    <x v="2"/>
    <x v="2"/>
    <x v="1"/>
    <x v="1"/>
    <x v="1"/>
    <x v="2"/>
    <x v="1"/>
    <x v="2"/>
    <x v="1"/>
    <x v="2"/>
    <x v="2"/>
    <x v="1"/>
    <x v="2"/>
    <x v="1"/>
    <x v="1"/>
    <x v="1"/>
    <x v="17"/>
    <x v="1"/>
    <x v="2"/>
    <x v="1"/>
    <x v="2"/>
    <x v="24"/>
    <x v="36"/>
    <x v="177"/>
    <x v="1"/>
    <x v="0"/>
    <x v="0"/>
    <x v="0"/>
    <x v="0"/>
    <x v="0"/>
    <x v="26"/>
    <x v="0"/>
    <x v="36"/>
    <x v="0"/>
    <x v="0"/>
    <x v="0"/>
    <x v="0"/>
    <x v="0"/>
    <x v="0"/>
    <x v="1"/>
    <x v="52"/>
    <x v="25"/>
    <x v="95"/>
    <x v="3"/>
    <x v="53"/>
    <x v="1"/>
    <x v="1"/>
    <x v="1"/>
    <x v="1"/>
    <x v="1"/>
    <x v="1"/>
    <x v="1"/>
    <x v="1"/>
    <x v="1"/>
    <x v="1"/>
    <x v="1"/>
    <x v="1"/>
  </r>
  <r>
    <x v="1"/>
    <x v="1"/>
    <x v="25"/>
    <x v="14"/>
    <x v="10"/>
    <x v="199"/>
    <x v="127"/>
    <x v="176"/>
    <x v="0"/>
    <x v="85"/>
    <x v="0"/>
    <x v="39"/>
    <x v="8"/>
    <x v="7"/>
    <x v="61"/>
    <x v="8"/>
    <x v="0"/>
    <x v="12"/>
    <x v="2"/>
    <x v="8"/>
    <x v="1"/>
    <x v="9"/>
    <x v="2"/>
    <x v="11"/>
    <x v="2"/>
    <x v="9"/>
    <x v="2"/>
    <x v="8"/>
    <x v="1"/>
    <x v="10"/>
    <x v="1"/>
    <x v="8"/>
    <x v="1"/>
    <x v="17"/>
    <x v="1"/>
    <x v="9"/>
    <x v="1"/>
    <x v="2"/>
    <x v="24"/>
    <x v="37"/>
    <x v="158"/>
    <x v="1"/>
    <x v="0"/>
    <x v="0"/>
    <x v="0"/>
    <x v="0"/>
    <x v="0"/>
    <x v="25"/>
    <x v="0"/>
    <x v="16"/>
    <x v="0"/>
    <x v="0"/>
    <x v="0"/>
    <x v="0"/>
    <x v="0"/>
    <x v="0"/>
    <x v="1"/>
    <x v="44"/>
    <x v="25"/>
    <x v="96"/>
    <x v="3"/>
    <x v="21"/>
    <x v="1"/>
    <x v="1"/>
    <x v="1"/>
    <x v="1"/>
    <x v="1"/>
    <x v="1"/>
    <x v="1"/>
    <x v="1"/>
    <x v="1"/>
    <x v="1"/>
    <x v="1"/>
    <x v="1"/>
  </r>
  <r>
    <x v="1"/>
    <x v="1"/>
    <x v="25"/>
    <x v="14"/>
    <x v="10"/>
    <x v="13"/>
    <x v="218"/>
    <x v="177"/>
    <x v="0"/>
    <x v="128"/>
    <x v="0"/>
    <x v="25"/>
    <x v="3"/>
    <x v="2"/>
    <x v="33"/>
    <x v="3"/>
    <x v="0"/>
    <x v="4"/>
    <x v="2"/>
    <x v="3"/>
    <x v="1"/>
    <x v="3"/>
    <x v="2"/>
    <x v="3"/>
    <x v="2"/>
    <x v="3"/>
    <x v="2"/>
    <x v="4"/>
    <x v="1"/>
    <x v="4"/>
    <x v="1"/>
    <x v="3"/>
    <x v="1"/>
    <x v="17"/>
    <x v="1"/>
    <x v="4"/>
    <x v="1"/>
    <x v="2"/>
    <x v="24"/>
    <x v="13"/>
    <x v="154"/>
    <x v="1"/>
    <x v="0"/>
    <x v="0"/>
    <x v="0"/>
    <x v="0"/>
    <x v="0"/>
    <x v="10"/>
    <x v="0"/>
    <x v="14"/>
    <x v="0"/>
    <x v="0"/>
    <x v="0"/>
    <x v="0"/>
    <x v="0"/>
    <x v="0"/>
    <x v="1"/>
    <x v="62"/>
    <x v="25"/>
    <x v="12"/>
    <x v="3"/>
    <x v="22"/>
    <x v="1"/>
    <x v="1"/>
    <x v="1"/>
    <x v="1"/>
    <x v="1"/>
    <x v="1"/>
    <x v="1"/>
    <x v="1"/>
    <x v="1"/>
    <x v="1"/>
    <x v="1"/>
    <x v="1"/>
  </r>
  <r>
    <x v="1"/>
    <x v="1"/>
    <x v="25"/>
    <x v="14"/>
    <x v="10"/>
    <x v="93"/>
    <x v="126"/>
    <x v="178"/>
    <x v="11"/>
    <x v="43"/>
    <x v="0"/>
    <x v="39"/>
    <x v="5"/>
    <x v="4"/>
    <x v="61"/>
    <x v="5"/>
    <x v="0"/>
    <x v="6"/>
    <x v="2"/>
    <x v="5"/>
    <x v="1"/>
    <x v="5"/>
    <x v="2"/>
    <x v="5"/>
    <x v="2"/>
    <x v="5"/>
    <x v="2"/>
    <x v="6"/>
    <x v="1"/>
    <x v="6"/>
    <x v="1"/>
    <x v="5"/>
    <x v="1"/>
    <x v="17"/>
    <x v="1"/>
    <x v="4"/>
    <x v="1"/>
    <x v="2"/>
    <x v="24"/>
    <x v="38"/>
    <x v="128"/>
    <x v="1"/>
    <x v="0"/>
    <x v="0"/>
    <x v="0"/>
    <x v="0"/>
    <x v="0"/>
    <x v="95"/>
    <x v="0"/>
    <x v="30"/>
    <x v="0"/>
    <x v="0"/>
    <x v="0"/>
    <x v="0"/>
    <x v="0"/>
    <x v="0"/>
    <x v="1"/>
    <x v="66"/>
    <x v="25"/>
    <x v="97"/>
    <x v="3"/>
    <x v="23"/>
    <x v="1"/>
    <x v="1"/>
    <x v="1"/>
    <x v="1"/>
    <x v="1"/>
    <x v="1"/>
    <x v="1"/>
    <x v="1"/>
    <x v="1"/>
    <x v="1"/>
    <x v="1"/>
    <x v="1"/>
  </r>
  <r>
    <x v="1"/>
    <x v="1"/>
    <x v="25"/>
    <x v="14"/>
    <x v="10"/>
    <x v="26"/>
    <x v="130"/>
    <x v="179"/>
    <x v="1"/>
    <x v="51"/>
    <x v="0"/>
    <x v="104"/>
    <x v="8"/>
    <x v="8"/>
    <x v="61"/>
    <x v="8"/>
    <x v="0"/>
    <x v="13"/>
    <x v="2"/>
    <x v="9"/>
    <x v="1"/>
    <x v="10"/>
    <x v="2"/>
    <x v="11"/>
    <x v="2"/>
    <x v="10"/>
    <x v="2"/>
    <x v="9"/>
    <x v="1"/>
    <x v="30"/>
    <x v="1"/>
    <x v="12"/>
    <x v="1"/>
    <x v="17"/>
    <x v="1"/>
    <x v="10"/>
    <x v="1"/>
    <x v="2"/>
    <x v="24"/>
    <x v="39"/>
    <x v="181"/>
    <x v="1"/>
    <x v="0"/>
    <x v="0"/>
    <x v="0"/>
    <x v="0"/>
    <x v="0"/>
    <x v="31"/>
    <x v="0"/>
    <x v="15"/>
    <x v="0"/>
    <x v="0"/>
    <x v="0"/>
    <x v="0"/>
    <x v="0"/>
    <x v="0"/>
    <x v="1"/>
    <x v="66"/>
    <x v="25"/>
    <x v="97"/>
    <x v="3"/>
    <x v="24"/>
    <x v="1"/>
    <x v="1"/>
    <x v="1"/>
    <x v="1"/>
    <x v="1"/>
    <x v="1"/>
    <x v="1"/>
    <x v="1"/>
    <x v="1"/>
    <x v="1"/>
    <x v="1"/>
    <x v="1"/>
  </r>
  <r>
    <x v="1"/>
    <x v="1"/>
    <x v="25"/>
    <x v="14"/>
    <x v="10"/>
    <x v="92"/>
    <x v="128"/>
    <x v="180"/>
    <x v="1"/>
    <x v="65"/>
    <x v="0"/>
    <x v="39"/>
    <x v="4"/>
    <x v="12"/>
    <x v="102"/>
    <x v="4"/>
    <x v="0"/>
    <x v="17"/>
    <x v="2"/>
    <x v="4"/>
    <x v="1"/>
    <x v="14"/>
    <x v="2"/>
    <x v="15"/>
    <x v="2"/>
    <x v="14"/>
    <x v="2"/>
    <x v="5"/>
    <x v="1"/>
    <x v="5"/>
    <x v="1"/>
    <x v="4"/>
    <x v="1"/>
    <x v="8"/>
    <x v="2"/>
    <x v="8"/>
    <x v="1"/>
    <x v="2"/>
    <x v="24"/>
    <x v="48"/>
    <x v="122"/>
    <x v="1"/>
    <x v="0"/>
    <x v="0"/>
    <x v="0"/>
    <x v="0"/>
    <x v="0"/>
    <x v="93"/>
    <x v="0"/>
    <x v="34"/>
    <x v="0"/>
    <x v="0"/>
    <x v="0"/>
    <x v="0"/>
    <x v="0"/>
    <x v="0"/>
    <x v="1"/>
    <x v="51"/>
    <x v="25"/>
    <x v="98"/>
    <x v="3"/>
    <x v="53"/>
    <x v="1"/>
    <x v="1"/>
    <x v="1"/>
    <x v="1"/>
    <x v="1"/>
    <x v="1"/>
    <x v="1"/>
    <x v="1"/>
    <x v="1"/>
    <x v="1"/>
    <x v="1"/>
    <x v="1"/>
  </r>
  <r>
    <x v="1"/>
    <x v="1"/>
    <x v="25"/>
    <x v="14"/>
    <x v="10"/>
    <x v="89"/>
    <x v="220"/>
    <x v="181"/>
    <x v="0"/>
    <x v="77"/>
    <x v="0"/>
    <x v="39"/>
    <x v="4"/>
    <x v="18"/>
    <x v="87"/>
    <x v="7"/>
    <x v="0"/>
    <x v="22"/>
    <x v="2"/>
    <x v="19"/>
    <x v="1"/>
    <x v="19"/>
    <x v="2"/>
    <x v="19"/>
    <x v="2"/>
    <x v="19"/>
    <x v="2"/>
    <x v="6"/>
    <x v="1"/>
    <x v="7"/>
    <x v="1"/>
    <x v="4"/>
    <x v="1"/>
    <x v="17"/>
    <x v="1"/>
    <x v="21"/>
    <x v="1"/>
    <x v="2"/>
    <x v="24"/>
    <x v="67"/>
    <x v="85"/>
    <x v="1"/>
    <x v="0"/>
    <x v="0"/>
    <x v="0"/>
    <x v="0"/>
    <x v="0"/>
    <x v="29"/>
    <x v="0"/>
    <x v="9"/>
    <x v="0"/>
    <x v="0"/>
    <x v="0"/>
    <x v="0"/>
    <x v="0"/>
    <x v="0"/>
    <x v="1"/>
    <x v="47"/>
    <x v="25"/>
    <x v="98"/>
    <x v="3"/>
    <x v="84"/>
    <x v="1"/>
    <x v="1"/>
    <x v="1"/>
    <x v="1"/>
    <x v="1"/>
    <x v="1"/>
    <x v="1"/>
    <x v="1"/>
    <x v="1"/>
    <x v="1"/>
    <x v="1"/>
    <x v="1"/>
  </r>
  <r>
    <x v="1"/>
    <x v="1"/>
    <x v="26"/>
    <x v="20"/>
    <x v="19"/>
    <x v="80"/>
    <x v="178"/>
    <x v="182"/>
    <x v="1"/>
    <x v="109"/>
    <x v="0"/>
    <x v="47"/>
    <x v="1"/>
    <x v="8"/>
    <x v="117"/>
    <x v="1"/>
    <x v="0"/>
    <x v="2"/>
    <x v="2"/>
    <x v="1"/>
    <x v="1"/>
    <x v="3"/>
    <x v="2"/>
    <x v="3"/>
    <x v="2"/>
    <x v="3"/>
    <x v="2"/>
    <x v="2"/>
    <x v="1"/>
    <x v="2"/>
    <x v="1"/>
    <x v="1"/>
    <x v="1"/>
    <x v="17"/>
    <x v="1"/>
    <x v="2"/>
    <x v="1"/>
    <x v="2"/>
    <x v="28"/>
    <x v="24"/>
    <x v="230"/>
    <x v="1"/>
    <x v="0"/>
    <x v="0"/>
    <x v="0"/>
    <x v="0"/>
    <x v="0"/>
    <x v="90"/>
    <x v="0"/>
    <x v="30"/>
    <x v="0"/>
    <x v="0"/>
    <x v="0"/>
    <x v="0"/>
    <x v="0"/>
    <x v="0"/>
    <x v="1"/>
    <x v="60"/>
    <x v="29"/>
    <x v="93"/>
    <x v="3"/>
    <x v="48"/>
    <x v="1"/>
    <x v="1"/>
    <x v="1"/>
    <x v="1"/>
    <x v="1"/>
    <x v="1"/>
    <x v="1"/>
    <x v="1"/>
    <x v="1"/>
    <x v="1"/>
    <x v="1"/>
    <x v="1"/>
  </r>
  <r>
    <x v="1"/>
    <x v="1"/>
    <x v="26"/>
    <x v="20"/>
    <x v="19"/>
    <x v="207"/>
    <x v="177"/>
    <x v="183"/>
    <x v="1"/>
    <x v="57"/>
    <x v="0"/>
    <x v="38"/>
    <x v="7"/>
    <x v="12"/>
    <x v="104"/>
    <x v="7"/>
    <x v="0"/>
    <x v="8"/>
    <x v="2"/>
    <x v="7"/>
    <x v="1"/>
    <x v="14"/>
    <x v="2"/>
    <x v="14"/>
    <x v="2"/>
    <x v="14"/>
    <x v="2"/>
    <x v="7"/>
    <x v="1"/>
    <x v="8"/>
    <x v="1"/>
    <x v="7"/>
    <x v="1"/>
    <x v="17"/>
    <x v="1"/>
    <x v="8"/>
    <x v="1"/>
    <x v="2"/>
    <x v="28"/>
    <x v="24"/>
    <x v="234"/>
    <x v="1"/>
    <x v="0"/>
    <x v="0"/>
    <x v="0"/>
    <x v="0"/>
    <x v="0"/>
    <x v="70"/>
    <x v="0"/>
    <x v="21"/>
    <x v="0"/>
    <x v="0"/>
    <x v="0"/>
    <x v="0"/>
    <x v="0"/>
    <x v="0"/>
    <x v="1"/>
    <x v="60"/>
    <x v="29"/>
    <x v="33"/>
    <x v="3"/>
    <x v="47"/>
    <x v="1"/>
    <x v="1"/>
    <x v="1"/>
    <x v="1"/>
    <x v="1"/>
    <x v="1"/>
    <x v="1"/>
    <x v="1"/>
    <x v="1"/>
    <x v="1"/>
    <x v="1"/>
    <x v="1"/>
  </r>
  <r>
    <x v="1"/>
    <x v="1"/>
    <x v="26"/>
    <x v="20"/>
    <x v="19"/>
    <x v="171"/>
    <x v="236"/>
    <x v="184"/>
    <x v="0"/>
    <x v="31"/>
    <x v="0"/>
    <x v="38"/>
    <x v="2"/>
    <x v="8"/>
    <x v="79"/>
    <x v="2"/>
    <x v="0"/>
    <x v="3"/>
    <x v="2"/>
    <x v="2"/>
    <x v="1"/>
    <x v="4"/>
    <x v="2"/>
    <x v="4"/>
    <x v="2"/>
    <x v="4"/>
    <x v="2"/>
    <x v="3"/>
    <x v="1"/>
    <x v="3"/>
    <x v="1"/>
    <x v="2"/>
    <x v="1"/>
    <x v="17"/>
    <x v="1"/>
    <x v="3"/>
    <x v="1"/>
    <x v="2"/>
    <x v="28"/>
    <x v="71"/>
    <x v="229"/>
    <x v="1"/>
    <x v="0"/>
    <x v="0"/>
    <x v="0"/>
    <x v="0"/>
    <x v="0"/>
    <x v="10"/>
    <x v="0"/>
    <x v="38"/>
    <x v="0"/>
    <x v="0"/>
    <x v="0"/>
    <x v="0"/>
    <x v="0"/>
    <x v="0"/>
    <x v="1"/>
    <x v="51"/>
    <x v="29"/>
    <x v="94"/>
    <x v="3"/>
    <x v="51"/>
    <x v="1"/>
    <x v="1"/>
    <x v="1"/>
    <x v="1"/>
    <x v="1"/>
    <x v="1"/>
    <x v="1"/>
    <x v="1"/>
    <x v="1"/>
    <x v="1"/>
    <x v="1"/>
    <x v="1"/>
  </r>
  <r>
    <x v="1"/>
    <x v="1"/>
    <x v="26"/>
    <x v="20"/>
    <x v="19"/>
    <x v="184"/>
    <x v="180"/>
    <x v="185"/>
    <x v="1"/>
    <x v="111"/>
    <x v="0"/>
    <x v="96"/>
    <x v="1"/>
    <x v="9"/>
    <x v="90"/>
    <x v="1"/>
    <x v="0"/>
    <x v="2"/>
    <x v="2"/>
    <x v="1"/>
    <x v="1"/>
    <x v="11"/>
    <x v="2"/>
    <x v="11"/>
    <x v="2"/>
    <x v="11"/>
    <x v="2"/>
    <x v="2"/>
    <x v="1"/>
    <x v="2"/>
    <x v="1"/>
    <x v="1"/>
    <x v="1"/>
    <x v="17"/>
    <x v="1"/>
    <x v="2"/>
    <x v="1"/>
    <x v="2"/>
    <x v="28"/>
    <x v="24"/>
    <x v="233"/>
    <x v="1"/>
    <x v="0"/>
    <x v="0"/>
    <x v="0"/>
    <x v="0"/>
    <x v="0"/>
    <x v="98"/>
    <x v="0"/>
    <x v="54"/>
    <x v="0"/>
    <x v="0"/>
    <x v="0"/>
    <x v="0"/>
    <x v="0"/>
    <x v="0"/>
    <x v="1"/>
    <x v="44"/>
    <x v="29"/>
    <x v="151"/>
    <x v="3"/>
    <x v="48"/>
    <x v="1"/>
    <x v="1"/>
    <x v="1"/>
    <x v="1"/>
    <x v="1"/>
    <x v="1"/>
    <x v="1"/>
    <x v="1"/>
    <x v="1"/>
    <x v="1"/>
    <x v="1"/>
    <x v="1"/>
  </r>
  <r>
    <x v="1"/>
    <x v="1"/>
    <x v="26"/>
    <x v="20"/>
    <x v="19"/>
    <x v="5"/>
    <x v="181"/>
    <x v="186"/>
    <x v="1"/>
    <x v="60"/>
    <x v="0"/>
    <x v="46"/>
    <x v="7"/>
    <x v="20"/>
    <x v="80"/>
    <x v="7"/>
    <x v="0"/>
    <x v="8"/>
    <x v="2"/>
    <x v="7"/>
    <x v="1"/>
    <x v="21"/>
    <x v="2"/>
    <x v="21"/>
    <x v="2"/>
    <x v="21"/>
    <x v="2"/>
    <x v="7"/>
    <x v="1"/>
    <x v="8"/>
    <x v="1"/>
    <x v="7"/>
    <x v="1"/>
    <x v="17"/>
    <x v="1"/>
    <x v="8"/>
    <x v="1"/>
    <x v="2"/>
    <x v="28"/>
    <x v="51"/>
    <x v="235"/>
    <x v="1"/>
    <x v="0"/>
    <x v="0"/>
    <x v="0"/>
    <x v="0"/>
    <x v="0"/>
    <x v="94"/>
    <x v="0"/>
    <x v="51"/>
    <x v="0"/>
    <x v="0"/>
    <x v="0"/>
    <x v="0"/>
    <x v="0"/>
    <x v="0"/>
    <x v="1"/>
    <x v="54"/>
    <x v="29"/>
    <x v="94"/>
    <x v="3"/>
    <x v="48"/>
    <x v="1"/>
    <x v="1"/>
    <x v="1"/>
    <x v="1"/>
    <x v="1"/>
    <x v="1"/>
    <x v="1"/>
    <x v="1"/>
    <x v="1"/>
    <x v="1"/>
    <x v="1"/>
    <x v="1"/>
  </r>
  <r>
    <x v="1"/>
    <x v="1"/>
    <x v="26"/>
    <x v="20"/>
    <x v="19"/>
    <x v="71"/>
    <x v="179"/>
    <x v="187"/>
    <x v="1"/>
    <x v="19"/>
    <x v="0"/>
    <x v="38"/>
    <x v="8"/>
    <x v="20"/>
    <x v="104"/>
    <x v="8"/>
    <x v="0"/>
    <x v="9"/>
    <x v="2"/>
    <x v="8"/>
    <x v="1"/>
    <x v="21"/>
    <x v="2"/>
    <x v="21"/>
    <x v="2"/>
    <x v="21"/>
    <x v="2"/>
    <x v="8"/>
    <x v="1"/>
    <x v="9"/>
    <x v="1"/>
    <x v="8"/>
    <x v="1"/>
    <x v="17"/>
    <x v="1"/>
    <x v="9"/>
    <x v="1"/>
    <x v="2"/>
    <x v="28"/>
    <x v="51"/>
    <x v="232"/>
    <x v="1"/>
    <x v="0"/>
    <x v="0"/>
    <x v="0"/>
    <x v="0"/>
    <x v="0"/>
    <x v="21"/>
    <x v="0"/>
    <x v="38"/>
    <x v="0"/>
    <x v="0"/>
    <x v="0"/>
    <x v="0"/>
    <x v="0"/>
    <x v="0"/>
    <x v="1"/>
    <x v="54"/>
    <x v="29"/>
    <x v="151"/>
    <x v="3"/>
    <x v="51"/>
    <x v="1"/>
    <x v="1"/>
    <x v="1"/>
    <x v="1"/>
    <x v="1"/>
    <x v="1"/>
    <x v="1"/>
    <x v="1"/>
    <x v="1"/>
    <x v="1"/>
    <x v="1"/>
    <x v="1"/>
  </r>
  <r>
    <x v="1"/>
    <x v="1"/>
    <x v="26"/>
    <x v="20"/>
    <x v="19"/>
    <x v="186"/>
    <x v="237"/>
    <x v="188"/>
    <x v="1"/>
    <x v="64"/>
    <x v="0"/>
    <x v="46"/>
    <x v="3"/>
    <x v="19"/>
    <x v="42"/>
    <x v="3"/>
    <x v="0"/>
    <x v="4"/>
    <x v="2"/>
    <x v="3"/>
    <x v="1"/>
    <x v="20"/>
    <x v="2"/>
    <x v="20"/>
    <x v="2"/>
    <x v="20"/>
    <x v="2"/>
    <x v="4"/>
    <x v="1"/>
    <x v="4"/>
    <x v="1"/>
    <x v="3"/>
    <x v="1"/>
    <x v="17"/>
    <x v="1"/>
    <x v="4"/>
    <x v="1"/>
    <x v="2"/>
    <x v="28"/>
    <x v="42"/>
    <x v="231"/>
    <x v="1"/>
    <x v="0"/>
    <x v="0"/>
    <x v="0"/>
    <x v="0"/>
    <x v="0"/>
    <x v="24"/>
    <x v="0"/>
    <x v="13"/>
    <x v="0"/>
    <x v="0"/>
    <x v="0"/>
    <x v="0"/>
    <x v="0"/>
    <x v="0"/>
    <x v="1"/>
    <x v="44"/>
    <x v="29"/>
    <x v="33"/>
    <x v="3"/>
    <x v="47"/>
    <x v="1"/>
    <x v="1"/>
    <x v="1"/>
    <x v="1"/>
    <x v="1"/>
    <x v="1"/>
    <x v="1"/>
    <x v="1"/>
    <x v="1"/>
    <x v="1"/>
    <x v="1"/>
    <x v="1"/>
  </r>
  <r>
    <x v="1"/>
    <x v="1"/>
    <x v="27"/>
    <x v="10"/>
    <x v="30"/>
    <x v="97"/>
    <x v="99"/>
    <x v="189"/>
    <x v="1"/>
    <x v="162"/>
    <x v="0"/>
    <x v="87"/>
    <x v="17"/>
    <x v="17"/>
    <x v="143"/>
    <x v="18"/>
    <x v="0"/>
    <x v="27"/>
    <x v="2"/>
    <x v="17"/>
    <x v="1"/>
    <x v="17"/>
    <x v="2"/>
    <x v="17"/>
    <x v="2"/>
    <x v="18"/>
    <x v="2"/>
    <x v="17"/>
    <x v="1"/>
    <x v="18"/>
    <x v="1"/>
    <x v="18"/>
    <x v="1"/>
    <x v="17"/>
    <x v="1"/>
    <x v="19"/>
    <x v="1"/>
    <x v="2"/>
    <x v="9"/>
    <x v="116"/>
    <x v="139"/>
    <x v="1"/>
    <x v="1"/>
    <x v="1"/>
    <x v="2"/>
    <x v="0"/>
    <x v="0"/>
    <x v="9"/>
    <x v="0"/>
    <x v="8"/>
    <x v="0"/>
    <x v="0"/>
    <x v="0"/>
    <x v="0"/>
    <x v="0"/>
    <x v="0"/>
    <x v="1"/>
    <x v="66"/>
    <x v="0"/>
    <x v="162"/>
    <x v="3"/>
    <x v="92"/>
    <x v="1"/>
    <x v="1"/>
    <x v="1"/>
    <x v="1"/>
    <x v="1"/>
    <x v="1"/>
    <x v="1"/>
    <x v="1"/>
    <x v="1"/>
    <x v="1"/>
    <x v="1"/>
    <x v="1"/>
  </r>
  <r>
    <x v="1"/>
    <x v="1"/>
    <x v="27"/>
    <x v="10"/>
    <x v="30"/>
    <x v="147"/>
    <x v="101"/>
    <x v="190"/>
    <x v="2"/>
    <x v="75"/>
    <x v="0"/>
    <x v="87"/>
    <x v="21"/>
    <x v="21"/>
    <x v="143"/>
    <x v="22"/>
    <x v="0"/>
    <x v="24"/>
    <x v="2"/>
    <x v="21"/>
    <x v="1"/>
    <x v="21"/>
    <x v="2"/>
    <x v="21"/>
    <x v="2"/>
    <x v="22"/>
    <x v="2"/>
    <x v="21"/>
    <x v="1"/>
    <x v="22"/>
    <x v="1"/>
    <x v="22"/>
    <x v="1"/>
    <x v="17"/>
    <x v="1"/>
    <x v="24"/>
    <x v="1"/>
    <x v="2"/>
    <x v="0"/>
    <x v="73"/>
    <x v="2"/>
    <x v="1"/>
    <x v="1"/>
    <x v="1"/>
    <x v="2"/>
    <x v="0"/>
    <x v="1"/>
    <x v="108"/>
    <x v="2"/>
    <x v="11"/>
    <x v="0"/>
    <x v="0"/>
    <x v="2"/>
    <x v="0"/>
    <x v="0"/>
    <x v="0"/>
    <x v="1"/>
    <x v="49"/>
    <x v="0"/>
    <x v="162"/>
    <x v="3"/>
    <x v="88"/>
    <x v="1"/>
    <x v="1"/>
    <x v="1"/>
    <x v="1"/>
    <x v="1"/>
    <x v="1"/>
    <x v="1"/>
    <x v="1"/>
    <x v="1"/>
    <x v="1"/>
    <x v="1"/>
    <x v="1"/>
  </r>
  <r>
    <x v="1"/>
    <x v="1"/>
    <x v="27"/>
    <x v="8"/>
    <x v="3"/>
    <x v="15"/>
    <x v="191"/>
    <x v="191"/>
    <x v="18"/>
    <x v="65"/>
    <x v="0"/>
    <x v="89"/>
    <x v="27"/>
    <x v="26"/>
    <x v="143"/>
    <x v="28"/>
    <x v="0"/>
    <x v="30"/>
    <x v="2"/>
    <x v="27"/>
    <x v="1"/>
    <x v="34"/>
    <x v="1"/>
    <x v="34"/>
    <x v="1"/>
    <x v="34"/>
    <x v="1"/>
    <x v="28"/>
    <x v="1"/>
    <x v="28"/>
    <x v="1"/>
    <x v="27"/>
    <x v="1"/>
    <x v="17"/>
    <x v="1"/>
    <x v="29"/>
    <x v="1"/>
    <x v="2"/>
    <x v="0"/>
    <x v="183"/>
    <x v="147"/>
    <x v="1"/>
    <x v="1"/>
    <x v="1"/>
    <x v="2"/>
    <x v="1"/>
    <x v="2"/>
    <x v="108"/>
    <x v="2"/>
    <x v="67"/>
    <x v="3"/>
    <x v="1"/>
    <x v="3"/>
    <x v="1"/>
    <x v="2"/>
    <x v="0"/>
    <x v="1"/>
    <x v="66"/>
    <x v="37"/>
    <x v="67"/>
    <x v="3"/>
    <x v="85"/>
    <x v="1"/>
    <x v="1"/>
    <x v="1"/>
    <x v="1"/>
    <x v="0"/>
    <x v="0"/>
    <x v="0"/>
    <x v="1"/>
    <x v="1"/>
    <x v="1"/>
    <x v="1"/>
    <x v="1"/>
  </r>
  <r>
    <x v="1"/>
    <x v="1"/>
    <x v="27"/>
    <x v="8"/>
    <x v="3"/>
    <x v="9"/>
    <x v="39"/>
    <x v="192"/>
    <x v="18"/>
    <x v="101"/>
    <x v="0"/>
    <x v="91"/>
    <x v="15"/>
    <x v="25"/>
    <x v="143"/>
    <x v="15"/>
    <x v="0"/>
    <x v="29"/>
    <x v="2"/>
    <x v="15"/>
    <x v="1"/>
    <x v="26"/>
    <x v="2"/>
    <x v="26"/>
    <x v="2"/>
    <x v="26"/>
    <x v="2"/>
    <x v="27"/>
    <x v="1"/>
    <x v="16"/>
    <x v="1"/>
    <x v="15"/>
    <x v="1"/>
    <x v="17"/>
    <x v="1"/>
    <x v="15"/>
    <x v="1"/>
    <x v="2"/>
    <x v="0"/>
    <x v="180"/>
    <x v="36"/>
    <x v="1"/>
    <x v="1"/>
    <x v="1"/>
    <x v="2"/>
    <x v="1"/>
    <x v="2"/>
    <x v="17"/>
    <x v="0"/>
    <x v="24"/>
    <x v="0"/>
    <x v="0"/>
    <x v="0"/>
    <x v="1"/>
    <x v="2"/>
    <x v="0"/>
    <x v="1"/>
    <x v="66"/>
    <x v="0"/>
    <x v="162"/>
    <x v="3"/>
    <x v="92"/>
    <x v="1"/>
    <x v="1"/>
    <x v="1"/>
    <x v="1"/>
    <x v="1"/>
    <x v="1"/>
    <x v="1"/>
    <x v="1"/>
    <x v="1"/>
    <x v="1"/>
    <x v="1"/>
    <x v="1"/>
  </r>
  <r>
    <x v="1"/>
    <x v="1"/>
    <x v="27"/>
    <x v="10"/>
    <x v="30"/>
    <x v="244"/>
    <x v="209"/>
    <x v="193"/>
    <x v="2"/>
    <x v="130"/>
    <x v="0"/>
    <x v="87"/>
    <x v="23"/>
    <x v="23"/>
    <x v="143"/>
    <x v="24"/>
    <x v="0"/>
    <x v="26"/>
    <x v="2"/>
    <x v="23"/>
    <x v="1"/>
    <x v="23"/>
    <x v="2"/>
    <x v="23"/>
    <x v="2"/>
    <x v="24"/>
    <x v="2"/>
    <x v="23"/>
    <x v="1"/>
    <x v="24"/>
    <x v="1"/>
    <x v="24"/>
    <x v="1"/>
    <x v="17"/>
    <x v="1"/>
    <x v="26"/>
    <x v="1"/>
    <x v="2"/>
    <x v="0"/>
    <x v="74"/>
    <x v="185"/>
    <x v="1"/>
    <x v="1"/>
    <x v="1"/>
    <x v="2"/>
    <x v="0"/>
    <x v="1"/>
    <x v="108"/>
    <x v="2"/>
    <x v="15"/>
    <x v="0"/>
    <x v="0"/>
    <x v="2"/>
    <x v="0"/>
    <x v="2"/>
    <x v="0"/>
    <x v="1"/>
    <x v="57"/>
    <x v="0"/>
    <x v="162"/>
    <x v="3"/>
    <x v="121"/>
    <x v="1"/>
    <x v="1"/>
    <x v="1"/>
    <x v="1"/>
    <x v="1"/>
    <x v="1"/>
    <x v="1"/>
    <x v="1"/>
    <x v="1"/>
    <x v="1"/>
    <x v="1"/>
    <x v="1"/>
  </r>
  <r>
    <x v="1"/>
    <x v="1"/>
    <x v="27"/>
    <x v="8"/>
    <x v="3"/>
    <x v="29"/>
    <x v="43"/>
    <x v="194"/>
    <x v="20"/>
    <x v="144"/>
    <x v="0"/>
    <x v="90"/>
    <x v="15"/>
    <x v="27"/>
    <x v="143"/>
    <x v="15"/>
    <x v="0"/>
    <x v="35"/>
    <x v="1"/>
    <x v="15"/>
    <x v="1"/>
    <x v="36"/>
    <x v="1"/>
    <x v="36"/>
    <x v="1"/>
    <x v="36"/>
    <x v="1"/>
    <x v="29"/>
    <x v="1"/>
    <x v="29"/>
    <x v="1"/>
    <x v="28"/>
    <x v="1"/>
    <x v="17"/>
    <x v="1"/>
    <x v="35"/>
    <x v="0"/>
    <x v="2"/>
    <x v="0"/>
    <x v="181"/>
    <x v="111"/>
    <x v="1"/>
    <x v="1"/>
    <x v="1"/>
    <x v="2"/>
    <x v="1"/>
    <x v="2"/>
    <x v="108"/>
    <x v="2"/>
    <x v="67"/>
    <x v="3"/>
    <x v="1"/>
    <x v="3"/>
    <x v="1"/>
    <x v="2"/>
    <x v="0"/>
    <x v="1"/>
    <x v="66"/>
    <x v="0"/>
    <x v="16"/>
    <x v="4"/>
    <x v="189"/>
    <x v="1"/>
    <x v="1"/>
    <x v="0"/>
    <x v="1"/>
    <x v="0"/>
    <x v="0"/>
    <x v="0"/>
    <x v="1"/>
    <x v="1"/>
    <x v="1"/>
    <x v="1"/>
    <x v="0"/>
  </r>
  <r>
    <x v="1"/>
    <x v="1"/>
    <x v="27"/>
    <x v="10"/>
    <x v="30"/>
    <x v="159"/>
    <x v="100"/>
    <x v="195"/>
    <x v="1"/>
    <x v="89"/>
    <x v="0"/>
    <x v="87"/>
    <x v="19"/>
    <x v="19"/>
    <x v="143"/>
    <x v="20"/>
    <x v="0"/>
    <x v="24"/>
    <x v="2"/>
    <x v="19"/>
    <x v="1"/>
    <x v="19"/>
    <x v="2"/>
    <x v="21"/>
    <x v="2"/>
    <x v="20"/>
    <x v="2"/>
    <x v="21"/>
    <x v="1"/>
    <x v="20"/>
    <x v="1"/>
    <x v="19"/>
    <x v="1"/>
    <x v="17"/>
    <x v="1"/>
    <x v="21"/>
    <x v="1"/>
    <x v="2"/>
    <x v="0"/>
    <x v="74"/>
    <x v="211"/>
    <x v="1"/>
    <x v="1"/>
    <x v="1"/>
    <x v="2"/>
    <x v="0"/>
    <x v="0"/>
    <x v="108"/>
    <x v="2"/>
    <x v="9"/>
    <x v="0"/>
    <x v="0"/>
    <x v="0"/>
    <x v="0"/>
    <x v="0"/>
    <x v="0"/>
    <x v="1"/>
    <x v="66"/>
    <x v="0"/>
    <x v="162"/>
    <x v="3"/>
    <x v="88"/>
    <x v="1"/>
    <x v="1"/>
    <x v="1"/>
    <x v="1"/>
    <x v="1"/>
    <x v="1"/>
    <x v="1"/>
    <x v="1"/>
    <x v="1"/>
    <x v="1"/>
    <x v="1"/>
    <x v="1"/>
  </r>
  <r>
    <x v="1"/>
    <x v="1"/>
    <x v="32"/>
    <x v="14"/>
    <x v="10"/>
    <x v="167"/>
    <x v="129"/>
    <x v="224"/>
    <x v="6"/>
    <x v="128"/>
    <x v="0"/>
    <x v="86"/>
    <x v="12"/>
    <x v="17"/>
    <x v="143"/>
    <x v="12"/>
    <x v="0"/>
    <x v="15"/>
    <x v="2"/>
    <x v="18"/>
    <x v="1"/>
    <x v="18"/>
    <x v="2"/>
    <x v="18"/>
    <x v="2"/>
    <x v="18"/>
    <x v="2"/>
    <x v="16"/>
    <x v="1"/>
    <x v="13"/>
    <x v="1"/>
    <x v="12"/>
    <x v="1"/>
    <x v="17"/>
    <x v="1"/>
    <x v="20"/>
    <x v="1"/>
    <x v="2"/>
    <x v="30"/>
    <x v="188"/>
    <x v="93"/>
    <x v="1"/>
    <x v="0"/>
    <x v="0"/>
    <x v="0"/>
    <x v="0"/>
    <x v="0"/>
    <x v="100"/>
    <x v="0"/>
    <x v="14"/>
    <x v="0"/>
    <x v="0"/>
    <x v="0"/>
    <x v="0"/>
    <x v="0"/>
    <x v="0"/>
    <x v="1"/>
    <x v="66"/>
    <x v="31"/>
    <x v="189"/>
    <x v="3"/>
    <x v="25"/>
    <x v="1"/>
    <x v="1"/>
    <x v="1"/>
    <x v="1"/>
    <x v="1"/>
    <x v="1"/>
    <x v="1"/>
    <x v="1"/>
    <x v="1"/>
    <x v="1"/>
    <x v="1"/>
    <x v="1"/>
  </r>
  <r>
    <x v="1"/>
    <x v="1"/>
    <x v="32"/>
    <x v="14"/>
    <x v="10"/>
    <x v="88"/>
    <x v="133"/>
    <x v="225"/>
    <x v="5"/>
    <x v="82"/>
    <x v="0"/>
    <x v="71"/>
    <x v="3"/>
    <x v="3"/>
    <x v="143"/>
    <x v="3"/>
    <x v="0"/>
    <x v="4"/>
    <x v="2"/>
    <x v="3"/>
    <x v="1"/>
    <x v="4"/>
    <x v="2"/>
    <x v="4"/>
    <x v="2"/>
    <x v="4"/>
    <x v="2"/>
    <x v="4"/>
    <x v="1"/>
    <x v="4"/>
    <x v="1"/>
    <x v="3"/>
    <x v="1"/>
    <x v="17"/>
    <x v="1"/>
    <x v="4"/>
    <x v="1"/>
    <x v="2"/>
    <x v="30"/>
    <x v="35"/>
    <x v="164"/>
    <x v="1"/>
    <x v="0"/>
    <x v="0"/>
    <x v="0"/>
    <x v="0"/>
    <x v="0"/>
    <x v="40"/>
    <x v="0"/>
    <x v="30"/>
    <x v="0"/>
    <x v="0"/>
    <x v="0"/>
    <x v="0"/>
    <x v="0"/>
    <x v="0"/>
    <x v="1"/>
    <x v="53"/>
    <x v="31"/>
    <x v="173"/>
    <x v="3"/>
    <x v="126"/>
    <x v="1"/>
    <x v="1"/>
    <x v="1"/>
    <x v="1"/>
    <x v="1"/>
    <x v="1"/>
    <x v="1"/>
    <x v="1"/>
    <x v="1"/>
    <x v="1"/>
    <x v="1"/>
    <x v="1"/>
  </r>
  <r>
    <x v="1"/>
    <x v="1"/>
    <x v="32"/>
    <x v="14"/>
    <x v="10"/>
    <x v="19"/>
    <x v="219"/>
    <x v="226"/>
    <x v="6"/>
    <x v="137"/>
    <x v="0"/>
    <x v="85"/>
    <x v="7"/>
    <x v="5"/>
    <x v="143"/>
    <x v="7"/>
    <x v="0"/>
    <x v="9"/>
    <x v="2"/>
    <x v="7"/>
    <x v="1"/>
    <x v="7"/>
    <x v="2"/>
    <x v="7"/>
    <x v="2"/>
    <x v="7"/>
    <x v="2"/>
    <x v="7"/>
    <x v="1"/>
    <x v="8"/>
    <x v="1"/>
    <x v="7"/>
    <x v="1"/>
    <x v="17"/>
    <x v="1"/>
    <x v="8"/>
    <x v="1"/>
    <x v="2"/>
    <x v="30"/>
    <x v="29"/>
    <x v="99"/>
    <x v="1"/>
    <x v="0"/>
    <x v="0"/>
    <x v="0"/>
    <x v="0"/>
    <x v="0"/>
    <x v="18"/>
    <x v="0"/>
    <x v="7"/>
    <x v="0"/>
    <x v="0"/>
    <x v="0"/>
    <x v="0"/>
    <x v="0"/>
    <x v="0"/>
    <x v="1"/>
    <x v="51"/>
    <x v="31"/>
    <x v="173"/>
    <x v="3"/>
    <x v="50"/>
    <x v="1"/>
    <x v="1"/>
    <x v="1"/>
    <x v="1"/>
    <x v="1"/>
    <x v="1"/>
    <x v="1"/>
    <x v="1"/>
    <x v="1"/>
    <x v="1"/>
    <x v="1"/>
    <x v="1"/>
  </r>
  <r>
    <x v="1"/>
    <x v="1"/>
    <x v="32"/>
    <x v="14"/>
    <x v="10"/>
    <x v="91"/>
    <x v="221"/>
    <x v="227"/>
    <x v="5"/>
    <x v="92"/>
    <x v="0"/>
    <x v="71"/>
    <x v="6"/>
    <x v="4"/>
    <x v="143"/>
    <x v="6"/>
    <x v="0"/>
    <x v="4"/>
    <x v="2"/>
    <x v="6"/>
    <x v="1"/>
    <x v="6"/>
    <x v="2"/>
    <x v="8"/>
    <x v="2"/>
    <x v="6"/>
    <x v="2"/>
    <x v="6"/>
    <x v="1"/>
    <x v="7"/>
    <x v="1"/>
    <x v="6"/>
    <x v="1"/>
    <x v="17"/>
    <x v="1"/>
    <x v="7"/>
    <x v="1"/>
    <x v="2"/>
    <x v="0"/>
    <x v="113"/>
    <x v="78"/>
    <x v="1"/>
    <x v="0"/>
    <x v="0"/>
    <x v="0"/>
    <x v="0"/>
    <x v="0"/>
    <x v="14"/>
    <x v="0"/>
    <x v="16"/>
    <x v="0"/>
    <x v="0"/>
    <x v="0"/>
    <x v="0"/>
    <x v="0"/>
    <x v="0"/>
    <x v="1"/>
    <x v="51"/>
    <x v="31"/>
    <x v="173"/>
    <x v="3"/>
    <x v="50"/>
    <x v="1"/>
    <x v="1"/>
    <x v="1"/>
    <x v="1"/>
    <x v="1"/>
    <x v="1"/>
    <x v="1"/>
    <x v="1"/>
    <x v="1"/>
    <x v="1"/>
    <x v="1"/>
    <x v="1"/>
  </r>
  <r>
    <x v="1"/>
    <x v="1"/>
    <x v="32"/>
    <x v="14"/>
    <x v="10"/>
    <x v="48"/>
    <x v="132"/>
    <x v="228"/>
    <x v="5"/>
    <x v="96"/>
    <x v="0"/>
    <x v="71"/>
    <x v="10"/>
    <x v="9"/>
    <x v="143"/>
    <x v="10"/>
    <x v="0"/>
    <x v="11"/>
    <x v="2"/>
    <x v="10"/>
    <x v="1"/>
    <x v="11"/>
    <x v="2"/>
    <x v="11"/>
    <x v="2"/>
    <x v="11"/>
    <x v="2"/>
    <x v="11"/>
    <x v="1"/>
    <x v="12"/>
    <x v="1"/>
    <x v="11"/>
    <x v="1"/>
    <x v="17"/>
    <x v="0"/>
    <x v="12"/>
    <x v="1"/>
    <x v="2"/>
    <x v="0"/>
    <x v="113"/>
    <x v="59"/>
    <x v="1"/>
    <x v="0"/>
    <x v="0"/>
    <x v="0"/>
    <x v="0"/>
    <x v="0"/>
    <x v="28"/>
    <x v="0"/>
    <x v="19"/>
    <x v="0"/>
    <x v="0"/>
    <x v="0"/>
    <x v="0"/>
    <x v="0"/>
    <x v="0"/>
    <x v="1"/>
    <x v="51"/>
    <x v="31"/>
    <x v="173"/>
    <x v="3"/>
    <x v="50"/>
    <x v="1"/>
    <x v="1"/>
    <x v="1"/>
    <x v="1"/>
    <x v="1"/>
    <x v="1"/>
    <x v="1"/>
    <x v="1"/>
    <x v="1"/>
    <x v="1"/>
    <x v="0"/>
    <x v="1"/>
  </r>
  <r>
    <x v="1"/>
    <x v="1"/>
    <x v="32"/>
    <x v="14"/>
    <x v="10"/>
    <x v="27"/>
    <x v="131"/>
    <x v="229"/>
    <x v="5"/>
    <x v="106"/>
    <x v="0"/>
    <x v="71"/>
    <x v="8"/>
    <x v="7"/>
    <x v="143"/>
    <x v="8"/>
    <x v="0"/>
    <x v="13"/>
    <x v="2"/>
    <x v="8"/>
    <x v="1"/>
    <x v="8"/>
    <x v="2"/>
    <x v="29"/>
    <x v="2"/>
    <x v="8"/>
    <x v="2"/>
    <x v="9"/>
    <x v="1"/>
    <x v="9"/>
    <x v="1"/>
    <x v="8"/>
    <x v="1"/>
    <x v="17"/>
    <x v="1"/>
    <x v="31"/>
    <x v="1"/>
    <x v="2"/>
    <x v="30"/>
    <x v="28"/>
    <x v="45"/>
    <x v="1"/>
    <x v="0"/>
    <x v="0"/>
    <x v="0"/>
    <x v="0"/>
    <x v="0"/>
    <x v="34"/>
    <x v="0"/>
    <x v="9"/>
    <x v="0"/>
    <x v="0"/>
    <x v="0"/>
    <x v="0"/>
    <x v="0"/>
    <x v="0"/>
    <x v="1"/>
    <x v="51"/>
    <x v="31"/>
    <x v="173"/>
    <x v="3"/>
    <x v="50"/>
    <x v="1"/>
    <x v="1"/>
    <x v="1"/>
    <x v="1"/>
    <x v="1"/>
    <x v="1"/>
    <x v="1"/>
    <x v="1"/>
    <x v="1"/>
    <x v="1"/>
    <x v="1"/>
    <x v="1"/>
  </r>
  <r>
    <x v="1"/>
    <x v="1"/>
    <x v="32"/>
    <x v="14"/>
    <x v="10"/>
    <x v="53"/>
    <x v="134"/>
    <x v="230"/>
    <x v="5"/>
    <x v="110"/>
    <x v="0"/>
    <x v="71"/>
    <x v="1"/>
    <x v="3"/>
    <x v="143"/>
    <x v="1"/>
    <x v="0"/>
    <x v="2"/>
    <x v="2"/>
    <x v="1"/>
    <x v="1"/>
    <x v="4"/>
    <x v="2"/>
    <x v="0"/>
    <x v="2"/>
    <x v="4"/>
    <x v="2"/>
    <x v="3"/>
    <x v="1"/>
    <x v="2"/>
    <x v="1"/>
    <x v="1"/>
    <x v="1"/>
    <x v="17"/>
    <x v="0"/>
    <x v="2"/>
    <x v="1"/>
    <x v="2"/>
    <x v="30"/>
    <x v="14"/>
    <x v="184"/>
    <x v="1"/>
    <x v="0"/>
    <x v="0"/>
    <x v="0"/>
    <x v="0"/>
    <x v="0"/>
    <x v="36"/>
    <x v="0"/>
    <x v="23"/>
    <x v="0"/>
    <x v="0"/>
    <x v="0"/>
    <x v="0"/>
    <x v="0"/>
    <x v="0"/>
    <x v="1"/>
    <x v="66"/>
    <x v="31"/>
    <x v="173"/>
    <x v="3"/>
    <x v="26"/>
    <x v="1"/>
    <x v="1"/>
    <x v="1"/>
    <x v="1"/>
    <x v="1"/>
    <x v="1"/>
    <x v="1"/>
    <x v="1"/>
    <x v="1"/>
    <x v="1"/>
    <x v="0"/>
    <x v="1"/>
  </r>
  <r>
    <x v="1"/>
    <x v="1"/>
    <x v="33"/>
    <x v="1"/>
    <x v="16"/>
    <x v="98"/>
    <x v="239"/>
    <x v="231"/>
    <x v="15"/>
    <x v="54"/>
    <x v="0"/>
    <x v="19"/>
    <x v="14"/>
    <x v="33"/>
    <x v="22"/>
    <x v="14"/>
    <x v="0"/>
    <x v="20"/>
    <x v="2"/>
    <x v="14"/>
    <x v="1"/>
    <x v="23"/>
    <x v="2"/>
    <x v="23"/>
    <x v="2"/>
    <x v="23"/>
    <x v="2"/>
    <x v="31"/>
    <x v="1"/>
    <x v="29"/>
    <x v="1"/>
    <x v="28"/>
    <x v="1"/>
    <x v="17"/>
    <x v="1"/>
    <x v="19"/>
    <x v="1"/>
    <x v="1"/>
    <x v="32"/>
    <x v="186"/>
    <x v="215"/>
    <x v="1"/>
    <x v="1"/>
    <x v="0"/>
    <x v="2"/>
    <x v="0"/>
    <x v="0"/>
    <x v="76"/>
    <x v="2"/>
    <x v="19"/>
    <x v="0"/>
    <x v="0"/>
    <x v="0"/>
    <x v="0"/>
    <x v="0"/>
    <x v="0"/>
    <x v="1"/>
    <x v="66"/>
    <x v="33"/>
    <x v="171"/>
    <x v="3"/>
    <x v="135"/>
    <x v="1"/>
    <x v="1"/>
    <x v="1"/>
    <x v="1"/>
    <x v="1"/>
    <x v="1"/>
    <x v="1"/>
    <x v="1"/>
    <x v="1"/>
    <x v="1"/>
    <x v="1"/>
    <x v="1"/>
  </r>
  <r>
    <x v="1"/>
    <x v="1"/>
    <x v="33"/>
    <x v="1"/>
    <x v="16"/>
    <x v="154"/>
    <x v="2"/>
    <x v="232"/>
    <x v="5"/>
    <x v="105"/>
    <x v="0"/>
    <x v="110"/>
    <x v="3"/>
    <x v="25"/>
    <x v="6"/>
    <x v="3"/>
    <x v="0"/>
    <x v="13"/>
    <x v="2"/>
    <x v="3"/>
    <x v="1"/>
    <x v="13"/>
    <x v="2"/>
    <x v="14"/>
    <x v="2"/>
    <x v="13"/>
    <x v="2"/>
    <x v="16"/>
    <x v="1"/>
    <x v="22"/>
    <x v="1"/>
    <x v="21"/>
    <x v="1"/>
    <x v="17"/>
    <x v="1"/>
    <x v="18"/>
    <x v="1"/>
    <x v="1"/>
    <x v="32"/>
    <x v="170"/>
    <x v="217"/>
    <x v="1"/>
    <x v="0"/>
    <x v="0"/>
    <x v="0"/>
    <x v="0"/>
    <x v="0"/>
    <x v="92"/>
    <x v="0"/>
    <x v="31"/>
    <x v="0"/>
    <x v="0"/>
    <x v="0"/>
    <x v="0"/>
    <x v="0"/>
    <x v="0"/>
    <x v="1"/>
    <x v="32"/>
    <x v="33"/>
    <x v="158"/>
    <x v="3"/>
    <x v="95"/>
    <x v="1"/>
    <x v="1"/>
    <x v="1"/>
    <x v="1"/>
    <x v="1"/>
    <x v="1"/>
    <x v="1"/>
    <x v="1"/>
    <x v="1"/>
    <x v="1"/>
    <x v="1"/>
    <x v="1"/>
  </r>
  <r>
    <x v="1"/>
    <x v="1"/>
    <x v="33"/>
    <x v="1"/>
    <x v="16"/>
    <x v="131"/>
    <x v="6"/>
    <x v="233"/>
    <x v="4"/>
    <x v="131"/>
    <x v="0"/>
    <x v="18"/>
    <x v="8"/>
    <x v="34"/>
    <x v="66"/>
    <x v="8"/>
    <x v="0"/>
    <x v="19"/>
    <x v="2"/>
    <x v="8"/>
    <x v="1"/>
    <x v="35"/>
    <x v="1"/>
    <x v="35"/>
    <x v="1"/>
    <x v="35"/>
    <x v="1"/>
    <x v="26"/>
    <x v="1"/>
    <x v="33"/>
    <x v="1"/>
    <x v="32"/>
    <x v="1"/>
    <x v="17"/>
    <x v="1"/>
    <x v="24"/>
    <x v="1"/>
    <x v="0"/>
    <x v="32"/>
    <x v="182"/>
    <x v="219"/>
    <x v="1"/>
    <x v="1"/>
    <x v="1"/>
    <x v="2"/>
    <x v="0"/>
    <x v="2"/>
    <x v="72"/>
    <x v="1"/>
    <x v="67"/>
    <x v="3"/>
    <x v="0"/>
    <x v="0"/>
    <x v="0"/>
    <x v="0"/>
    <x v="0"/>
    <x v="1"/>
    <x v="45"/>
    <x v="33"/>
    <x v="163"/>
    <x v="3"/>
    <x v="139"/>
    <x v="1"/>
    <x v="1"/>
    <x v="1"/>
    <x v="1"/>
    <x v="0"/>
    <x v="0"/>
    <x v="0"/>
    <x v="1"/>
    <x v="1"/>
    <x v="1"/>
    <x v="1"/>
    <x v="1"/>
  </r>
  <r>
    <x v="1"/>
    <x v="1"/>
    <x v="33"/>
    <x v="1"/>
    <x v="16"/>
    <x v="144"/>
    <x v="1"/>
    <x v="234"/>
    <x v="4"/>
    <x v="144"/>
    <x v="0"/>
    <x v="41"/>
    <x v="0"/>
    <x v="15"/>
    <x v="14"/>
    <x v="0"/>
    <x v="0"/>
    <x v="1"/>
    <x v="2"/>
    <x v="0"/>
    <x v="1"/>
    <x v="2"/>
    <x v="2"/>
    <x v="4"/>
    <x v="2"/>
    <x v="4"/>
    <x v="2"/>
    <x v="11"/>
    <x v="1"/>
    <x v="17"/>
    <x v="1"/>
    <x v="2"/>
    <x v="1"/>
    <x v="17"/>
    <x v="1"/>
    <x v="12"/>
    <x v="1"/>
    <x v="1"/>
    <x v="32"/>
    <x v="170"/>
    <x v="77"/>
    <x v="1"/>
    <x v="0"/>
    <x v="0"/>
    <x v="0"/>
    <x v="0"/>
    <x v="0"/>
    <x v="79"/>
    <x v="0"/>
    <x v="35"/>
    <x v="0"/>
    <x v="0"/>
    <x v="0"/>
    <x v="0"/>
    <x v="0"/>
    <x v="0"/>
    <x v="1"/>
    <x v="66"/>
    <x v="33"/>
    <x v="158"/>
    <x v="3"/>
    <x v="27"/>
    <x v="1"/>
    <x v="1"/>
    <x v="1"/>
    <x v="1"/>
    <x v="1"/>
    <x v="1"/>
    <x v="1"/>
    <x v="1"/>
    <x v="1"/>
    <x v="1"/>
    <x v="1"/>
    <x v="1"/>
  </r>
  <r>
    <x v="1"/>
    <x v="1"/>
    <x v="33"/>
    <x v="1"/>
    <x v="16"/>
    <x v="126"/>
    <x v="0"/>
    <x v="235"/>
    <x v="4"/>
    <x v="141"/>
    <x v="0"/>
    <x v="84"/>
    <x v="1"/>
    <x v="24"/>
    <x v="5"/>
    <x v="1"/>
    <x v="0"/>
    <x v="3"/>
    <x v="2"/>
    <x v="1"/>
    <x v="1"/>
    <x v="17"/>
    <x v="2"/>
    <x v="18"/>
    <x v="2"/>
    <x v="17"/>
    <x v="2"/>
    <x v="19"/>
    <x v="1"/>
    <x v="26"/>
    <x v="1"/>
    <x v="25"/>
    <x v="1"/>
    <x v="14"/>
    <x v="2"/>
    <x v="9"/>
    <x v="1"/>
    <x v="1"/>
    <x v="32"/>
    <x v="169"/>
    <x v="87"/>
    <x v="1"/>
    <x v="0"/>
    <x v="0"/>
    <x v="0"/>
    <x v="0"/>
    <x v="0"/>
    <x v="76"/>
    <x v="0"/>
    <x v="17"/>
    <x v="0"/>
    <x v="0"/>
    <x v="0"/>
    <x v="0"/>
    <x v="0"/>
    <x v="0"/>
    <x v="1"/>
    <x v="66"/>
    <x v="33"/>
    <x v="158"/>
    <x v="3"/>
    <x v="96"/>
    <x v="1"/>
    <x v="1"/>
    <x v="1"/>
    <x v="1"/>
    <x v="1"/>
    <x v="1"/>
    <x v="1"/>
    <x v="1"/>
    <x v="1"/>
    <x v="1"/>
    <x v="1"/>
    <x v="1"/>
  </r>
  <r>
    <x v="1"/>
    <x v="1"/>
    <x v="33"/>
    <x v="1"/>
    <x v="16"/>
    <x v="145"/>
    <x v="4"/>
    <x v="236"/>
    <x v="4"/>
    <x v="135"/>
    <x v="0"/>
    <x v="110"/>
    <x v="0"/>
    <x v="20"/>
    <x v="28"/>
    <x v="0"/>
    <x v="0"/>
    <x v="8"/>
    <x v="2"/>
    <x v="0"/>
    <x v="1"/>
    <x v="7"/>
    <x v="2"/>
    <x v="7"/>
    <x v="2"/>
    <x v="7"/>
    <x v="2"/>
    <x v="12"/>
    <x v="1"/>
    <x v="19"/>
    <x v="1"/>
    <x v="4"/>
    <x v="1"/>
    <x v="17"/>
    <x v="1"/>
    <x v="12"/>
    <x v="1"/>
    <x v="1"/>
    <x v="32"/>
    <x v="169"/>
    <x v="218"/>
    <x v="1"/>
    <x v="0"/>
    <x v="0"/>
    <x v="0"/>
    <x v="0"/>
    <x v="0"/>
    <x v="97"/>
    <x v="0"/>
    <x v="26"/>
    <x v="0"/>
    <x v="0"/>
    <x v="0"/>
    <x v="0"/>
    <x v="0"/>
    <x v="0"/>
    <x v="1"/>
    <x v="45"/>
    <x v="33"/>
    <x v="158"/>
    <x v="3"/>
    <x v="49"/>
    <x v="1"/>
    <x v="1"/>
    <x v="1"/>
    <x v="1"/>
    <x v="1"/>
    <x v="1"/>
    <x v="1"/>
    <x v="1"/>
    <x v="1"/>
    <x v="1"/>
    <x v="1"/>
    <x v="1"/>
  </r>
  <r>
    <x v="1"/>
    <x v="1"/>
    <x v="33"/>
    <x v="1"/>
    <x v="16"/>
    <x v="168"/>
    <x v="188"/>
    <x v="237"/>
    <x v="4"/>
    <x v="133"/>
    <x v="0"/>
    <x v="110"/>
    <x v="1"/>
    <x v="18"/>
    <x v="4"/>
    <x v="1"/>
    <x v="0"/>
    <x v="3"/>
    <x v="2"/>
    <x v="1"/>
    <x v="1"/>
    <x v="7"/>
    <x v="2"/>
    <x v="7"/>
    <x v="2"/>
    <x v="7"/>
    <x v="2"/>
    <x v="9"/>
    <x v="1"/>
    <x v="20"/>
    <x v="1"/>
    <x v="13"/>
    <x v="1"/>
    <x v="17"/>
    <x v="1"/>
    <x v="10"/>
    <x v="1"/>
    <x v="1"/>
    <x v="32"/>
    <x v="169"/>
    <x v="216"/>
    <x v="1"/>
    <x v="0"/>
    <x v="0"/>
    <x v="0"/>
    <x v="0"/>
    <x v="0"/>
    <x v="67"/>
    <x v="0"/>
    <x v="47"/>
    <x v="0"/>
    <x v="0"/>
    <x v="0"/>
    <x v="0"/>
    <x v="0"/>
    <x v="0"/>
    <x v="1"/>
    <x v="45"/>
    <x v="33"/>
    <x v="158"/>
    <x v="3"/>
    <x v="49"/>
    <x v="1"/>
    <x v="1"/>
    <x v="1"/>
    <x v="1"/>
    <x v="1"/>
    <x v="1"/>
    <x v="1"/>
    <x v="1"/>
    <x v="1"/>
    <x v="1"/>
    <x v="1"/>
    <x v="1"/>
  </r>
  <r>
    <x v="1"/>
    <x v="1"/>
    <x v="34"/>
    <x v="1"/>
    <x v="16"/>
    <x v="135"/>
    <x v="10"/>
    <x v="238"/>
    <x v="16"/>
    <x v="106"/>
    <x v="0"/>
    <x v="110"/>
    <x v="15"/>
    <x v="35"/>
    <x v="84"/>
    <x v="15"/>
    <x v="0"/>
    <x v="23"/>
    <x v="2"/>
    <x v="15"/>
    <x v="1"/>
    <x v="36"/>
    <x v="1"/>
    <x v="20"/>
    <x v="2"/>
    <x v="36"/>
    <x v="1"/>
    <x v="16"/>
    <x v="1"/>
    <x v="17"/>
    <x v="1"/>
    <x v="16"/>
    <x v="1"/>
    <x v="17"/>
    <x v="1"/>
    <x v="18"/>
    <x v="1"/>
    <x v="0"/>
    <x v="34"/>
    <x v="109"/>
    <x v="133"/>
    <x v="1"/>
    <x v="1"/>
    <x v="1"/>
    <x v="2"/>
    <x v="0"/>
    <x v="0"/>
    <x v="14"/>
    <x v="1"/>
    <x v="15"/>
    <x v="0"/>
    <x v="0"/>
    <x v="0"/>
    <x v="0"/>
    <x v="0"/>
    <x v="0"/>
    <x v="1"/>
    <x v="44"/>
    <x v="35"/>
    <x v="124"/>
    <x v="3"/>
    <x v="78"/>
    <x v="1"/>
    <x v="1"/>
    <x v="1"/>
    <x v="1"/>
    <x v="0"/>
    <x v="1"/>
    <x v="0"/>
    <x v="1"/>
    <x v="1"/>
    <x v="1"/>
    <x v="1"/>
    <x v="1"/>
  </r>
  <r>
    <x v="1"/>
    <x v="1"/>
    <x v="34"/>
    <x v="1"/>
    <x v="16"/>
    <x v="155"/>
    <x v="9"/>
    <x v="239"/>
    <x v="4"/>
    <x v="123"/>
    <x v="0"/>
    <x v="40"/>
    <x v="1"/>
    <x v="4"/>
    <x v="143"/>
    <x v="1"/>
    <x v="0"/>
    <x v="7"/>
    <x v="2"/>
    <x v="1"/>
    <x v="1"/>
    <x v="26"/>
    <x v="2"/>
    <x v="1"/>
    <x v="2"/>
    <x v="26"/>
    <x v="2"/>
    <x v="6"/>
    <x v="1"/>
    <x v="20"/>
    <x v="1"/>
    <x v="19"/>
    <x v="1"/>
    <x v="17"/>
    <x v="1"/>
    <x v="7"/>
    <x v="1"/>
    <x v="0"/>
    <x v="34"/>
    <x v="147"/>
    <x v="188"/>
    <x v="1"/>
    <x v="0"/>
    <x v="0"/>
    <x v="1"/>
    <x v="0"/>
    <x v="0"/>
    <x v="18"/>
    <x v="0"/>
    <x v="34"/>
    <x v="0"/>
    <x v="0"/>
    <x v="0"/>
    <x v="0"/>
    <x v="0"/>
    <x v="0"/>
    <x v="1"/>
    <x v="16"/>
    <x v="35"/>
    <x v="155"/>
    <x v="3"/>
    <x v="177"/>
    <x v="1"/>
    <x v="1"/>
    <x v="1"/>
    <x v="1"/>
    <x v="1"/>
    <x v="1"/>
    <x v="1"/>
    <x v="1"/>
    <x v="1"/>
    <x v="1"/>
    <x v="1"/>
    <x v="1"/>
  </r>
  <r>
    <x v="1"/>
    <x v="1"/>
    <x v="34"/>
    <x v="1"/>
    <x v="16"/>
    <x v="107"/>
    <x v="8"/>
    <x v="240"/>
    <x v="4"/>
    <x v="124"/>
    <x v="0"/>
    <x v="110"/>
    <x v="1"/>
    <x v="6"/>
    <x v="143"/>
    <x v="1"/>
    <x v="0"/>
    <x v="9"/>
    <x v="2"/>
    <x v="1"/>
    <x v="1"/>
    <x v="36"/>
    <x v="1"/>
    <x v="8"/>
    <x v="2"/>
    <x v="36"/>
    <x v="1"/>
    <x v="8"/>
    <x v="1"/>
    <x v="9"/>
    <x v="1"/>
    <x v="8"/>
    <x v="1"/>
    <x v="17"/>
    <x v="1"/>
    <x v="9"/>
    <x v="1"/>
    <x v="0"/>
    <x v="34"/>
    <x v="66"/>
    <x v="9"/>
    <x v="1"/>
    <x v="1"/>
    <x v="1"/>
    <x v="2"/>
    <x v="0"/>
    <x v="0"/>
    <x v="41"/>
    <x v="0"/>
    <x v="55"/>
    <x v="0"/>
    <x v="0"/>
    <x v="0"/>
    <x v="0"/>
    <x v="0"/>
    <x v="0"/>
    <x v="1"/>
    <x v="66"/>
    <x v="35"/>
    <x v="40"/>
    <x v="3"/>
    <x v="79"/>
    <x v="1"/>
    <x v="1"/>
    <x v="1"/>
    <x v="1"/>
    <x v="0"/>
    <x v="1"/>
    <x v="0"/>
    <x v="1"/>
    <x v="1"/>
    <x v="1"/>
    <x v="1"/>
    <x v="1"/>
  </r>
  <r>
    <x v="1"/>
    <x v="1"/>
    <x v="34"/>
    <x v="1"/>
    <x v="16"/>
    <x v="0"/>
    <x v="7"/>
    <x v="241"/>
    <x v="26"/>
    <x v="43"/>
    <x v="0"/>
    <x v="110"/>
    <x v="29"/>
    <x v="35"/>
    <x v="143"/>
    <x v="32"/>
    <x v="0"/>
    <x v="34"/>
    <x v="1"/>
    <x v="33"/>
    <x v="1"/>
    <x v="35"/>
    <x v="1"/>
    <x v="34"/>
    <x v="1"/>
    <x v="35"/>
    <x v="1"/>
    <x v="35"/>
    <x v="0"/>
    <x v="34"/>
    <x v="0"/>
    <x v="33"/>
    <x v="0"/>
    <x v="17"/>
    <x v="1"/>
    <x v="34"/>
    <x v="0"/>
    <x v="0"/>
    <x v="34"/>
    <x v="147"/>
    <x v="73"/>
    <x v="1"/>
    <x v="1"/>
    <x v="1"/>
    <x v="2"/>
    <x v="1"/>
    <x v="2"/>
    <x v="108"/>
    <x v="2"/>
    <x v="10"/>
    <x v="0"/>
    <x v="0"/>
    <x v="0"/>
    <x v="1"/>
    <x v="2"/>
    <x v="0"/>
    <x v="1"/>
    <x v="66"/>
    <x v="35"/>
    <x v="154"/>
    <x v="3"/>
    <x v="86"/>
    <x v="1"/>
    <x v="1"/>
    <x v="0"/>
    <x v="1"/>
    <x v="0"/>
    <x v="0"/>
    <x v="0"/>
    <x v="0"/>
    <x v="0"/>
    <x v="0"/>
    <x v="1"/>
    <x v="0"/>
  </r>
  <r>
    <x v="1"/>
    <x v="1"/>
    <x v="34"/>
    <x v="1"/>
    <x v="16"/>
    <x v="142"/>
    <x v="5"/>
    <x v="242"/>
    <x v="4"/>
    <x v="125"/>
    <x v="0"/>
    <x v="40"/>
    <x v="11"/>
    <x v="10"/>
    <x v="143"/>
    <x v="11"/>
    <x v="0"/>
    <x v="13"/>
    <x v="2"/>
    <x v="11"/>
    <x v="1"/>
    <x v="12"/>
    <x v="2"/>
    <x v="12"/>
    <x v="2"/>
    <x v="29"/>
    <x v="2"/>
    <x v="11"/>
    <x v="1"/>
    <x v="12"/>
    <x v="1"/>
    <x v="11"/>
    <x v="1"/>
    <x v="17"/>
    <x v="1"/>
    <x v="12"/>
    <x v="1"/>
    <x v="0"/>
    <x v="34"/>
    <x v="147"/>
    <x v="39"/>
    <x v="1"/>
    <x v="0"/>
    <x v="0"/>
    <x v="1"/>
    <x v="0"/>
    <x v="0"/>
    <x v="15"/>
    <x v="0"/>
    <x v="12"/>
    <x v="0"/>
    <x v="0"/>
    <x v="0"/>
    <x v="0"/>
    <x v="0"/>
    <x v="0"/>
    <x v="1"/>
    <x v="16"/>
    <x v="35"/>
    <x v="155"/>
    <x v="3"/>
    <x v="176"/>
    <x v="1"/>
    <x v="1"/>
    <x v="1"/>
    <x v="1"/>
    <x v="1"/>
    <x v="1"/>
    <x v="1"/>
    <x v="1"/>
    <x v="1"/>
    <x v="1"/>
    <x v="1"/>
    <x v="1"/>
  </r>
  <r>
    <x v="1"/>
    <x v="1"/>
    <x v="34"/>
    <x v="1"/>
    <x v="16"/>
    <x v="129"/>
    <x v="3"/>
    <x v="243"/>
    <x v="4"/>
    <x v="126"/>
    <x v="0"/>
    <x v="16"/>
    <x v="7"/>
    <x v="35"/>
    <x v="143"/>
    <x v="7"/>
    <x v="0"/>
    <x v="8"/>
    <x v="2"/>
    <x v="7"/>
    <x v="1"/>
    <x v="28"/>
    <x v="2"/>
    <x v="7"/>
    <x v="2"/>
    <x v="28"/>
    <x v="2"/>
    <x v="7"/>
    <x v="1"/>
    <x v="21"/>
    <x v="1"/>
    <x v="20"/>
    <x v="1"/>
    <x v="17"/>
    <x v="1"/>
    <x v="8"/>
    <x v="1"/>
    <x v="0"/>
    <x v="34"/>
    <x v="147"/>
    <x v="81"/>
    <x v="1"/>
    <x v="1"/>
    <x v="0"/>
    <x v="2"/>
    <x v="0"/>
    <x v="0"/>
    <x v="20"/>
    <x v="1"/>
    <x v="39"/>
    <x v="0"/>
    <x v="0"/>
    <x v="0"/>
    <x v="0"/>
    <x v="0"/>
    <x v="0"/>
    <x v="1"/>
    <x v="44"/>
    <x v="35"/>
    <x v="155"/>
    <x v="3"/>
    <x v="80"/>
    <x v="1"/>
    <x v="1"/>
    <x v="1"/>
    <x v="1"/>
    <x v="1"/>
    <x v="1"/>
    <x v="1"/>
    <x v="1"/>
    <x v="1"/>
    <x v="1"/>
    <x v="1"/>
    <x v="1"/>
  </r>
  <r>
    <x v="1"/>
    <x v="1"/>
    <x v="34"/>
    <x v="1"/>
    <x v="16"/>
    <x v="125"/>
    <x v="187"/>
    <x v="244"/>
    <x v="4"/>
    <x v="127"/>
    <x v="0"/>
    <x v="40"/>
    <x v="18"/>
    <x v="35"/>
    <x v="143"/>
    <x v="19"/>
    <x v="0"/>
    <x v="21"/>
    <x v="2"/>
    <x v="18"/>
    <x v="1"/>
    <x v="27"/>
    <x v="2"/>
    <x v="24"/>
    <x v="2"/>
    <x v="27"/>
    <x v="2"/>
    <x v="24"/>
    <x v="1"/>
    <x v="26"/>
    <x v="1"/>
    <x v="25"/>
    <x v="1"/>
    <x v="17"/>
    <x v="1"/>
    <x v="20"/>
    <x v="1"/>
    <x v="0"/>
    <x v="34"/>
    <x v="147"/>
    <x v="47"/>
    <x v="1"/>
    <x v="1"/>
    <x v="0"/>
    <x v="2"/>
    <x v="1"/>
    <x v="2"/>
    <x v="20"/>
    <x v="2"/>
    <x v="19"/>
    <x v="0"/>
    <x v="0"/>
    <x v="0"/>
    <x v="1"/>
    <x v="2"/>
    <x v="0"/>
    <x v="1"/>
    <x v="66"/>
    <x v="35"/>
    <x v="155"/>
    <x v="3"/>
    <x v="86"/>
    <x v="1"/>
    <x v="1"/>
    <x v="1"/>
    <x v="1"/>
    <x v="1"/>
    <x v="1"/>
    <x v="1"/>
    <x v="1"/>
    <x v="1"/>
    <x v="1"/>
    <x v="1"/>
    <x v="1"/>
  </r>
  <r>
    <x v="1"/>
    <x v="1"/>
    <x v="35"/>
    <x v="2"/>
    <x v="1"/>
    <x v="117"/>
    <x v="20"/>
    <x v="245"/>
    <x v="17"/>
    <x v="96"/>
    <x v="0"/>
    <x v="68"/>
    <x v="16"/>
    <x v="20"/>
    <x v="24"/>
    <x v="11"/>
    <x v="0"/>
    <x v="19"/>
    <x v="2"/>
    <x v="16"/>
    <x v="1"/>
    <x v="16"/>
    <x v="2"/>
    <x v="16"/>
    <x v="2"/>
    <x v="21"/>
    <x v="2"/>
    <x v="16"/>
    <x v="1"/>
    <x v="17"/>
    <x v="1"/>
    <x v="21"/>
    <x v="1"/>
    <x v="17"/>
    <x v="1"/>
    <x v="23"/>
    <x v="1"/>
    <x v="2"/>
    <x v="35"/>
    <x v="65"/>
    <x v="50"/>
    <x v="1"/>
    <x v="0"/>
    <x v="0"/>
    <x v="0"/>
    <x v="0"/>
    <x v="0"/>
    <x v="26"/>
    <x v="0"/>
    <x v="15"/>
    <x v="0"/>
    <x v="0"/>
    <x v="0"/>
    <x v="0"/>
    <x v="0"/>
    <x v="0"/>
    <x v="1"/>
    <x v="66"/>
    <x v="36"/>
    <x v="180"/>
    <x v="3"/>
    <x v="97"/>
    <x v="1"/>
    <x v="1"/>
    <x v="1"/>
    <x v="1"/>
    <x v="1"/>
    <x v="1"/>
    <x v="1"/>
    <x v="1"/>
    <x v="1"/>
    <x v="1"/>
    <x v="1"/>
    <x v="1"/>
  </r>
  <r>
    <x v="1"/>
    <x v="1"/>
    <x v="35"/>
    <x v="2"/>
    <x v="1"/>
    <x v="113"/>
    <x v="21"/>
    <x v="246"/>
    <x v="17"/>
    <x v="90"/>
    <x v="0"/>
    <x v="20"/>
    <x v="19"/>
    <x v="19"/>
    <x v="143"/>
    <x v="10"/>
    <x v="0"/>
    <x v="22"/>
    <x v="2"/>
    <x v="19"/>
    <x v="1"/>
    <x v="20"/>
    <x v="2"/>
    <x v="20"/>
    <x v="2"/>
    <x v="20"/>
    <x v="2"/>
    <x v="19"/>
    <x v="1"/>
    <x v="20"/>
    <x v="1"/>
    <x v="20"/>
    <x v="1"/>
    <x v="17"/>
    <x v="1"/>
    <x v="21"/>
    <x v="1"/>
    <x v="2"/>
    <x v="35"/>
    <x v="52"/>
    <x v="206"/>
    <x v="1"/>
    <x v="0"/>
    <x v="0"/>
    <x v="0"/>
    <x v="0"/>
    <x v="0"/>
    <x v="26"/>
    <x v="0"/>
    <x v="32"/>
    <x v="0"/>
    <x v="0"/>
    <x v="0"/>
    <x v="0"/>
    <x v="0"/>
    <x v="0"/>
    <x v="1"/>
    <x v="24"/>
    <x v="36"/>
    <x v="181"/>
    <x v="2"/>
    <x v="40"/>
    <x v="1"/>
    <x v="1"/>
    <x v="1"/>
    <x v="1"/>
    <x v="1"/>
    <x v="1"/>
    <x v="1"/>
    <x v="1"/>
    <x v="1"/>
    <x v="1"/>
    <x v="1"/>
    <x v="1"/>
  </r>
  <r>
    <x v="1"/>
    <x v="1"/>
    <x v="35"/>
    <x v="2"/>
    <x v="1"/>
    <x v="95"/>
    <x v="24"/>
    <x v="247"/>
    <x v="22"/>
    <x v="19"/>
    <x v="0"/>
    <x v="32"/>
    <x v="26"/>
    <x v="26"/>
    <x v="143"/>
    <x v="27"/>
    <x v="0"/>
    <x v="29"/>
    <x v="2"/>
    <x v="26"/>
    <x v="1"/>
    <x v="26"/>
    <x v="2"/>
    <x v="26"/>
    <x v="2"/>
    <x v="27"/>
    <x v="2"/>
    <x v="27"/>
    <x v="1"/>
    <x v="27"/>
    <x v="1"/>
    <x v="27"/>
    <x v="1"/>
    <x v="17"/>
    <x v="1"/>
    <x v="29"/>
    <x v="1"/>
    <x v="2"/>
    <x v="35"/>
    <x v="108"/>
    <x v="127"/>
    <x v="1"/>
    <x v="0"/>
    <x v="0"/>
    <x v="0"/>
    <x v="0"/>
    <x v="0"/>
    <x v="19"/>
    <x v="1"/>
    <x v="7"/>
    <x v="0"/>
    <x v="0"/>
    <x v="0"/>
    <x v="0"/>
    <x v="0"/>
    <x v="0"/>
    <x v="1"/>
    <x v="43"/>
    <x v="36"/>
    <x v="126"/>
    <x v="3"/>
    <x v="127"/>
    <x v="1"/>
    <x v="1"/>
    <x v="1"/>
    <x v="1"/>
    <x v="1"/>
    <x v="1"/>
    <x v="1"/>
    <x v="1"/>
    <x v="1"/>
    <x v="1"/>
    <x v="1"/>
    <x v="1"/>
  </r>
  <r>
    <x v="1"/>
    <x v="1"/>
    <x v="35"/>
    <x v="2"/>
    <x v="1"/>
    <x v="40"/>
    <x v="18"/>
    <x v="248"/>
    <x v="6"/>
    <x v="66"/>
    <x v="0"/>
    <x v="72"/>
    <x v="17"/>
    <x v="21"/>
    <x v="134"/>
    <x v="23"/>
    <x v="0"/>
    <x v="25"/>
    <x v="2"/>
    <x v="17"/>
    <x v="1"/>
    <x v="17"/>
    <x v="2"/>
    <x v="17"/>
    <x v="2"/>
    <x v="18"/>
    <x v="2"/>
    <x v="17"/>
    <x v="1"/>
    <x v="18"/>
    <x v="1"/>
    <x v="18"/>
    <x v="1"/>
    <x v="17"/>
    <x v="1"/>
    <x v="20"/>
    <x v="1"/>
    <x v="2"/>
    <x v="35"/>
    <x v="68"/>
    <x v="117"/>
    <x v="1"/>
    <x v="0"/>
    <x v="0"/>
    <x v="0"/>
    <x v="0"/>
    <x v="0"/>
    <x v="96"/>
    <x v="0"/>
    <x v="17"/>
    <x v="0"/>
    <x v="0"/>
    <x v="0"/>
    <x v="0"/>
    <x v="0"/>
    <x v="0"/>
    <x v="1"/>
    <x v="66"/>
    <x v="36"/>
    <x v="82"/>
    <x v="3"/>
    <x v="87"/>
    <x v="1"/>
    <x v="1"/>
    <x v="1"/>
    <x v="1"/>
    <x v="1"/>
    <x v="1"/>
    <x v="1"/>
    <x v="1"/>
    <x v="1"/>
    <x v="1"/>
    <x v="1"/>
    <x v="1"/>
  </r>
  <r>
    <x v="1"/>
    <x v="1"/>
    <x v="35"/>
    <x v="2"/>
    <x v="1"/>
    <x v="118"/>
    <x v="22"/>
    <x v="249"/>
    <x v="7"/>
    <x v="112"/>
    <x v="0"/>
    <x v="72"/>
    <x v="12"/>
    <x v="11"/>
    <x v="143"/>
    <x v="12"/>
    <x v="0"/>
    <x v="14"/>
    <x v="2"/>
    <x v="12"/>
    <x v="1"/>
    <x v="12"/>
    <x v="2"/>
    <x v="12"/>
    <x v="2"/>
    <x v="13"/>
    <x v="2"/>
    <x v="12"/>
    <x v="1"/>
    <x v="13"/>
    <x v="1"/>
    <x v="13"/>
    <x v="1"/>
    <x v="17"/>
    <x v="1"/>
    <x v="0"/>
    <x v="1"/>
    <x v="2"/>
    <x v="35"/>
    <x v="30"/>
    <x v="24"/>
    <x v="1"/>
    <x v="0"/>
    <x v="0"/>
    <x v="0"/>
    <x v="0"/>
    <x v="0"/>
    <x v="42"/>
    <x v="0"/>
    <x v="42"/>
    <x v="0"/>
    <x v="0"/>
    <x v="0"/>
    <x v="0"/>
    <x v="0"/>
    <x v="0"/>
    <x v="1"/>
    <x v="66"/>
    <x v="36"/>
    <x v="179"/>
    <x v="3"/>
    <x v="17"/>
    <x v="1"/>
    <x v="1"/>
    <x v="1"/>
    <x v="1"/>
    <x v="1"/>
    <x v="1"/>
    <x v="1"/>
    <x v="1"/>
    <x v="1"/>
    <x v="1"/>
    <x v="1"/>
    <x v="1"/>
  </r>
  <r>
    <x v="1"/>
    <x v="1"/>
    <x v="35"/>
    <x v="2"/>
    <x v="1"/>
    <x v="121"/>
    <x v="23"/>
    <x v="250"/>
    <x v="6"/>
    <x v="81"/>
    <x v="0"/>
    <x v="72"/>
    <x v="14"/>
    <x v="13"/>
    <x v="143"/>
    <x v="14"/>
    <x v="0"/>
    <x v="16"/>
    <x v="2"/>
    <x v="14"/>
    <x v="1"/>
    <x v="14"/>
    <x v="2"/>
    <x v="14"/>
    <x v="2"/>
    <x v="15"/>
    <x v="2"/>
    <x v="14"/>
    <x v="1"/>
    <x v="15"/>
    <x v="1"/>
    <x v="15"/>
    <x v="1"/>
    <x v="17"/>
    <x v="1"/>
    <x v="16"/>
    <x v="1"/>
    <x v="2"/>
    <x v="35"/>
    <x v="33"/>
    <x v="189"/>
    <x v="1"/>
    <x v="0"/>
    <x v="0"/>
    <x v="0"/>
    <x v="0"/>
    <x v="0"/>
    <x v="78"/>
    <x v="0"/>
    <x v="51"/>
    <x v="0"/>
    <x v="0"/>
    <x v="0"/>
    <x v="0"/>
    <x v="0"/>
    <x v="0"/>
    <x v="1"/>
    <x v="66"/>
    <x v="36"/>
    <x v="82"/>
    <x v="3"/>
    <x v="0"/>
    <x v="1"/>
    <x v="1"/>
    <x v="1"/>
    <x v="1"/>
    <x v="1"/>
    <x v="1"/>
    <x v="1"/>
    <x v="1"/>
    <x v="1"/>
    <x v="1"/>
    <x v="1"/>
    <x v="1"/>
  </r>
  <r>
    <x v="1"/>
    <x v="1"/>
    <x v="35"/>
    <x v="2"/>
    <x v="1"/>
    <x v="114"/>
    <x v="15"/>
    <x v="251"/>
    <x v="6"/>
    <x v="63"/>
    <x v="0"/>
    <x v="72"/>
    <x v="3"/>
    <x v="5"/>
    <x v="143"/>
    <x v="3"/>
    <x v="0"/>
    <x v="4"/>
    <x v="2"/>
    <x v="3"/>
    <x v="1"/>
    <x v="3"/>
    <x v="2"/>
    <x v="3"/>
    <x v="2"/>
    <x v="7"/>
    <x v="2"/>
    <x v="4"/>
    <x v="1"/>
    <x v="4"/>
    <x v="1"/>
    <x v="7"/>
    <x v="1"/>
    <x v="17"/>
    <x v="1"/>
    <x v="5"/>
    <x v="1"/>
    <x v="2"/>
    <x v="35"/>
    <x v="10"/>
    <x v="152"/>
    <x v="1"/>
    <x v="0"/>
    <x v="0"/>
    <x v="0"/>
    <x v="0"/>
    <x v="0"/>
    <x v="19"/>
    <x v="0"/>
    <x v="21"/>
    <x v="0"/>
    <x v="0"/>
    <x v="0"/>
    <x v="0"/>
    <x v="0"/>
    <x v="0"/>
    <x v="1"/>
    <x v="66"/>
    <x v="36"/>
    <x v="4"/>
    <x v="3"/>
    <x v="0"/>
    <x v="1"/>
    <x v="1"/>
    <x v="1"/>
    <x v="1"/>
    <x v="1"/>
    <x v="1"/>
    <x v="1"/>
    <x v="1"/>
    <x v="1"/>
    <x v="1"/>
    <x v="1"/>
    <x v="1"/>
  </r>
</pivotCacheRecords>
</file>

<file path=xl/pivotCache/pivotCacheRecords2.xml><?xml version="1.0" encoding="utf-8"?>
<pivotCacheRecords xmlns="http://schemas.openxmlformats.org/spreadsheetml/2006/main" xmlns:r="http://schemas.openxmlformats.org/officeDocument/2006/relationships" count="252">
  <r>
    <x v="6"/>
    <x v="6"/>
  </r>
  <r>
    <x v="6"/>
    <x v="6"/>
  </r>
  <r>
    <x v="6"/>
    <x v="6"/>
  </r>
  <r>
    <x v="6"/>
    <x v="6"/>
  </r>
  <r>
    <x v="6"/>
    <x v="6"/>
  </r>
  <r>
    <x v="6"/>
    <x v="6"/>
  </r>
  <r>
    <x v="6"/>
    <x v="6"/>
  </r>
  <r>
    <x v="6"/>
    <x v="6"/>
  </r>
  <r>
    <x v="6"/>
    <x v="6"/>
  </r>
  <r>
    <x v="6"/>
    <x v="6"/>
  </r>
  <r>
    <x v="6"/>
    <x v="6"/>
  </r>
  <r>
    <x v="6"/>
    <x v="6"/>
  </r>
  <r>
    <x v="6"/>
    <x v="6"/>
  </r>
  <r>
    <x v="6"/>
    <x v="6"/>
  </r>
  <r>
    <x v="6"/>
    <x v="6"/>
  </r>
  <r>
    <x v="6"/>
    <x v="6"/>
  </r>
  <r>
    <x v="6"/>
    <x v="6"/>
  </r>
  <r>
    <x v="7"/>
    <x v="7"/>
  </r>
  <r>
    <x v="5"/>
    <x v="5"/>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7"/>
    <x v="7"/>
  </r>
  <r>
    <x v="6"/>
    <x v="6"/>
  </r>
  <r>
    <x v="6"/>
    <x v="6"/>
  </r>
  <r>
    <x v="6"/>
    <x v="6"/>
  </r>
  <r>
    <x v="6"/>
    <x v="6"/>
  </r>
  <r>
    <x v="7"/>
    <x v="7"/>
  </r>
  <r>
    <x v="6"/>
    <x v="6"/>
  </r>
  <r>
    <x v="6"/>
    <x v="6"/>
  </r>
  <r>
    <x v="6"/>
    <x v="6"/>
  </r>
  <r>
    <x v="6"/>
    <x v="6"/>
  </r>
  <r>
    <x v="7"/>
    <x v="7"/>
  </r>
  <r>
    <x v="6"/>
    <x v="6"/>
  </r>
  <r>
    <x v="7"/>
    <x v="7"/>
  </r>
  <r>
    <x v="6"/>
    <x v="6"/>
  </r>
  <r>
    <x v="6"/>
    <x v="6"/>
  </r>
  <r>
    <x v="6"/>
    <x v="6"/>
  </r>
  <r>
    <x v="6"/>
    <x v="6"/>
  </r>
  <r>
    <x v="6"/>
    <x v="6"/>
  </r>
  <r>
    <x v="6"/>
    <x v="6"/>
  </r>
  <r>
    <x v="6"/>
    <x v="6"/>
  </r>
  <r>
    <x v="6"/>
    <x v="6"/>
  </r>
  <r>
    <x v="6"/>
    <x v="6"/>
  </r>
  <r>
    <x v="6"/>
    <x v="6"/>
  </r>
  <r>
    <x v="6"/>
    <x v="6"/>
  </r>
  <r>
    <x v="6"/>
    <x v="6"/>
  </r>
  <r>
    <x v="6"/>
    <x v="6"/>
  </r>
  <r>
    <x v="6"/>
    <x v="6"/>
  </r>
  <r>
    <x v="6"/>
    <x v="6"/>
  </r>
  <r>
    <x v="6"/>
    <x v="6"/>
  </r>
  <r>
    <x v="6"/>
    <x v="6"/>
  </r>
  <r>
    <x v="6"/>
    <x v="6"/>
  </r>
  <r>
    <x v="6"/>
    <x v="6"/>
  </r>
  <r>
    <x v="5"/>
    <x v="5"/>
  </r>
  <r>
    <x v="6"/>
    <x v="6"/>
  </r>
  <r>
    <x v="6"/>
    <x v="6"/>
  </r>
  <r>
    <x v="6"/>
    <x v="6"/>
  </r>
  <r>
    <x v="2"/>
    <x v="2"/>
  </r>
  <r>
    <x v="6"/>
    <x v="6"/>
  </r>
  <r>
    <x v="6"/>
    <x v="6"/>
  </r>
  <r>
    <x v="6"/>
    <x v="6"/>
  </r>
  <r>
    <x v="6"/>
    <x v="6"/>
  </r>
  <r>
    <x v="7"/>
    <x v="7"/>
  </r>
  <r>
    <x v="6"/>
    <x v="6"/>
  </r>
  <r>
    <x v="7"/>
    <x v="7"/>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6"/>
    <x v="6"/>
  </r>
  <r>
    <x v="7"/>
    <x v="7"/>
  </r>
  <r>
    <x v="7"/>
    <x v="7"/>
  </r>
  <r>
    <x v="6"/>
    <x v="6"/>
  </r>
  <r>
    <x v="6"/>
    <x v="6"/>
  </r>
  <r>
    <x v="6"/>
    <x v="6"/>
  </r>
  <r>
    <x v="7"/>
    <x v="7"/>
  </r>
  <r>
    <x v="6"/>
    <x v="6"/>
  </r>
  <r>
    <x v="6"/>
    <x v="6"/>
  </r>
  <r>
    <x v="6"/>
    <x v="6"/>
  </r>
  <r>
    <x v="6"/>
    <x v="6"/>
  </r>
  <r>
    <x v="6"/>
    <x v="6"/>
  </r>
  <r>
    <x v="6"/>
    <x v="6"/>
  </r>
  <r>
    <x v="6"/>
    <x v="6"/>
  </r>
  <r>
    <x v="7"/>
    <x v="7"/>
  </r>
  <r>
    <x v="7"/>
    <x v="7"/>
  </r>
  <r>
    <x v="6"/>
    <x v="6"/>
  </r>
  <r>
    <x v="7"/>
    <x v="7"/>
  </r>
  <r>
    <x v="6"/>
    <x v="6"/>
  </r>
  <r>
    <x v="7"/>
    <x v="7"/>
  </r>
  <r>
    <x v="7"/>
    <x v="7"/>
  </r>
  <r>
    <x v="6"/>
    <x v="6"/>
  </r>
  <r>
    <x v="6"/>
    <x v="6"/>
  </r>
  <r>
    <x v="7"/>
    <x v="7"/>
  </r>
  <r>
    <x v="6"/>
    <x v="6"/>
  </r>
  <r>
    <x v="6"/>
    <x v="6"/>
  </r>
  <r>
    <x v="6"/>
    <x v="6"/>
  </r>
  <r>
    <x v="6"/>
    <x v="6"/>
  </r>
  <r>
    <x v="6"/>
    <x v="6"/>
  </r>
  <r>
    <x v="6"/>
    <x v="6"/>
  </r>
  <r>
    <x v="6"/>
    <x v="6"/>
  </r>
  <r>
    <x v="7"/>
    <x v="7"/>
  </r>
  <r>
    <x v="6"/>
    <x v="6"/>
  </r>
  <r>
    <x v="6"/>
    <x v="6"/>
  </r>
  <r>
    <x v="0"/>
    <x v="0"/>
  </r>
  <r>
    <x v="6"/>
    <x v="6"/>
  </r>
  <r>
    <x v="6"/>
    <x v="6"/>
  </r>
  <r>
    <x v="6"/>
    <x v="6"/>
  </r>
  <r>
    <x v="6"/>
    <x v="6"/>
  </r>
  <r>
    <x v="6"/>
    <x v="6"/>
  </r>
  <r>
    <x v="6"/>
    <x v="6"/>
  </r>
  <r>
    <x v="7"/>
    <x v="7"/>
  </r>
  <r>
    <x v="6"/>
    <x v="6"/>
  </r>
  <r>
    <x v="6"/>
    <x v="6"/>
  </r>
  <r>
    <x v="6"/>
    <x v="6"/>
  </r>
  <r>
    <x v="7"/>
    <x v="7"/>
  </r>
  <r>
    <x v="6"/>
    <x v="6"/>
  </r>
  <r>
    <x v="6"/>
    <x v="6"/>
  </r>
  <r>
    <x v="7"/>
    <x v="7"/>
  </r>
  <r>
    <x v="6"/>
    <x v="6"/>
  </r>
  <r>
    <x v="6"/>
    <x v="6"/>
  </r>
  <r>
    <x v="6"/>
    <x v="6"/>
  </r>
  <r>
    <x v="6"/>
    <x v="6"/>
  </r>
  <r>
    <x v="6"/>
    <x v="6"/>
  </r>
  <r>
    <x v="6"/>
    <x v="6"/>
  </r>
  <r>
    <x v="6"/>
    <x v="6"/>
  </r>
  <r>
    <x v="6"/>
    <x v="6"/>
  </r>
  <r>
    <x v="6"/>
    <x v="6"/>
  </r>
  <r>
    <x v="6"/>
    <x v="6"/>
  </r>
  <r>
    <x v="7"/>
    <x v="7"/>
  </r>
  <r>
    <x v="6"/>
    <x v="6"/>
  </r>
  <r>
    <x v="6"/>
    <x v="6"/>
  </r>
  <r>
    <x v="6"/>
    <x v="6"/>
  </r>
  <r>
    <x v="6"/>
    <x v="6"/>
  </r>
  <r>
    <x v="6"/>
    <x v="6"/>
  </r>
  <r>
    <x v="6"/>
    <x v="6"/>
  </r>
  <r>
    <x v="6"/>
    <x v="6"/>
  </r>
  <r>
    <x v="6"/>
    <x v="6"/>
  </r>
  <r>
    <x v="6"/>
    <x v="6"/>
  </r>
  <r>
    <x v="6"/>
    <x v="6"/>
  </r>
  <r>
    <x v="3"/>
    <x v="3"/>
  </r>
  <r>
    <x v="6"/>
    <x v="6"/>
  </r>
  <r>
    <x v="6"/>
    <x v="6"/>
  </r>
  <r>
    <x v="2"/>
    <x v="2"/>
  </r>
  <r>
    <x v="6"/>
    <x v="6"/>
  </r>
  <r>
    <x v="6"/>
    <x v="6"/>
  </r>
  <r>
    <x v="6"/>
    <x v="6"/>
  </r>
  <r>
    <x v="6"/>
    <x v="6"/>
  </r>
  <r>
    <x v="6"/>
    <x v="6"/>
  </r>
  <r>
    <x v="6"/>
    <x v="6"/>
  </r>
  <r>
    <x v="6"/>
    <x v="6"/>
  </r>
  <r>
    <x v="6"/>
    <x v="6"/>
  </r>
  <r>
    <x v="6"/>
    <x v="6"/>
  </r>
  <r>
    <x v="6"/>
    <x v="6"/>
  </r>
  <r>
    <x v="3"/>
    <x v="3"/>
  </r>
  <r>
    <x v="6"/>
    <x v="6"/>
  </r>
  <r>
    <x v="7"/>
    <x v="7"/>
  </r>
  <r>
    <x v="6"/>
    <x v="6"/>
  </r>
  <r>
    <x v="6"/>
    <x v="6"/>
  </r>
  <r>
    <x v="4"/>
    <x v="4"/>
  </r>
  <r>
    <x v="6"/>
    <x v="6"/>
  </r>
  <r>
    <x v="4"/>
    <x v="4"/>
  </r>
  <r>
    <x v="1"/>
    <x v="1"/>
  </r>
  <r>
    <x v="6"/>
    <x v="6"/>
  </r>
  <r>
    <x v="6"/>
    <x v="6"/>
  </r>
  <r>
    <x v="6"/>
    <x v="6"/>
  </r>
  <r>
    <x v="6"/>
    <x v="6"/>
  </r>
  <r>
    <x v="6"/>
    <x v="6"/>
  </r>
  <r>
    <x v="6"/>
    <x v="6"/>
  </r>
  <r>
    <x v="6"/>
    <x v="6"/>
  </r>
  <r>
    <x v="6"/>
    <x v="6"/>
  </r>
  <r>
    <x v="6"/>
    <x v="6"/>
  </r>
  <r>
    <x v="6"/>
    <x v="6"/>
  </r>
</pivotCacheRecords>
</file>

<file path=xl/pivotCache/pivotCacheRecords3.xml><?xml version="1.0" encoding="utf-8"?>
<pivotCacheRecords xmlns="http://schemas.openxmlformats.org/spreadsheetml/2006/main" xmlns:r="http://schemas.openxmlformats.org/officeDocument/2006/relationships" count="252">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2"/>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2"/>
  </r>
  <r>
    <x v="0"/>
    <x v="0"/>
  </r>
  <r>
    <x v="0"/>
    <x v="0"/>
  </r>
  <r>
    <x v="0"/>
    <x v="0"/>
  </r>
  <r>
    <x v="0"/>
    <x v="0"/>
  </r>
  <r>
    <x v="0"/>
    <x v="0"/>
  </r>
  <r>
    <x v="0"/>
    <x v="0"/>
  </r>
  <r>
    <x v="0"/>
    <x v="0"/>
  </r>
  <r>
    <x v="0"/>
    <x v="0"/>
  </r>
  <r>
    <x v="0"/>
    <x v="0"/>
  </r>
  <r>
    <x v="0"/>
    <x v="0"/>
  </r>
  <r>
    <x v="0"/>
    <x v="0"/>
  </r>
  <r>
    <x v="0"/>
    <x v="0"/>
  </r>
  <r>
    <x v="0"/>
    <x v="0"/>
  </r>
  <r>
    <x v="0"/>
    <x v="0"/>
  </r>
  <r>
    <x v="0"/>
    <x v="2"/>
  </r>
  <r>
    <x v="0"/>
    <x v="2"/>
  </r>
  <r>
    <x v="0"/>
    <x v="2"/>
  </r>
  <r>
    <x v="0"/>
    <x v="2"/>
  </r>
  <r>
    <x v="0"/>
    <x v="2"/>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0"/>
  </r>
  <r>
    <x v="0"/>
    <x v="0"/>
  </r>
  <r>
    <x v="0"/>
    <x v="0"/>
  </r>
  <r>
    <x v="0"/>
    <x v="0"/>
  </r>
  <r>
    <x v="0"/>
    <x v="2"/>
  </r>
  <r>
    <x v="0"/>
    <x v="0"/>
  </r>
  <r>
    <x v="0"/>
    <x v="0"/>
  </r>
  <r>
    <x v="0"/>
    <x v="2"/>
  </r>
  <r>
    <x v="0"/>
    <x v="0"/>
  </r>
  <r>
    <x v="0"/>
    <x v="2"/>
  </r>
  <r>
    <x v="0"/>
    <x v="2"/>
  </r>
  <r>
    <x v="0"/>
    <x v="0"/>
  </r>
  <r>
    <x v="0"/>
    <x v="0"/>
  </r>
  <r>
    <x v="0"/>
    <x v="0"/>
  </r>
  <r>
    <x v="0"/>
    <x v="0"/>
  </r>
  <r>
    <x v="0"/>
    <x v="0"/>
  </r>
  <r>
    <x v="0"/>
    <x v="0"/>
  </r>
  <r>
    <x v="0"/>
    <x v="0"/>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10.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11.xml.rels><?xml version="1.0" encoding="UTF-8"?>
<Relationships xmlns="http://schemas.openxmlformats.org/package/2006/relationships"><Relationship Id="rId1" Type="http://schemas.openxmlformats.org/officeDocument/2006/relationships/pivotCacheDefinition" Target="../pivotCache/pivotCacheDefinition3.xml"/>
</Relationships>
</file>

<file path=xl/pivotTables/_rels/pivotTable12.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13.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14.xml.rels><?xml version="1.0" encoding="UTF-8"?>
<Relationships xmlns="http://schemas.openxmlformats.org/package/2006/relationships"><Relationship Id="rId1" Type="http://schemas.openxmlformats.org/officeDocument/2006/relationships/pivotCacheDefinition" Target="../pivotCache/pivotCacheDefinition3.xml"/>
</Relationships>
</file>

<file path=xl/pivotTables/_rels/pivotTable15.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16.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3.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4.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5.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6.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_rels/pivotTable7.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8.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9.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0" dataCaption="Values" useAutoFormatting="0" itemPrintTitles="1" indent="0" outline="1" outlineData="1" compact="0" compactData="0">
  <location ref="A9:B12" firstHeaderRow="1" firstDataRow="1" firstDataCol="1"/>
  <pivotFields count="74">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dataField="1" compact="0" showAll="0">
      <items count="3">
        <item x="0"/>
        <item x="1"/>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16"/>
  </rowFields>
  <dataFields count="1">
    <dataField name="Count of Estado RID" fld="16" subtotal="count" numFmtId="164"/>
  </dataFields>
  <pivotTableStyleInfo name="PivotStyleLight16" showRowHeaders="1" showColHeaders="1" showRowStripes="0" showColStripes="0" showLastColumn="1"/>
</pivotTableDefinition>
</file>

<file path=xl/pivotTables/pivotTable10.xml><?xml version="1.0" encoding="utf-8"?>
<pivotTableDefinition xmlns="http://schemas.openxmlformats.org/spreadsheetml/2006/main" name="PivotTable16" cacheId="1" applyNumberFormats="0" applyBorderFormats="0" applyFontFormats="0" applyPatternFormats="0" applyAlignmentFormats="0" applyWidthHeightFormats="0" dataCaption="Values" useAutoFormatting="0" itemPrintTitles="1" indent="0" outline="1" outlineData="1" compact="0" compactData="0">
  <location ref="A142:AL155" firstHeaderRow="1" firstDataRow="2" firstDataCol="1"/>
  <pivotFields count="74">
    <pivotField compact="0" showAll="0"/>
    <pivotField compact="0" showAll="0"/>
    <pivotField axis="axisCol" compact="0"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dataField="1" compact="0" showAll="0"/>
    <pivotField dataField="1" compact="0" showAll="0"/>
    <pivotField dataField="1" compact="0" showAll="0"/>
    <pivotField dataField="1" compact="0" showAll="0"/>
    <pivotField dataField="1" compact="0" showAll="0"/>
    <pivotField dataField="1" compact="0" showAll="0"/>
    <pivotField dataField="1" compact="0" showAll="0"/>
    <pivotField dataField="1" compact="0" showAll="0"/>
    <pivotField dataField="1" compact="0" showAll="0"/>
    <pivotField dataField="1" compact="0" showAll="0"/>
    <pivotField dataField="1" compact="0" showAll="0"/>
  </pivotFields>
  <rowFields count="1">
    <field x="-2"/>
  </rowFields>
  <colFields count="1">
    <field x="2"/>
  </colFields>
  <dataFields count="12">
    <dataField name="Sum of Estado llamada avance tutor" fld="62" subtotal="sum" numFmtId="168"/>
    <dataField name="Sum of Estado RID avance tutor" fld="63" subtotal="sum" numFmtId="168"/>
    <dataField name="Sum of Estado Encuesta direc avance tutor" fld="64" subtotal="sum" numFmtId="168"/>
    <dataField name="Sum of Estado PPT prog a dir avance tutor" fld="65" subtotal="sum" numFmtId="168"/>
    <dataField name="Sum of Estado PPT prog a docen avance tutor2" fld="66" subtotal="sum" numFmtId="168"/>
    <dataField name="Sum of Estado encuesta docentes avance tutor" fld="67" subtotal="sum" numFmtId="168"/>
    <dataField name="Sum of Estado Taller PC Doc avance tutor" fld="68" subtotal="sum" numFmtId="168"/>
    <dataField name="Sum of Estado encuesta est avance tutor" fld="69" subtotal="sum" numFmtId="168"/>
    <dataField name="Sum of Estado Inv Infraes avance tutor" fld="70" subtotal="sum" numFmtId="168"/>
    <dataField name="Sum of Estado entrev lider infor avance tutor" fld="71" subtotal="sum" numFmtId="168"/>
    <dataField name="Sum of Estado Obs aula avance tutor" fld="72" subtotal="sum" numFmtId="168"/>
    <dataField name="Sum of Estado recolec doc avance tutor" fld="73" subtotal="sum" numFmtId="168"/>
  </dataFields>
  <pivotTableStyleInfo name="PivotStyleLight16" showRowHeaders="1" showColHeaders="1" showRowStripes="0" showColStripes="0" showLastColumn="1"/>
</pivotTableDefinition>
</file>

<file path=xl/pivotTables/pivotTable11.xml><?xml version="1.0" encoding="utf-8"?>
<pivotTableDefinition xmlns="http://schemas.openxmlformats.org/spreadsheetml/2006/main" name="PivotTable14" cacheId="3" applyNumberFormats="0" applyBorderFormats="0" applyFontFormats="0" applyPatternFormats="0" applyAlignmentFormats="0" applyWidthHeightFormats="0" dataCaption="Values" useAutoFormatting="0" itemPrintTitles="1" indent="0" outline="1" outlineData="1" compact="0" compactData="0">
  <location ref="A126:B129" firstHeaderRow="1" firstDataRow="1" firstDataCol="1"/>
  <pivotFields count="2">
    <pivotField axis="axisRow" dataField="1" compact="0" showAll="0">
      <items count="3">
        <item x="0"/>
        <item x="1"/>
        <item t="default"/>
      </items>
    </pivotField>
    <pivotField compact="0" showAll="0"/>
  </pivotFields>
  <rowFields count="1">
    <field x="0"/>
  </rowFields>
  <dataFields count="1">
    <dataField name="Count of Visita 1" fld="0" subtotal="count" numFmtId="164"/>
  </dataFields>
  <pivotTableStyleInfo name="PivotStyleLight16" showRowHeaders="1" showColHeaders="1" showRowStripes="0" showColStripes="0" showLastColumn="1"/>
</pivotTableDefinition>
</file>

<file path=xl/pivotTables/pivotTable12.xml><?xml version="1.0" encoding="utf-8"?>
<pivotTableDefinition xmlns="http://schemas.openxmlformats.org/spreadsheetml/2006/main" name="PivotTable9" cacheId="1" applyNumberFormats="0" applyBorderFormats="0" applyFontFormats="0" applyPatternFormats="0" applyAlignmentFormats="0" applyWidthHeightFormats="0" dataCaption="Values" useAutoFormatting="0" itemPrintTitles="1" indent="0" outline="1" outlineData="1" compact="0" compactData="0">
  <location ref="A90:B95" firstHeaderRow="1" firstDataRow="1" firstDataCol="1"/>
  <pivotFields count="74">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dataField="1" compact="0" showAll="0">
      <items count="5">
        <item x="0"/>
        <item x="2"/>
        <item x="3"/>
        <item x="1"/>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34"/>
  </rowFields>
  <dataFields count="1">
    <dataField name="Count of Estado Obs Aula" fld="34" subtotal="count" numFmtId="164"/>
  </dataFields>
  <pivotTableStyleInfo name="PivotStyleLight16" showRowHeaders="1" showColHeaders="1" showRowStripes="0" showColStripes="0" showLastColumn="1"/>
</pivotTableDefinition>
</file>

<file path=xl/pivotTables/pivotTable13.xml><?xml version="1.0" encoding="utf-8"?>
<pivotTableDefinition xmlns="http://schemas.openxmlformats.org/spreadsheetml/2006/main" name="PivotTable4" cacheId="1" applyNumberFormats="0" applyBorderFormats="0" applyFontFormats="0" applyPatternFormats="0" applyAlignmentFormats="0" applyWidthHeightFormats="0" dataCaption="Values" useAutoFormatting="0" itemPrintTitles="1" indent="0" outline="1" outlineData="1" compact="0" compactData="0">
  <location ref="A27:B31" firstHeaderRow="1" firstDataRow="1" firstDataCol="1"/>
  <pivotFields count="74">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dataField="1" compact="0" showAll="0">
      <items count="4">
        <item x="0"/>
        <item x="1"/>
        <item x="2"/>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20"/>
  </rowFields>
  <dataFields count="1">
    <dataField name="Count of Estado PPT Programa Directivos" fld="20" subtotal="count" numFmtId="164"/>
  </dataFields>
  <pivotTableStyleInfo name="PivotStyleLight16" showRowHeaders="1" showColHeaders="1" showRowStripes="0" showColStripes="0" showLastColumn="1"/>
</pivotTableDefinition>
</file>

<file path=xl/pivotTables/pivotTable14.xml><?xml version="1.0" encoding="utf-8"?>
<pivotTableDefinition xmlns="http://schemas.openxmlformats.org/spreadsheetml/2006/main" name="PivotTable15" cacheId="3" applyNumberFormats="0" applyBorderFormats="0" applyFontFormats="0" applyPatternFormats="0" applyAlignmentFormats="0" applyWidthHeightFormats="0" dataCaption="Values" useAutoFormatting="0" itemPrintTitles="1" indent="0" outline="1" outlineData="1" compact="0" compactData="0">
  <location ref="A134:B138" firstHeaderRow="1" firstDataRow="1" firstDataCol="1"/>
  <pivotFields count="2">
    <pivotField compact="0" showAll="0"/>
    <pivotField axis="axisRow" dataField="1" compact="0" showAll="0">
      <items count="4">
        <item x="0"/>
        <item x="1"/>
        <item x="2"/>
        <item t="default"/>
      </items>
    </pivotField>
  </pivotFields>
  <rowFields count="1">
    <field x="1"/>
  </rowFields>
  <dataFields count="1">
    <dataField name="Count of Visita 2" fld="1" subtotal="count" numFmtId="164"/>
  </dataFields>
  <pivotTableStyleInfo name="PivotStyleLight16" showRowHeaders="1" showColHeaders="1" showRowStripes="0" showColStripes="0" showLastColumn="1"/>
</pivotTableDefinition>
</file>

<file path=xl/pivotTables/pivotTable15.xml><?xml version="1.0" encoding="utf-8"?>
<pivotTableDefinition xmlns="http://schemas.openxmlformats.org/spreadsheetml/2006/main" name="PivotTable8" cacheId="1" applyNumberFormats="0" applyBorderFormats="0" applyFontFormats="0" applyPatternFormats="0" applyAlignmentFormats="0" applyWidthHeightFormats="0" dataCaption="Values" useAutoFormatting="0" itemPrintTitles="1" indent="0" outline="1" outlineData="1" compact="0" compactData="0">
  <location ref="A63:B67" firstHeaderRow="1" firstDataRow="1" firstDataCol="1"/>
  <pivotFields count="74">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dataField="1" compact="0" showAll="0">
      <items count="4">
        <item x="0"/>
        <item x="1"/>
        <item x="2"/>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28"/>
  </rowFields>
  <dataFields count="1">
    <dataField name="Count of Estado Encuesta Estudiantes" fld="28" subtotal="count" numFmtId="164"/>
  </dataFields>
  <pivotTableStyleInfo name="PivotStyleLight16" showRowHeaders="1" showColHeaders="1" showRowStripes="0" showColStripes="0" showLastColumn="1"/>
</pivotTableDefinition>
</file>

<file path=xl/pivotTables/pivotTable16.xml><?xml version="1.0" encoding="utf-8"?>
<pivotTableDefinition xmlns="http://schemas.openxmlformats.org/spreadsheetml/2006/main" name="PivotTable1" cacheId="1" applyNumberFormats="0" applyBorderFormats="0" applyFontFormats="0" applyPatternFormats="0" applyAlignmentFormats="0" applyWidthHeightFormats="0" dataCaption="Values" useAutoFormatting="0" itemPrintTitles="1" indent="0" outline="1" outlineData="1" compact="0" compactData="0">
  <location ref="A1:B4" firstHeaderRow="1" firstDataRow="1" firstDataCol="1"/>
  <pivotFields count="74">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dataField="1" compact="0" showAll="0">
      <items count="3">
        <item x="0"/>
        <item x="1"/>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10"/>
  </rowFields>
  <dataFields count="1">
    <dataField name="Count of Estado llamada" fld="10" subtotal="count" numFmtId="164"/>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11" cacheId="1" applyNumberFormats="0" applyBorderFormats="0" applyFontFormats="0" applyPatternFormats="0" applyAlignmentFormats="0" applyWidthHeightFormats="0" dataCaption="Values" useAutoFormatting="0" itemPrintTitles="1" indent="0" outline="1" outlineData="1" compact="0" compactData="0">
  <location ref="A81:B85" firstHeaderRow="1" firstDataRow="1" firstDataCol="1"/>
  <pivotFields count="74">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dataField="1" compact="0" showAll="0">
      <items count="4">
        <item x="0"/>
        <item x="1"/>
        <item x="2"/>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32"/>
  </rowFields>
  <dataFields count="1">
    <dataField name="Count of Estado Entrevista Líder Área Informática" fld="32" subtotal="count" numFmtId="164"/>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12" cacheId="1" applyNumberFormats="0" applyBorderFormats="0" applyFontFormats="0" applyPatternFormats="0" applyAlignmentFormats="0" applyWidthHeightFormats="0" dataCaption="Values" useAutoFormatting="0" itemPrintTitles="1" indent="0" outline="1" outlineData="1" compact="0" compactData="0">
  <location ref="A100:B104" firstHeaderRow="1" firstDataRow="1" firstDataCol="1"/>
  <pivotFields count="74">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dataField="1" compact="0" showAll="0">
      <items count="4">
        <item x="0"/>
        <item x="1"/>
        <item x="2"/>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36"/>
  </rowFields>
  <dataFields count="1">
    <dataField name="Count of Estado Recolección Documental" fld="36" subtotal="count" numFmtId="164"/>
  </dataField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PivotTable7" cacheId="1" applyNumberFormats="0" applyBorderFormats="0" applyFontFormats="0" applyPatternFormats="0" applyAlignmentFormats="0" applyWidthHeightFormats="0" dataCaption="Values" useAutoFormatting="0" itemPrintTitles="1" indent="0" outline="1" outlineData="1" compact="0" compactData="0">
  <location ref="A54:B59" firstHeaderRow="1" firstDataRow="1" firstDataCol="1"/>
  <pivotFields count="74">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dataField="1" compact="0" showAll="0">
      <items count="5">
        <item x="0"/>
        <item x="1"/>
        <item x="2"/>
        <item x="3"/>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26"/>
  </rowFields>
  <dataFields count="1">
    <dataField name="Count of Estado Taller PC Docentes" fld="26" subtotal="count" numFmtId="164"/>
  </dataFields>
  <pivotTableStyleInfo name="PivotStyleLight16" showRowHeaders="1" showColHeaders="1" showRowStripes="0" showColStripes="0" showLastColumn="1"/>
</pivotTableDefinition>
</file>

<file path=xl/pivotTables/pivotTable5.xml><?xml version="1.0" encoding="utf-8"?>
<pivotTableDefinition xmlns="http://schemas.openxmlformats.org/spreadsheetml/2006/main" name="PivotTable5" cacheId="1" applyNumberFormats="0" applyBorderFormats="0" applyFontFormats="0" applyPatternFormats="0" applyAlignmentFormats="0" applyWidthHeightFormats="0" dataCaption="Values" useAutoFormatting="0" itemPrintTitles="1" indent="0" outline="1" outlineData="1" compact="0" compactData="0">
  <location ref="A36:B41" firstHeaderRow="1" firstDataRow="1" firstDataCol="1"/>
  <pivotFields count="74">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dataField="1" compact="0" showAll="0">
      <items count="5">
        <item x="0"/>
        <item x="1"/>
        <item x="2"/>
        <item x="3"/>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22"/>
  </rowFields>
  <dataFields count="1">
    <dataField name="Count of Estado PPT Programa Docentes" fld="22" subtotal="count" numFmtId="164"/>
  </dataFields>
  <pivotTableStyleInfo name="PivotStyleLight16" showRowHeaders="1" showColHeaders="1" showRowStripes="0" showColStripes="0" showLastColumn="1"/>
</pivotTableDefinition>
</file>

<file path=xl/pivotTables/pivotTable6.xml><?xml version="1.0" encoding="utf-8"?>
<pivotTableDefinition xmlns="http://schemas.openxmlformats.org/spreadsheetml/2006/main" name="PivotTable13" cacheId="2" applyNumberFormats="0" applyBorderFormats="0" applyFontFormats="0" applyPatternFormats="0" applyAlignmentFormats="0" applyWidthHeightFormats="0" dataCaption="Values" useAutoFormatting="0" itemPrintTitles="1" indent="0" outline="1" outlineData="1" compact="0" compactData="0">
  <location ref="A108:B117" firstHeaderRow="1" firstDataRow="1" firstDataCol="1"/>
  <pivotFields count="2">
    <pivotField axis="axisRow" dataField="1" compact="0" showAll="0">
      <items count="9">
        <item x="0"/>
        <item x="1"/>
        <item x="2"/>
        <item x="3"/>
        <item x="4"/>
        <item x="5"/>
        <item x="6"/>
        <item x="7"/>
        <item t="default"/>
      </items>
    </pivotField>
    <pivotField compact="0" showAll="0"/>
  </pivotFields>
  <rowFields count="1">
    <field x="0"/>
  </rowFields>
  <dataFields count="1">
    <dataField name="No. IE" fld="0" subtotal="count" numFmtId="164"/>
  </dataFields>
  <pivotTableStyleInfo name="PivotStyleLight16" showRowHeaders="1" showColHeaders="1" showRowStripes="0" showColStripes="0" showLastColumn="1"/>
</pivotTableDefinition>
</file>

<file path=xl/pivotTables/pivotTable7.xml><?xml version="1.0" encoding="utf-8"?>
<pivotTableDefinition xmlns="http://schemas.openxmlformats.org/spreadsheetml/2006/main" name="PivotTable3" cacheId="1" applyNumberFormats="0" applyBorderFormats="0" applyFontFormats="0" applyPatternFormats="0" applyAlignmentFormats="0" applyWidthHeightFormats="0" dataCaption="Values" useAutoFormatting="0" itemPrintTitles="1" indent="0" outline="1" outlineData="1" compact="0" compactData="0">
  <location ref="A18:B23" firstHeaderRow="1" firstDataRow="1" firstDataCol="1"/>
  <pivotFields count="74">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dataField="1" compact="0" showAll="0">
      <items count="5">
        <item x="0"/>
        <item x="1"/>
        <item x="2"/>
        <item x="3"/>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18"/>
  </rowFields>
  <dataFields count="1">
    <dataField name="Count of Estado Encuesta Directivos" fld="18" subtotal="count" numFmtId="164"/>
  </dataFields>
  <pivotTableStyleInfo name="PivotStyleLight16" showRowHeaders="1" showColHeaders="1" showRowStripes="0" showColStripes="0" showLastColumn="1"/>
</pivotTableDefinition>
</file>

<file path=xl/pivotTables/pivotTable8.xml><?xml version="1.0" encoding="utf-8"?>
<pivotTableDefinition xmlns="http://schemas.openxmlformats.org/spreadsheetml/2006/main" name="PivotTable6" cacheId="1" applyNumberFormats="0" applyBorderFormats="0" applyFontFormats="0" applyPatternFormats="0" applyAlignmentFormats="0" applyWidthHeightFormats="0" dataCaption="Values" useAutoFormatting="0" itemPrintTitles="1" indent="0" outline="1" outlineData="1" compact="0" compactData="0">
  <location ref="A45:B50" firstHeaderRow="1" firstDataRow="1" firstDataCol="1"/>
  <pivotFields count="74">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dataField="1" compact="0" showAll="0">
      <items count="5">
        <item x="0"/>
        <item x="1"/>
        <item x="2"/>
        <item x="3"/>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24"/>
  </rowFields>
  <dataFields count="1">
    <dataField name="Count of Estado Encuesta Docentes" fld="24" subtotal="count" numFmtId="164"/>
  </dataFields>
  <pivotTableStyleInfo name="PivotStyleLight16" showRowHeaders="1" showColHeaders="1" showRowStripes="0" showColStripes="0" showLastColumn="1"/>
</pivotTableDefinition>
</file>

<file path=xl/pivotTables/pivotTable9.xml><?xml version="1.0" encoding="utf-8"?>
<pivotTableDefinition xmlns="http://schemas.openxmlformats.org/spreadsheetml/2006/main" name="PivotTable10" cacheId="1" applyNumberFormats="0" applyBorderFormats="0" applyFontFormats="0" applyPatternFormats="0" applyAlignmentFormats="0" applyWidthHeightFormats="0" dataCaption="Values" useAutoFormatting="0" itemPrintTitles="1" indent="0" outline="1" outlineData="1" compact="0" compactData="0">
  <location ref="A72:B76" firstHeaderRow="1" firstDataRow="1" firstDataCol="1"/>
  <pivotFields count="74">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dataField="1" compact="0" showAll="0">
      <items count="4">
        <item x="0"/>
        <item x="1"/>
        <item x="2"/>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30"/>
  </rowFields>
  <dataFields count="1">
    <dataField name="Count of Estado Infraestructura" fld="30" subtotal="count" numFmtId="164"/>
  </dataFields>
  <pivotTableStyleInfo name="PivotStyleLight16" showRowHeaders="1" showColHeaders="1" showRowStripes="0" showColStripes="0" showLastColumn="1"/>
</pivotTableDefinition>
</file>

<file path=xl/tables/table1.xml><?xml version="1.0" encoding="utf-8"?>
<table xmlns="http://schemas.openxmlformats.org/spreadsheetml/2006/main" id="1" name="Reporte_Consolidación_2022___Copy" displayName="Reporte_Consolidación_2022___Copy" ref="A1:BV253" headerRowCount="1" totalsRowCount="0" totalsRowShown="0">
  <autoFilter ref="A1:BV253">
    <filterColumn colId="33">
      <filters>
        <filter val="2022-04-20"/>
        <filter val="2022-04-21"/>
        <filter val="2022-04-22"/>
        <filter val="2022-04-26"/>
        <filter val="2022-04-28"/>
        <filter val="2022-04-29"/>
        <filter val="2022-05-02"/>
        <filter val="2022-05-04"/>
        <filter val="2022-05-05"/>
        <filter val="2022-05-06"/>
        <filter val="2022-05-10"/>
        <filter val="2022-05-11"/>
        <filter val="2022-05-17"/>
        <filter val="2022-05-18"/>
        <filter val="2022-05-20"/>
        <filter val="2022-06-03"/>
        <filter val="2022-06-06"/>
      </filters>
    </filterColumn>
  </autoFilter>
  <tableColumns count="74">
    <tableColumn id="1" name="Source.Name"/>
    <tableColumn id="2" name="Nombre Coordinadora"/>
    <tableColumn id="3" name="Nombre mentor"/>
    <tableColumn id="4" name="Departamento IE"/>
    <tableColumn id="5" name="Municipio IE"/>
    <tableColumn id="6" name="Nombre Institución Educativa"/>
    <tableColumn id="7" name="Código DANE IE"/>
    <tableColumn id="8" name="Código CFK IE"/>
    <tableColumn id="9" name="Fecha de llamada inicial"/>
    <tableColumn id="10" name="Hora primera llamada"/>
    <tableColumn id="11" name="Estado llamada"/>
    <tableColumn id="12" name="Observaciones Llamada"/>
    <tableColumn id="13" name="Fecha Visita Día 1"/>
    <tableColumn id="14" name="Fecha Visita Día 2"/>
    <tableColumn id="15" name="Observaciones Días de Visita"/>
    <tableColumn id="16" name="Fecha Reu Inicial Directivos"/>
    <tableColumn id="17" name="Estado RID"/>
    <tableColumn id="18" name="Encuesta Directivos"/>
    <tableColumn id="19" name="Estado Encuesta Directivos"/>
    <tableColumn id="20" name="PPT Programa a Directivos"/>
    <tableColumn id="21" name="Estado PPT Programa Directivos"/>
    <tableColumn id="22" name="PPT Programa Docentes"/>
    <tableColumn id="23" name="Estado PPT Programa Docentes"/>
    <tableColumn id="24" name="Encuesta Docentes"/>
    <tableColumn id="25" name="Estado Encuesta Docentes"/>
    <tableColumn id="26" name="Taller PC Docentes"/>
    <tableColumn id="27" name="Estado Taller PC Docentes"/>
    <tableColumn id="28" name="Encuesta Estudiantes"/>
    <tableColumn id="29" name="Estado Encuesta Estudiantes"/>
    <tableColumn id="30" name="Inventario Infraestructura Tecnológica"/>
    <tableColumn id="31" name="Estado Infraestructura"/>
    <tableColumn id="32" name="Entrevista Líder de Área Informática"/>
    <tableColumn id="33" name="Estado Entrevista Líder Área Informática"/>
    <tableColumn id="34" name="Observación de Aula"/>
    <tableColumn id="35" name="Estado Obs Aula"/>
    <tableColumn id="36" name="Recolección Documental"/>
    <tableColumn id="37" name="Estado Recolección Documental"/>
    <tableColumn id="38" name="Estado Informe Final E27"/>
    <tableColumn id="39" name="Last Modified By"/>
    <tableColumn id="40" name="Last Modified"/>
    <tableColumn id="41" name="Enlace Drive Evidencias MI"/>
    <tableColumn id="42" name="4. Acta de visita 1"/>
    <tableColumn id="43" name="Vo Coor. 4. Acta Visita 1"/>
    <tableColumn id="44" name="4.1 Registro Fotográfico"/>
    <tableColumn id="45" name="Vo Coor. 4.1 Registro Foto"/>
    <tableColumn id="46" name="5. Entrevista Líder"/>
    <tableColumn id="47" name="Vo Coor. 5. Entrevista Líder"/>
    <tableColumn id="48" name="6. N° Aplicación Cuestionario Estudiantes"/>
    <tableColumn id="49" name="Vo Coor. 6. N° Aplicación Cuestionario Estudiantes"/>
    <tableColumn id="50" name="8. N° Aplicación Cuestionario Docentes"/>
    <tableColumn id="51" name="Vo Coor. 8. N° Aplicación Cuestionario Docentes"/>
    <tableColumn id="52" name="11. Aplicación Encuesta Directivos"/>
    <tableColumn id="53" name="Vo Coor. 11. Aplicación Encuesta Directivos"/>
    <tableColumn id="54" name="Registro Plan de Área"/>
    <tableColumn id="55" name="Vo Coor. Registro Plan de Área"/>
    <tableColumn id="56" name="Informe Final Visita E27"/>
    <tableColumn id="57" name="Vo Coor. Informe E27"/>
    <tableColumn id="58" name="Observaciones Coord."/>
    <tableColumn id="59" name="Check Mentores"/>
    <tableColumn id="60" name="Fecha Check Mentor"/>
    <tableColumn id="61" name="Check Coord"/>
    <tableColumn id="62" name="Fecha Check coor"/>
    <tableColumn id="63" name="Estado llamada avance tutor"/>
    <tableColumn id="64" name="Estado RID avance tutor"/>
    <tableColumn id="65" name="Estado Encuesta direc avance tutor"/>
    <tableColumn id="66" name="Estado PPT prog a dir avance tutor"/>
    <tableColumn id="67" name="Estado PPT prog a docen avance tutor2"/>
    <tableColumn id="68" name="Estado encuesta docentes avance tutor"/>
    <tableColumn id="69" name="Estado Taller PC Doc avance tutor"/>
    <tableColumn id="70" name="Estado encuesta est avance tutor"/>
    <tableColumn id="71" name="Estado Inv Infraes avance tutor"/>
    <tableColumn id="72" name="Estado entrev lider infor avance tutor"/>
    <tableColumn id="73" name="Estado Obs aula avance tutor"/>
    <tableColumn id="74" name="Estado recolec doc avance tutor"/>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pivotTable" Target="../pivotTables/pivotTable1.xml"/><Relationship Id="rId3" Type="http://schemas.openxmlformats.org/officeDocument/2006/relationships/pivotTable" Target="../pivotTables/pivotTable2.xml"/><Relationship Id="rId4" Type="http://schemas.openxmlformats.org/officeDocument/2006/relationships/pivotTable" Target="../pivotTables/pivotTable3.xml"/><Relationship Id="rId5" Type="http://schemas.openxmlformats.org/officeDocument/2006/relationships/pivotTable" Target="../pivotTables/pivotTable4.xml"/><Relationship Id="rId6" Type="http://schemas.openxmlformats.org/officeDocument/2006/relationships/pivotTable" Target="../pivotTables/pivotTable5.xml"/><Relationship Id="rId7" Type="http://schemas.openxmlformats.org/officeDocument/2006/relationships/pivotTable" Target="../pivotTables/pivotTable6.xml"/><Relationship Id="rId8" Type="http://schemas.openxmlformats.org/officeDocument/2006/relationships/pivotTable" Target="../pivotTables/pivotTable7.xml"/><Relationship Id="rId9" Type="http://schemas.openxmlformats.org/officeDocument/2006/relationships/pivotTable" Target="../pivotTables/pivotTable8.xml"/><Relationship Id="rId10" Type="http://schemas.openxmlformats.org/officeDocument/2006/relationships/pivotTable" Target="../pivotTables/pivotTable9.xml"/><Relationship Id="rId11" Type="http://schemas.openxmlformats.org/officeDocument/2006/relationships/pivotTable" Target="../pivotTables/pivotTable10.xml"/><Relationship Id="rId12" Type="http://schemas.openxmlformats.org/officeDocument/2006/relationships/pivotTable" Target="../pivotTables/pivotTable11.xml"/><Relationship Id="rId13" Type="http://schemas.openxmlformats.org/officeDocument/2006/relationships/pivotTable" Target="../pivotTables/pivotTable12.xml"/><Relationship Id="rId14" Type="http://schemas.openxmlformats.org/officeDocument/2006/relationships/pivotTable" Target="../pivotTables/pivotTable13.xml"/><Relationship Id="rId15" Type="http://schemas.openxmlformats.org/officeDocument/2006/relationships/pivotTable" Target="../pivotTables/pivotTable14.xml"/><Relationship Id="rId16" Type="http://schemas.openxmlformats.org/officeDocument/2006/relationships/pivotTable" Target="../pivotTables/pivotTable15.xml"/><Relationship Id="rId17" Type="http://schemas.openxmlformats.org/officeDocument/2006/relationships/pivotTable" Target="../pivotTables/pivotTable16.xml"/>
</Relationships>
</file>

<file path=xl/worksheets/_rels/sheet3.xml.rels><?xml version="1.0" encoding="UTF-8"?>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H72:M7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6875" defaultRowHeight="15" zeroHeight="false" outlineLevelRow="0" outlineLevelCol="0"/>
  <cols>
    <col collapsed="false" customWidth="true" hidden="false" outlineLevel="0" max="5" min="5" style="0" width="4.78"/>
    <col collapsed="false" customWidth="true" hidden="false" outlineLevel="0" max="8" min="8" style="0" width="28.78"/>
    <col collapsed="false" customWidth="true" hidden="false" outlineLevel="0" max="9" min="9" style="0" width="4.89"/>
    <col collapsed="false" customWidth="true" hidden="false" outlineLevel="0" max="10" min="10" style="0" width="5.44"/>
    <col collapsed="false" customWidth="true" hidden="false" outlineLevel="0" max="11" min="11" style="0" width="3.66"/>
    <col collapsed="false" customWidth="true" hidden="false" outlineLevel="0" max="13" min="13" style="0" width="19.11"/>
  </cols>
  <sheetData>
    <row r="72" customFormat="false" ht="15" hidden="false" customHeight="false" outlineLevel="0" collapsed="false">
      <c r="H72" s="1" t="s">
        <v>0</v>
      </c>
      <c r="I72" s="1" t="s">
        <v>1</v>
      </c>
      <c r="J72" s="1" t="s">
        <v>2</v>
      </c>
      <c r="L72" s="2" t="s">
        <v>3</v>
      </c>
    </row>
    <row r="73" customFormat="false" ht="15" hidden="false" customHeight="false" outlineLevel="0" collapsed="false">
      <c r="H73" s="3" t="s">
        <v>4</v>
      </c>
      <c r="I73" s="4" t="n">
        <f aca="false">'Tablas Dinámicas'!L109</f>
        <v>242</v>
      </c>
      <c r="J73" s="5" t="n">
        <f aca="false">I73/I77</f>
        <v>0.96031746031746</v>
      </c>
      <c r="L73" s="3"/>
      <c r="M73" s="6" t="s">
        <v>5</v>
      </c>
    </row>
    <row r="74" customFormat="false" ht="15" hidden="false" customHeight="false" outlineLevel="0" collapsed="false">
      <c r="H74" s="7" t="s">
        <v>6</v>
      </c>
      <c r="I74" s="4" t="n">
        <f aca="false">'Tablas Dinámicas'!L110</f>
        <v>8</v>
      </c>
      <c r="J74" s="5" t="n">
        <f aca="false">I74/I77</f>
        <v>0.0317460317460317</v>
      </c>
      <c r="L74" s="7"/>
      <c r="M74" s="6" t="s">
        <v>7</v>
      </c>
    </row>
    <row r="75" customFormat="false" ht="15" hidden="false" customHeight="false" outlineLevel="0" collapsed="false">
      <c r="H75" s="8" t="s">
        <v>8</v>
      </c>
      <c r="I75" s="4" t="n">
        <f aca="false">'Tablas Dinámicas'!L111</f>
        <v>1</v>
      </c>
      <c r="J75" s="5" t="n">
        <f aca="false">I75/I77</f>
        <v>0.00396825396825397</v>
      </c>
      <c r="L75" s="8"/>
      <c r="M75" s="6" t="s">
        <v>9</v>
      </c>
    </row>
    <row r="76" customFormat="false" ht="15" hidden="false" customHeight="false" outlineLevel="0" collapsed="false">
      <c r="H76" s="9" t="s">
        <v>10</v>
      </c>
      <c r="I76" s="4" t="n">
        <f aca="false">'Tablas Dinámicas'!L112</f>
        <v>1</v>
      </c>
      <c r="J76" s="5" t="n">
        <f aca="false">I76/I77</f>
        <v>0.00396825396825397</v>
      </c>
      <c r="L76" s="9"/>
      <c r="M76" s="6" t="s">
        <v>11</v>
      </c>
    </row>
    <row r="77" customFormat="false" ht="15" hidden="false" customHeight="false" outlineLevel="0" collapsed="false">
      <c r="H77" s="10" t="s">
        <v>12</v>
      </c>
      <c r="I77" s="1" t="n">
        <f aca="false">SUM(I73:I76)</f>
        <v>252</v>
      </c>
      <c r="J77" s="11" t="n">
        <v>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L19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6875" defaultRowHeight="15" zeroHeight="false" outlineLevelRow="0" outlineLevelCol="0"/>
  <cols>
    <col collapsed="false" customWidth="true" hidden="false" outlineLevel="0" max="1" min="1" style="0" width="12.77"/>
    <col collapsed="false" customWidth="true" hidden="false" outlineLevel="0" max="2" min="2" style="0" width="32.34"/>
    <col collapsed="false" customWidth="true" hidden="false" outlineLevel="0" max="3" min="3" style="0" width="17.44"/>
    <col collapsed="false" customWidth="true" hidden="false" outlineLevel="0" max="4" min="4" style="0" width="22.55"/>
    <col collapsed="false" customWidth="true" hidden="false" outlineLevel="0" max="5" min="5" style="0" width="13.66"/>
    <col collapsed="false" customWidth="true" hidden="false" outlineLevel="0" max="6" min="6" style="0" width="26.44"/>
    <col collapsed="false" customWidth="true" hidden="false" outlineLevel="0" max="7" min="7" style="0" width="24.88"/>
    <col collapsed="false" customWidth="true" hidden="false" outlineLevel="0" max="8" min="8" style="0" width="24"/>
    <col collapsed="false" customWidth="true" hidden="false" outlineLevel="0" max="9" min="9" style="0" width="23"/>
    <col collapsed="false" customWidth="true" hidden="false" outlineLevel="0" max="10" min="10" style="0" width="27.22"/>
    <col collapsed="false" customWidth="true" hidden="false" outlineLevel="0" max="11" min="11" style="0" width="25.22"/>
    <col collapsed="false" customWidth="true" hidden="false" outlineLevel="0" max="12" min="12" style="0" width="26.78"/>
    <col collapsed="false" customWidth="true" hidden="false" outlineLevel="0" max="13" min="13" style="0" width="26.44"/>
    <col collapsed="false" customWidth="true" hidden="false" outlineLevel="0" max="14" min="14" style="0" width="27.55"/>
    <col collapsed="false" customWidth="true" hidden="false" outlineLevel="0" max="15" min="15" style="0" width="24.78"/>
    <col collapsed="false" customWidth="true" hidden="false" outlineLevel="0" max="16" min="16" style="0" width="27.44"/>
    <col collapsed="false" customWidth="true" hidden="false" outlineLevel="0" max="17" min="17" style="0" width="30.44"/>
    <col collapsed="false" customWidth="true" hidden="false" outlineLevel="0" max="18" min="18" style="0" width="25.11"/>
    <col collapsed="false" customWidth="true" hidden="false" outlineLevel="0" max="19" min="19" style="0" width="18"/>
    <col collapsed="false" customWidth="true" hidden="false" outlineLevel="0" max="20" min="20" style="0" width="24.34"/>
    <col collapsed="false" customWidth="true" hidden="false" outlineLevel="0" max="21" min="21" style="0" width="27.11"/>
    <col collapsed="false" customWidth="true" hidden="false" outlineLevel="0" max="22" min="22" style="0" width="25.45"/>
    <col collapsed="false" customWidth="true" hidden="false" outlineLevel="0" max="23" min="23" style="0" width="29.66"/>
    <col collapsed="false" customWidth="true" hidden="false" outlineLevel="0" max="24" min="24" style="0" width="25.22"/>
    <col collapsed="false" customWidth="true" hidden="false" outlineLevel="0" max="25" min="25" style="0" width="22.33"/>
    <col collapsed="false" customWidth="true" hidden="false" outlineLevel="0" max="26" min="26" style="0" width="22.55"/>
    <col collapsed="false" customWidth="true" hidden="false" outlineLevel="0" max="27" min="27" style="0" width="27"/>
    <col collapsed="false" customWidth="true" hidden="false" outlineLevel="0" max="28" min="28" style="0" width="25.22"/>
    <col collapsed="false" customWidth="true" hidden="false" outlineLevel="0" max="29" min="29" style="0" width="25.11"/>
    <col collapsed="false" customWidth="true" hidden="false" outlineLevel="0" max="30" min="30" style="0" width="30.33"/>
    <col collapsed="false" customWidth="true" hidden="false" outlineLevel="0" max="31" min="31" style="0" width="28.78"/>
    <col collapsed="false" customWidth="true" hidden="false" outlineLevel="0" max="33" min="32" style="0" width="29.77"/>
    <col collapsed="false" customWidth="true" hidden="false" outlineLevel="0" max="34" min="34" style="0" width="23.67"/>
    <col collapsed="false" customWidth="true" hidden="false" outlineLevel="0" max="35" min="35" style="0" width="26.89"/>
    <col collapsed="false" customWidth="true" hidden="false" outlineLevel="0" max="36" min="36" style="0" width="28.44"/>
    <col collapsed="false" customWidth="true" hidden="false" outlineLevel="0" max="37" min="37" style="0" width="24.66"/>
    <col collapsed="false" customWidth="true" hidden="false" outlineLevel="0" max="38" min="38" style="0" width="10.89"/>
    <col collapsed="false" customWidth="true" hidden="false" outlineLevel="0" max="432" min="39" style="0" width="42"/>
    <col collapsed="false" customWidth="true" hidden="false" outlineLevel="0" max="433" min="433" style="0" width="36.78"/>
    <col collapsed="false" customWidth="true" hidden="false" outlineLevel="0" max="434" min="434" style="0" width="33.21"/>
    <col collapsed="false" customWidth="true" hidden="false" outlineLevel="0" max="435" min="435" style="0" width="43.11"/>
    <col collapsed="false" customWidth="true" hidden="false" outlineLevel="0" max="436" min="436" style="0" width="42.55"/>
    <col collapsed="false" customWidth="true" hidden="false" outlineLevel="0" max="437" min="437" style="0" width="46.78"/>
    <col collapsed="false" customWidth="true" hidden="false" outlineLevel="0" max="438" min="438" style="0" width="46.66"/>
    <col collapsed="false" customWidth="true" hidden="false" outlineLevel="0" max="439" min="439" style="0" width="42"/>
    <col collapsed="false" customWidth="true" hidden="false" outlineLevel="0" max="440" min="440" style="0" width="41.11"/>
    <col collapsed="false" customWidth="true" hidden="false" outlineLevel="0" max="441" min="441" style="0" width="39.11"/>
    <col collapsed="false" customWidth="true" hidden="false" outlineLevel="0" max="442" min="442" style="0" width="44.22"/>
    <col collapsed="false" customWidth="true" hidden="false" outlineLevel="0" max="443" min="443" style="0" width="37.78"/>
    <col collapsed="false" customWidth="true" hidden="false" outlineLevel="0" max="444" min="444" style="0" width="40.22"/>
  </cols>
  <sheetData>
    <row r="1" customFormat="false" ht="15" hidden="false" customHeight="false" outlineLevel="0" collapsed="false">
      <c r="A1" s="12" t="s">
        <v>13</v>
      </c>
      <c r="B1" s="13" t="s">
        <v>14</v>
      </c>
    </row>
    <row r="2" customFormat="false" ht="15" hidden="false" customHeight="false" outlineLevel="0" collapsed="false">
      <c r="A2" s="14" t="s">
        <v>15</v>
      </c>
      <c r="B2" s="15" t="n">
        <v>251</v>
      </c>
    </row>
    <row r="3" customFormat="false" ht="15" hidden="false" customHeight="false" outlineLevel="0" collapsed="false">
      <c r="A3" s="16" t="s">
        <v>16</v>
      </c>
      <c r="B3" s="17" t="n">
        <v>1</v>
      </c>
    </row>
    <row r="4" customFormat="false" ht="15" hidden="false" customHeight="false" outlineLevel="0" collapsed="false">
      <c r="A4" s="18" t="s">
        <v>17</v>
      </c>
      <c r="B4" s="19" t="n">
        <v>252</v>
      </c>
    </row>
    <row r="7" customFormat="false" ht="15" hidden="false" customHeight="false" outlineLevel="0" collapsed="false">
      <c r="A7" s="20"/>
      <c r="B7" s="21"/>
    </row>
    <row r="9" customFormat="false" ht="15" hidden="false" customHeight="false" outlineLevel="0" collapsed="false">
      <c r="A9" s="12" t="s">
        <v>18</v>
      </c>
      <c r="B9" s="13" t="s">
        <v>19</v>
      </c>
    </row>
    <row r="10" customFormat="false" ht="15" hidden="false" customHeight="false" outlineLevel="0" collapsed="false">
      <c r="A10" s="14" t="s">
        <v>15</v>
      </c>
      <c r="B10" s="15" t="n">
        <v>251</v>
      </c>
    </row>
    <row r="11" customFormat="false" ht="15" hidden="false" customHeight="false" outlineLevel="0" collapsed="false">
      <c r="A11" s="16" t="s">
        <v>16</v>
      </c>
      <c r="B11" s="17" t="n">
        <v>1</v>
      </c>
    </row>
    <row r="12" customFormat="false" ht="15" hidden="false" customHeight="false" outlineLevel="0" collapsed="false">
      <c r="A12" s="18" t="s">
        <v>17</v>
      </c>
      <c r="B12" s="19" t="n">
        <v>252</v>
      </c>
    </row>
    <row r="18" customFormat="false" ht="15" hidden="false" customHeight="false" outlineLevel="0" collapsed="false">
      <c r="A18" s="12" t="s">
        <v>20</v>
      </c>
      <c r="B18" s="13" t="s">
        <v>21</v>
      </c>
    </row>
    <row r="19" customFormat="false" ht="15" hidden="false" customHeight="false" outlineLevel="0" collapsed="false">
      <c r="A19" s="14" t="s">
        <v>22</v>
      </c>
      <c r="B19" s="15" t="n">
        <v>1</v>
      </c>
    </row>
    <row r="20" customFormat="false" ht="15" hidden="false" customHeight="false" outlineLevel="0" collapsed="false">
      <c r="A20" s="16" t="s">
        <v>23</v>
      </c>
      <c r="B20" s="22" t="n">
        <v>2</v>
      </c>
    </row>
    <row r="21" customFormat="false" ht="15" hidden="false" customHeight="false" outlineLevel="0" collapsed="false">
      <c r="A21" s="16" t="s">
        <v>15</v>
      </c>
      <c r="B21" s="22" t="n">
        <v>248</v>
      </c>
    </row>
    <row r="22" customFormat="false" ht="15" hidden="false" customHeight="false" outlineLevel="0" collapsed="false">
      <c r="A22" s="16" t="s">
        <v>16</v>
      </c>
      <c r="B22" s="17" t="n">
        <v>1</v>
      </c>
    </row>
    <row r="23" customFormat="false" ht="15" hidden="false" customHeight="false" outlineLevel="0" collapsed="false">
      <c r="A23" s="18" t="s">
        <v>17</v>
      </c>
      <c r="B23" s="19" t="n">
        <v>252</v>
      </c>
    </row>
    <row r="27" customFormat="false" ht="15" hidden="false" customHeight="false" outlineLevel="0" collapsed="false">
      <c r="A27" s="12" t="s">
        <v>24</v>
      </c>
      <c r="B27" s="13" t="s">
        <v>25</v>
      </c>
    </row>
    <row r="28" customFormat="false" ht="15" hidden="false" customHeight="false" outlineLevel="0" collapsed="false">
      <c r="A28" s="14" t="s">
        <v>22</v>
      </c>
      <c r="B28" s="15" t="n">
        <v>1</v>
      </c>
    </row>
    <row r="29" customFormat="false" ht="15" hidden="false" customHeight="false" outlineLevel="0" collapsed="false">
      <c r="A29" s="16" t="s">
        <v>15</v>
      </c>
      <c r="B29" s="22" t="n">
        <v>250</v>
      </c>
    </row>
    <row r="30" customFormat="false" ht="15" hidden="false" customHeight="false" outlineLevel="0" collapsed="false">
      <c r="A30" s="16" t="s">
        <v>16</v>
      </c>
      <c r="B30" s="17" t="n">
        <v>1</v>
      </c>
    </row>
    <row r="31" customFormat="false" ht="15" hidden="false" customHeight="false" outlineLevel="0" collapsed="false">
      <c r="A31" s="18" t="s">
        <v>17</v>
      </c>
      <c r="B31" s="19" t="n">
        <v>252</v>
      </c>
    </row>
    <row r="36" customFormat="false" ht="15" hidden="false" customHeight="false" outlineLevel="0" collapsed="false">
      <c r="A36" s="12" t="s">
        <v>26</v>
      </c>
      <c r="B36" s="13" t="s">
        <v>27</v>
      </c>
    </row>
    <row r="37" customFormat="false" ht="15" hidden="false" customHeight="false" outlineLevel="0" collapsed="false">
      <c r="A37" s="14" t="s">
        <v>22</v>
      </c>
      <c r="B37" s="15" t="n">
        <v>1</v>
      </c>
    </row>
    <row r="38" customFormat="false" ht="15" hidden="false" customHeight="false" outlineLevel="0" collapsed="false">
      <c r="A38" s="16" t="s">
        <v>23</v>
      </c>
      <c r="B38" s="22" t="n">
        <v>7</v>
      </c>
    </row>
    <row r="39" customFormat="false" ht="15" hidden="false" customHeight="false" outlineLevel="0" collapsed="false">
      <c r="A39" s="16" t="s">
        <v>15</v>
      </c>
      <c r="B39" s="22" t="n">
        <v>243</v>
      </c>
    </row>
    <row r="40" customFormat="false" ht="15" hidden="false" customHeight="false" outlineLevel="0" collapsed="false">
      <c r="A40" s="16" t="s">
        <v>16</v>
      </c>
      <c r="B40" s="17" t="n">
        <v>1</v>
      </c>
    </row>
    <row r="41" customFormat="false" ht="15" hidden="false" customHeight="false" outlineLevel="0" collapsed="false">
      <c r="A41" s="18" t="s">
        <v>17</v>
      </c>
      <c r="B41" s="19" t="n">
        <v>252</v>
      </c>
    </row>
    <row r="43" customFormat="false" ht="15" hidden="false" customHeight="false" outlineLevel="0" collapsed="false">
      <c r="A43" s="20"/>
      <c r="B43" s="21"/>
    </row>
    <row r="44" customFormat="false" ht="15" hidden="false" customHeight="false" outlineLevel="0" collapsed="false">
      <c r="A44" s="20"/>
      <c r="B44" s="21"/>
    </row>
    <row r="45" customFormat="false" ht="15" hidden="false" customHeight="false" outlineLevel="0" collapsed="false">
      <c r="A45" s="12" t="s">
        <v>28</v>
      </c>
      <c r="B45" s="13" t="s">
        <v>29</v>
      </c>
    </row>
    <row r="46" customFormat="false" ht="15" hidden="false" customHeight="false" outlineLevel="0" collapsed="false">
      <c r="A46" s="14" t="s">
        <v>22</v>
      </c>
      <c r="B46" s="15" t="n">
        <v>1</v>
      </c>
    </row>
    <row r="47" customFormat="false" ht="15" hidden="false" customHeight="false" outlineLevel="0" collapsed="false">
      <c r="A47" s="16" t="s">
        <v>23</v>
      </c>
      <c r="B47" s="22" t="n">
        <v>4</v>
      </c>
    </row>
    <row r="48" customFormat="false" ht="15" hidden="false" customHeight="false" outlineLevel="0" collapsed="false">
      <c r="A48" s="16" t="s">
        <v>15</v>
      </c>
      <c r="B48" s="22" t="n">
        <v>246</v>
      </c>
    </row>
    <row r="49" customFormat="false" ht="15" hidden="false" customHeight="false" outlineLevel="0" collapsed="false">
      <c r="A49" s="16" t="s">
        <v>16</v>
      </c>
      <c r="B49" s="17" t="n">
        <v>1</v>
      </c>
    </row>
    <row r="50" customFormat="false" ht="15" hidden="false" customHeight="false" outlineLevel="0" collapsed="false">
      <c r="A50" s="18" t="s">
        <v>17</v>
      </c>
      <c r="B50" s="19" t="n">
        <v>252</v>
      </c>
    </row>
    <row r="54" customFormat="false" ht="15" hidden="false" customHeight="false" outlineLevel="0" collapsed="false">
      <c r="A54" s="12" t="s">
        <v>30</v>
      </c>
      <c r="B54" s="13" t="s">
        <v>31</v>
      </c>
    </row>
    <row r="55" customFormat="false" ht="15" hidden="false" customHeight="false" outlineLevel="0" collapsed="false">
      <c r="A55" s="14" t="s">
        <v>22</v>
      </c>
      <c r="B55" s="15" t="n">
        <v>1</v>
      </c>
    </row>
    <row r="56" customFormat="false" ht="15" hidden="false" customHeight="false" outlineLevel="0" collapsed="false">
      <c r="A56" s="16" t="s">
        <v>23</v>
      </c>
      <c r="B56" s="22" t="n">
        <v>7</v>
      </c>
    </row>
    <row r="57" customFormat="false" ht="15" hidden="false" customHeight="false" outlineLevel="0" collapsed="false">
      <c r="A57" s="16" t="s">
        <v>15</v>
      </c>
      <c r="B57" s="22" t="n">
        <v>243</v>
      </c>
    </row>
    <row r="58" customFormat="false" ht="15" hidden="false" customHeight="false" outlineLevel="0" collapsed="false">
      <c r="A58" s="16" t="s">
        <v>16</v>
      </c>
      <c r="B58" s="17" t="n">
        <v>1</v>
      </c>
    </row>
    <row r="59" customFormat="false" ht="15" hidden="false" customHeight="false" outlineLevel="0" collapsed="false">
      <c r="A59" s="18" t="s">
        <v>17</v>
      </c>
      <c r="B59" s="19" t="n">
        <v>252</v>
      </c>
    </row>
    <row r="63" customFormat="false" ht="15" hidden="false" customHeight="false" outlineLevel="0" collapsed="false">
      <c r="A63" s="12" t="s">
        <v>32</v>
      </c>
      <c r="B63" s="13" t="s">
        <v>33</v>
      </c>
    </row>
    <row r="64" customFormat="false" ht="15" hidden="false" customHeight="false" outlineLevel="0" collapsed="false">
      <c r="A64" s="14" t="s">
        <v>23</v>
      </c>
      <c r="B64" s="15" t="n">
        <v>1</v>
      </c>
    </row>
    <row r="65" customFormat="false" ht="15" hidden="false" customHeight="false" outlineLevel="0" collapsed="false">
      <c r="A65" s="16" t="s">
        <v>15</v>
      </c>
      <c r="B65" s="22" t="n">
        <v>250</v>
      </c>
    </row>
    <row r="66" customFormat="false" ht="15" hidden="false" customHeight="false" outlineLevel="0" collapsed="false">
      <c r="A66" s="16" t="s">
        <v>16</v>
      </c>
      <c r="B66" s="17" t="n">
        <v>1</v>
      </c>
    </row>
    <row r="67" customFormat="false" ht="15" hidden="false" customHeight="false" outlineLevel="0" collapsed="false">
      <c r="A67" s="18" t="s">
        <v>17</v>
      </c>
      <c r="B67" s="19" t="n">
        <v>252</v>
      </c>
    </row>
    <row r="72" customFormat="false" ht="15" hidden="false" customHeight="false" outlineLevel="0" collapsed="false">
      <c r="A72" s="12" t="s">
        <v>34</v>
      </c>
      <c r="B72" s="13" t="s">
        <v>35</v>
      </c>
    </row>
    <row r="73" customFormat="false" ht="15" hidden="false" customHeight="false" outlineLevel="0" collapsed="false">
      <c r="A73" s="14" t="s">
        <v>23</v>
      </c>
      <c r="B73" s="15" t="n">
        <v>1</v>
      </c>
    </row>
    <row r="74" customFormat="false" ht="15" hidden="false" customHeight="false" outlineLevel="0" collapsed="false">
      <c r="A74" s="16" t="s">
        <v>15</v>
      </c>
      <c r="B74" s="22" t="n">
        <v>250</v>
      </c>
    </row>
    <row r="75" customFormat="false" ht="15" hidden="false" customHeight="false" outlineLevel="0" collapsed="false">
      <c r="A75" s="16" t="s">
        <v>16</v>
      </c>
      <c r="B75" s="17" t="n">
        <v>1</v>
      </c>
    </row>
    <row r="76" customFormat="false" ht="15" hidden="false" customHeight="false" outlineLevel="0" collapsed="false">
      <c r="A76" s="18" t="s">
        <v>17</v>
      </c>
      <c r="B76" s="19" t="n">
        <v>252</v>
      </c>
    </row>
    <row r="81" customFormat="false" ht="15" hidden="false" customHeight="false" outlineLevel="0" collapsed="false">
      <c r="A81" s="12" t="s">
        <v>36</v>
      </c>
      <c r="B81" s="13" t="s">
        <v>37</v>
      </c>
    </row>
    <row r="82" customFormat="false" ht="15" hidden="false" customHeight="false" outlineLevel="0" collapsed="false">
      <c r="A82" s="14" t="s">
        <v>23</v>
      </c>
      <c r="B82" s="15" t="n">
        <v>1</v>
      </c>
    </row>
    <row r="83" customFormat="false" ht="15" hidden="false" customHeight="false" outlineLevel="0" collapsed="false">
      <c r="A83" s="16" t="s">
        <v>15</v>
      </c>
      <c r="B83" s="22" t="n">
        <v>250</v>
      </c>
    </row>
    <row r="84" customFormat="false" ht="15" hidden="false" customHeight="false" outlineLevel="0" collapsed="false">
      <c r="A84" s="16" t="s">
        <v>16</v>
      </c>
      <c r="B84" s="17" t="n">
        <v>1</v>
      </c>
    </row>
    <row r="85" customFormat="false" ht="15" hidden="false" customHeight="false" outlineLevel="0" collapsed="false">
      <c r="A85" s="18" t="s">
        <v>17</v>
      </c>
      <c r="B85" s="19" t="n">
        <v>252</v>
      </c>
    </row>
    <row r="90" customFormat="false" ht="15" hidden="false" customHeight="false" outlineLevel="0" collapsed="false">
      <c r="A90" s="12" t="s">
        <v>38</v>
      </c>
      <c r="B90" s="13" t="s">
        <v>39</v>
      </c>
    </row>
    <row r="91" customFormat="false" ht="15" hidden="false" customHeight="false" outlineLevel="0" collapsed="false">
      <c r="A91" s="14" t="s">
        <v>22</v>
      </c>
      <c r="B91" s="15" t="n">
        <v>2</v>
      </c>
    </row>
    <row r="92" customFormat="false" ht="15" hidden="false" customHeight="false" outlineLevel="0" collapsed="false">
      <c r="A92" s="16" t="s">
        <v>15</v>
      </c>
      <c r="B92" s="22" t="n">
        <v>23</v>
      </c>
    </row>
    <row r="93" customFormat="false" ht="15" hidden="false" customHeight="false" outlineLevel="0" collapsed="false">
      <c r="A93" s="16" t="s">
        <v>16</v>
      </c>
      <c r="B93" s="22" t="n">
        <v>1</v>
      </c>
    </row>
    <row r="94" customFormat="false" ht="15" hidden="false" customHeight="false" outlineLevel="0" collapsed="false">
      <c r="A94" s="16" t="s">
        <v>40</v>
      </c>
      <c r="B94" s="17" t="n">
        <v>226</v>
      </c>
    </row>
    <row r="95" customFormat="false" ht="15" hidden="false" customHeight="false" outlineLevel="0" collapsed="false">
      <c r="A95" s="18" t="s">
        <v>17</v>
      </c>
      <c r="B95" s="19" t="n">
        <v>252</v>
      </c>
    </row>
    <row r="100" customFormat="false" ht="15" hidden="false" customHeight="false" outlineLevel="0" collapsed="false">
      <c r="A100" s="12" t="s">
        <v>41</v>
      </c>
      <c r="B100" s="13" t="s">
        <v>42</v>
      </c>
    </row>
    <row r="101" customFormat="false" ht="15" hidden="false" customHeight="false" outlineLevel="0" collapsed="false">
      <c r="A101" s="14" t="s">
        <v>22</v>
      </c>
      <c r="B101" s="15" t="n">
        <v>3</v>
      </c>
    </row>
    <row r="102" customFormat="false" ht="15" hidden="false" customHeight="false" outlineLevel="0" collapsed="false">
      <c r="A102" s="16" t="s">
        <v>15</v>
      </c>
      <c r="B102" s="22" t="n">
        <v>248</v>
      </c>
    </row>
    <row r="103" customFormat="false" ht="15" hidden="false" customHeight="false" outlineLevel="0" collapsed="false">
      <c r="A103" s="16" t="s">
        <v>16</v>
      </c>
      <c r="B103" s="17" t="n">
        <v>1</v>
      </c>
    </row>
    <row r="104" customFormat="false" ht="15" hidden="false" customHeight="false" outlineLevel="0" collapsed="false">
      <c r="A104" s="18" t="s">
        <v>17</v>
      </c>
      <c r="B104" s="19" t="n">
        <v>252</v>
      </c>
    </row>
    <row r="108" customFormat="false" ht="15" hidden="false" customHeight="false" outlineLevel="0" collapsed="false">
      <c r="A108" s="12" t="s">
        <v>43</v>
      </c>
      <c r="B108" s="13" t="s">
        <v>1</v>
      </c>
      <c r="K108" s="1" t="s">
        <v>0</v>
      </c>
      <c r="L108" s="1" t="s">
        <v>1</v>
      </c>
      <c r="M108" s="1" t="s">
        <v>2</v>
      </c>
      <c r="O108" s="2" t="s">
        <v>3</v>
      </c>
    </row>
    <row r="109" customFormat="false" ht="15" hidden="false" customHeight="false" outlineLevel="0" collapsed="false">
      <c r="A109" s="14" t="n">
        <v>0</v>
      </c>
      <c r="B109" s="15" t="n">
        <v>1</v>
      </c>
      <c r="C109" s="23" t="n">
        <f aca="false">GETPIVOTDATA("Conteo Act. Realizadas",$A$108,"Conteo Act. Realizadas",0)/GETPIVOTDATA("Conteo Act. Realizadas",$A$108)</f>
        <v>0.00396825396825397</v>
      </c>
      <c r="K109" s="3" t="s">
        <v>4</v>
      </c>
      <c r="L109" s="4" t="n">
        <f aca="false">SUM(B115:B116)</f>
        <v>242</v>
      </c>
      <c r="M109" s="5" t="n">
        <f aca="false">L109/L113</f>
        <v>0.96031746031746</v>
      </c>
      <c r="O109" s="3"/>
      <c r="P109" s="6" t="s">
        <v>5</v>
      </c>
    </row>
    <row r="110" customFormat="false" ht="15" hidden="false" customHeight="false" outlineLevel="0" collapsed="false">
      <c r="A110" s="16" t="n">
        <v>3</v>
      </c>
      <c r="B110" s="22" t="n">
        <v>1</v>
      </c>
      <c r="C110" s="23" t="n">
        <f aca="false">GETPIVOTDATA("Conteo Act. Realizadas",$A$108,"Conteo Act. Realizadas",3)/GETPIVOTDATA("Conteo Act. Realizadas",$A$108)</f>
        <v>0.00396825396825397</v>
      </c>
      <c r="K110" s="7" t="s">
        <v>6</v>
      </c>
      <c r="L110" s="4" t="n">
        <f aca="false">SUM(B111:B114)</f>
        <v>8</v>
      </c>
      <c r="M110" s="5" t="n">
        <f aca="false">L110/L113</f>
        <v>0.0317460317460317</v>
      </c>
      <c r="O110" s="7"/>
      <c r="P110" s="6" t="s">
        <v>7</v>
      </c>
    </row>
    <row r="111" customFormat="false" ht="15" hidden="false" customHeight="false" outlineLevel="0" collapsed="false">
      <c r="A111" s="16" t="n">
        <v>6</v>
      </c>
      <c r="B111" s="22" t="n">
        <v>2</v>
      </c>
      <c r="C111" s="23" t="n">
        <f aca="false">GETPIVOTDATA("Conteo Act. Realizadas",$A$108,"Conteo Act. Realizadas",6)/GETPIVOTDATA("Conteo Act. Realizadas",$A$108)</f>
        <v>0.00793650793650794</v>
      </c>
      <c r="K111" s="8" t="s">
        <v>8</v>
      </c>
      <c r="L111" s="4" t="n">
        <f aca="false">SUM(B110)</f>
        <v>1</v>
      </c>
      <c r="M111" s="5" t="n">
        <f aca="false">L111/L113</f>
        <v>0.00396825396825397</v>
      </c>
      <c r="O111" s="8"/>
      <c r="P111" s="6" t="s">
        <v>9</v>
      </c>
    </row>
    <row r="112" customFormat="false" ht="15" hidden="false" customHeight="false" outlineLevel="0" collapsed="false">
      <c r="A112" s="16" t="n">
        <v>8</v>
      </c>
      <c r="B112" s="22" t="n">
        <v>2</v>
      </c>
      <c r="C112" s="23" t="n">
        <f aca="false">GETPIVOTDATA("Conteo Act. Realizadas",$A$108,"Conteo Act. Realizadas",8)/GETPIVOTDATA("Conteo Act. Realizadas",$A$108)</f>
        <v>0.00793650793650794</v>
      </c>
      <c r="K112" s="9" t="s">
        <v>10</v>
      </c>
      <c r="L112" s="4" t="n">
        <f aca="false">GETPIVOTDATA("Conteo Act. Realizadas",$A$108,"Conteo Act. Realizadas",0)</f>
        <v>1</v>
      </c>
      <c r="M112" s="5" t="n">
        <f aca="false">L112/L113</f>
        <v>0.00396825396825397</v>
      </c>
      <c r="O112" s="9"/>
      <c r="P112" s="6" t="s">
        <v>11</v>
      </c>
    </row>
    <row r="113" customFormat="false" ht="15" hidden="false" customHeight="false" outlineLevel="0" collapsed="false">
      <c r="A113" s="16" t="n">
        <v>9</v>
      </c>
      <c r="B113" s="22" t="n">
        <v>2</v>
      </c>
      <c r="C113" s="23" t="n">
        <f aca="false">GETPIVOTDATA("Conteo Act. Realizadas",$A$108,"Conteo Act. Realizadas",9)/GETPIVOTDATA("Conteo Act. Realizadas",$A$108)</f>
        <v>0.00793650793650794</v>
      </c>
      <c r="K113" s="10" t="s">
        <v>12</v>
      </c>
      <c r="L113" s="1" t="n">
        <f aca="false">SUM(L109:L112)</f>
        <v>252</v>
      </c>
      <c r="M113" s="11" t="n">
        <v>1</v>
      </c>
    </row>
    <row r="114" customFormat="false" ht="15" hidden="false" customHeight="false" outlineLevel="0" collapsed="false">
      <c r="A114" s="16" t="n">
        <v>10</v>
      </c>
      <c r="B114" s="22" t="n">
        <v>2</v>
      </c>
      <c r="C114" s="23" t="n">
        <f aca="false">GETPIVOTDATA("Conteo Act. Realizadas",$A$108,"Conteo Act. Realizadas",10)/GETPIVOTDATA("Conteo Act. Realizadas",$A$108)</f>
        <v>0.00793650793650794</v>
      </c>
    </row>
    <row r="115" customFormat="false" ht="15" hidden="false" customHeight="false" outlineLevel="0" collapsed="false">
      <c r="A115" s="16" t="n">
        <v>11</v>
      </c>
      <c r="B115" s="22" t="n">
        <v>220</v>
      </c>
      <c r="C115" s="23" t="n">
        <f aca="false">GETPIVOTDATA("Conteo Act. Realizadas",$A$108,"Conteo Act. Realizadas",11)/GETPIVOTDATA("Conteo Act. Realizadas",$A$108)</f>
        <v>0.873015873015873</v>
      </c>
    </row>
    <row r="116" customFormat="false" ht="15" hidden="false" customHeight="false" outlineLevel="0" collapsed="false">
      <c r="A116" s="16" t="n">
        <v>12</v>
      </c>
      <c r="B116" s="17" t="n">
        <v>22</v>
      </c>
      <c r="C116" s="23" t="n">
        <f aca="false">GETPIVOTDATA("Conteo Act. Realizadas",$A$108,"Conteo Act. Realizadas",12)/GETPIVOTDATA("Conteo Act. Realizadas",$A$108)</f>
        <v>0.0873015873015873</v>
      </c>
    </row>
    <row r="117" customFormat="false" ht="15" hidden="false" customHeight="false" outlineLevel="0" collapsed="false">
      <c r="A117" s="18" t="s">
        <v>17</v>
      </c>
      <c r="B117" s="19" t="n">
        <v>252</v>
      </c>
      <c r="C117" s="23"/>
    </row>
    <row r="118" customFormat="false" ht="15" hidden="false" customHeight="false" outlineLevel="0" collapsed="false">
      <c r="C118" s="23"/>
    </row>
    <row r="119" customFormat="false" ht="15" hidden="false" customHeight="false" outlineLevel="0" collapsed="false">
      <c r="C119" s="23"/>
    </row>
    <row r="120" customFormat="false" ht="15" hidden="false" customHeight="false" outlineLevel="0" collapsed="false">
      <c r="C120" s="23"/>
    </row>
    <row r="121" customFormat="false" ht="15" hidden="false" customHeight="false" outlineLevel="0" collapsed="false">
      <c r="C121" s="23"/>
    </row>
    <row r="126" customFormat="false" ht="15" hidden="false" customHeight="false" outlineLevel="0" collapsed="false">
      <c r="A126" s="12" t="s">
        <v>44</v>
      </c>
      <c r="B126" s="13" t="s">
        <v>45</v>
      </c>
    </row>
    <row r="127" customFormat="false" ht="15" hidden="false" customHeight="false" outlineLevel="0" collapsed="false">
      <c r="A127" s="14" t="n">
        <v>0</v>
      </c>
      <c r="B127" s="15" t="n">
        <v>251</v>
      </c>
    </row>
    <row r="128" customFormat="false" ht="15" hidden="false" customHeight="false" outlineLevel="0" collapsed="false">
      <c r="A128" s="16" t="n">
        <v>2</v>
      </c>
      <c r="B128" s="17" t="n">
        <v>1</v>
      </c>
    </row>
    <row r="129" customFormat="false" ht="15" hidden="false" customHeight="false" outlineLevel="0" collapsed="false">
      <c r="A129" s="18" t="s">
        <v>17</v>
      </c>
      <c r="B129" s="19" t="n">
        <v>252</v>
      </c>
    </row>
    <row r="134" customFormat="false" ht="15" hidden="false" customHeight="false" outlineLevel="0" collapsed="false">
      <c r="A134" s="12" t="s">
        <v>46</v>
      </c>
      <c r="B134" s="13" t="s">
        <v>47</v>
      </c>
    </row>
    <row r="135" customFormat="false" ht="15" hidden="false" customHeight="false" outlineLevel="0" collapsed="false">
      <c r="A135" s="14" t="n">
        <v>0</v>
      </c>
      <c r="B135" s="15" t="n">
        <v>240</v>
      </c>
    </row>
    <row r="136" customFormat="false" ht="15" hidden="false" customHeight="false" outlineLevel="0" collapsed="false">
      <c r="A136" s="16" t="n">
        <v>1</v>
      </c>
      <c r="B136" s="22" t="n">
        <v>1</v>
      </c>
    </row>
    <row r="137" customFormat="false" ht="15" hidden="false" customHeight="false" outlineLevel="0" collapsed="false">
      <c r="A137" s="16" t="n">
        <v>2</v>
      </c>
      <c r="B137" s="17" t="n">
        <v>11</v>
      </c>
    </row>
    <row r="138" customFormat="false" ht="15" hidden="false" customHeight="false" outlineLevel="0" collapsed="false">
      <c r="A138" s="18" t="s">
        <v>17</v>
      </c>
      <c r="B138" s="19" t="n">
        <v>252</v>
      </c>
    </row>
    <row r="142" customFormat="false" ht="15" hidden="false" customHeight="false" outlineLevel="0" collapsed="false">
      <c r="A142" s="24"/>
      <c r="B142" s="25" t="s">
        <v>48</v>
      </c>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7"/>
    </row>
    <row r="143" customFormat="false" ht="15" hidden="false" customHeight="false" outlineLevel="0" collapsed="false">
      <c r="A143" s="28" t="s">
        <v>49</v>
      </c>
      <c r="B143" s="29" t="s">
        <v>50</v>
      </c>
      <c r="C143" s="30" t="s">
        <v>51</v>
      </c>
      <c r="D143" s="30" t="s">
        <v>52</v>
      </c>
      <c r="E143" s="30" t="s">
        <v>53</v>
      </c>
      <c r="F143" s="30" t="s">
        <v>54</v>
      </c>
      <c r="G143" s="30" t="s">
        <v>55</v>
      </c>
      <c r="H143" s="30" t="s">
        <v>56</v>
      </c>
      <c r="I143" s="30" t="s">
        <v>57</v>
      </c>
      <c r="J143" s="30" t="s">
        <v>58</v>
      </c>
      <c r="K143" s="30" t="s">
        <v>59</v>
      </c>
      <c r="L143" s="30" t="s">
        <v>60</v>
      </c>
      <c r="M143" s="30" t="s">
        <v>61</v>
      </c>
      <c r="N143" s="30" t="s">
        <v>62</v>
      </c>
      <c r="O143" s="30" t="s">
        <v>63</v>
      </c>
      <c r="P143" s="30" t="s">
        <v>64</v>
      </c>
      <c r="Q143" s="30" t="s">
        <v>65</v>
      </c>
      <c r="R143" s="30" t="s">
        <v>66</v>
      </c>
      <c r="S143" s="30" t="s">
        <v>67</v>
      </c>
      <c r="T143" s="30" t="s">
        <v>68</v>
      </c>
      <c r="U143" s="30" t="s">
        <v>69</v>
      </c>
      <c r="V143" s="30" t="s">
        <v>70</v>
      </c>
      <c r="W143" s="30" t="s">
        <v>71</v>
      </c>
      <c r="X143" s="30" t="s">
        <v>72</v>
      </c>
      <c r="Y143" s="30" t="s">
        <v>73</v>
      </c>
      <c r="Z143" s="30" t="s">
        <v>74</v>
      </c>
      <c r="AA143" s="30" t="s">
        <v>75</v>
      </c>
      <c r="AB143" s="30" t="s">
        <v>76</v>
      </c>
      <c r="AC143" s="30" t="s">
        <v>77</v>
      </c>
      <c r="AD143" s="30" t="s">
        <v>78</v>
      </c>
      <c r="AE143" s="30" t="s">
        <v>79</v>
      </c>
      <c r="AF143" s="30" t="s">
        <v>80</v>
      </c>
      <c r="AG143" s="30" t="s">
        <v>81</v>
      </c>
      <c r="AH143" s="30" t="s">
        <v>82</v>
      </c>
      <c r="AI143" s="30" t="s">
        <v>83</v>
      </c>
      <c r="AJ143" s="30" t="s">
        <v>84</v>
      </c>
      <c r="AK143" s="30" t="s">
        <v>85</v>
      </c>
      <c r="AL143" s="31" t="s">
        <v>17</v>
      </c>
    </row>
    <row r="144" customFormat="false" ht="15" hidden="false" customHeight="false" outlineLevel="0" collapsed="false">
      <c r="A144" s="14" t="s">
        <v>86</v>
      </c>
      <c r="B144" s="32" t="n">
        <v>7</v>
      </c>
      <c r="C144" s="33" t="n">
        <v>7</v>
      </c>
      <c r="D144" s="33" t="n">
        <v>7</v>
      </c>
      <c r="E144" s="33" t="n">
        <v>7</v>
      </c>
      <c r="F144" s="33" t="n">
        <v>7</v>
      </c>
      <c r="G144" s="33" t="n">
        <v>7</v>
      </c>
      <c r="H144" s="33" t="n">
        <v>7</v>
      </c>
      <c r="I144" s="33" t="n">
        <v>7</v>
      </c>
      <c r="J144" s="33" t="n">
        <v>7</v>
      </c>
      <c r="K144" s="33" t="n">
        <v>7</v>
      </c>
      <c r="L144" s="33" t="n">
        <v>7</v>
      </c>
      <c r="M144" s="33" t="n">
        <v>7</v>
      </c>
      <c r="N144" s="33" t="n">
        <v>7</v>
      </c>
      <c r="O144" s="33" t="n">
        <v>7</v>
      </c>
      <c r="P144" s="33" t="n">
        <v>7</v>
      </c>
      <c r="Q144" s="33" t="n">
        <v>7</v>
      </c>
      <c r="R144" s="33" t="n">
        <v>7</v>
      </c>
      <c r="S144" s="33" t="n">
        <v>7</v>
      </c>
      <c r="T144" s="33" t="n">
        <v>7</v>
      </c>
      <c r="U144" s="33" t="n">
        <v>6</v>
      </c>
      <c r="V144" s="33" t="n">
        <v>7</v>
      </c>
      <c r="W144" s="33" t="n">
        <v>7</v>
      </c>
      <c r="X144" s="33" t="n">
        <v>7</v>
      </c>
      <c r="Y144" s="33" t="n">
        <v>7</v>
      </c>
      <c r="Z144" s="33" t="n">
        <v>7</v>
      </c>
      <c r="AA144" s="33" t="n">
        <v>7</v>
      </c>
      <c r="AB144" s="33" t="n">
        <v>7</v>
      </c>
      <c r="AC144" s="33" t="n">
        <v>7</v>
      </c>
      <c r="AD144" s="33" t="n">
        <v>7</v>
      </c>
      <c r="AE144" s="33" t="n">
        <v>7</v>
      </c>
      <c r="AF144" s="33" t="n">
        <v>7</v>
      </c>
      <c r="AG144" s="33" t="n">
        <v>7</v>
      </c>
      <c r="AH144" s="33" t="n">
        <v>7</v>
      </c>
      <c r="AI144" s="33" t="n">
        <v>7</v>
      </c>
      <c r="AJ144" s="33" t="n">
        <v>7</v>
      </c>
      <c r="AK144" s="34" t="n">
        <v>7</v>
      </c>
      <c r="AL144" s="35" t="n">
        <v>251</v>
      </c>
    </row>
    <row r="145" customFormat="false" ht="15" hidden="false" customHeight="false" outlineLevel="0" collapsed="false">
      <c r="A145" s="16" t="s">
        <v>87</v>
      </c>
      <c r="B145" s="36" t="n">
        <v>7</v>
      </c>
      <c r="C145" s="37" t="n">
        <v>7</v>
      </c>
      <c r="D145" s="37" t="n">
        <v>7</v>
      </c>
      <c r="E145" s="37" t="n">
        <v>7</v>
      </c>
      <c r="F145" s="37" t="n">
        <v>7</v>
      </c>
      <c r="G145" s="37" t="n">
        <v>7</v>
      </c>
      <c r="H145" s="37" t="n">
        <v>7</v>
      </c>
      <c r="I145" s="37" t="n">
        <v>7</v>
      </c>
      <c r="J145" s="37" t="n">
        <v>7</v>
      </c>
      <c r="K145" s="37" t="n">
        <v>7</v>
      </c>
      <c r="L145" s="37" t="n">
        <v>7</v>
      </c>
      <c r="M145" s="37" t="n">
        <v>7</v>
      </c>
      <c r="N145" s="37" t="n">
        <v>7</v>
      </c>
      <c r="O145" s="37" t="n">
        <v>7</v>
      </c>
      <c r="P145" s="37" t="n">
        <v>7</v>
      </c>
      <c r="Q145" s="37" t="n">
        <v>7</v>
      </c>
      <c r="R145" s="37" t="n">
        <v>7</v>
      </c>
      <c r="S145" s="37" t="n">
        <v>7</v>
      </c>
      <c r="T145" s="37" t="n">
        <v>7</v>
      </c>
      <c r="U145" s="37" t="n">
        <v>6</v>
      </c>
      <c r="V145" s="37" t="n">
        <v>7</v>
      </c>
      <c r="W145" s="37" t="n">
        <v>7</v>
      </c>
      <c r="X145" s="37" t="n">
        <v>7</v>
      </c>
      <c r="Y145" s="37" t="n">
        <v>7</v>
      </c>
      <c r="Z145" s="37" t="n">
        <v>7</v>
      </c>
      <c r="AA145" s="37" t="n">
        <v>7</v>
      </c>
      <c r="AB145" s="37" t="n">
        <v>7</v>
      </c>
      <c r="AC145" s="37" t="n">
        <v>7</v>
      </c>
      <c r="AD145" s="37" t="n">
        <v>7</v>
      </c>
      <c r="AE145" s="37" t="n">
        <v>7</v>
      </c>
      <c r="AF145" s="37" t="n">
        <v>7</v>
      </c>
      <c r="AG145" s="37" t="n">
        <v>7</v>
      </c>
      <c r="AH145" s="37" t="n">
        <v>7</v>
      </c>
      <c r="AI145" s="37" t="n">
        <v>7</v>
      </c>
      <c r="AJ145" s="37" t="n">
        <v>7</v>
      </c>
      <c r="AK145" s="38" t="n">
        <v>7</v>
      </c>
      <c r="AL145" s="39" t="n">
        <v>251</v>
      </c>
    </row>
    <row r="146" customFormat="false" ht="15" hidden="false" customHeight="false" outlineLevel="0" collapsed="false">
      <c r="A146" s="16" t="s">
        <v>88</v>
      </c>
      <c r="B146" s="36" t="n">
        <v>7</v>
      </c>
      <c r="C146" s="37" t="n">
        <v>7</v>
      </c>
      <c r="D146" s="37" t="n">
        <v>7</v>
      </c>
      <c r="E146" s="37" t="n">
        <v>7</v>
      </c>
      <c r="F146" s="37" t="n">
        <v>7</v>
      </c>
      <c r="G146" s="37" t="n">
        <v>7</v>
      </c>
      <c r="H146" s="37" t="n">
        <v>7</v>
      </c>
      <c r="I146" s="37" t="n">
        <v>7</v>
      </c>
      <c r="J146" s="37" t="n">
        <v>7</v>
      </c>
      <c r="K146" s="37" t="n">
        <v>7</v>
      </c>
      <c r="L146" s="37" t="n">
        <v>7</v>
      </c>
      <c r="M146" s="37" t="n">
        <v>7</v>
      </c>
      <c r="N146" s="37" t="n">
        <v>7</v>
      </c>
      <c r="O146" s="37" t="n">
        <v>7</v>
      </c>
      <c r="P146" s="37" t="n">
        <v>7</v>
      </c>
      <c r="Q146" s="37" t="n">
        <v>7</v>
      </c>
      <c r="R146" s="37" t="n">
        <v>7</v>
      </c>
      <c r="S146" s="37" t="n">
        <v>7</v>
      </c>
      <c r="T146" s="37" t="n">
        <v>7</v>
      </c>
      <c r="U146" s="37" t="n">
        <v>6</v>
      </c>
      <c r="V146" s="37" t="n">
        <v>6</v>
      </c>
      <c r="W146" s="37" t="n">
        <v>7</v>
      </c>
      <c r="X146" s="37" t="n">
        <v>7</v>
      </c>
      <c r="Y146" s="37" t="n">
        <v>7</v>
      </c>
      <c r="Z146" s="37" t="n">
        <v>7</v>
      </c>
      <c r="AA146" s="37" t="n">
        <v>7</v>
      </c>
      <c r="AB146" s="37" t="n">
        <v>7</v>
      </c>
      <c r="AC146" s="37" t="n">
        <v>6</v>
      </c>
      <c r="AD146" s="37" t="n">
        <v>7</v>
      </c>
      <c r="AE146" s="37" t="n">
        <v>7</v>
      </c>
      <c r="AF146" s="37" t="n">
        <v>7</v>
      </c>
      <c r="AG146" s="37" t="n">
        <v>7</v>
      </c>
      <c r="AH146" s="37" t="n">
        <v>7</v>
      </c>
      <c r="AI146" s="37" t="n">
        <v>7</v>
      </c>
      <c r="AJ146" s="37" t="n">
        <v>6</v>
      </c>
      <c r="AK146" s="38" t="n">
        <v>7</v>
      </c>
      <c r="AL146" s="39" t="n">
        <v>248</v>
      </c>
    </row>
    <row r="147" customFormat="false" ht="15" hidden="false" customHeight="false" outlineLevel="0" collapsed="false">
      <c r="A147" s="16" t="s">
        <v>89</v>
      </c>
      <c r="B147" s="36" t="n">
        <v>7</v>
      </c>
      <c r="C147" s="37" t="n">
        <v>7</v>
      </c>
      <c r="D147" s="37" t="n">
        <v>7</v>
      </c>
      <c r="E147" s="37" t="n">
        <v>7</v>
      </c>
      <c r="F147" s="37" t="n">
        <v>7</v>
      </c>
      <c r="G147" s="37" t="n">
        <v>7</v>
      </c>
      <c r="H147" s="37" t="n">
        <v>7</v>
      </c>
      <c r="I147" s="37" t="n">
        <v>7</v>
      </c>
      <c r="J147" s="37" t="n">
        <v>7</v>
      </c>
      <c r="K147" s="37" t="n">
        <v>7</v>
      </c>
      <c r="L147" s="37" t="n">
        <v>7</v>
      </c>
      <c r="M147" s="37" t="n">
        <v>7</v>
      </c>
      <c r="N147" s="37" t="n">
        <v>7</v>
      </c>
      <c r="O147" s="37" t="n">
        <v>7</v>
      </c>
      <c r="P147" s="37" t="n">
        <v>7</v>
      </c>
      <c r="Q147" s="37" t="n">
        <v>7</v>
      </c>
      <c r="R147" s="37" t="n">
        <v>7</v>
      </c>
      <c r="S147" s="37" t="n">
        <v>7</v>
      </c>
      <c r="T147" s="37" t="n">
        <v>7</v>
      </c>
      <c r="U147" s="37" t="n">
        <v>6</v>
      </c>
      <c r="V147" s="37" t="n">
        <v>6</v>
      </c>
      <c r="W147" s="37" t="n">
        <v>7</v>
      </c>
      <c r="X147" s="37" t="n">
        <v>7</v>
      </c>
      <c r="Y147" s="37" t="n">
        <v>7</v>
      </c>
      <c r="Z147" s="37" t="n">
        <v>7</v>
      </c>
      <c r="AA147" s="37" t="n">
        <v>7</v>
      </c>
      <c r="AB147" s="37" t="n">
        <v>7</v>
      </c>
      <c r="AC147" s="37" t="n">
        <v>7</v>
      </c>
      <c r="AD147" s="37" t="n">
        <v>7</v>
      </c>
      <c r="AE147" s="37" t="n">
        <v>7</v>
      </c>
      <c r="AF147" s="37" t="n">
        <v>7</v>
      </c>
      <c r="AG147" s="37" t="n">
        <v>7</v>
      </c>
      <c r="AH147" s="37" t="n">
        <v>7</v>
      </c>
      <c r="AI147" s="37" t="n">
        <v>7</v>
      </c>
      <c r="AJ147" s="37" t="n">
        <v>7</v>
      </c>
      <c r="AK147" s="38" t="n">
        <v>7</v>
      </c>
      <c r="AL147" s="39" t="n">
        <v>250</v>
      </c>
    </row>
    <row r="148" customFormat="false" ht="15" hidden="false" customHeight="false" outlineLevel="0" collapsed="false">
      <c r="A148" s="16" t="s">
        <v>90</v>
      </c>
      <c r="B148" s="36" t="n">
        <v>7</v>
      </c>
      <c r="C148" s="37" t="n">
        <v>7</v>
      </c>
      <c r="D148" s="37" t="n">
        <v>7</v>
      </c>
      <c r="E148" s="37" t="n">
        <v>7</v>
      </c>
      <c r="F148" s="37" t="n">
        <v>7</v>
      </c>
      <c r="G148" s="37" t="n">
        <v>7</v>
      </c>
      <c r="H148" s="37" t="n">
        <v>7</v>
      </c>
      <c r="I148" s="37" t="n">
        <v>7</v>
      </c>
      <c r="J148" s="37" t="n">
        <v>7</v>
      </c>
      <c r="K148" s="37" t="n">
        <v>7</v>
      </c>
      <c r="L148" s="37" t="n">
        <v>7</v>
      </c>
      <c r="M148" s="37" t="n">
        <v>7</v>
      </c>
      <c r="N148" s="37" t="n">
        <v>7</v>
      </c>
      <c r="O148" s="37" t="n">
        <v>7</v>
      </c>
      <c r="P148" s="37" t="n">
        <v>7</v>
      </c>
      <c r="Q148" s="37" t="n">
        <v>7</v>
      </c>
      <c r="R148" s="37" t="n">
        <v>7</v>
      </c>
      <c r="S148" s="37" t="n">
        <v>7</v>
      </c>
      <c r="T148" s="37" t="n">
        <v>6</v>
      </c>
      <c r="U148" s="37" t="n">
        <v>6</v>
      </c>
      <c r="V148" s="37" t="n">
        <v>6</v>
      </c>
      <c r="W148" s="37" t="n">
        <v>7</v>
      </c>
      <c r="X148" s="37" t="n">
        <v>7</v>
      </c>
      <c r="Y148" s="37" t="n">
        <v>7</v>
      </c>
      <c r="Z148" s="37" t="n">
        <v>7</v>
      </c>
      <c r="AA148" s="37" t="n">
        <v>7</v>
      </c>
      <c r="AB148" s="37" t="n">
        <v>7</v>
      </c>
      <c r="AC148" s="37" t="n">
        <v>5</v>
      </c>
      <c r="AD148" s="37" t="n">
        <v>7</v>
      </c>
      <c r="AE148" s="37" t="n">
        <v>7</v>
      </c>
      <c r="AF148" s="37" t="n">
        <v>7</v>
      </c>
      <c r="AG148" s="37" t="n">
        <v>7</v>
      </c>
      <c r="AH148" s="37" t="n">
        <v>7</v>
      </c>
      <c r="AI148" s="37" t="n">
        <v>6</v>
      </c>
      <c r="AJ148" s="37" t="n">
        <v>4</v>
      </c>
      <c r="AK148" s="38" t="n">
        <v>7</v>
      </c>
      <c r="AL148" s="39" t="n">
        <v>243</v>
      </c>
    </row>
    <row r="149" customFormat="false" ht="15" hidden="false" customHeight="false" outlineLevel="0" collapsed="false">
      <c r="A149" s="16" t="s">
        <v>91</v>
      </c>
      <c r="B149" s="36" t="n">
        <v>7</v>
      </c>
      <c r="C149" s="37" t="n">
        <v>7</v>
      </c>
      <c r="D149" s="37" t="n">
        <v>7</v>
      </c>
      <c r="E149" s="37" t="n">
        <v>7</v>
      </c>
      <c r="F149" s="37" t="n">
        <v>7</v>
      </c>
      <c r="G149" s="37" t="n">
        <v>7</v>
      </c>
      <c r="H149" s="37" t="n">
        <v>7</v>
      </c>
      <c r="I149" s="37" t="n">
        <v>7</v>
      </c>
      <c r="J149" s="37" t="n">
        <v>7</v>
      </c>
      <c r="K149" s="37" t="n">
        <v>7</v>
      </c>
      <c r="L149" s="37" t="n">
        <v>7</v>
      </c>
      <c r="M149" s="37" t="n">
        <v>7</v>
      </c>
      <c r="N149" s="37" t="n">
        <v>7</v>
      </c>
      <c r="O149" s="37" t="n">
        <v>7</v>
      </c>
      <c r="P149" s="37" t="n">
        <v>7</v>
      </c>
      <c r="Q149" s="37" t="n">
        <v>7</v>
      </c>
      <c r="R149" s="37" t="n">
        <v>7</v>
      </c>
      <c r="S149" s="37" t="n">
        <v>7</v>
      </c>
      <c r="T149" s="37" t="n">
        <v>7</v>
      </c>
      <c r="U149" s="37" t="n">
        <v>6</v>
      </c>
      <c r="V149" s="37" t="n">
        <v>6</v>
      </c>
      <c r="W149" s="37" t="n">
        <v>7</v>
      </c>
      <c r="X149" s="37" t="n">
        <v>7</v>
      </c>
      <c r="Y149" s="37" t="n">
        <v>7</v>
      </c>
      <c r="Z149" s="37" t="n">
        <v>7</v>
      </c>
      <c r="AA149" s="37" t="n">
        <v>7</v>
      </c>
      <c r="AB149" s="37" t="n">
        <v>7</v>
      </c>
      <c r="AC149" s="37" t="n">
        <v>5</v>
      </c>
      <c r="AD149" s="37" t="n">
        <v>7</v>
      </c>
      <c r="AE149" s="37" t="n">
        <v>7</v>
      </c>
      <c r="AF149" s="37" t="n">
        <v>7</v>
      </c>
      <c r="AG149" s="37" t="n">
        <v>7</v>
      </c>
      <c r="AH149" s="37" t="n">
        <v>7</v>
      </c>
      <c r="AI149" s="37" t="n">
        <v>6</v>
      </c>
      <c r="AJ149" s="37" t="n">
        <v>6</v>
      </c>
      <c r="AK149" s="38" t="n">
        <v>7</v>
      </c>
      <c r="AL149" s="39" t="n">
        <v>246</v>
      </c>
    </row>
    <row r="150" customFormat="false" ht="15" hidden="false" customHeight="false" outlineLevel="0" collapsed="false">
      <c r="A150" s="16" t="s">
        <v>92</v>
      </c>
      <c r="B150" s="36" t="n">
        <v>7</v>
      </c>
      <c r="C150" s="37" t="n">
        <v>7</v>
      </c>
      <c r="D150" s="37" t="n">
        <v>7</v>
      </c>
      <c r="E150" s="37" t="n">
        <v>7</v>
      </c>
      <c r="F150" s="37" t="n">
        <v>7</v>
      </c>
      <c r="G150" s="37" t="n">
        <v>7</v>
      </c>
      <c r="H150" s="37" t="n">
        <v>7</v>
      </c>
      <c r="I150" s="37" t="n">
        <v>7</v>
      </c>
      <c r="J150" s="37" t="n">
        <v>7</v>
      </c>
      <c r="K150" s="37" t="n">
        <v>7</v>
      </c>
      <c r="L150" s="37" t="n">
        <v>7</v>
      </c>
      <c r="M150" s="37" t="n">
        <v>7</v>
      </c>
      <c r="N150" s="37" t="n">
        <v>7</v>
      </c>
      <c r="O150" s="37" t="n">
        <v>7</v>
      </c>
      <c r="P150" s="37" t="n">
        <v>7</v>
      </c>
      <c r="Q150" s="37" t="n">
        <v>7</v>
      </c>
      <c r="R150" s="37" t="n">
        <v>7</v>
      </c>
      <c r="S150" s="37" t="n">
        <v>7</v>
      </c>
      <c r="T150" s="37" t="n">
        <v>6</v>
      </c>
      <c r="U150" s="37" t="n">
        <v>6</v>
      </c>
      <c r="V150" s="37" t="n">
        <v>6</v>
      </c>
      <c r="W150" s="37" t="n">
        <v>7</v>
      </c>
      <c r="X150" s="37" t="n">
        <v>7</v>
      </c>
      <c r="Y150" s="37" t="n">
        <v>7</v>
      </c>
      <c r="Z150" s="37" t="n">
        <v>7</v>
      </c>
      <c r="AA150" s="37" t="n">
        <v>7</v>
      </c>
      <c r="AB150" s="37" t="n">
        <v>7</v>
      </c>
      <c r="AC150" s="37" t="n">
        <v>5</v>
      </c>
      <c r="AD150" s="37" t="n">
        <v>7</v>
      </c>
      <c r="AE150" s="37" t="n">
        <v>7</v>
      </c>
      <c r="AF150" s="37" t="n">
        <v>7</v>
      </c>
      <c r="AG150" s="37" t="n">
        <v>7</v>
      </c>
      <c r="AH150" s="37" t="n">
        <v>7</v>
      </c>
      <c r="AI150" s="37" t="n">
        <v>6</v>
      </c>
      <c r="AJ150" s="37" t="n">
        <v>4</v>
      </c>
      <c r="AK150" s="38" t="n">
        <v>7</v>
      </c>
      <c r="AL150" s="39" t="n">
        <v>243</v>
      </c>
    </row>
    <row r="151" customFormat="false" ht="15" hidden="false" customHeight="false" outlineLevel="0" collapsed="false">
      <c r="A151" s="16" t="s">
        <v>93</v>
      </c>
      <c r="B151" s="36" t="n">
        <v>7</v>
      </c>
      <c r="C151" s="37" t="n">
        <v>7</v>
      </c>
      <c r="D151" s="37" t="n">
        <v>7</v>
      </c>
      <c r="E151" s="37" t="n">
        <v>7</v>
      </c>
      <c r="F151" s="37" t="n">
        <v>7</v>
      </c>
      <c r="G151" s="37" t="n">
        <v>7</v>
      </c>
      <c r="H151" s="37" t="n">
        <v>7</v>
      </c>
      <c r="I151" s="37" t="n">
        <v>7</v>
      </c>
      <c r="J151" s="37" t="n">
        <v>7</v>
      </c>
      <c r="K151" s="37" t="n">
        <v>7</v>
      </c>
      <c r="L151" s="37" t="n">
        <v>7</v>
      </c>
      <c r="M151" s="37" t="n">
        <v>7</v>
      </c>
      <c r="N151" s="37" t="n">
        <v>7</v>
      </c>
      <c r="O151" s="37" t="n">
        <v>7</v>
      </c>
      <c r="P151" s="37" t="n">
        <v>7</v>
      </c>
      <c r="Q151" s="37" t="n">
        <v>7</v>
      </c>
      <c r="R151" s="37" t="n">
        <v>7</v>
      </c>
      <c r="S151" s="37" t="n">
        <v>7</v>
      </c>
      <c r="T151" s="37" t="n">
        <v>7</v>
      </c>
      <c r="U151" s="37" t="n">
        <v>6</v>
      </c>
      <c r="V151" s="37" t="n">
        <v>7</v>
      </c>
      <c r="W151" s="37" t="n">
        <v>7</v>
      </c>
      <c r="X151" s="37" t="n">
        <v>7</v>
      </c>
      <c r="Y151" s="37" t="n">
        <v>7</v>
      </c>
      <c r="Z151" s="37" t="n">
        <v>7</v>
      </c>
      <c r="AA151" s="37" t="n">
        <v>7</v>
      </c>
      <c r="AB151" s="37" t="n">
        <v>7</v>
      </c>
      <c r="AC151" s="37" t="n">
        <v>7</v>
      </c>
      <c r="AD151" s="37" t="n">
        <v>7</v>
      </c>
      <c r="AE151" s="37" t="n">
        <v>7</v>
      </c>
      <c r="AF151" s="37" t="n">
        <v>7</v>
      </c>
      <c r="AG151" s="37" t="n">
        <v>7</v>
      </c>
      <c r="AH151" s="37" t="n">
        <v>7</v>
      </c>
      <c r="AI151" s="37" t="n">
        <v>7</v>
      </c>
      <c r="AJ151" s="37" t="n">
        <v>6</v>
      </c>
      <c r="AK151" s="38" t="n">
        <v>7</v>
      </c>
      <c r="AL151" s="39" t="n">
        <v>250</v>
      </c>
    </row>
    <row r="152" customFormat="false" ht="15" hidden="false" customHeight="false" outlineLevel="0" collapsed="false">
      <c r="A152" s="16" t="s">
        <v>94</v>
      </c>
      <c r="B152" s="36" t="n">
        <v>7</v>
      </c>
      <c r="C152" s="37" t="n">
        <v>7</v>
      </c>
      <c r="D152" s="37" t="n">
        <v>7</v>
      </c>
      <c r="E152" s="37" t="n">
        <v>7</v>
      </c>
      <c r="F152" s="37" t="n">
        <v>7</v>
      </c>
      <c r="G152" s="37" t="n">
        <v>7</v>
      </c>
      <c r="H152" s="37" t="n">
        <v>7</v>
      </c>
      <c r="I152" s="37" t="n">
        <v>7</v>
      </c>
      <c r="J152" s="37" t="n">
        <v>7</v>
      </c>
      <c r="K152" s="37" t="n">
        <v>7</v>
      </c>
      <c r="L152" s="37" t="n">
        <v>7</v>
      </c>
      <c r="M152" s="37" t="n">
        <v>7</v>
      </c>
      <c r="N152" s="37" t="n">
        <v>7</v>
      </c>
      <c r="O152" s="37" t="n">
        <v>7</v>
      </c>
      <c r="P152" s="37" t="n">
        <v>7</v>
      </c>
      <c r="Q152" s="37" t="n">
        <v>7</v>
      </c>
      <c r="R152" s="37" t="n">
        <v>7</v>
      </c>
      <c r="S152" s="37" t="n">
        <v>7</v>
      </c>
      <c r="T152" s="37" t="n">
        <v>7</v>
      </c>
      <c r="U152" s="37" t="n">
        <v>6</v>
      </c>
      <c r="V152" s="37" t="n">
        <v>7</v>
      </c>
      <c r="W152" s="37" t="n">
        <v>7</v>
      </c>
      <c r="X152" s="37" t="n">
        <v>7</v>
      </c>
      <c r="Y152" s="37" t="n">
        <v>7</v>
      </c>
      <c r="Z152" s="37" t="n">
        <v>7</v>
      </c>
      <c r="AA152" s="37" t="n">
        <v>7</v>
      </c>
      <c r="AB152" s="37" t="n">
        <v>7</v>
      </c>
      <c r="AC152" s="37" t="n">
        <v>7</v>
      </c>
      <c r="AD152" s="37" t="n">
        <v>7</v>
      </c>
      <c r="AE152" s="37" t="n">
        <v>7</v>
      </c>
      <c r="AF152" s="37" t="n">
        <v>7</v>
      </c>
      <c r="AG152" s="37" t="n">
        <v>7</v>
      </c>
      <c r="AH152" s="37" t="n">
        <v>7</v>
      </c>
      <c r="AI152" s="37" t="n">
        <v>7</v>
      </c>
      <c r="AJ152" s="37" t="n">
        <v>6</v>
      </c>
      <c r="AK152" s="38" t="n">
        <v>7</v>
      </c>
      <c r="AL152" s="39" t="n">
        <v>250</v>
      </c>
    </row>
    <row r="153" customFormat="false" ht="15" hidden="false" customHeight="false" outlineLevel="0" collapsed="false">
      <c r="A153" s="16" t="s">
        <v>95</v>
      </c>
      <c r="B153" s="36" t="n">
        <v>7</v>
      </c>
      <c r="C153" s="37" t="n">
        <v>7</v>
      </c>
      <c r="D153" s="37" t="n">
        <v>7</v>
      </c>
      <c r="E153" s="37" t="n">
        <v>7</v>
      </c>
      <c r="F153" s="37" t="n">
        <v>7</v>
      </c>
      <c r="G153" s="37" t="n">
        <v>7</v>
      </c>
      <c r="H153" s="37" t="n">
        <v>7</v>
      </c>
      <c r="I153" s="37" t="n">
        <v>7</v>
      </c>
      <c r="J153" s="37" t="n">
        <v>7</v>
      </c>
      <c r="K153" s="37" t="n">
        <v>7</v>
      </c>
      <c r="L153" s="37" t="n">
        <v>7</v>
      </c>
      <c r="M153" s="37" t="n">
        <v>7</v>
      </c>
      <c r="N153" s="37" t="n">
        <v>7</v>
      </c>
      <c r="O153" s="37" t="n">
        <v>7</v>
      </c>
      <c r="P153" s="37" t="n">
        <v>7</v>
      </c>
      <c r="Q153" s="37" t="n">
        <v>7</v>
      </c>
      <c r="R153" s="37" t="n">
        <v>7</v>
      </c>
      <c r="S153" s="37" t="n">
        <v>7</v>
      </c>
      <c r="T153" s="37" t="n">
        <v>7</v>
      </c>
      <c r="U153" s="37" t="n">
        <v>6</v>
      </c>
      <c r="V153" s="37" t="n">
        <v>7</v>
      </c>
      <c r="W153" s="37" t="n">
        <v>7</v>
      </c>
      <c r="X153" s="37" t="n">
        <v>7</v>
      </c>
      <c r="Y153" s="37" t="n">
        <v>7</v>
      </c>
      <c r="Z153" s="37" t="n">
        <v>7</v>
      </c>
      <c r="AA153" s="37" t="n">
        <v>7</v>
      </c>
      <c r="AB153" s="37" t="n">
        <v>7</v>
      </c>
      <c r="AC153" s="37" t="n">
        <v>7</v>
      </c>
      <c r="AD153" s="37" t="n">
        <v>7</v>
      </c>
      <c r="AE153" s="37" t="n">
        <v>7</v>
      </c>
      <c r="AF153" s="37" t="n">
        <v>7</v>
      </c>
      <c r="AG153" s="37" t="n">
        <v>7</v>
      </c>
      <c r="AH153" s="37" t="n">
        <v>7</v>
      </c>
      <c r="AI153" s="37" t="n">
        <v>7</v>
      </c>
      <c r="AJ153" s="37" t="n">
        <v>6</v>
      </c>
      <c r="AK153" s="38" t="n">
        <v>7</v>
      </c>
      <c r="AL153" s="39" t="n">
        <v>250</v>
      </c>
    </row>
    <row r="154" customFormat="false" ht="15" hidden="false" customHeight="false" outlineLevel="0" collapsed="false">
      <c r="A154" s="16" t="s">
        <v>96</v>
      </c>
      <c r="B154" s="36" t="n">
        <v>7</v>
      </c>
      <c r="C154" s="37" t="n">
        <v>7</v>
      </c>
      <c r="D154" s="37" t="n">
        <v>7</v>
      </c>
      <c r="E154" s="37" t="n">
        <v>7</v>
      </c>
      <c r="F154" s="37" t="n">
        <v>7</v>
      </c>
      <c r="G154" s="37" t="n">
        <v>7</v>
      </c>
      <c r="H154" s="37" t="n">
        <v>7</v>
      </c>
      <c r="I154" s="37" t="n">
        <v>7</v>
      </c>
      <c r="J154" s="37" t="n">
        <v>7</v>
      </c>
      <c r="K154" s="37" t="n">
        <v>7</v>
      </c>
      <c r="L154" s="37" t="n">
        <v>7</v>
      </c>
      <c r="M154" s="37" t="n">
        <v>7</v>
      </c>
      <c r="N154" s="37" t="n">
        <v>7</v>
      </c>
      <c r="O154" s="37" t="n">
        <v>7</v>
      </c>
      <c r="P154" s="37" t="n">
        <v>7</v>
      </c>
      <c r="Q154" s="37" t="n">
        <v>7</v>
      </c>
      <c r="R154" s="37" t="n">
        <v>7</v>
      </c>
      <c r="S154" s="37" t="n">
        <v>7</v>
      </c>
      <c r="T154" s="37" t="n">
        <v>7</v>
      </c>
      <c r="U154" s="37" t="n">
        <v>6</v>
      </c>
      <c r="V154" s="37" t="n">
        <v>7</v>
      </c>
      <c r="W154" s="37" t="n">
        <v>7</v>
      </c>
      <c r="X154" s="37" t="n">
        <v>7</v>
      </c>
      <c r="Y154" s="37" t="n">
        <v>7</v>
      </c>
      <c r="Z154" s="37" t="n">
        <v>7</v>
      </c>
      <c r="AA154" s="37" t="n">
        <v>7</v>
      </c>
      <c r="AB154" s="37" t="n">
        <v>7</v>
      </c>
      <c r="AC154" s="37" t="n">
        <v>7</v>
      </c>
      <c r="AD154" s="37" t="n">
        <v>7</v>
      </c>
      <c r="AE154" s="37" t="n">
        <v>7</v>
      </c>
      <c r="AF154" s="37" t="n">
        <v>7</v>
      </c>
      <c r="AG154" s="37" t="n">
        <v>7</v>
      </c>
      <c r="AH154" s="37" t="n">
        <v>5</v>
      </c>
      <c r="AI154" s="37" t="n">
        <v>7</v>
      </c>
      <c r="AJ154" s="37" t="n">
        <v>7</v>
      </c>
      <c r="AK154" s="38" t="n">
        <v>7</v>
      </c>
      <c r="AL154" s="39" t="n">
        <v>249</v>
      </c>
    </row>
    <row r="155" customFormat="false" ht="15" hidden="false" customHeight="false" outlineLevel="0" collapsed="false">
      <c r="A155" s="40" t="s">
        <v>97</v>
      </c>
      <c r="B155" s="41" t="n">
        <v>7</v>
      </c>
      <c r="C155" s="42" t="n">
        <v>7</v>
      </c>
      <c r="D155" s="42" t="n">
        <v>7</v>
      </c>
      <c r="E155" s="42" t="n">
        <v>7</v>
      </c>
      <c r="F155" s="42" t="n">
        <v>6</v>
      </c>
      <c r="G155" s="42" t="n">
        <v>7</v>
      </c>
      <c r="H155" s="42" t="n">
        <v>7</v>
      </c>
      <c r="I155" s="42" t="n">
        <v>7</v>
      </c>
      <c r="J155" s="42" t="n">
        <v>7</v>
      </c>
      <c r="K155" s="42" t="n">
        <v>7</v>
      </c>
      <c r="L155" s="42" t="n">
        <v>7</v>
      </c>
      <c r="M155" s="42" t="n">
        <v>7</v>
      </c>
      <c r="N155" s="42" t="n">
        <v>7</v>
      </c>
      <c r="O155" s="42" t="n">
        <v>7</v>
      </c>
      <c r="P155" s="42" t="n">
        <v>7</v>
      </c>
      <c r="Q155" s="42" t="n">
        <v>7</v>
      </c>
      <c r="R155" s="42" t="n">
        <v>7</v>
      </c>
      <c r="S155" s="42" t="n">
        <v>7</v>
      </c>
      <c r="T155" s="42" t="n">
        <v>7</v>
      </c>
      <c r="U155" s="42" t="n">
        <v>6</v>
      </c>
      <c r="V155" s="42" t="n">
        <v>7</v>
      </c>
      <c r="W155" s="42" t="n">
        <v>7</v>
      </c>
      <c r="X155" s="42" t="n">
        <v>7</v>
      </c>
      <c r="Y155" s="42" t="n">
        <v>7</v>
      </c>
      <c r="Z155" s="42" t="n">
        <v>7</v>
      </c>
      <c r="AA155" s="42" t="n">
        <v>7</v>
      </c>
      <c r="AB155" s="42" t="n">
        <v>7</v>
      </c>
      <c r="AC155" s="42" t="n">
        <v>6</v>
      </c>
      <c r="AD155" s="42" t="n">
        <v>7</v>
      </c>
      <c r="AE155" s="42" t="n">
        <v>7</v>
      </c>
      <c r="AF155" s="42" t="n">
        <v>7</v>
      </c>
      <c r="AG155" s="42" t="n">
        <v>7</v>
      </c>
      <c r="AH155" s="42" t="n">
        <v>7</v>
      </c>
      <c r="AI155" s="42" t="n">
        <v>7</v>
      </c>
      <c r="AJ155" s="42" t="n">
        <v>6</v>
      </c>
      <c r="AK155" s="43" t="n">
        <v>7</v>
      </c>
      <c r="AL155" s="44" t="n">
        <v>248</v>
      </c>
    </row>
    <row r="156" customFormat="false" ht="15" hidden="false" customHeight="false" outlineLevel="0" collapsed="false">
      <c r="B156" s="0" t="n">
        <f aca="false">SUM(B144:B155)</f>
        <v>84</v>
      </c>
      <c r="C156" s="0" t="n">
        <f aca="false">SUM(C144:C155)</f>
        <v>84</v>
      </c>
      <c r="D156" s="0" t="n">
        <f aca="false">SUM(D144:D155)</f>
        <v>84</v>
      </c>
      <c r="E156" s="0" t="n">
        <f aca="false">SUM(E144:E155)</f>
        <v>84</v>
      </c>
      <c r="F156" s="0" t="n">
        <f aca="false">SUM(F144:F155)</f>
        <v>83</v>
      </c>
      <c r="G156" s="0" t="n">
        <f aca="false">SUM(G144:G155)</f>
        <v>84</v>
      </c>
      <c r="H156" s="0" t="n">
        <f aca="false">SUM(H144:H155)</f>
        <v>84</v>
      </c>
      <c r="I156" s="0" t="n">
        <f aca="false">SUM(I144:I155)</f>
        <v>84</v>
      </c>
      <c r="J156" s="0" t="n">
        <f aca="false">SUM(J144:J155)</f>
        <v>84</v>
      </c>
      <c r="K156" s="0" t="n">
        <f aca="false">SUM(K144:K155)</f>
        <v>84</v>
      </c>
      <c r="L156" s="0" t="n">
        <f aca="false">SUM(L144:L155)</f>
        <v>84</v>
      </c>
      <c r="M156" s="0" t="n">
        <f aca="false">SUM(M144:M155)</f>
        <v>84</v>
      </c>
      <c r="N156" s="0" t="n">
        <f aca="false">SUM(N144:N155)</f>
        <v>84</v>
      </c>
      <c r="O156" s="0" t="n">
        <f aca="false">SUM(O144:O155)</f>
        <v>84</v>
      </c>
      <c r="P156" s="0" t="n">
        <f aca="false">SUM(P144:P155)</f>
        <v>84</v>
      </c>
      <c r="Q156" s="0" t="n">
        <f aca="false">SUM(Q144:Q155)</f>
        <v>84</v>
      </c>
      <c r="R156" s="0" t="n">
        <f aca="false">SUM(R144:R155)</f>
        <v>84</v>
      </c>
      <c r="S156" s="0" t="n">
        <f aca="false">SUM(S144:S155)</f>
        <v>84</v>
      </c>
      <c r="T156" s="0" t="n">
        <f aca="false">SUM(T144:T155)</f>
        <v>82</v>
      </c>
      <c r="U156" s="0" t="n">
        <f aca="false">SUM(U144:U155)</f>
        <v>72</v>
      </c>
      <c r="V156" s="0" t="n">
        <f aca="false">SUM(V144:V155)</f>
        <v>79</v>
      </c>
      <c r="W156" s="0" t="n">
        <f aca="false">SUM(W144:W155)</f>
        <v>84</v>
      </c>
      <c r="X156" s="0" t="n">
        <f aca="false">SUM(X144:X155)</f>
        <v>84</v>
      </c>
      <c r="Y156" s="0" t="n">
        <f aca="false">SUM(Y144:Y155)</f>
        <v>84</v>
      </c>
      <c r="Z156" s="0" t="n">
        <f aca="false">SUM(Z144:Z155)</f>
        <v>84</v>
      </c>
      <c r="AA156" s="0" t="n">
        <f aca="false">SUM(AA144:AA155)</f>
        <v>84</v>
      </c>
      <c r="AB156" s="0" t="n">
        <f aca="false">SUM(AB144:AB155)</f>
        <v>84</v>
      </c>
      <c r="AC156" s="0" t="n">
        <f aca="false">SUM(AC144:AC155)</f>
        <v>76</v>
      </c>
      <c r="AD156" s="0" t="n">
        <f aca="false">SUM(AD144:AD155)</f>
        <v>84</v>
      </c>
      <c r="AE156" s="0" t="n">
        <f aca="false">SUM(AE144:AE155)</f>
        <v>84</v>
      </c>
      <c r="AF156" s="0" t="n">
        <f aca="false">SUM(AF144:AF155)</f>
        <v>84</v>
      </c>
      <c r="AG156" s="0" t="n">
        <f aca="false">SUM(AG144:AG155)</f>
        <v>84</v>
      </c>
      <c r="AH156" s="0" t="n">
        <f aca="false">SUM(AH144:AH155)</f>
        <v>82</v>
      </c>
      <c r="AI156" s="0" t="n">
        <f aca="false">SUM(AI144:AI155)</f>
        <v>81</v>
      </c>
      <c r="AJ156" s="0" t="n">
        <f aca="false">SUM(AJ144:AJ155)</f>
        <v>72</v>
      </c>
      <c r="AK156" s="0" t="n">
        <f aca="false">SUM(AK144:AK155)</f>
        <v>84</v>
      </c>
    </row>
    <row r="157" customFormat="false" ht="15" hidden="false" customHeight="false" outlineLevel="0" collapsed="false">
      <c r="B157" s="23" t="n">
        <f aca="false">B156/84</f>
        <v>1</v>
      </c>
      <c r="C157" s="23" t="n">
        <f aca="false">C156/84</f>
        <v>1</v>
      </c>
      <c r="D157" s="23" t="n">
        <f aca="false">D156/84</f>
        <v>1</v>
      </c>
      <c r="E157" s="23" t="n">
        <f aca="false">E156/84</f>
        <v>1</v>
      </c>
      <c r="F157" s="23" t="n">
        <f aca="false">F156/84</f>
        <v>0.988095238095238</v>
      </c>
      <c r="G157" s="23" t="n">
        <f aca="false">G156/84</f>
        <v>1</v>
      </c>
      <c r="H157" s="23" t="n">
        <f aca="false">H156/84</f>
        <v>1</v>
      </c>
      <c r="I157" s="23" t="n">
        <f aca="false">I156/84</f>
        <v>1</v>
      </c>
      <c r="J157" s="23" t="n">
        <f aca="false">J156/84</f>
        <v>1</v>
      </c>
      <c r="K157" s="23" t="n">
        <f aca="false">K156/84</f>
        <v>1</v>
      </c>
      <c r="L157" s="23" t="n">
        <f aca="false">L156/84</f>
        <v>1</v>
      </c>
      <c r="M157" s="23" t="n">
        <f aca="false">M156/84</f>
        <v>1</v>
      </c>
      <c r="N157" s="23" t="n">
        <f aca="false">N156/84</f>
        <v>1</v>
      </c>
      <c r="O157" s="23" t="n">
        <f aca="false">O156/84</f>
        <v>1</v>
      </c>
      <c r="P157" s="23" t="n">
        <f aca="false">P156/84</f>
        <v>1</v>
      </c>
      <c r="Q157" s="23" t="n">
        <f aca="false">Q156/84</f>
        <v>1</v>
      </c>
      <c r="R157" s="23" t="n">
        <f aca="false">R156/84</f>
        <v>1</v>
      </c>
      <c r="S157" s="23" t="n">
        <f aca="false">S156/84</f>
        <v>1</v>
      </c>
      <c r="T157" s="23" t="n">
        <f aca="false">T156/84</f>
        <v>0.976190476190476</v>
      </c>
      <c r="U157" s="23" t="n">
        <f aca="false">U156/84</f>
        <v>0.857142857142857</v>
      </c>
      <c r="V157" s="23" t="n">
        <f aca="false">V156/84</f>
        <v>0.94047619047619</v>
      </c>
      <c r="W157" s="23" t="n">
        <f aca="false">W156/84</f>
        <v>1</v>
      </c>
      <c r="X157" s="23" t="n">
        <f aca="false">X156/84</f>
        <v>1</v>
      </c>
      <c r="Y157" s="23" t="n">
        <f aca="false">Y156/84</f>
        <v>1</v>
      </c>
      <c r="Z157" s="23" t="n">
        <f aca="false">Z156/84</f>
        <v>1</v>
      </c>
      <c r="AA157" s="23" t="n">
        <f aca="false">AA156/84</f>
        <v>1</v>
      </c>
      <c r="AB157" s="23" t="n">
        <f aca="false">AB156/84</f>
        <v>1</v>
      </c>
      <c r="AC157" s="23" t="n">
        <f aca="false">AC156/84</f>
        <v>0.904761904761905</v>
      </c>
      <c r="AD157" s="23" t="n">
        <f aca="false">AD156/84</f>
        <v>1</v>
      </c>
      <c r="AE157" s="23" t="n">
        <f aca="false">AE156/84</f>
        <v>1</v>
      </c>
      <c r="AF157" s="23" t="n">
        <f aca="false">AF156/84</f>
        <v>1</v>
      </c>
      <c r="AG157" s="23" t="n">
        <f aca="false">AG156/84</f>
        <v>1</v>
      </c>
      <c r="AH157" s="23" t="n">
        <f aca="false">AH156/84</f>
        <v>0.976190476190476</v>
      </c>
      <c r="AI157" s="23" t="n">
        <f aca="false">AI156/84</f>
        <v>0.964285714285714</v>
      </c>
      <c r="AJ157" s="23" t="n">
        <f aca="false">AJ156/84</f>
        <v>0.857142857142857</v>
      </c>
      <c r="AK157" s="23" t="n">
        <f aca="false">AK156/84</f>
        <v>1</v>
      </c>
    </row>
    <row r="158" customFormat="false" ht="15" hidden="false" customHeight="false" outlineLevel="0" collapsed="false">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c r="AG158" s="23"/>
      <c r="AH158" s="23"/>
      <c r="AI158" s="23"/>
      <c r="AJ158" s="23"/>
      <c r="AK158" s="23"/>
    </row>
    <row r="159" customFormat="false" ht="15.75" hidden="false" customHeight="false" outlineLevel="0" collapsed="false">
      <c r="A159" s="45" t="s">
        <v>98</v>
      </c>
      <c r="B159" s="46" t="s">
        <v>99</v>
      </c>
    </row>
    <row r="160" customFormat="false" ht="15" hidden="false" customHeight="false" outlineLevel="0" collapsed="false">
      <c r="A160" s="0" t="str">
        <f aca="false">B143</f>
        <v>Alejandra María Narváez Camayo</v>
      </c>
      <c r="B160" s="47" t="n">
        <f aca="false">B157</f>
        <v>1</v>
      </c>
    </row>
    <row r="161" customFormat="false" ht="15" hidden="false" customHeight="false" outlineLevel="0" collapsed="false">
      <c r="A161" s="0" t="str">
        <f aca="false">C143</f>
        <v>Alexandra Valencia</v>
      </c>
      <c r="B161" s="47" t="n">
        <f aca="false">C157</f>
        <v>1</v>
      </c>
    </row>
    <row r="162" customFormat="false" ht="15" hidden="false" customHeight="false" outlineLevel="0" collapsed="false">
      <c r="A162" s="0" t="str">
        <f aca="false">D143</f>
        <v>Ana Elvira Venté Mancilla</v>
      </c>
      <c r="B162" s="47" t="n">
        <f aca="false">D157</f>
        <v>1</v>
      </c>
    </row>
    <row r="163" customFormat="false" ht="15" hidden="false" customHeight="false" outlineLevel="0" collapsed="false">
      <c r="A163" s="0" t="str">
        <f aca="false">E143</f>
        <v>Anabell Zúñiga</v>
      </c>
      <c r="B163" s="47" t="n">
        <f aca="false">E157</f>
        <v>1</v>
      </c>
    </row>
    <row r="164" customFormat="false" ht="15" hidden="false" customHeight="false" outlineLevel="0" collapsed="false">
      <c r="A164" s="0" t="str">
        <f aca="false">F143</f>
        <v>Angelica Maria Mora Guerrero</v>
      </c>
      <c r="B164" s="47" t="n">
        <f aca="false">F157</f>
        <v>0.988095238095238</v>
      </c>
    </row>
    <row r="165" customFormat="false" ht="15" hidden="false" customHeight="false" outlineLevel="0" collapsed="false">
      <c r="A165" s="0" t="str">
        <f aca="false">G143</f>
        <v>Camilo Hernán Villota Ibarra</v>
      </c>
      <c r="B165" s="47" t="n">
        <f aca="false">G157</f>
        <v>1</v>
      </c>
    </row>
    <row r="166" customFormat="false" ht="15" hidden="false" customHeight="false" outlineLevel="0" collapsed="false">
      <c r="A166" s="0" t="str">
        <f aca="false">H143</f>
        <v>Camilo Jr Torres Quiñones</v>
      </c>
      <c r="B166" s="47" t="n">
        <f aca="false">H157</f>
        <v>1</v>
      </c>
    </row>
    <row r="167" customFormat="false" ht="15" hidden="false" customHeight="false" outlineLevel="0" collapsed="false">
      <c r="A167" s="0" t="str">
        <f aca="false">I143</f>
        <v>Carolina Timaná Burbano</v>
      </c>
      <c r="B167" s="47" t="n">
        <f aca="false">I157</f>
        <v>1</v>
      </c>
    </row>
    <row r="168" customFormat="false" ht="15" hidden="false" customHeight="false" outlineLevel="0" collapsed="false">
      <c r="A168" s="0" t="str">
        <f aca="false">J143</f>
        <v>César Augusto Gaviria Herrera</v>
      </c>
      <c r="B168" s="47" t="n">
        <f aca="false">J157</f>
        <v>1</v>
      </c>
    </row>
    <row r="169" customFormat="false" ht="15" hidden="false" customHeight="false" outlineLevel="0" collapsed="false">
      <c r="A169" s="0" t="str">
        <f aca="false">K143</f>
        <v>Daniel Fidencio Cortes Mora</v>
      </c>
      <c r="B169" s="47" t="n">
        <f aca="false">K157</f>
        <v>1</v>
      </c>
    </row>
    <row r="170" customFormat="false" ht="15" hidden="false" customHeight="false" outlineLevel="0" collapsed="false">
      <c r="A170" s="0" t="str">
        <f aca="false">L143</f>
        <v>Dayana Vanesa Abad Rendón</v>
      </c>
      <c r="B170" s="47" t="n">
        <f aca="false">L157</f>
        <v>1</v>
      </c>
    </row>
    <row r="171" customFormat="false" ht="15" hidden="false" customHeight="false" outlineLevel="0" collapsed="false">
      <c r="A171" s="0" t="str">
        <f aca="false">M143</f>
        <v>Diana Alejandra Wilches Silva</v>
      </c>
      <c r="B171" s="47" t="n">
        <f aca="false">M157</f>
        <v>1</v>
      </c>
    </row>
    <row r="172" customFormat="false" ht="15" hidden="false" customHeight="false" outlineLevel="0" collapsed="false">
      <c r="A172" s="0" t="str">
        <f aca="false">N143</f>
        <v>Diana Paola Gonzalez Campos</v>
      </c>
      <c r="B172" s="47" t="n">
        <f aca="false">N157</f>
        <v>1</v>
      </c>
    </row>
    <row r="173" customFormat="false" ht="15" hidden="false" customHeight="false" outlineLevel="0" collapsed="false">
      <c r="A173" s="0" t="str">
        <f aca="false">O143</f>
        <v>Erika Nela Miranda Martínez</v>
      </c>
      <c r="B173" s="47" t="n">
        <f aca="false">O157</f>
        <v>1</v>
      </c>
    </row>
    <row r="174" customFormat="false" ht="15" hidden="false" customHeight="false" outlineLevel="0" collapsed="false">
      <c r="A174" s="0" t="str">
        <f aca="false">P143</f>
        <v>Francy Liliana Segura Jiménez</v>
      </c>
      <c r="B174" s="47" t="n">
        <f aca="false">P157</f>
        <v>1</v>
      </c>
    </row>
    <row r="175" customFormat="false" ht="15" hidden="false" customHeight="false" outlineLevel="0" collapsed="false">
      <c r="A175" s="0" t="str">
        <f aca="false">Q143</f>
        <v>Fredy Alexander Castellanos Avila</v>
      </c>
      <c r="B175" s="47" t="n">
        <f aca="false">Q157</f>
        <v>1</v>
      </c>
    </row>
    <row r="176" customFormat="false" ht="15" hidden="false" customHeight="false" outlineLevel="0" collapsed="false">
      <c r="A176" s="0" t="str">
        <f aca="false">R143</f>
        <v>Gilberto Arturo Luna Beltran</v>
      </c>
      <c r="B176" s="47" t="n">
        <f aca="false">R157</f>
        <v>1</v>
      </c>
    </row>
    <row r="177" customFormat="false" ht="15" hidden="false" customHeight="false" outlineLevel="0" collapsed="false">
      <c r="A177" s="0" t="str">
        <f aca="false">S143</f>
        <v>Hernando Manrique</v>
      </c>
      <c r="B177" s="47" t="n">
        <f aca="false">S157</f>
        <v>1</v>
      </c>
    </row>
    <row r="178" customFormat="false" ht="15" hidden="false" customHeight="false" outlineLevel="0" collapsed="false">
      <c r="A178" s="0" t="str">
        <f aca="false">T143</f>
        <v>Iriam Viviana Ganem López</v>
      </c>
      <c r="B178" s="47" t="n">
        <f aca="false">T157</f>
        <v>0.976190476190476</v>
      </c>
    </row>
    <row r="179" customFormat="false" ht="15" hidden="false" customHeight="false" outlineLevel="0" collapsed="false">
      <c r="A179" s="0" t="str">
        <f aca="false">U143</f>
        <v>Jairo David Cabarcas Escobar</v>
      </c>
      <c r="B179" s="47" t="n">
        <f aca="false">U157</f>
        <v>0.857142857142857</v>
      </c>
    </row>
    <row r="180" customFormat="false" ht="15" hidden="false" customHeight="false" outlineLevel="0" collapsed="false">
      <c r="A180" s="0" t="str">
        <f aca="false">V143</f>
        <v>Jhon Jairo Balcarcer Garces</v>
      </c>
      <c r="B180" s="47" t="n">
        <f aca="false">V157</f>
        <v>0.94047619047619</v>
      </c>
    </row>
    <row r="181" customFormat="false" ht="15" hidden="false" customHeight="false" outlineLevel="0" collapsed="false">
      <c r="A181" s="0" t="str">
        <f aca="false">W143</f>
        <v>Johana Isabel De Hoyos Guzmán</v>
      </c>
      <c r="B181" s="47" t="n">
        <f aca="false">W157</f>
        <v>1</v>
      </c>
    </row>
    <row r="182" customFormat="false" ht="15" hidden="false" customHeight="false" outlineLevel="0" collapsed="false">
      <c r="A182" s="0" t="str">
        <f aca="false">X143</f>
        <v>Johny Alexander Carlosama</v>
      </c>
      <c r="B182" s="47" t="n">
        <f aca="false">X157</f>
        <v>1</v>
      </c>
    </row>
    <row r="183" customFormat="false" ht="15" hidden="false" customHeight="false" outlineLevel="0" collapsed="false">
      <c r="A183" s="0" t="str">
        <f aca="false">Y143</f>
        <v>Juan Diego Botero Marín</v>
      </c>
      <c r="B183" s="47" t="n">
        <f aca="false">Y157</f>
        <v>1</v>
      </c>
    </row>
    <row r="184" customFormat="false" ht="15" hidden="false" customHeight="false" outlineLevel="0" collapsed="false">
      <c r="A184" s="0" t="str">
        <f aca="false">Z143</f>
        <v>Lady Liliana Mora Pineda</v>
      </c>
      <c r="B184" s="47" t="n">
        <f aca="false">Z157</f>
        <v>1</v>
      </c>
    </row>
    <row r="185" customFormat="false" ht="15" hidden="false" customHeight="false" outlineLevel="0" collapsed="false">
      <c r="A185" s="0" t="str">
        <f aca="false">AA143</f>
        <v>Lina Fernanda Ortega Bermon</v>
      </c>
      <c r="B185" s="47" t="n">
        <f aca="false">AA157</f>
        <v>1</v>
      </c>
    </row>
    <row r="186" customFormat="false" ht="15" hidden="false" customHeight="false" outlineLevel="0" collapsed="false">
      <c r="A186" s="0" t="str">
        <f aca="false">AB143</f>
        <v>Luis Miguel Franco Cardona</v>
      </c>
      <c r="B186" s="47" t="n">
        <f aca="false">AB157</f>
        <v>1</v>
      </c>
    </row>
    <row r="187" customFormat="false" ht="15" hidden="false" customHeight="false" outlineLevel="0" collapsed="false">
      <c r="A187" s="0" t="str">
        <f aca="false">AC143</f>
        <v>Luz Adriana Medina Dussan</v>
      </c>
      <c r="B187" s="47" t="n">
        <f aca="false">AC157</f>
        <v>0.904761904761905</v>
      </c>
    </row>
    <row r="188" customFormat="false" ht="15" hidden="false" customHeight="false" outlineLevel="0" collapsed="false">
      <c r="A188" s="0" t="str">
        <f aca="false">AD143</f>
        <v>Maria Carolina Dominguez Gomez</v>
      </c>
      <c r="B188" s="47" t="n">
        <f aca="false">AD157</f>
        <v>1</v>
      </c>
    </row>
    <row r="189" customFormat="false" ht="15" hidden="false" customHeight="false" outlineLevel="0" collapsed="false">
      <c r="A189" s="0" t="str">
        <f aca="false">AE143</f>
        <v>Mario Alejandro Rincon Guzman</v>
      </c>
      <c r="B189" s="47" t="n">
        <f aca="false">AE157</f>
        <v>1</v>
      </c>
    </row>
    <row r="190" customFormat="false" ht="15" hidden="false" customHeight="false" outlineLevel="0" collapsed="false">
      <c r="A190" s="0" t="str">
        <f aca="false">AF143</f>
        <v>Miryam Viviana Rodríguez Villada</v>
      </c>
      <c r="B190" s="47" t="n">
        <f aca="false">AF157</f>
        <v>1</v>
      </c>
    </row>
    <row r="191" customFormat="false" ht="15" hidden="false" customHeight="false" outlineLevel="0" collapsed="false">
      <c r="A191" s="0" t="str">
        <f aca="false">AG143</f>
        <v>Monica Katerine Cristancho Vega</v>
      </c>
      <c r="B191" s="47" t="n">
        <f aca="false">AG157</f>
        <v>1</v>
      </c>
    </row>
    <row r="192" customFormat="false" ht="15" hidden="false" customHeight="false" outlineLevel="0" collapsed="false">
      <c r="A192" s="0" t="str">
        <f aca="false">AH143</f>
        <v>Mónica Yajaira Cote Durán</v>
      </c>
      <c r="B192" s="47" t="n">
        <f aca="false">AH157</f>
        <v>0.976190476190476</v>
      </c>
    </row>
    <row r="193" customFormat="false" ht="15" hidden="false" customHeight="false" outlineLevel="0" collapsed="false">
      <c r="A193" s="0" t="str">
        <f aca="false">AI143</f>
        <v>Mónica Yazmín Giraldo Osorio</v>
      </c>
      <c r="B193" s="47" t="n">
        <f aca="false">AI157</f>
        <v>0.964285714285714</v>
      </c>
    </row>
    <row r="194" customFormat="false" ht="15" hidden="false" customHeight="false" outlineLevel="0" collapsed="false">
      <c r="A194" s="0" t="str">
        <f aca="false">AJ143</f>
        <v>Veruska Joice Arteaga Cabrales</v>
      </c>
      <c r="B194" s="47" t="n">
        <f aca="false">AJ157</f>
        <v>0.857142857142857</v>
      </c>
    </row>
    <row r="195" customFormat="false" ht="15" hidden="false" customHeight="false" outlineLevel="0" collapsed="false">
      <c r="A195" s="0" t="str">
        <f aca="false">AK143</f>
        <v>Vilda Margarita Gómez Ruiz</v>
      </c>
      <c r="B195" s="47" t="n">
        <f aca="false">AK157</f>
        <v>1</v>
      </c>
    </row>
    <row r="196" customFormat="false" ht="15" hidden="false" customHeight="false" outlineLevel="0" collapsed="false">
      <c r="B196" s="4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7BC65"/>
    <pageSetUpPr fitToPage="false"/>
  </sheetPr>
  <dimension ref="A1:CT253"/>
  <sheetViews>
    <sheetView showFormulas="false" showGridLines="true" showRowColHeaders="true" showZeros="true" rightToLeft="false" tabSelected="true" showOutlineSymbols="true" defaultGridColor="true" view="normal" topLeftCell="G1" colorId="64" zoomScale="100" zoomScaleNormal="100" zoomScalePageLayoutView="100" workbookViewId="0">
      <selection pane="topLeft" activeCell="AI170" activeCellId="0" sqref="AI170"/>
    </sheetView>
  </sheetViews>
  <sheetFormatPr defaultColWidth="8.46875" defaultRowHeight="15" zeroHeight="false" outlineLevelRow="0" outlineLevelCol="0"/>
  <cols>
    <col collapsed="false" customWidth="true" hidden="false" outlineLevel="0" max="1" min="1" style="0" width="37.21"/>
    <col collapsed="false" customWidth="true" hidden="false" outlineLevel="0" max="2" min="2" style="0" width="22"/>
    <col collapsed="false" customWidth="true" hidden="false" outlineLevel="0" max="3" min="3" style="49" width="28.21"/>
    <col collapsed="false" customWidth="true" hidden="true" outlineLevel="0" max="4" min="4" style="0" width="17"/>
    <col collapsed="false" customWidth="true" hidden="true" outlineLevel="0" max="5" min="5" style="0" width="24"/>
    <col collapsed="false" customWidth="true" hidden="true" outlineLevel="0" max="6" min="6" style="0" width="77.11"/>
    <col collapsed="false" customWidth="true" hidden="false" outlineLevel="0" max="7" min="7" style="0" width="16.77"/>
    <col collapsed="false" customWidth="true" hidden="false" outlineLevel="0" max="8" min="8" style="0" width="15.44"/>
    <col collapsed="false" customWidth="true" hidden="true" outlineLevel="0" max="9" min="9" style="0" width="23.22"/>
    <col collapsed="false" customWidth="true" hidden="true" outlineLevel="0" max="10" min="10" style="0" width="21"/>
    <col collapsed="false" customWidth="true" hidden="true" outlineLevel="0" max="11" min="11" style="0" width="15.88"/>
    <col collapsed="false" customWidth="true" hidden="true" outlineLevel="0" max="12" min="12" style="0" width="80.89"/>
    <col collapsed="false" customWidth="true" hidden="true" outlineLevel="0" max="14" min="13" style="0" width="17.89"/>
    <col collapsed="false" customWidth="true" hidden="true" outlineLevel="0" max="15" min="15" style="0" width="80.89"/>
    <col collapsed="false" customWidth="true" hidden="true" outlineLevel="0" max="16" min="16" style="0" width="26.56"/>
    <col collapsed="false" customWidth="true" hidden="true" outlineLevel="0" max="17" min="17" style="0" width="12.33"/>
    <col collapsed="false" customWidth="true" hidden="true" outlineLevel="0" max="18" min="18" style="0" width="20"/>
    <col collapsed="false" customWidth="true" hidden="true" outlineLevel="0" max="19" min="19" style="0" width="26.56"/>
    <col collapsed="false" customWidth="true" hidden="true" outlineLevel="0" max="20" min="20" style="0" width="25.89"/>
    <col collapsed="false" customWidth="true" hidden="true" outlineLevel="0" max="21" min="21" style="0" width="31"/>
    <col collapsed="false" customWidth="true" hidden="true" outlineLevel="0" max="22" min="22" style="0" width="24"/>
    <col collapsed="false" customWidth="true" hidden="true" outlineLevel="0" max="23" min="23" style="0" width="30.56"/>
    <col collapsed="false" customWidth="true" hidden="true" outlineLevel="0" max="24" min="24" style="0" width="19.55"/>
    <col collapsed="false" customWidth="true" hidden="true" outlineLevel="0" max="25" min="25" style="0" width="26.11"/>
    <col collapsed="false" customWidth="true" hidden="true" outlineLevel="0" max="26" min="26" style="0" width="19.22"/>
    <col collapsed="false" customWidth="true" hidden="true" outlineLevel="0" max="27" min="27" style="0" width="25.77"/>
    <col collapsed="false" customWidth="true" hidden="true" outlineLevel="0" max="28" min="28" style="0" width="21.55"/>
    <col collapsed="false" customWidth="true" hidden="true" outlineLevel="0" max="29" min="29" style="0" width="28.21"/>
    <col collapsed="false" customWidth="true" hidden="true" outlineLevel="0" max="30" min="30" style="0" width="35.66"/>
    <col collapsed="false" customWidth="true" hidden="true" outlineLevel="0" max="31" min="31" style="0" width="21.89"/>
    <col collapsed="false" customWidth="true" hidden="true" outlineLevel="0" max="32" min="32" style="0" width="33.44"/>
    <col collapsed="false" customWidth="true" hidden="true" outlineLevel="0" max="33" min="33" style="0" width="37.44"/>
    <col collapsed="false" customWidth="true" hidden="false" outlineLevel="0" max="34" min="34" style="49" width="20.55"/>
    <col collapsed="false" customWidth="true" hidden="false" outlineLevel="0" max="35" min="35" style="0" width="17"/>
    <col collapsed="false" customWidth="true" hidden="false" outlineLevel="0" max="36" min="36" style="0" width="24.34"/>
    <col collapsed="false" customWidth="true" hidden="false" outlineLevel="0" max="37" min="37" style="0" width="30.89"/>
    <col collapsed="false" customWidth="true" hidden="false" outlineLevel="0" max="38" min="38" style="0" width="24.21"/>
    <col collapsed="false" customWidth="true" hidden="false" outlineLevel="0" max="39" min="39" style="0" width="31.44"/>
    <col collapsed="false" customWidth="true" hidden="false" outlineLevel="0" max="40" min="40" style="0" width="15"/>
    <col collapsed="false" customWidth="true" hidden="false" outlineLevel="0" max="41" min="41" style="0" width="80.89"/>
    <col collapsed="false" customWidth="true" hidden="false" outlineLevel="0" max="42" min="42" style="0" width="17.44"/>
    <col collapsed="false" customWidth="true" hidden="false" outlineLevel="0" max="43" min="43" style="0" width="23.22"/>
    <col collapsed="false" customWidth="true" hidden="false" outlineLevel="0" max="44" min="44" style="0" width="23.44"/>
    <col collapsed="false" customWidth="true" hidden="false" outlineLevel="0" max="45" min="45" style="0" width="25.45"/>
    <col collapsed="false" customWidth="true" hidden="false" outlineLevel="0" max="46" min="46" style="0" width="18.11"/>
    <col collapsed="false" customWidth="true" hidden="false" outlineLevel="0" max="47" min="47" style="0" width="26.22"/>
    <col collapsed="false" customWidth="true" hidden="false" outlineLevel="0" max="48" min="48" style="0" width="38.55"/>
    <col collapsed="false" customWidth="true" hidden="false" outlineLevel="0" max="49" min="49" style="0" width="46.66"/>
    <col collapsed="false" customWidth="true" hidden="false" outlineLevel="0" max="50" min="50" style="0" width="36.55"/>
    <col collapsed="false" customWidth="true" hidden="false" outlineLevel="0" max="51" min="51" style="0" width="44.66"/>
    <col collapsed="false" customWidth="true" hidden="false" outlineLevel="0" max="52" min="52" style="0" width="32.55"/>
    <col collapsed="false" customWidth="true" hidden="false" outlineLevel="0" max="53" min="53" style="0" width="40.67"/>
    <col collapsed="false" customWidth="true" hidden="false" outlineLevel="0" max="54" min="54" style="0" width="21.33"/>
    <col collapsed="false" customWidth="true" hidden="false" outlineLevel="0" max="55" min="55" style="0" width="29.45"/>
    <col collapsed="false" customWidth="true" hidden="false" outlineLevel="0" max="56" min="56" style="0" width="22.78"/>
    <col collapsed="false" customWidth="true" hidden="false" outlineLevel="0" max="57" min="57" style="0" width="21"/>
    <col collapsed="false" customWidth="true" hidden="false" outlineLevel="0" max="58" min="58" style="0" width="80.89"/>
    <col collapsed="false" customWidth="true" hidden="false" outlineLevel="0" max="59" min="59" style="0" width="31.44"/>
    <col collapsed="false" customWidth="true" hidden="false" outlineLevel="0" max="60" min="60" style="0" width="20.45"/>
    <col collapsed="false" customWidth="true" hidden="false" outlineLevel="0" max="61" min="61" style="0" width="17"/>
    <col collapsed="false" customWidth="true" hidden="false" outlineLevel="0" max="62" min="62" style="0" width="18.33"/>
    <col collapsed="false" customWidth="true" hidden="false" outlineLevel="0" max="63" min="63" style="0" width="27.22"/>
    <col collapsed="false" customWidth="true" hidden="false" outlineLevel="0" max="64" min="64" style="0" width="23.67"/>
    <col collapsed="false" customWidth="true" hidden="false" outlineLevel="0" max="65" min="65" style="0" width="33.44"/>
    <col collapsed="false" customWidth="true" hidden="false" outlineLevel="0" max="66" min="66" style="0" width="32.89"/>
    <col collapsed="false" customWidth="true" hidden="false" outlineLevel="0" max="67" min="67" style="0" width="37.11"/>
    <col collapsed="false" customWidth="true" hidden="false" outlineLevel="0" max="68" min="68" style="0" width="37"/>
    <col collapsed="false" customWidth="true" hidden="false" outlineLevel="0" max="69" min="69" style="0" width="32.34"/>
    <col collapsed="false" customWidth="true" hidden="false" outlineLevel="0" max="70" min="70" style="0" width="31.55"/>
    <col collapsed="false" customWidth="true" hidden="false" outlineLevel="0" max="71" min="71" style="0" width="29.45"/>
    <col collapsed="false" customWidth="true" hidden="false" outlineLevel="0" max="72" min="72" style="0" width="34.55"/>
    <col collapsed="false" customWidth="true" hidden="false" outlineLevel="0" max="73" min="73" style="0" width="28.11"/>
    <col collapsed="false" customWidth="true" hidden="false" outlineLevel="0" max="74" min="74" style="0" width="30.56"/>
    <col collapsed="false" customWidth="true" hidden="false" outlineLevel="0" max="75" min="75" style="0" width="7.77"/>
    <col collapsed="false" customWidth="true" hidden="false" outlineLevel="0" max="76" min="76" style="0" width="22.78"/>
    <col collapsed="false" customWidth="true" hidden="false" outlineLevel="0" max="77" min="77" style="0" width="21"/>
    <col collapsed="false" customWidth="true" hidden="false" outlineLevel="0" max="78" min="78" style="0" width="22"/>
    <col collapsed="false" customWidth="true" hidden="false" outlineLevel="0" max="79" min="79" style="0" width="27.33"/>
    <col collapsed="false" customWidth="true" hidden="false" outlineLevel="0" max="80" min="80" style="0" width="20.45"/>
    <col collapsed="false" customWidth="true" hidden="false" outlineLevel="0" max="81" min="81" style="0" width="15.44"/>
    <col collapsed="false" customWidth="true" hidden="false" outlineLevel="0" max="82" min="82" style="0" width="18.33"/>
    <col collapsed="false" customWidth="true" hidden="false" outlineLevel="0" max="84" min="83" style="0" width="17"/>
    <col collapsed="false" customWidth="true" hidden="false" outlineLevel="0" max="85" min="85" style="0" width="14.89"/>
    <col collapsed="false" customWidth="true" hidden="false" outlineLevel="0" max="86" min="86" style="0" width="25.89"/>
    <col collapsed="false" customWidth="true" hidden="false" outlineLevel="0" max="87" min="87" style="0" width="7.55"/>
    <col collapsed="false" customWidth="true" hidden="false" outlineLevel="0" max="88" min="88" style="0" width="14.44"/>
    <col collapsed="false" customWidth="true" hidden="false" outlineLevel="0" max="89" min="89" style="0" width="12.77"/>
    <col collapsed="false" customWidth="true" hidden="false" outlineLevel="0" max="90" min="90" style="0" width="15.21"/>
    <col collapsed="false" customWidth="true" hidden="false" outlineLevel="0" max="91" min="91" style="0" width="20"/>
    <col collapsed="false" customWidth="true" hidden="false" outlineLevel="0" max="92" min="92" style="0" width="19.22"/>
    <col collapsed="false" customWidth="true" hidden="false" outlineLevel="0" max="93" min="93" style="0" width="17.66"/>
    <col collapsed="false" customWidth="true" hidden="false" outlineLevel="0" max="94" min="94" style="0" width="21.11"/>
    <col collapsed="false" customWidth="true" hidden="false" outlineLevel="0" max="95" min="95" style="0" width="16.66"/>
    <col collapsed="false" customWidth="true" hidden="false" outlineLevel="0" max="96" min="96" style="0" width="27.33"/>
    <col collapsed="false" customWidth="true" hidden="false" outlineLevel="0" max="97" min="97" style="0" width="14.89"/>
    <col collapsed="false" customWidth="true" hidden="false" outlineLevel="0" max="98" min="98" style="0" width="26.78"/>
    <col collapsed="false" customWidth="true" hidden="false" outlineLevel="0" max="99" min="99" style="0" width="9.66"/>
    <col collapsed="false" customWidth="true" hidden="false" outlineLevel="0" max="100" min="100" style="0" width="19.44"/>
    <col collapsed="false" customWidth="true" hidden="false" outlineLevel="0" max="105" min="101" style="0" width="15.55"/>
    <col collapsed="false" customWidth="true" hidden="false" outlineLevel="0" max="106" min="106" style="0" width="16.55"/>
  </cols>
  <sheetData>
    <row r="1" customFormat="false" ht="15" hidden="false" customHeight="false" outlineLevel="0" collapsed="false">
      <c r="A1" s="50" t="s">
        <v>100</v>
      </c>
      <c r="B1" s="50" t="s">
        <v>101</v>
      </c>
      <c r="C1" s="51" t="s">
        <v>48</v>
      </c>
      <c r="D1" s="50" t="s">
        <v>102</v>
      </c>
      <c r="E1" s="50" t="s">
        <v>103</v>
      </c>
      <c r="F1" s="50" t="s">
        <v>104</v>
      </c>
      <c r="G1" s="50" t="s">
        <v>105</v>
      </c>
      <c r="H1" s="50" t="s">
        <v>106</v>
      </c>
      <c r="I1" s="50" t="s">
        <v>107</v>
      </c>
      <c r="J1" s="50" t="s">
        <v>108</v>
      </c>
      <c r="K1" s="50" t="s">
        <v>13</v>
      </c>
      <c r="L1" s="50" t="s">
        <v>109</v>
      </c>
      <c r="M1" s="50" t="s">
        <v>110</v>
      </c>
      <c r="N1" s="50" t="s">
        <v>111</v>
      </c>
      <c r="O1" s="50" t="s">
        <v>112</v>
      </c>
      <c r="P1" s="50" t="s">
        <v>113</v>
      </c>
      <c r="Q1" s="50" t="s">
        <v>18</v>
      </c>
      <c r="R1" s="50" t="s">
        <v>114</v>
      </c>
      <c r="S1" s="50" t="s">
        <v>20</v>
      </c>
      <c r="T1" s="50" t="s">
        <v>115</v>
      </c>
      <c r="U1" s="50" t="s">
        <v>24</v>
      </c>
      <c r="V1" s="50" t="s">
        <v>116</v>
      </c>
      <c r="W1" s="50" t="s">
        <v>26</v>
      </c>
      <c r="X1" s="50" t="s">
        <v>117</v>
      </c>
      <c r="Y1" s="50" t="s">
        <v>28</v>
      </c>
      <c r="Z1" s="50" t="s">
        <v>118</v>
      </c>
      <c r="AA1" s="50" t="s">
        <v>30</v>
      </c>
      <c r="AB1" s="50" t="s">
        <v>119</v>
      </c>
      <c r="AC1" s="50" t="s">
        <v>32</v>
      </c>
      <c r="AD1" s="50" t="s">
        <v>120</v>
      </c>
      <c r="AE1" s="50" t="s">
        <v>34</v>
      </c>
      <c r="AF1" s="50" t="s">
        <v>121</v>
      </c>
      <c r="AG1" s="50" t="s">
        <v>36</v>
      </c>
      <c r="AH1" s="51" t="s">
        <v>122</v>
      </c>
      <c r="AI1" s="50" t="s">
        <v>38</v>
      </c>
      <c r="AJ1" s="50" t="s">
        <v>123</v>
      </c>
      <c r="AK1" s="50" t="s">
        <v>41</v>
      </c>
      <c r="AL1" s="50" t="s">
        <v>124</v>
      </c>
      <c r="AM1" s="50" t="s">
        <v>125</v>
      </c>
      <c r="AN1" s="50" t="s">
        <v>126</v>
      </c>
      <c r="AO1" s="50" t="s">
        <v>127</v>
      </c>
      <c r="AP1" s="50" t="s">
        <v>128</v>
      </c>
      <c r="AQ1" s="50" t="s">
        <v>129</v>
      </c>
      <c r="AR1" s="50" t="s">
        <v>130</v>
      </c>
      <c r="AS1" s="50" t="s">
        <v>131</v>
      </c>
      <c r="AT1" s="50" t="s">
        <v>132</v>
      </c>
      <c r="AU1" s="50" t="s">
        <v>133</v>
      </c>
      <c r="AV1" s="50" t="s">
        <v>134</v>
      </c>
      <c r="AW1" s="50" t="s">
        <v>135</v>
      </c>
      <c r="AX1" s="50" t="s">
        <v>136</v>
      </c>
      <c r="AY1" s="50" t="s">
        <v>137</v>
      </c>
      <c r="AZ1" s="50" t="s">
        <v>138</v>
      </c>
      <c r="BA1" s="50" t="s">
        <v>139</v>
      </c>
      <c r="BB1" s="50" t="s">
        <v>140</v>
      </c>
      <c r="BC1" s="50" t="s">
        <v>141</v>
      </c>
      <c r="BD1" s="50" t="s">
        <v>142</v>
      </c>
      <c r="BE1" s="50" t="s">
        <v>143</v>
      </c>
      <c r="BF1" s="50" t="s">
        <v>144</v>
      </c>
      <c r="BG1" s="50" t="s">
        <v>145</v>
      </c>
      <c r="BH1" s="50" t="s">
        <v>146</v>
      </c>
      <c r="BI1" s="50" t="s">
        <v>147</v>
      </c>
      <c r="BJ1" s="50" t="s">
        <v>148</v>
      </c>
      <c r="BK1" s="50" t="s">
        <v>149</v>
      </c>
      <c r="BL1" s="50" t="s">
        <v>150</v>
      </c>
      <c r="BM1" s="50" t="s">
        <v>151</v>
      </c>
      <c r="BN1" s="50" t="s">
        <v>152</v>
      </c>
      <c r="BO1" s="50" t="s">
        <v>153</v>
      </c>
      <c r="BP1" s="50" t="s">
        <v>154</v>
      </c>
      <c r="BQ1" s="50" t="s">
        <v>155</v>
      </c>
      <c r="BR1" s="50" t="s">
        <v>156</v>
      </c>
      <c r="BS1" s="50" t="s">
        <v>157</v>
      </c>
      <c r="BT1" s="50" t="s">
        <v>158</v>
      </c>
      <c r="BU1" s="50" t="s">
        <v>159</v>
      </c>
      <c r="BV1" s="50" t="s">
        <v>160</v>
      </c>
      <c r="BX1" s="0" t="s">
        <v>43</v>
      </c>
      <c r="BY1" s="0" t="s">
        <v>161</v>
      </c>
      <c r="BZ1" s="50" t="s">
        <v>44</v>
      </c>
      <c r="CA1" s="50" t="s">
        <v>46</v>
      </c>
    </row>
    <row r="2" customFormat="false" ht="15" hidden="true" customHeight="false" outlineLevel="0" collapsed="false">
      <c r="A2" s="21" t="s">
        <v>162</v>
      </c>
      <c r="B2" s="21" t="s">
        <v>163</v>
      </c>
      <c r="C2" s="21" t="s">
        <v>50</v>
      </c>
      <c r="D2" s="21" t="s">
        <v>164</v>
      </c>
      <c r="E2" s="21" t="s">
        <v>165</v>
      </c>
      <c r="F2" s="21" t="s">
        <v>166</v>
      </c>
      <c r="G2" s="52" t="n">
        <v>176001028970</v>
      </c>
      <c r="H2" s="0" t="n">
        <v>1</v>
      </c>
      <c r="I2" s="53" t="n">
        <v>44656</v>
      </c>
      <c r="J2" s="54" t="n">
        <v>0.373611111111111</v>
      </c>
      <c r="K2" s="21" t="s">
        <v>15</v>
      </c>
      <c r="L2" s="21" t="s">
        <v>167</v>
      </c>
      <c r="M2" s="53" t="n">
        <v>44672</v>
      </c>
      <c r="N2" s="53" t="n">
        <v>44690</v>
      </c>
      <c r="O2" s="21" t="s">
        <v>168</v>
      </c>
      <c r="P2" s="53" t="n">
        <v>44672</v>
      </c>
      <c r="Q2" s="21" t="s">
        <v>15</v>
      </c>
      <c r="R2" s="53" t="n">
        <v>44680</v>
      </c>
      <c r="S2" s="21" t="s">
        <v>15</v>
      </c>
      <c r="T2" s="53" t="n">
        <v>44672</v>
      </c>
      <c r="U2" s="21" t="s">
        <v>15</v>
      </c>
      <c r="V2" s="53" t="n">
        <v>44680</v>
      </c>
      <c r="W2" s="21" t="s">
        <v>15</v>
      </c>
      <c r="X2" s="53" t="n">
        <v>44680</v>
      </c>
      <c r="Y2" s="21" t="s">
        <v>15</v>
      </c>
      <c r="Z2" s="53" t="n">
        <v>44680</v>
      </c>
      <c r="AA2" s="21" t="s">
        <v>15</v>
      </c>
      <c r="AB2" s="53" t="n">
        <v>44690</v>
      </c>
      <c r="AC2" s="21" t="s">
        <v>15</v>
      </c>
      <c r="AD2" s="53" t="n">
        <v>44672</v>
      </c>
      <c r="AE2" s="21" t="s">
        <v>15</v>
      </c>
      <c r="AF2" s="53" t="n">
        <v>44672</v>
      </c>
      <c r="AG2" s="21" t="s">
        <v>15</v>
      </c>
      <c r="AH2" s="53"/>
      <c r="AI2" s="21" t="s">
        <v>169</v>
      </c>
      <c r="AJ2" s="53" t="n">
        <v>44680</v>
      </c>
      <c r="AK2" s="21" t="s">
        <v>15</v>
      </c>
      <c r="AL2" s="21" t="s">
        <v>170</v>
      </c>
      <c r="AM2" s="21" t="s">
        <v>163</v>
      </c>
      <c r="AN2" s="54" t="n">
        <v>44705.7833333333</v>
      </c>
      <c r="AO2" s="21" t="s">
        <v>171</v>
      </c>
      <c r="AP2" s="21" t="s">
        <v>172</v>
      </c>
      <c r="AQ2" s="21" t="s">
        <v>173</v>
      </c>
      <c r="AR2" s="21" t="s">
        <v>172</v>
      </c>
      <c r="AS2" s="0" t="s">
        <v>173</v>
      </c>
      <c r="AT2" s="21" t="s">
        <v>172</v>
      </c>
      <c r="AU2" s="0" t="s">
        <v>173</v>
      </c>
      <c r="AV2" s="0" t="n">
        <v>93</v>
      </c>
      <c r="AW2" s="0" t="s">
        <v>173</v>
      </c>
      <c r="AX2" s="0" t="n">
        <v>46</v>
      </c>
      <c r="AY2" s="0" t="s">
        <v>173</v>
      </c>
      <c r="AZ2" s="21" t="s">
        <v>172</v>
      </c>
      <c r="BA2" s="0" t="s">
        <v>173</v>
      </c>
      <c r="BB2" s="21" t="s">
        <v>172</v>
      </c>
      <c r="BC2" s="0" t="s">
        <v>173</v>
      </c>
      <c r="BE2" s="0" t="s">
        <v>173</v>
      </c>
      <c r="BF2" s="0" t="s">
        <v>174</v>
      </c>
      <c r="BG2" s="21" t="s">
        <v>50</v>
      </c>
      <c r="BH2" s="54" t="n">
        <v>44695.49375</v>
      </c>
      <c r="BI2" s="21" t="s">
        <v>163</v>
      </c>
      <c r="BJ2" s="54" t="n">
        <v>44705.7833333333</v>
      </c>
      <c r="BK2" s="55" t="n">
        <f aca="false">COUNTIF(Reporte_Consolidación_2022___Copy[[#This Row],[Estado llamada]],"Realizada")</f>
        <v>1</v>
      </c>
      <c r="BL2" s="55" t="n">
        <f aca="false">COUNTIF(Reporte_Consolidación_2022___Copy[[#This Row],[Estado RID]],"Realizada")</f>
        <v>1</v>
      </c>
      <c r="BM2" s="55" t="n">
        <f aca="false">COUNTIF(Reporte_Consolidación_2022___Copy[[#This Row],[Estado Encuesta Directivos]],"Realizada")</f>
        <v>1</v>
      </c>
      <c r="BN2" s="55" t="n">
        <f aca="false">COUNTIF(Reporte_Consolidación_2022___Copy[[#This Row],[Estado PPT Programa Directivos]],"Realizada")</f>
        <v>1</v>
      </c>
      <c r="BO2" s="55" t="n">
        <f aca="false">COUNTIF(Reporte_Consolidación_2022___Copy[[#This Row],[Estado PPT Programa Docentes]],"Realizada")</f>
        <v>1</v>
      </c>
      <c r="BP2" s="55" t="n">
        <f aca="false">COUNTIF(Reporte_Consolidación_2022___Copy[[#This Row],[Estado Encuesta Docentes]],"Realizada")</f>
        <v>1</v>
      </c>
      <c r="BQ2" s="55" t="n">
        <f aca="false">COUNTIF(Reporte_Consolidación_2022___Copy[[#This Row],[Estado Taller PC Docentes]],"Realizada")</f>
        <v>1</v>
      </c>
      <c r="BR2" s="55" t="n">
        <f aca="false">COUNTIF(Reporte_Consolidación_2022___Copy[[#This Row],[Estado Encuesta Estudiantes]],"Realizada")</f>
        <v>1</v>
      </c>
      <c r="BS2" s="55" t="n">
        <f aca="false">COUNTIF(Reporte_Consolidación_2022___Copy[[#This Row],[Estado Infraestructura]],"Realizada")</f>
        <v>1</v>
      </c>
      <c r="BT2" s="55" t="n">
        <f aca="false">COUNTIF(Reporte_Consolidación_2022___Copy[[#This Row],[Estado Entrevista Líder Área Informática]],"Realizada")</f>
        <v>1</v>
      </c>
      <c r="BU2" s="55" t="n">
        <f aca="false">IF(Reporte_Consolidación_2022___Copy[[#This Row],[Estado Obs Aula]]="Realizada",1,IF(Reporte_Consolidación_2022___Copy[[#This Row],[Estado Obs Aula]]="NO aplica fichas",1,0))</f>
        <v>1</v>
      </c>
      <c r="BV2" s="55" t="n">
        <f aca="false">COUNTIF(Reporte_Consolidación_2022___Copy[[#This Row],[Estado Recolección Documental]],"Realizada")</f>
        <v>1</v>
      </c>
      <c r="BW2" s="56"/>
      <c r="BX2" s="56" t="n">
        <f aca="false">COUNTIF(Reporte_Consolidación_2022___Copy[[#This Row],[Nombre Coordinadora]:[Estado Recolección Documental]],"Realizada")</f>
        <v>11</v>
      </c>
      <c r="BY2" s="57" t="n">
        <f aca="false">BX2/12</f>
        <v>0.916666666666667</v>
      </c>
      <c r="BZ2" s="56" t="n">
        <f aca="false">IF(Reporte_Consolidación_2022___Copy[[#This Row],[Fecha Visita Día 1]]&gt;=DATE(2022,6,10),1,IF(Reporte_Consolidación_2022___Copy[[#This Row],[Fecha Visita Día 1]]="",2,0))</f>
        <v>0</v>
      </c>
      <c r="CA2" s="56" t="n">
        <f aca="false">IF(Reporte_Consolidación_2022___Copy[[#This Row],[Fecha Visita Día 2]]&gt;=DATE(2022,6,10),1,IF(Reporte_Consolidación_2022___Copy[[#This Row],[Fecha Visita Día 2]]="",2,0))</f>
        <v>0</v>
      </c>
      <c r="CB2" s="56"/>
      <c r="CC2" s="56"/>
      <c r="CD2" s="56"/>
    </row>
    <row r="3" customFormat="false" ht="15" hidden="true" customHeight="false" outlineLevel="0" collapsed="false">
      <c r="A3" s="21" t="s">
        <v>162</v>
      </c>
      <c r="B3" s="21" t="s">
        <v>163</v>
      </c>
      <c r="C3" s="21" t="s">
        <v>50</v>
      </c>
      <c r="D3" s="21" t="s">
        <v>164</v>
      </c>
      <c r="E3" s="21" t="s">
        <v>165</v>
      </c>
      <c r="F3" s="21" t="s">
        <v>175</v>
      </c>
      <c r="G3" s="52" t="n">
        <v>176001025946</v>
      </c>
      <c r="H3" s="0" t="n">
        <v>2</v>
      </c>
      <c r="I3" s="53" t="n">
        <v>44656</v>
      </c>
      <c r="J3" s="54" t="n">
        <v>0.375694444444445</v>
      </c>
      <c r="K3" s="21" t="s">
        <v>15</v>
      </c>
      <c r="L3" s="21" t="s">
        <v>167</v>
      </c>
      <c r="M3" s="53" t="n">
        <v>44671</v>
      </c>
      <c r="N3" s="53" t="n">
        <v>44678</v>
      </c>
      <c r="O3" s="21"/>
      <c r="P3" s="53" t="n">
        <v>44671</v>
      </c>
      <c r="Q3" s="21" t="s">
        <v>15</v>
      </c>
      <c r="R3" s="53" t="n">
        <v>44671</v>
      </c>
      <c r="S3" s="21" t="s">
        <v>15</v>
      </c>
      <c r="T3" s="53" t="n">
        <v>44671</v>
      </c>
      <c r="U3" s="21" t="s">
        <v>15</v>
      </c>
      <c r="V3" s="53" t="n">
        <v>44671</v>
      </c>
      <c r="W3" s="21" t="s">
        <v>15</v>
      </c>
      <c r="X3" s="53" t="n">
        <v>44671</v>
      </c>
      <c r="Y3" s="21" t="s">
        <v>15</v>
      </c>
      <c r="Z3" s="53" t="n">
        <v>44671</v>
      </c>
      <c r="AA3" s="21" t="s">
        <v>15</v>
      </c>
      <c r="AB3" s="53" t="n">
        <v>44671</v>
      </c>
      <c r="AC3" s="21" t="s">
        <v>15</v>
      </c>
      <c r="AD3" s="53" t="n">
        <v>44671</v>
      </c>
      <c r="AE3" s="21" t="s">
        <v>15</v>
      </c>
      <c r="AF3" s="53" t="n">
        <v>44671</v>
      </c>
      <c r="AG3" s="21" t="s">
        <v>15</v>
      </c>
      <c r="AH3" s="53"/>
      <c r="AI3" s="21" t="s">
        <v>169</v>
      </c>
      <c r="AJ3" s="53" t="n">
        <v>44671</v>
      </c>
      <c r="AK3" s="21" t="s">
        <v>15</v>
      </c>
      <c r="AL3" s="21" t="s">
        <v>170</v>
      </c>
      <c r="AM3" s="21" t="s">
        <v>163</v>
      </c>
      <c r="AN3" s="54" t="n">
        <v>44712.6729166667</v>
      </c>
      <c r="AO3" s="21" t="s">
        <v>176</v>
      </c>
      <c r="AP3" s="21" t="s">
        <v>172</v>
      </c>
      <c r="AQ3" s="21" t="s">
        <v>173</v>
      </c>
      <c r="AR3" s="21" t="s">
        <v>172</v>
      </c>
      <c r="AS3" s="0" t="s">
        <v>173</v>
      </c>
      <c r="AT3" s="21" t="s">
        <v>172</v>
      </c>
      <c r="AU3" s="0" t="s">
        <v>173</v>
      </c>
      <c r="AV3" s="0" t="n">
        <v>68</v>
      </c>
      <c r="AW3" s="0" t="s">
        <v>173</v>
      </c>
      <c r="AX3" s="0" t="n">
        <v>15</v>
      </c>
      <c r="AY3" s="0" t="s">
        <v>173</v>
      </c>
      <c r="AZ3" s="21" t="s">
        <v>172</v>
      </c>
      <c r="BA3" s="0" t="s">
        <v>173</v>
      </c>
      <c r="BB3" s="21" t="s">
        <v>172</v>
      </c>
      <c r="BC3" s="0" t="s">
        <v>173</v>
      </c>
      <c r="BE3" s="0" t="s">
        <v>173</v>
      </c>
      <c r="BF3" s="0" t="s">
        <v>177</v>
      </c>
      <c r="BG3" s="21" t="s">
        <v>163</v>
      </c>
      <c r="BH3" s="54" t="n">
        <v>44698.7979166667</v>
      </c>
      <c r="BI3" s="21" t="s">
        <v>163</v>
      </c>
      <c r="BJ3" s="54" t="n">
        <v>44712.6729166667</v>
      </c>
      <c r="BK3" s="55" t="n">
        <f aca="false">COUNTIF(Reporte_Consolidación_2022___Copy[[#This Row],[Estado llamada]],"Realizada")</f>
        <v>1</v>
      </c>
      <c r="BL3" s="55" t="n">
        <f aca="false">COUNTIF(Reporte_Consolidación_2022___Copy[[#This Row],[Estado RID]],"Realizada")</f>
        <v>1</v>
      </c>
      <c r="BM3" s="55" t="n">
        <f aca="false">COUNTIF(Reporte_Consolidación_2022___Copy[[#This Row],[Estado Encuesta Directivos]],"Realizada")</f>
        <v>1</v>
      </c>
      <c r="BN3" s="55" t="n">
        <f aca="false">COUNTIF(Reporte_Consolidación_2022___Copy[[#This Row],[Estado PPT Programa Directivos]],"Realizada")</f>
        <v>1</v>
      </c>
      <c r="BO3" s="55" t="n">
        <f aca="false">COUNTIF(Reporte_Consolidación_2022___Copy[[#This Row],[Estado PPT Programa Docentes]],"Realizada")</f>
        <v>1</v>
      </c>
      <c r="BP3" s="55" t="n">
        <f aca="false">COUNTIF(Reporte_Consolidación_2022___Copy[[#This Row],[Estado Encuesta Docentes]],"Realizada")</f>
        <v>1</v>
      </c>
      <c r="BQ3" s="55" t="n">
        <f aca="false">COUNTIF(Reporte_Consolidación_2022___Copy[[#This Row],[Estado Taller PC Docentes]],"Realizada")</f>
        <v>1</v>
      </c>
      <c r="BR3" s="55" t="n">
        <f aca="false">COUNTIF(Reporte_Consolidación_2022___Copy[[#This Row],[Estado Encuesta Estudiantes]],"Realizada")</f>
        <v>1</v>
      </c>
      <c r="BS3" s="55" t="n">
        <f aca="false">COUNTIF(Reporte_Consolidación_2022___Copy[[#This Row],[Estado Infraestructura]],"Realizada")</f>
        <v>1</v>
      </c>
      <c r="BT3" s="55" t="n">
        <f aca="false">COUNTIF(Reporte_Consolidación_2022___Copy[[#This Row],[Estado Entrevista Líder Área Informática]],"Realizada")</f>
        <v>1</v>
      </c>
      <c r="BU3" s="55" t="n">
        <f aca="false">IF(Reporte_Consolidación_2022___Copy[[#This Row],[Estado Obs Aula]]="Realizada",1,IF(Reporte_Consolidación_2022___Copy[[#This Row],[Estado Obs Aula]]="NO aplica fichas",1,0))</f>
        <v>1</v>
      </c>
      <c r="BV3" s="55" t="n">
        <f aca="false">COUNTIF(Reporte_Consolidación_2022___Copy[[#This Row],[Estado Recolección Documental]],"Realizada")</f>
        <v>1</v>
      </c>
      <c r="BX3" s="56" t="n">
        <f aca="false">COUNTIF(Reporte_Consolidación_2022___Copy[[#This Row],[Nombre Coordinadora]:[Estado Recolección Documental]],"Realizada")</f>
        <v>11</v>
      </c>
      <c r="BY3" s="57" t="n">
        <f aca="false">BX3/12</f>
        <v>0.916666666666667</v>
      </c>
      <c r="BZ3" s="56" t="n">
        <f aca="false">IF(Reporte_Consolidación_2022___Copy[[#This Row],[Fecha Visita Día 1]]&gt;=DATE(2022,6,10),1,IF(Reporte_Consolidación_2022___Copy[[#This Row],[Fecha Visita Día 1]]="",2,0))</f>
        <v>0</v>
      </c>
      <c r="CA3" s="56" t="n">
        <f aca="false">IF(Reporte_Consolidación_2022___Copy[[#This Row],[Fecha Visita Día 2]]&gt;=DATE(2022,6,10),1,IF(Reporte_Consolidación_2022___Copy[[#This Row],[Fecha Visita Día 2]]="",2,0))</f>
        <v>0</v>
      </c>
      <c r="CB3" s="56"/>
      <c r="CC3" s="56"/>
      <c r="CD3" s="56"/>
    </row>
    <row r="4" customFormat="false" ht="15" hidden="true" customHeight="false" outlineLevel="0" collapsed="false">
      <c r="A4" s="21" t="s">
        <v>162</v>
      </c>
      <c r="B4" s="21" t="s">
        <v>163</v>
      </c>
      <c r="C4" s="21" t="s">
        <v>50</v>
      </c>
      <c r="D4" s="21" t="s">
        <v>164</v>
      </c>
      <c r="E4" s="21" t="s">
        <v>165</v>
      </c>
      <c r="F4" s="21" t="s">
        <v>178</v>
      </c>
      <c r="G4" s="52" t="n">
        <v>176001004485</v>
      </c>
      <c r="H4" s="0" t="n">
        <v>3</v>
      </c>
      <c r="I4" s="53" t="n">
        <v>44656</v>
      </c>
      <c r="J4" s="54" t="n">
        <v>0.386805555555556</v>
      </c>
      <c r="K4" s="21" t="s">
        <v>15</v>
      </c>
      <c r="L4" s="21" t="s">
        <v>167</v>
      </c>
      <c r="M4" s="53" t="n">
        <v>44676</v>
      </c>
      <c r="N4" s="53" t="n">
        <v>44684</v>
      </c>
      <c r="O4" s="21" t="s">
        <v>179</v>
      </c>
      <c r="P4" s="53" t="n">
        <v>44676</v>
      </c>
      <c r="Q4" s="21" t="s">
        <v>15</v>
      </c>
      <c r="R4" s="53" t="n">
        <v>44676</v>
      </c>
      <c r="S4" s="21" t="s">
        <v>15</v>
      </c>
      <c r="T4" s="53" t="n">
        <v>44676</v>
      </c>
      <c r="U4" s="21" t="s">
        <v>15</v>
      </c>
      <c r="V4" s="53" t="n">
        <v>44684</v>
      </c>
      <c r="W4" s="21" t="s">
        <v>15</v>
      </c>
      <c r="X4" s="53" t="n">
        <v>44684</v>
      </c>
      <c r="Y4" s="21" t="s">
        <v>15</v>
      </c>
      <c r="Z4" s="53" t="n">
        <v>44684</v>
      </c>
      <c r="AA4" s="21" t="s">
        <v>15</v>
      </c>
      <c r="AB4" s="53" t="n">
        <v>44676</v>
      </c>
      <c r="AC4" s="21" t="s">
        <v>15</v>
      </c>
      <c r="AD4" s="53" t="n">
        <v>44676</v>
      </c>
      <c r="AE4" s="21" t="s">
        <v>15</v>
      </c>
      <c r="AF4" s="53" t="n">
        <v>44676</v>
      </c>
      <c r="AG4" s="21" t="s">
        <v>15</v>
      </c>
      <c r="AH4" s="53"/>
      <c r="AI4" s="21" t="s">
        <v>169</v>
      </c>
      <c r="AJ4" s="53" t="n">
        <v>44684</v>
      </c>
      <c r="AK4" s="21" t="s">
        <v>15</v>
      </c>
      <c r="AL4" s="21" t="s">
        <v>170</v>
      </c>
      <c r="AM4" s="21" t="s">
        <v>163</v>
      </c>
      <c r="AN4" s="54" t="n">
        <v>44706.8444444444</v>
      </c>
      <c r="AO4" s="21" t="s">
        <v>180</v>
      </c>
      <c r="AP4" s="21" t="s">
        <v>172</v>
      </c>
      <c r="AQ4" s="21" t="s">
        <v>173</v>
      </c>
      <c r="AR4" s="21" t="s">
        <v>172</v>
      </c>
      <c r="AS4" s="0" t="s">
        <v>173</v>
      </c>
      <c r="AT4" s="21" t="s">
        <v>172</v>
      </c>
      <c r="AU4" s="0" t="s">
        <v>173</v>
      </c>
      <c r="AV4" s="0" t="n">
        <v>63</v>
      </c>
      <c r="AW4" s="0" t="s">
        <v>173</v>
      </c>
      <c r="AX4" s="0" t="n">
        <v>21</v>
      </c>
      <c r="AY4" s="0" t="s">
        <v>173</v>
      </c>
      <c r="AZ4" s="21" t="s">
        <v>172</v>
      </c>
      <c r="BA4" s="0" t="s">
        <v>173</v>
      </c>
      <c r="BB4" s="21" t="s">
        <v>172</v>
      </c>
      <c r="BC4" s="0" t="s">
        <v>173</v>
      </c>
      <c r="BE4" s="0" t="s">
        <v>173</v>
      </c>
      <c r="BF4" s="0" t="s">
        <v>174</v>
      </c>
      <c r="BG4" s="21" t="s">
        <v>50</v>
      </c>
      <c r="BH4" s="54" t="n">
        <v>44695.4916666667</v>
      </c>
      <c r="BI4" s="21" t="s">
        <v>163</v>
      </c>
      <c r="BJ4" s="54" t="n">
        <v>44706.8444444444</v>
      </c>
      <c r="BK4" s="55" t="n">
        <f aca="false">COUNTIF(Reporte_Consolidación_2022___Copy[[#This Row],[Estado llamada]],"Realizada")</f>
        <v>1</v>
      </c>
      <c r="BL4" s="55" t="n">
        <f aca="false">COUNTIF(Reporte_Consolidación_2022___Copy[[#This Row],[Estado RID]],"Realizada")</f>
        <v>1</v>
      </c>
      <c r="BM4" s="55" t="n">
        <f aca="false">COUNTIF(Reporte_Consolidación_2022___Copy[[#This Row],[Estado Encuesta Directivos]],"Realizada")</f>
        <v>1</v>
      </c>
      <c r="BN4" s="55" t="n">
        <f aca="false">COUNTIF(Reporte_Consolidación_2022___Copy[[#This Row],[Estado PPT Programa Directivos]],"Realizada")</f>
        <v>1</v>
      </c>
      <c r="BO4" s="55" t="n">
        <f aca="false">COUNTIF(Reporte_Consolidación_2022___Copy[[#This Row],[Estado PPT Programa Docentes]],"Realizada")</f>
        <v>1</v>
      </c>
      <c r="BP4" s="55" t="n">
        <f aca="false">COUNTIF(Reporte_Consolidación_2022___Copy[[#This Row],[Estado Encuesta Docentes]],"Realizada")</f>
        <v>1</v>
      </c>
      <c r="BQ4" s="55" t="n">
        <f aca="false">COUNTIF(Reporte_Consolidación_2022___Copy[[#This Row],[Estado Taller PC Docentes]],"Realizada")</f>
        <v>1</v>
      </c>
      <c r="BR4" s="55" t="n">
        <f aca="false">COUNTIF(Reporte_Consolidación_2022___Copy[[#This Row],[Estado Encuesta Estudiantes]],"Realizada")</f>
        <v>1</v>
      </c>
      <c r="BS4" s="55" t="n">
        <f aca="false">COUNTIF(Reporte_Consolidación_2022___Copy[[#This Row],[Estado Infraestructura]],"Realizada")</f>
        <v>1</v>
      </c>
      <c r="BT4" s="55" t="n">
        <f aca="false">COUNTIF(Reporte_Consolidación_2022___Copy[[#This Row],[Estado Entrevista Líder Área Informática]],"Realizada")</f>
        <v>1</v>
      </c>
      <c r="BU4" s="55" t="n">
        <f aca="false">IF(Reporte_Consolidación_2022___Copy[[#This Row],[Estado Obs Aula]]="Realizada",1,IF(Reporte_Consolidación_2022___Copy[[#This Row],[Estado Obs Aula]]="NO aplica fichas",1,0))</f>
        <v>1</v>
      </c>
      <c r="BV4" s="55" t="n">
        <f aca="false">COUNTIF(Reporte_Consolidación_2022___Copy[[#This Row],[Estado Recolección Documental]],"Realizada")</f>
        <v>1</v>
      </c>
      <c r="BX4" s="56" t="n">
        <f aca="false">COUNTIF(Reporte_Consolidación_2022___Copy[[#This Row],[Nombre Coordinadora]:[Estado Recolección Documental]],"Realizada")</f>
        <v>11</v>
      </c>
      <c r="BY4" s="57" t="n">
        <f aca="false">BX4/12</f>
        <v>0.916666666666667</v>
      </c>
      <c r="BZ4" s="56" t="n">
        <f aca="false">IF(Reporte_Consolidación_2022___Copy[[#This Row],[Fecha Visita Día 1]]&gt;=DATE(2022,6,10),1,IF(Reporte_Consolidación_2022___Copy[[#This Row],[Fecha Visita Día 1]]="",2,0))</f>
        <v>0</v>
      </c>
      <c r="CA4" s="56" t="n">
        <f aca="false">IF(Reporte_Consolidación_2022___Copy[[#This Row],[Fecha Visita Día 2]]&gt;=DATE(2022,6,10),1,IF(Reporte_Consolidación_2022___Copy[[#This Row],[Fecha Visita Día 2]]="",2,0))</f>
        <v>0</v>
      </c>
      <c r="CB4" s="56"/>
      <c r="CC4" s="56"/>
      <c r="CD4" s="56"/>
    </row>
    <row r="5" customFormat="false" ht="15" hidden="true" customHeight="false" outlineLevel="0" collapsed="false">
      <c r="A5" s="21" t="s">
        <v>162</v>
      </c>
      <c r="B5" s="21" t="s">
        <v>163</v>
      </c>
      <c r="C5" s="21" t="s">
        <v>50</v>
      </c>
      <c r="D5" s="21" t="s">
        <v>164</v>
      </c>
      <c r="E5" s="21" t="s">
        <v>165</v>
      </c>
      <c r="F5" s="21" t="s">
        <v>181</v>
      </c>
      <c r="G5" s="52" t="n">
        <v>276001005184</v>
      </c>
      <c r="H5" s="0" t="n">
        <v>4</v>
      </c>
      <c r="I5" s="53" t="n">
        <v>44656</v>
      </c>
      <c r="J5" s="54" t="n">
        <v>0.388888888888889</v>
      </c>
      <c r="K5" s="21" t="s">
        <v>15</v>
      </c>
      <c r="L5" s="21" t="s">
        <v>167</v>
      </c>
      <c r="M5" s="53" t="n">
        <v>44669</v>
      </c>
      <c r="N5" s="53" t="n">
        <v>44687</v>
      </c>
      <c r="O5" s="21" t="s">
        <v>182</v>
      </c>
      <c r="P5" s="53" t="n">
        <v>44669</v>
      </c>
      <c r="Q5" s="21" t="s">
        <v>15</v>
      </c>
      <c r="R5" s="53" t="n">
        <v>44670</v>
      </c>
      <c r="S5" s="21" t="s">
        <v>15</v>
      </c>
      <c r="T5" s="53" t="n">
        <v>44679</v>
      </c>
      <c r="U5" s="21" t="s">
        <v>15</v>
      </c>
      <c r="V5" s="53" t="n">
        <v>44686</v>
      </c>
      <c r="W5" s="21" t="s">
        <v>15</v>
      </c>
      <c r="X5" s="53" t="n">
        <v>44686</v>
      </c>
      <c r="Y5" s="21" t="s">
        <v>15</v>
      </c>
      <c r="Z5" s="53" t="n">
        <v>44686</v>
      </c>
      <c r="AA5" s="21" t="s">
        <v>15</v>
      </c>
      <c r="AB5" s="53" t="n">
        <v>44687</v>
      </c>
      <c r="AC5" s="21" t="s">
        <v>15</v>
      </c>
      <c r="AD5" s="53" t="n">
        <v>44669</v>
      </c>
      <c r="AE5" s="21" t="s">
        <v>15</v>
      </c>
      <c r="AF5" s="53" t="n">
        <v>44669</v>
      </c>
      <c r="AG5" s="21" t="s">
        <v>15</v>
      </c>
      <c r="AH5" s="53"/>
      <c r="AI5" s="21" t="s">
        <v>169</v>
      </c>
      <c r="AJ5" s="53" t="n">
        <v>44669</v>
      </c>
      <c r="AK5" s="21" t="s">
        <v>15</v>
      </c>
      <c r="AL5" s="21" t="s">
        <v>170</v>
      </c>
      <c r="AM5" s="21" t="s">
        <v>163</v>
      </c>
      <c r="AN5" s="54" t="n">
        <v>44706.8590277778</v>
      </c>
      <c r="AO5" s="21" t="s">
        <v>183</v>
      </c>
      <c r="AP5" s="21" t="s">
        <v>172</v>
      </c>
      <c r="AQ5" s="21" t="s">
        <v>173</v>
      </c>
      <c r="AR5" s="21" t="s">
        <v>172</v>
      </c>
      <c r="AS5" s="0" t="s">
        <v>173</v>
      </c>
      <c r="AT5" s="21" t="s">
        <v>172</v>
      </c>
      <c r="AU5" s="0" t="s">
        <v>173</v>
      </c>
      <c r="AV5" s="0" t="n">
        <v>46</v>
      </c>
      <c r="AW5" s="0" t="s">
        <v>173</v>
      </c>
      <c r="AX5" s="0" t="n">
        <v>13</v>
      </c>
      <c r="AY5" s="0" t="s">
        <v>173</v>
      </c>
      <c r="AZ5" s="21" t="s">
        <v>172</v>
      </c>
      <c r="BA5" s="0" t="s">
        <v>173</v>
      </c>
      <c r="BB5" s="21" t="s">
        <v>172</v>
      </c>
      <c r="BC5" s="0" t="s">
        <v>173</v>
      </c>
      <c r="BE5" s="0" t="s">
        <v>173</v>
      </c>
      <c r="BF5" s="0" t="s">
        <v>184</v>
      </c>
      <c r="BG5" s="21" t="s">
        <v>50</v>
      </c>
      <c r="BH5" s="54" t="n">
        <v>44695.4916666667</v>
      </c>
      <c r="BI5" s="21" t="s">
        <v>163</v>
      </c>
      <c r="BJ5" s="54" t="n">
        <v>44706.8590277778</v>
      </c>
      <c r="BK5" s="55" t="n">
        <f aca="false">COUNTIF(Reporte_Consolidación_2022___Copy[[#This Row],[Estado llamada]],"Realizada")</f>
        <v>1</v>
      </c>
      <c r="BL5" s="55" t="n">
        <f aca="false">COUNTIF(Reporte_Consolidación_2022___Copy[[#This Row],[Estado RID]],"Realizada")</f>
        <v>1</v>
      </c>
      <c r="BM5" s="55" t="n">
        <f aca="false">COUNTIF(Reporte_Consolidación_2022___Copy[[#This Row],[Estado Encuesta Directivos]],"Realizada")</f>
        <v>1</v>
      </c>
      <c r="BN5" s="55" t="n">
        <f aca="false">COUNTIF(Reporte_Consolidación_2022___Copy[[#This Row],[Estado PPT Programa Directivos]],"Realizada")</f>
        <v>1</v>
      </c>
      <c r="BO5" s="55" t="n">
        <f aca="false">COUNTIF(Reporte_Consolidación_2022___Copy[[#This Row],[Estado PPT Programa Docentes]],"Realizada")</f>
        <v>1</v>
      </c>
      <c r="BP5" s="55" t="n">
        <f aca="false">COUNTIF(Reporte_Consolidación_2022___Copy[[#This Row],[Estado Encuesta Docentes]],"Realizada")</f>
        <v>1</v>
      </c>
      <c r="BQ5" s="55" t="n">
        <f aca="false">COUNTIF(Reporte_Consolidación_2022___Copy[[#This Row],[Estado Taller PC Docentes]],"Realizada")</f>
        <v>1</v>
      </c>
      <c r="BR5" s="55" t="n">
        <f aca="false">COUNTIF(Reporte_Consolidación_2022___Copy[[#This Row],[Estado Encuesta Estudiantes]],"Realizada")</f>
        <v>1</v>
      </c>
      <c r="BS5" s="55" t="n">
        <f aca="false">COUNTIF(Reporte_Consolidación_2022___Copy[[#This Row],[Estado Infraestructura]],"Realizada")</f>
        <v>1</v>
      </c>
      <c r="BT5" s="55" t="n">
        <f aca="false">COUNTIF(Reporte_Consolidación_2022___Copy[[#This Row],[Estado Entrevista Líder Área Informática]],"Realizada")</f>
        <v>1</v>
      </c>
      <c r="BU5" s="55" t="n">
        <f aca="false">IF(Reporte_Consolidación_2022___Copy[[#This Row],[Estado Obs Aula]]="Realizada",1,IF(Reporte_Consolidación_2022___Copy[[#This Row],[Estado Obs Aula]]="NO aplica fichas",1,0))</f>
        <v>1</v>
      </c>
      <c r="BV5" s="55" t="n">
        <f aca="false">COUNTIF(Reporte_Consolidación_2022___Copy[[#This Row],[Estado Recolección Documental]],"Realizada")</f>
        <v>1</v>
      </c>
      <c r="BX5" s="56" t="n">
        <f aca="false">COUNTIF(Reporte_Consolidación_2022___Copy[[#This Row],[Nombre Coordinadora]:[Estado Recolección Documental]],"Realizada")</f>
        <v>11</v>
      </c>
      <c r="BY5" s="57" t="n">
        <f aca="false">BX5/12</f>
        <v>0.916666666666667</v>
      </c>
      <c r="BZ5" s="56" t="n">
        <f aca="false">IF(Reporte_Consolidación_2022___Copy[[#This Row],[Fecha Visita Día 1]]&gt;=DATE(2022,6,10),1,IF(Reporte_Consolidación_2022___Copy[[#This Row],[Fecha Visita Día 1]]="",2,0))</f>
        <v>0</v>
      </c>
      <c r="CA5" s="56" t="n">
        <f aca="false">IF(Reporte_Consolidación_2022___Copy[[#This Row],[Fecha Visita Día 2]]&gt;=DATE(2022,6,10),1,IF(Reporte_Consolidación_2022___Copy[[#This Row],[Fecha Visita Día 2]]="",2,0))</f>
        <v>0</v>
      </c>
      <c r="CB5" s="56"/>
      <c r="CC5" s="56"/>
      <c r="CD5" s="56"/>
    </row>
    <row r="6" customFormat="false" ht="15" hidden="true" customHeight="false" outlineLevel="0" collapsed="false">
      <c r="A6" s="21" t="s">
        <v>162</v>
      </c>
      <c r="B6" s="21" t="s">
        <v>163</v>
      </c>
      <c r="C6" s="21" t="s">
        <v>50</v>
      </c>
      <c r="D6" s="21" t="s">
        <v>164</v>
      </c>
      <c r="E6" s="21" t="s">
        <v>165</v>
      </c>
      <c r="F6" s="21" t="s">
        <v>185</v>
      </c>
      <c r="G6" s="52" t="n">
        <v>176001005813</v>
      </c>
      <c r="H6" s="0" t="n">
        <v>5</v>
      </c>
      <c r="I6" s="53" t="n">
        <v>44656</v>
      </c>
      <c r="J6" s="54" t="n">
        <v>0.145833333333333</v>
      </c>
      <c r="K6" s="21" t="s">
        <v>15</v>
      </c>
      <c r="L6" s="21" t="s">
        <v>186</v>
      </c>
      <c r="M6" s="53" t="n">
        <v>44677</v>
      </c>
      <c r="N6" s="53" t="n">
        <v>44687</v>
      </c>
      <c r="O6" s="21" t="s">
        <v>187</v>
      </c>
      <c r="P6" s="53" t="n">
        <v>44677</v>
      </c>
      <c r="Q6" s="21" t="s">
        <v>15</v>
      </c>
      <c r="R6" s="53" t="n">
        <v>44685</v>
      </c>
      <c r="S6" s="21" t="s">
        <v>15</v>
      </c>
      <c r="T6" s="53" t="n">
        <v>44677</v>
      </c>
      <c r="U6" s="21" t="s">
        <v>15</v>
      </c>
      <c r="V6" s="53" t="n">
        <v>44685</v>
      </c>
      <c r="W6" s="21" t="s">
        <v>15</v>
      </c>
      <c r="X6" s="53" t="n">
        <v>44685</v>
      </c>
      <c r="Y6" s="21" t="s">
        <v>15</v>
      </c>
      <c r="Z6" s="53" t="n">
        <v>44685</v>
      </c>
      <c r="AA6" s="21" t="s">
        <v>15</v>
      </c>
      <c r="AB6" s="53" t="n">
        <v>44685</v>
      </c>
      <c r="AC6" s="21" t="s">
        <v>15</v>
      </c>
      <c r="AD6" s="53" t="n">
        <v>44677</v>
      </c>
      <c r="AE6" s="21" t="s">
        <v>15</v>
      </c>
      <c r="AF6" s="53" t="n">
        <v>44685</v>
      </c>
      <c r="AG6" s="21" t="s">
        <v>15</v>
      </c>
      <c r="AH6" s="53"/>
      <c r="AI6" s="21" t="s">
        <v>169</v>
      </c>
      <c r="AJ6" s="53" t="n">
        <v>44685</v>
      </c>
      <c r="AK6" s="21" t="s">
        <v>15</v>
      </c>
      <c r="AL6" s="21" t="s">
        <v>170</v>
      </c>
      <c r="AM6" s="21" t="s">
        <v>163</v>
      </c>
      <c r="AN6" s="54" t="n">
        <v>44706.8694444444</v>
      </c>
      <c r="AO6" s="21" t="s">
        <v>188</v>
      </c>
      <c r="AP6" s="21" t="s">
        <v>172</v>
      </c>
      <c r="AQ6" s="21" t="s">
        <v>173</v>
      </c>
      <c r="AR6" s="21" t="s">
        <v>172</v>
      </c>
      <c r="AS6" s="0" t="s">
        <v>173</v>
      </c>
      <c r="AT6" s="21" t="s">
        <v>172</v>
      </c>
      <c r="AU6" s="0" t="s">
        <v>173</v>
      </c>
      <c r="AV6" s="0" t="n">
        <v>105</v>
      </c>
      <c r="AW6" s="0" t="s">
        <v>173</v>
      </c>
      <c r="AX6" s="0" t="n">
        <v>50</v>
      </c>
      <c r="AY6" s="0" t="s">
        <v>173</v>
      </c>
      <c r="AZ6" s="21" t="s">
        <v>172</v>
      </c>
      <c r="BA6" s="0" t="s">
        <v>173</v>
      </c>
      <c r="BB6" s="21" t="s">
        <v>172</v>
      </c>
      <c r="BC6" s="0" t="s">
        <v>173</v>
      </c>
      <c r="BE6" s="0" t="s">
        <v>173</v>
      </c>
      <c r="BF6" s="0" t="s">
        <v>189</v>
      </c>
      <c r="BG6" s="21" t="s">
        <v>50</v>
      </c>
      <c r="BH6" s="54" t="n">
        <v>44695.4944444444</v>
      </c>
      <c r="BI6" s="21" t="s">
        <v>163</v>
      </c>
      <c r="BJ6" s="54" t="n">
        <v>44706.8694444444</v>
      </c>
      <c r="BK6" s="55" t="n">
        <f aca="false">COUNTIF(Reporte_Consolidación_2022___Copy[[#This Row],[Estado llamada]],"Realizada")</f>
        <v>1</v>
      </c>
      <c r="BL6" s="55" t="n">
        <f aca="false">COUNTIF(Reporte_Consolidación_2022___Copy[[#This Row],[Estado RID]],"Realizada")</f>
        <v>1</v>
      </c>
      <c r="BM6" s="55" t="n">
        <f aca="false">COUNTIF(Reporte_Consolidación_2022___Copy[[#This Row],[Estado Encuesta Directivos]],"Realizada")</f>
        <v>1</v>
      </c>
      <c r="BN6" s="55" t="n">
        <f aca="false">COUNTIF(Reporte_Consolidación_2022___Copy[[#This Row],[Estado PPT Programa Directivos]],"Realizada")</f>
        <v>1</v>
      </c>
      <c r="BO6" s="55" t="n">
        <f aca="false">COUNTIF(Reporte_Consolidación_2022___Copy[[#This Row],[Estado PPT Programa Docentes]],"Realizada")</f>
        <v>1</v>
      </c>
      <c r="BP6" s="55" t="n">
        <f aca="false">COUNTIF(Reporte_Consolidación_2022___Copy[[#This Row],[Estado Encuesta Docentes]],"Realizada")</f>
        <v>1</v>
      </c>
      <c r="BQ6" s="55" t="n">
        <f aca="false">COUNTIF(Reporte_Consolidación_2022___Copy[[#This Row],[Estado Taller PC Docentes]],"Realizada")</f>
        <v>1</v>
      </c>
      <c r="BR6" s="55" t="n">
        <f aca="false">COUNTIF(Reporte_Consolidación_2022___Copy[[#This Row],[Estado Encuesta Estudiantes]],"Realizada")</f>
        <v>1</v>
      </c>
      <c r="BS6" s="55" t="n">
        <f aca="false">COUNTIF(Reporte_Consolidación_2022___Copy[[#This Row],[Estado Infraestructura]],"Realizada")</f>
        <v>1</v>
      </c>
      <c r="BT6" s="55" t="n">
        <f aca="false">COUNTIF(Reporte_Consolidación_2022___Copy[[#This Row],[Estado Entrevista Líder Área Informática]],"Realizada")</f>
        <v>1</v>
      </c>
      <c r="BU6" s="55" t="n">
        <f aca="false">IF(Reporte_Consolidación_2022___Copy[[#This Row],[Estado Obs Aula]]="Realizada",1,IF(Reporte_Consolidación_2022___Copy[[#This Row],[Estado Obs Aula]]="NO aplica fichas",1,0))</f>
        <v>1</v>
      </c>
      <c r="BV6" s="55" t="n">
        <f aca="false">COUNTIF(Reporte_Consolidación_2022___Copy[[#This Row],[Estado Recolección Documental]],"Realizada")</f>
        <v>1</v>
      </c>
      <c r="BX6" s="56" t="n">
        <f aca="false">COUNTIF(Reporte_Consolidación_2022___Copy[[#This Row],[Nombre Coordinadora]:[Estado Recolección Documental]],"Realizada")</f>
        <v>11</v>
      </c>
      <c r="BY6" s="57" t="n">
        <f aca="false">BX6/12</f>
        <v>0.916666666666667</v>
      </c>
      <c r="BZ6" s="56" t="n">
        <f aca="false">IF(Reporte_Consolidación_2022___Copy[[#This Row],[Fecha Visita Día 1]]&gt;=DATE(2022,6,10),1,IF(Reporte_Consolidación_2022___Copy[[#This Row],[Fecha Visita Día 1]]="",2,0))</f>
        <v>0</v>
      </c>
      <c r="CA6" s="56" t="n">
        <f aca="false">IF(Reporte_Consolidación_2022___Copy[[#This Row],[Fecha Visita Día 2]]&gt;=DATE(2022,6,10),1,IF(Reporte_Consolidación_2022___Copy[[#This Row],[Fecha Visita Día 2]]="",2,0))</f>
        <v>0</v>
      </c>
      <c r="CB6" s="56"/>
      <c r="CC6" s="56"/>
      <c r="CD6" s="56"/>
    </row>
    <row r="7" customFormat="false" ht="15" hidden="true" customHeight="false" outlineLevel="0" collapsed="false">
      <c r="A7" s="21" t="s">
        <v>162</v>
      </c>
      <c r="B7" s="21" t="s">
        <v>163</v>
      </c>
      <c r="C7" s="21" t="s">
        <v>50</v>
      </c>
      <c r="D7" s="21" t="s">
        <v>164</v>
      </c>
      <c r="E7" s="21" t="s">
        <v>165</v>
      </c>
      <c r="F7" s="21" t="s">
        <v>190</v>
      </c>
      <c r="G7" s="52" t="n">
        <v>176001001753</v>
      </c>
      <c r="H7" s="0" t="n">
        <v>6</v>
      </c>
      <c r="I7" s="53" t="n">
        <v>44656</v>
      </c>
      <c r="J7" s="54" t="n">
        <v>0.145833333333333</v>
      </c>
      <c r="K7" s="21" t="s">
        <v>15</v>
      </c>
      <c r="L7" s="21" t="s">
        <v>191</v>
      </c>
      <c r="M7" s="53" t="n">
        <v>44673</v>
      </c>
      <c r="N7" s="53" t="n">
        <v>44684</v>
      </c>
      <c r="O7" s="21" t="s">
        <v>192</v>
      </c>
      <c r="P7" s="53" t="n">
        <v>44673</v>
      </c>
      <c r="Q7" s="21" t="s">
        <v>15</v>
      </c>
      <c r="R7" s="53"/>
      <c r="S7" s="21" t="s">
        <v>15</v>
      </c>
      <c r="T7" s="53" t="n">
        <v>44673</v>
      </c>
      <c r="U7" s="21" t="s">
        <v>15</v>
      </c>
      <c r="V7" s="53" t="n">
        <v>44683</v>
      </c>
      <c r="W7" s="21" t="s">
        <v>15</v>
      </c>
      <c r="X7" s="53" t="n">
        <v>44683</v>
      </c>
      <c r="Y7" s="21" t="s">
        <v>15</v>
      </c>
      <c r="Z7" s="53" t="n">
        <v>44683</v>
      </c>
      <c r="AA7" s="21" t="s">
        <v>15</v>
      </c>
      <c r="AB7" s="53" t="n">
        <v>44683</v>
      </c>
      <c r="AC7" s="21" t="s">
        <v>15</v>
      </c>
      <c r="AD7" s="53" t="n">
        <v>44673</v>
      </c>
      <c r="AE7" s="21" t="s">
        <v>15</v>
      </c>
      <c r="AF7" s="53" t="n">
        <v>44673</v>
      </c>
      <c r="AG7" s="21" t="s">
        <v>15</v>
      </c>
      <c r="AH7" s="53"/>
      <c r="AI7" s="21" t="s">
        <v>169</v>
      </c>
      <c r="AJ7" s="53" t="n">
        <v>44683</v>
      </c>
      <c r="AK7" s="21" t="s">
        <v>15</v>
      </c>
      <c r="AL7" s="21" t="s">
        <v>170</v>
      </c>
      <c r="AM7" s="21" t="s">
        <v>163</v>
      </c>
      <c r="AN7" s="54" t="n">
        <v>44706.8784722222</v>
      </c>
      <c r="AO7" s="21" t="s">
        <v>193</v>
      </c>
      <c r="AP7" s="21" t="s">
        <v>172</v>
      </c>
      <c r="AQ7" s="21" t="s">
        <v>173</v>
      </c>
      <c r="AR7" s="21" t="s">
        <v>172</v>
      </c>
      <c r="AS7" s="0" t="s">
        <v>173</v>
      </c>
      <c r="AT7" s="21" t="s">
        <v>172</v>
      </c>
      <c r="AU7" s="0" t="s">
        <v>173</v>
      </c>
      <c r="AV7" s="0" t="n">
        <v>99</v>
      </c>
      <c r="AW7" s="0" t="s">
        <v>173</v>
      </c>
      <c r="AX7" s="0" t="n">
        <v>47</v>
      </c>
      <c r="AY7" s="0" t="s">
        <v>173</v>
      </c>
      <c r="AZ7" s="21" t="s">
        <v>172</v>
      </c>
      <c r="BA7" s="0" t="s">
        <v>173</v>
      </c>
      <c r="BB7" s="21" t="s">
        <v>172</v>
      </c>
      <c r="BC7" s="0" t="s">
        <v>173</v>
      </c>
      <c r="BE7" s="0" t="s">
        <v>173</v>
      </c>
      <c r="BF7" s="0" t="s">
        <v>194</v>
      </c>
      <c r="BG7" s="21" t="s">
        <v>50</v>
      </c>
      <c r="BH7" s="54" t="n">
        <v>44705.4770833333</v>
      </c>
      <c r="BI7" s="21" t="s">
        <v>163</v>
      </c>
      <c r="BJ7" s="54" t="n">
        <v>44706.8784722222</v>
      </c>
      <c r="BK7" s="55" t="n">
        <f aca="false">COUNTIF(Reporte_Consolidación_2022___Copy[[#This Row],[Estado llamada]],"Realizada")</f>
        <v>1</v>
      </c>
      <c r="BL7" s="55" t="n">
        <f aca="false">COUNTIF(Reporte_Consolidación_2022___Copy[[#This Row],[Estado RID]],"Realizada")</f>
        <v>1</v>
      </c>
      <c r="BM7" s="55" t="n">
        <f aca="false">COUNTIF(Reporte_Consolidación_2022___Copy[[#This Row],[Estado Encuesta Directivos]],"Realizada")</f>
        <v>1</v>
      </c>
      <c r="BN7" s="55" t="n">
        <f aca="false">COUNTIF(Reporte_Consolidación_2022___Copy[[#This Row],[Estado PPT Programa Directivos]],"Realizada")</f>
        <v>1</v>
      </c>
      <c r="BO7" s="55" t="n">
        <f aca="false">COUNTIF(Reporte_Consolidación_2022___Copy[[#This Row],[Estado PPT Programa Docentes]],"Realizada")</f>
        <v>1</v>
      </c>
      <c r="BP7" s="55" t="n">
        <f aca="false">COUNTIF(Reporte_Consolidación_2022___Copy[[#This Row],[Estado Encuesta Docentes]],"Realizada")</f>
        <v>1</v>
      </c>
      <c r="BQ7" s="55" t="n">
        <f aca="false">COUNTIF(Reporte_Consolidación_2022___Copy[[#This Row],[Estado Taller PC Docentes]],"Realizada")</f>
        <v>1</v>
      </c>
      <c r="BR7" s="55" t="n">
        <f aca="false">COUNTIF(Reporte_Consolidación_2022___Copy[[#This Row],[Estado Encuesta Estudiantes]],"Realizada")</f>
        <v>1</v>
      </c>
      <c r="BS7" s="55" t="n">
        <f aca="false">COUNTIF(Reporte_Consolidación_2022___Copy[[#This Row],[Estado Infraestructura]],"Realizada")</f>
        <v>1</v>
      </c>
      <c r="BT7" s="55" t="n">
        <f aca="false">COUNTIF(Reporte_Consolidación_2022___Copy[[#This Row],[Estado Entrevista Líder Área Informática]],"Realizada")</f>
        <v>1</v>
      </c>
      <c r="BU7" s="55" t="n">
        <f aca="false">IF(Reporte_Consolidación_2022___Copy[[#This Row],[Estado Obs Aula]]="Realizada",1,IF(Reporte_Consolidación_2022___Copy[[#This Row],[Estado Obs Aula]]="NO aplica fichas",1,0))</f>
        <v>1</v>
      </c>
      <c r="BV7" s="55" t="n">
        <f aca="false">COUNTIF(Reporte_Consolidación_2022___Copy[[#This Row],[Estado Recolección Documental]],"Realizada")</f>
        <v>1</v>
      </c>
      <c r="BX7" s="56" t="n">
        <f aca="false">COUNTIF(Reporte_Consolidación_2022___Copy[[#This Row],[Nombre Coordinadora]:[Estado Recolección Documental]],"Realizada")</f>
        <v>11</v>
      </c>
      <c r="BY7" s="57" t="n">
        <f aca="false">BX7/12</f>
        <v>0.916666666666667</v>
      </c>
      <c r="BZ7" s="56" t="n">
        <f aca="false">IF(Reporte_Consolidación_2022___Copy[[#This Row],[Fecha Visita Día 1]]&gt;=DATE(2022,6,10),1,IF(Reporte_Consolidación_2022___Copy[[#This Row],[Fecha Visita Día 1]]="",2,0))</f>
        <v>0</v>
      </c>
      <c r="CA7" s="56" t="n">
        <f aca="false">IF(Reporte_Consolidación_2022___Copy[[#This Row],[Fecha Visita Día 2]]&gt;=DATE(2022,6,10),1,IF(Reporte_Consolidación_2022___Copy[[#This Row],[Fecha Visita Día 2]]="",2,0))</f>
        <v>0</v>
      </c>
      <c r="CB7" s="56"/>
      <c r="CC7" s="56"/>
      <c r="CD7" s="56"/>
    </row>
    <row r="8" customFormat="false" ht="15" hidden="true" customHeight="false" outlineLevel="0" collapsed="false">
      <c r="A8" s="21" t="s">
        <v>162</v>
      </c>
      <c r="B8" s="21" t="s">
        <v>163</v>
      </c>
      <c r="C8" s="21" t="s">
        <v>50</v>
      </c>
      <c r="D8" s="21" t="s">
        <v>164</v>
      </c>
      <c r="E8" s="21" t="s">
        <v>165</v>
      </c>
      <c r="F8" s="21" t="s">
        <v>195</v>
      </c>
      <c r="G8" s="52" t="n">
        <v>176001017374</v>
      </c>
      <c r="H8" s="0" t="n">
        <v>7</v>
      </c>
      <c r="I8" s="53" t="n">
        <v>44656</v>
      </c>
      <c r="J8" s="54" t="n">
        <v>0.145833333333333</v>
      </c>
      <c r="K8" s="21" t="s">
        <v>15</v>
      </c>
      <c r="L8" s="21" t="s">
        <v>186</v>
      </c>
      <c r="M8" s="53" t="n">
        <v>44670</v>
      </c>
      <c r="N8" s="53" t="n">
        <v>44686</v>
      </c>
      <c r="O8" s="21" t="s">
        <v>196</v>
      </c>
      <c r="P8" s="53" t="n">
        <v>44670</v>
      </c>
      <c r="Q8" s="21" t="s">
        <v>15</v>
      </c>
      <c r="R8" s="53" t="n">
        <v>44670</v>
      </c>
      <c r="S8" s="21" t="s">
        <v>15</v>
      </c>
      <c r="T8" s="53" t="n">
        <v>44670</v>
      </c>
      <c r="U8" s="21" t="s">
        <v>15</v>
      </c>
      <c r="V8" s="53" t="n">
        <v>44670</v>
      </c>
      <c r="W8" s="21" t="s">
        <v>15</v>
      </c>
      <c r="X8" s="53" t="n">
        <v>44670</v>
      </c>
      <c r="Y8" s="21" t="s">
        <v>15</v>
      </c>
      <c r="Z8" s="53" t="n">
        <v>44670</v>
      </c>
      <c r="AA8" s="21" t="s">
        <v>15</v>
      </c>
      <c r="AB8" s="53" t="n">
        <v>44686</v>
      </c>
      <c r="AC8" s="21" t="s">
        <v>15</v>
      </c>
      <c r="AD8" s="53" t="n">
        <v>44670</v>
      </c>
      <c r="AE8" s="21" t="s">
        <v>15</v>
      </c>
      <c r="AF8" s="53" t="n">
        <v>44670</v>
      </c>
      <c r="AG8" s="21" t="s">
        <v>15</v>
      </c>
      <c r="AH8" s="53"/>
      <c r="AI8" s="21" t="s">
        <v>169</v>
      </c>
      <c r="AJ8" s="53" t="n">
        <v>44686</v>
      </c>
      <c r="AK8" s="21" t="s">
        <v>15</v>
      </c>
      <c r="AL8" s="21" t="s">
        <v>170</v>
      </c>
      <c r="AM8" s="21" t="s">
        <v>163</v>
      </c>
      <c r="AN8" s="54" t="n">
        <v>44706.8854166667</v>
      </c>
      <c r="AO8" s="21" t="s">
        <v>197</v>
      </c>
      <c r="AP8" s="21" t="s">
        <v>172</v>
      </c>
      <c r="AQ8" s="21" t="s">
        <v>173</v>
      </c>
      <c r="AR8" s="21" t="s">
        <v>172</v>
      </c>
      <c r="AS8" s="0" t="s">
        <v>173</v>
      </c>
      <c r="AT8" s="21" t="s">
        <v>172</v>
      </c>
      <c r="AU8" s="0" t="s">
        <v>173</v>
      </c>
      <c r="AV8" s="0" t="n">
        <v>51</v>
      </c>
      <c r="AW8" s="0" t="s">
        <v>173</v>
      </c>
      <c r="AX8" s="0" t="n">
        <v>30</v>
      </c>
      <c r="AY8" s="0" t="s">
        <v>173</v>
      </c>
      <c r="AZ8" s="21" t="s">
        <v>172</v>
      </c>
      <c r="BA8" s="0" t="s">
        <v>173</v>
      </c>
      <c r="BB8" s="21" t="s">
        <v>172</v>
      </c>
      <c r="BC8" s="0" t="s">
        <v>173</v>
      </c>
      <c r="BE8" s="0" t="s">
        <v>173</v>
      </c>
      <c r="BF8" s="0" t="s">
        <v>198</v>
      </c>
      <c r="BG8" s="21" t="s">
        <v>50</v>
      </c>
      <c r="BH8" s="54" t="n">
        <v>44695.4923611111</v>
      </c>
      <c r="BI8" s="21" t="s">
        <v>163</v>
      </c>
      <c r="BJ8" s="54" t="n">
        <v>44706.8854166667</v>
      </c>
      <c r="BK8" s="55" t="n">
        <f aca="false">COUNTIF(Reporte_Consolidación_2022___Copy[[#This Row],[Estado llamada]],"Realizada")</f>
        <v>1</v>
      </c>
      <c r="BL8" s="55" t="n">
        <f aca="false">COUNTIF(Reporte_Consolidación_2022___Copy[[#This Row],[Estado RID]],"Realizada")</f>
        <v>1</v>
      </c>
      <c r="BM8" s="55" t="n">
        <f aca="false">COUNTIF(Reporte_Consolidación_2022___Copy[[#This Row],[Estado Encuesta Directivos]],"Realizada")</f>
        <v>1</v>
      </c>
      <c r="BN8" s="55" t="n">
        <f aca="false">COUNTIF(Reporte_Consolidación_2022___Copy[[#This Row],[Estado PPT Programa Directivos]],"Realizada")</f>
        <v>1</v>
      </c>
      <c r="BO8" s="55" t="n">
        <f aca="false">COUNTIF(Reporte_Consolidación_2022___Copy[[#This Row],[Estado PPT Programa Docentes]],"Realizada")</f>
        <v>1</v>
      </c>
      <c r="BP8" s="55" t="n">
        <f aca="false">COUNTIF(Reporte_Consolidación_2022___Copy[[#This Row],[Estado Encuesta Docentes]],"Realizada")</f>
        <v>1</v>
      </c>
      <c r="BQ8" s="55" t="n">
        <f aca="false">COUNTIF(Reporte_Consolidación_2022___Copy[[#This Row],[Estado Taller PC Docentes]],"Realizada")</f>
        <v>1</v>
      </c>
      <c r="BR8" s="55" t="n">
        <f aca="false">COUNTIF(Reporte_Consolidación_2022___Copy[[#This Row],[Estado Encuesta Estudiantes]],"Realizada")</f>
        <v>1</v>
      </c>
      <c r="BS8" s="55" t="n">
        <f aca="false">COUNTIF(Reporte_Consolidación_2022___Copy[[#This Row],[Estado Infraestructura]],"Realizada")</f>
        <v>1</v>
      </c>
      <c r="BT8" s="55" t="n">
        <f aca="false">COUNTIF(Reporte_Consolidación_2022___Copy[[#This Row],[Estado Entrevista Líder Área Informática]],"Realizada")</f>
        <v>1</v>
      </c>
      <c r="BU8" s="55" t="n">
        <f aca="false">IF(Reporte_Consolidación_2022___Copy[[#This Row],[Estado Obs Aula]]="Realizada",1,IF(Reporte_Consolidación_2022___Copy[[#This Row],[Estado Obs Aula]]="NO aplica fichas",1,0))</f>
        <v>1</v>
      </c>
      <c r="BV8" s="55" t="n">
        <f aca="false">COUNTIF(Reporte_Consolidación_2022___Copy[[#This Row],[Estado Recolección Documental]],"Realizada")</f>
        <v>1</v>
      </c>
      <c r="BX8" s="56" t="n">
        <f aca="false">COUNTIF(Reporte_Consolidación_2022___Copy[[#This Row],[Nombre Coordinadora]:[Estado Recolección Documental]],"Realizada")</f>
        <v>11</v>
      </c>
      <c r="BY8" s="57" t="n">
        <f aca="false">BX8/12</f>
        <v>0.916666666666667</v>
      </c>
      <c r="BZ8" s="56" t="n">
        <f aca="false">IF(Reporte_Consolidación_2022___Copy[[#This Row],[Fecha Visita Día 1]]&gt;=DATE(2022,6,10),1,IF(Reporte_Consolidación_2022___Copy[[#This Row],[Fecha Visita Día 1]]="",2,0))</f>
        <v>0</v>
      </c>
      <c r="CA8" s="56" t="n">
        <f aca="false">IF(Reporte_Consolidación_2022___Copy[[#This Row],[Fecha Visita Día 2]]&gt;=DATE(2022,6,10),1,IF(Reporte_Consolidación_2022___Copy[[#This Row],[Fecha Visita Día 2]]="",2,0))</f>
        <v>0</v>
      </c>
      <c r="CB8" s="56"/>
      <c r="CC8" s="56"/>
      <c r="CD8" s="56"/>
    </row>
    <row r="9" customFormat="false" ht="15" hidden="true" customHeight="false" outlineLevel="0" collapsed="false">
      <c r="A9" s="21" t="s">
        <v>162</v>
      </c>
      <c r="B9" s="21" t="s">
        <v>163</v>
      </c>
      <c r="C9" s="21" t="s">
        <v>52</v>
      </c>
      <c r="D9" s="21" t="s">
        <v>164</v>
      </c>
      <c r="E9" s="21" t="s">
        <v>165</v>
      </c>
      <c r="F9" s="21" t="s">
        <v>199</v>
      </c>
      <c r="G9" s="52" t="n">
        <v>176001001770</v>
      </c>
      <c r="H9" s="0" t="n">
        <v>15</v>
      </c>
      <c r="I9" s="53" t="n">
        <v>44670</v>
      </c>
      <c r="J9" s="54" t="n">
        <v>0.159027777777778</v>
      </c>
      <c r="K9" s="21" t="s">
        <v>15</v>
      </c>
      <c r="L9" s="21" t="s">
        <v>200</v>
      </c>
      <c r="M9" s="53" t="n">
        <v>44683</v>
      </c>
      <c r="N9" s="53" t="n">
        <v>44684</v>
      </c>
      <c r="O9" s="21" t="s">
        <v>201</v>
      </c>
      <c r="P9" s="53" t="n">
        <v>44683</v>
      </c>
      <c r="Q9" s="21" t="s">
        <v>15</v>
      </c>
      <c r="R9" s="53" t="n">
        <v>44683</v>
      </c>
      <c r="S9" s="21" t="s">
        <v>15</v>
      </c>
      <c r="T9" s="53" t="n">
        <v>44683</v>
      </c>
      <c r="U9" s="21" t="s">
        <v>15</v>
      </c>
      <c r="V9" s="53" t="n">
        <v>44684</v>
      </c>
      <c r="W9" s="21" t="s">
        <v>15</v>
      </c>
      <c r="X9" s="53" t="n">
        <v>44684</v>
      </c>
      <c r="Y9" s="21" t="s">
        <v>15</v>
      </c>
      <c r="Z9" s="53" t="n">
        <v>44684</v>
      </c>
      <c r="AA9" s="21" t="s">
        <v>15</v>
      </c>
      <c r="AB9" s="53" t="n">
        <v>44683</v>
      </c>
      <c r="AC9" s="21" t="s">
        <v>15</v>
      </c>
      <c r="AD9" s="53" t="n">
        <v>44684</v>
      </c>
      <c r="AE9" s="21" t="s">
        <v>15</v>
      </c>
      <c r="AF9" s="53" t="n">
        <v>44683</v>
      </c>
      <c r="AG9" s="21" t="s">
        <v>15</v>
      </c>
      <c r="AH9" s="53"/>
      <c r="AI9" s="21" t="s">
        <v>169</v>
      </c>
      <c r="AJ9" s="53" t="n">
        <v>44684</v>
      </c>
      <c r="AK9" s="21" t="s">
        <v>15</v>
      </c>
      <c r="AL9" s="21" t="s">
        <v>202</v>
      </c>
      <c r="AM9" s="21" t="s">
        <v>52</v>
      </c>
      <c r="AN9" s="54" t="n">
        <v>44722.2736111111</v>
      </c>
      <c r="AO9" s="21" t="s">
        <v>203</v>
      </c>
      <c r="AP9" s="21" t="s">
        <v>172</v>
      </c>
      <c r="AQ9" s="21" t="s">
        <v>173</v>
      </c>
      <c r="AR9" s="21" t="s">
        <v>172</v>
      </c>
      <c r="AS9" s="0" t="s">
        <v>173</v>
      </c>
      <c r="AT9" s="21" t="s">
        <v>172</v>
      </c>
      <c r="AU9" s="0" t="s">
        <v>173</v>
      </c>
      <c r="AV9" s="0" t="n">
        <v>98</v>
      </c>
      <c r="AW9" s="0" t="s">
        <v>173</v>
      </c>
      <c r="AX9" s="0" t="n">
        <v>61</v>
      </c>
      <c r="AY9" s="0" t="s">
        <v>173</v>
      </c>
      <c r="AZ9" s="21" t="s">
        <v>172</v>
      </c>
      <c r="BA9" s="0" t="s">
        <v>173</v>
      </c>
      <c r="BB9" s="21" t="s">
        <v>172</v>
      </c>
      <c r="BC9" s="0" t="s">
        <v>173</v>
      </c>
      <c r="BF9" s="0" t="s">
        <v>204</v>
      </c>
      <c r="BG9" s="21" t="s">
        <v>52</v>
      </c>
      <c r="BH9" s="54" t="n">
        <v>44722.2736111111</v>
      </c>
      <c r="BI9" s="21" t="s">
        <v>163</v>
      </c>
      <c r="BJ9" s="54" t="n">
        <v>44701.3875</v>
      </c>
      <c r="BK9" s="55" t="n">
        <f aca="false">COUNTIF(Reporte_Consolidación_2022___Copy[[#This Row],[Estado llamada]],"Realizada")</f>
        <v>1</v>
      </c>
      <c r="BL9" s="55" t="n">
        <f aca="false">COUNTIF(Reporte_Consolidación_2022___Copy[[#This Row],[Estado RID]],"Realizada")</f>
        <v>1</v>
      </c>
      <c r="BM9" s="55" t="n">
        <f aca="false">COUNTIF(Reporte_Consolidación_2022___Copy[[#This Row],[Estado Encuesta Directivos]],"Realizada")</f>
        <v>1</v>
      </c>
      <c r="BN9" s="55" t="n">
        <f aca="false">COUNTIF(Reporte_Consolidación_2022___Copy[[#This Row],[Estado PPT Programa Directivos]],"Realizada")</f>
        <v>1</v>
      </c>
      <c r="BO9" s="55" t="n">
        <f aca="false">COUNTIF(Reporte_Consolidación_2022___Copy[[#This Row],[Estado PPT Programa Docentes]],"Realizada")</f>
        <v>1</v>
      </c>
      <c r="BP9" s="55" t="n">
        <f aca="false">COUNTIF(Reporte_Consolidación_2022___Copy[[#This Row],[Estado Encuesta Docentes]],"Realizada")</f>
        <v>1</v>
      </c>
      <c r="BQ9" s="55" t="n">
        <f aca="false">COUNTIF(Reporte_Consolidación_2022___Copy[[#This Row],[Estado Taller PC Docentes]],"Realizada")</f>
        <v>1</v>
      </c>
      <c r="BR9" s="55" t="n">
        <f aca="false">COUNTIF(Reporte_Consolidación_2022___Copy[[#This Row],[Estado Encuesta Estudiantes]],"Realizada")</f>
        <v>1</v>
      </c>
      <c r="BS9" s="55" t="n">
        <f aca="false">COUNTIF(Reporte_Consolidación_2022___Copy[[#This Row],[Estado Infraestructura]],"Realizada")</f>
        <v>1</v>
      </c>
      <c r="BT9" s="55" t="n">
        <f aca="false">COUNTIF(Reporte_Consolidación_2022___Copy[[#This Row],[Estado Entrevista Líder Área Informática]],"Realizada")</f>
        <v>1</v>
      </c>
      <c r="BU9" s="55" t="n">
        <f aca="false">IF(Reporte_Consolidación_2022___Copy[[#This Row],[Estado Obs Aula]]="Realizada",1,IF(Reporte_Consolidación_2022___Copy[[#This Row],[Estado Obs Aula]]="NO aplica fichas",1,0))</f>
        <v>1</v>
      </c>
      <c r="BV9" s="55" t="n">
        <f aca="false">COUNTIF(Reporte_Consolidación_2022___Copy[[#This Row],[Estado Recolección Documental]],"Realizada")</f>
        <v>1</v>
      </c>
      <c r="BX9" s="56" t="n">
        <f aca="false">COUNTIF(Reporte_Consolidación_2022___Copy[[#This Row],[Nombre Coordinadora]:[Estado Recolección Documental]],"Realizada")</f>
        <v>11</v>
      </c>
      <c r="BY9" s="57" t="n">
        <f aca="false">BX9/12</f>
        <v>0.916666666666667</v>
      </c>
      <c r="BZ9" s="56" t="n">
        <f aca="false">IF(Reporte_Consolidación_2022___Copy[[#This Row],[Fecha Visita Día 1]]&gt;=DATE(2022,6,10),1,IF(Reporte_Consolidación_2022___Copy[[#This Row],[Fecha Visita Día 1]]="",2,0))</f>
        <v>0</v>
      </c>
      <c r="CA9" s="56" t="n">
        <f aca="false">IF(Reporte_Consolidación_2022___Copy[[#This Row],[Fecha Visita Día 2]]&gt;=DATE(2022,6,10),1,IF(Reporte_Consolidación_2022___Copy[[#This Row],[Fecha Visita Día 2]]="",2,0))</f>
        <v>0</v>
      </c>
      <c r="CB9" s="56"/>
      <c r="CC9" s="56"/>
      <c r="CD9" s="56"/>
    </row>
    <row r="10" customFormat="false" ht="15" hidden="true" customHeight="false" outlineLevel="0" collapsed="false">
      <c r="A10" s="21" t="s">
        <v>162</v>
      </c>
      <c r="B10" s="21" t="s">
        <v>163</v>
      </c>
      <c r="C10" s="21" t="s">
        <v>52</v>
      </c>
      <c r="D10" s="21" t="s">
        <v>164</v>
      </c>
      <c r="E10" s="21" t="s">
        <v>165</v>
      </c>
      <c r="F10" s="21" t="s">
        <v>205</v>
      </c>
      <c r="G10" s="52" t="n">
        <v>176001800206</v>
      </c>
      <c r="H10" s="0" t="n">
        <v>16</v>
      </c>
      <c r="I10" s="53" t="n">
        <v>44670</v>
      </c>
      <c r="J10" s="54" t="n">
        <v>0.165972222222222</v>
      </c>
      <c r="K10" s="21" t="s">
        <v>15</v>
      </c>
      <c r="L10" s="21" t="s">
        <v>206</v>
      </c>
      <c r="M10" s="53" t="n">
        <v>44679</v>
      </c>
      <c r="N10" s="53" t="n">
        <v>44693</v>
      </c>
      <c r="O10" s="21" t="s">
        <v>207</v>
      </c>
      <c r="P10" s="53" t="n">
        <v>44679</v>
      </c>
      <c r="Q10" s="21" t="s">
        <v>15</v>
      </c>
      <c r="R10" s="53" t="n">
        <v>44679</v>
      </c>
      <c r="S10" s="21" t="s">
        <v>15</v>
      </c>
      <c r="T10" s="53" t="n">
        <v>44679</v>
      </c>
      <c r="U10" s="21" t="s">
        <v>15</v>
      </c>
      <c r="V10" s="53" t="n">
        <v>44693</v>
      </c>
      <c r="W10" s="21" t="s">
        <v>15</v>
      </c>
      <c r="X10" s="53" t="n">
        <v>44693</v>
      </c>
      <c r="Y10" s="21" t="s">
        <v>15</v>
      </c>
      <c r="Z10" s="53" t="n">
        <v>44693</v>
      </c>
      <c r="AA10" s="21" t="s">
        <v>15</v>
      </c>
      <c r="AB10" s="53" t="n">
        <v>44693</v>
      </c>
      <c r="AC10" s="21" t="s">
        <v>15</v>
      </c>
      <c r="AD10" s="53" t="n">
        <v>44693</v>
      </c>
      <c r="AE10" s="21" t="s">
        <v>15</v>
      </c>
      <c r="AF10" s="53" t="n">
        <v>44693</v>
      </c>
      <c r="AG10" s="21" t="s">
        <v>15</v>
      </c>
      <c r="AH10" s="53"/>
      <c r="AI10" s="21" t="s">
        <v>169</v>
      </c>
      <c r="AJ10" s="53" t="n">
        <v>44693</v>
      </c>
      <c r="AK10" s="21" t="s">
        <v>15</v>
      </c>
      <c r="AL10" s="21" t="s">
        <v>202</v>
      </c>
      <c r="AM10" s="21" t="s">
        <v>52</v>
      </c>
      <c r="AN10" s="54" t="n">
        <v>44722.2743055556</v>
      </c>
      <c r="AO10" s="21" t="s">
        <v>208</v>
      </c>
      <c r="AP10" s="21" t="s">
        <v>172</v>
      </c>
      <c r="AQ10" s="21" t="s">
        <v>173</v>
      </c>
      <c r="AR10" s="21" t="s">
        <v>172</v>
      </c>
      <c r="AS10" s="0" t="s">
        <v>173</v>
      </c>
      <c r="AT10" s="21" t="s">
        <v>172</v>
      </c>
      <c r="AU10" s="0" t="s">
        <v>173</v>
      </c>
      <c r="AV10" s="0" t="n">
        <v>61</v>
      </c>
      <c r="AW10" s="0" t="s">
        <v>173</v>
      </c>
      <c r="AX10" s="0" t="n">
        <v>14</v>
      </c>
      <c r="AY10" s="0" t="s">
        <v>173</v>
      </c>
      <c r="AZ10" s="21" t="s">
        <v>172</v>
      </c>
      <c r="BA10" s="0" t="s">
        <v>173</v>
      </c>
      <c r="BB10" s="21" t="s">
        <v>172</v>
      </c>
      <c r="BC10" s="0" t="s">
        <v>173</v>
      </c>
      <c r="BF10" s="0" t="s">
        <v>204</v>
      </c>
      <c r="BG10" s="21" t="s">
        <v>52</v>
      </c>
      <c r="BH10" s="54" t="n">
        <v>44722.2743055556</v>
      </c>
      <c r="BI10" s="21" t="s">
        <v>163</v>
      </c>
      <c r="BJ10" s="54" t="n">
        <v>44701.3951388889</v>
      </c>
      <c r="BK10" s="55" t="n">
        <f aca="false">COUNTIF(Reporte_Consolidación_2022___Copy[[#This Row],[Estado llamada]],"Realizada")</f>
        <v>1</v>
      </c>
      <c r="BL10" s="55" t="n">
        <f aca="false">COUNTIF(Reporte_Consolidación_2022___Copy[[#This Row],[Estado RID]],"Realizada")</f>
        <v>1</v>
      </c>
      <c r="BM10" s="55" t="n">
        <f aca="false">COUNTIF(Reporte_Consolidación_2022___Copy[[#This Row],[Estado Encuesta Directivos]],"Realizada")</f>
        <v>1</v>
      </c>
      <c r="BN10" s="55" t="n">
        <f aca="false">COUNTIF(Reporte_Consolidación_2022___Copy[[#This Row],[Estado PPT Programa Directivos]],"Realizada")</f>
        <v>1</v>
      </c>
      <c r="BO10" s="55" t="n">
        <f aca="false">COUNTIF(Reporte_Consolidación_2022___Copy[[#This Row],[Estado PPT Programa Docentes]],"Realizada")</f>
        <v>1</v>
      </c>
      <c r="BP10" s="55" t="n">
        <f aca="false">COUNTIF(Reporte_Consolidación_2022___Copy[[#This Row],[Estado Encuesta Docentes]],"Realizada")</f>
        <v>1</v>
      </c>
      <c r="BQ10" s="55" t="n">
        <f aca="false">COUNTIF(Reporte_Consolidación_2022___Copy[[#This Row],[Estado Taller PC Docentes]],"Realizada")</f>
        <v>1</v>
      </c>
      <c r="BR10" s="55" t="n">
        <f aca="false">COUNTIF(Reporte_Consolidación_2022___Copy[[#This Row],[Estado Encuesta Estudiantes]],"Realizada")</f>
        <v>1</v>
      </c>
      <c r="BS10" s="55" t="n">
        <f aca="false">COUNTIF(Reporte_Consolidación_2022___Copy[[#This Row],[Estado Infraestructura]],"Realizada")</f>
        <v>1</v>
      </c>
      <c r="BT10" s="55" t="n">
        <f aca="false">COUNTIF(Reporte_Consolidación_2022___Copy[[#This Row],[Estado Entrevista Líder Área Informática]],"Realizada")</f>
        <v>1</v>
      </c>
      <c r="BU10" s="55" t="n">
        <f aca="false">IF(Reporte_Consolidación_2022___Copy[[#This Row],[Estado Obs Aula]]="Realizada",1,IF(Reporte_Consolidación_2022___Copy[[#This Row],[Estado Obs Aula]]="NO aplica fichas",1,0))</f>
        <v>1</v>
      </c>
      <c r="BV10" s="55" t="n">
        <f aca="false">COUNTIF(Reporte_Consolidación_2022___Copy[[#This Row],[Estado Recolección Documental]],"Realizada")</f>
        <v>1</v>
      </c>
      <c r="BX10" s="56" t="n">
        <f aca="false">COUNTIF(Reporte_Consolidación_2022___Copy[[#This Row],[Nombre Coordinadora]:[Estado Recolección Documental]],"Realizada")</f>
        <v>11</v>
      </c>
      <c r="BY10" s="57" t="n">
        <f aca="false">BX10/12</f>
        <v>0.916666666666667</v>
      </c>
      <c r="BZ10" s="56" t="n">
        <f aca="false">IF(Reporte_Consolidación_2022___Copy[[#This Row],[Fecha Visita Día 1]]&gt;=DATE(2022,6,10),1,IF(Reporte_Consolidación_2022___Copy[[#This Row],[Fecha Visita Día 1]]="",2,0))</f>
        <v>0</v>
      </c>
      <c r="CA10" s="56" t="n">
        <f aca="false">IF(Reporte_Consolidación_2022___Copy[[#This Row],[Fecha Visita Día 2]]&gt;=DATE(2022,6,10),1,IF(Reporte_Consolidación_2022___Copy[[#This Row],[Fecha Visita Día 2]]="",2,0))</f>
        <v>0</v>
      </c>
      <c r="CB10" s="56"/>
      <c r="CC10" s="56"/>
      <c r="CD10" s="56"/>
    </row>
    <row r="11" customFormat="false" ht="15" hidden="true" customHeight="false" outlineLevel="0" collapsed="false">
      <c r="A11" s="21" t="s">
        <v>162</v>
      </c>
      <c r="B11" s="21" t="s">
        <v>163</v>
      </c>
      <c r="C11" s="21" t="s">
        <v>52</v>
      </c>
      <c r="D11" s="21" t="s">
        <v>164</v>
      </c>
      <c r="E11" s="21" t="s">
        <v>165</v>
      </c>
      <c r="F11" s="21" t="s">
        <v>209</v>
      </c>
      <c r="G11" s="52" t="n">
        <v>176001002253</v>
      </c>
      <c r="H11" s="0" t="n">
        <v>17</v>
      </c>
      <c r="I11" s="53" t="n">
        <v>44670</v>
      </c>
      <c r="J11" s="54" t="n">
        <v>0.171527777777778</v>
      </c>
      <c r="K11" s="21" t="s">
        <v>15</v>
      </c>
      <c r="L11" s="21" t="s">
        <v>210</v>
      </c>
      <c r="M11" s="53" t="n">
        <v>44680</v>
      </c>
      <c r="N11" s="53" t="n">
        <v>44698</v>
      </c>
      <c r="O11" s="21" t="s">
        <v>211</v>
      </c>
      <c r="P11" s="53" t="n">
        <v>44680</v>
      </c>
      <c r="Q11" s="21" t="s">
        <v>15</v>
      </c>
      <c r="R11" s="53" t="n">
        <v>44694</v>
      </c>
      <c r="S11" s="21" t="s">
        <v>15</v>
      </c>
      <c r="T11" s="53" t="n">
        <v>44680</v>
      </c>
      <c r="U11" s="21" t="s">
        <v>15</v>
      </c>
      <c r="V11" s="53" t="n">
        <v>44698</v>
      </c>
      <c r="W11" s="21" t="s">
        <v>15</v>
      </c>
      <c r="X11" s="53" t="n">
        <v>44698</v>
      </c>
      <c r="Y11" s="21" t="s">
        <v>15</v>
      </c>
      <c r="Z11" s="53" t="n">
        <v>44698</v>
      </c>
      <c r="AA11" s="21" t="s">
        <v>15</v>
      </c>
      <c r="AB11" s="53" t="n">
        <v>44697</v>
      </c>
      <c r="AC11" s="21" t="s">
        <v>15</v>
      </c>
      <c r="AD11" s="53" t="n">
        <v>44697</v>
      </c>
      <c r="AE11" s="21" t="s">
        <v>15</v>
      </c>
      <c r="AF11" s="53" t="n">
        <v>44697</v>
      </c>
      <c r="AG11" s="21" t="s">
        <v>15</v>
      </c>
      <c r="AH11" s="53"/>
      <c r="AI11" s="21" t="s">
        <v>169</v>
      </c>
      <c r="AJ11" s="53" t="n">
        <v>44697</v>
      </c>
      <c r="AK11" s="21" t="s">
        <v>15</v>
      </c>
      <c r="AL11" s="21" t="s">
        <v>202</v>
      </c>
      <c r="AM11" s="21" t="s">
        <v>52</v>
      </c>
      <c r="AN11" s="54" t="n">
        <v>44722.2743055556</v>
      </c>
      <c r="AO11" s="21" t="s">
        <v>212</v>
      </c>
      <c r="AP11" s="21" t="s">
        <v>172</v>
      </c>
      <c r="AQ11" s="21" t="s">
        <v>173</v>
      </c>
      <c r="AR11" s="21" t="s">
        <v>172</v>
      </c>
      <c r="AS11" s="0" t="s">
        <v>173</v>
      </c>
      <c r="AT11" s="21" t="s">
        <v>172</v>
      </c>
      <c r="AU11" s="0" t="s">
        <v>173</v>
      </c>
      <c r="AV11" s="0" t="n">
        <v>115</v>
      </c>
      <c r="AW11" s="0" t="s">
        <v>173</v>
      </c>
      <c r="AX11" s="0" t="n">
        <v>24</v>
      </c>
      <c r="AY11" s="0" t="s">
        <v>173</v>
      </c>
      <c r="AZ11" s="21" t="s">
        <v>172</v>
      </c>
      <c r="BA11" s="0" t="s">
        <v>173</v>
      </c>
      <c r="BB11" s="21" t="s">
        <v>172</v>
      </c>
      <c r="BC11" s="0" t="s">
        <v>173</v>
      </c>
      <c r="BF11" s="0" t="s">
        <v>204</v>
      </c>
      <c r="BG11" s="21" t="s">
        <v>52</v>
      </c>
      <c r="BH11" s="54" t="n">
        <v>44722.2743055556</v>
      </c>
      <c r="BI11" s="21" t="s">
        <v>163</v>
      </c>
      <c r="BJ11" s="54" t="n">
        <v>44701.4541666667</v>
      </c>
      <c r="BK11" s="55" t="n">
        <f aca="false">COUNTIF(Reporte_Consolidación_2022___Copy[[#This Row],[Estado llamada]],"Realizada")</f>
        <v>1</v>
      </c>
      <c r="BL11" s="55" t="n">
        <f aca="false">COUNTIF(Reporte_Consolidación_2022___Copy[[#This Row],[Estado RID]],"Realizada")</f>
        <v>1</v>
      </c>
      <c r="BM11" s="55" t="n">
        <f aca="false">COUNTIF(Reporte_Consolidación_2022___Copy[[#This Row],[Estado Encuesta Directivos]],"Realizada")</f>
        <v>1</v>
      </c>
      <c r="BN11" s="55" t="n">
        <f aca="false">COUNTIF(Reporte_Consolidación_2022___Copy[[#This Row],[Estado PPT Programa Directivos]],"Realizada")</f>
        <v>1</v>
      </c>
      <c r="BO11" s="55" t="n">
        <f aca="false">COUNTIF(Reporte_Consolidación_2022___Copy[[#This Row],[Estado PPT Programa Docentes]],"Realizada")</f>
        <v>1</v>
      </c>
      <c r="BP11" s="55" t="n">
        <f aca="false">COUNTIF(Reporte_Consolidación_2022___Copy[[#This Row],[Estado Encuesta Docentes]],"Realizada")</f>
        <v>1</v>
      </c>
      <c r="BQ11" s="55" t="n">
        <f aca="false">COUNTIF(Reporte_Consolidación_2022___Copy[[#This Row],[Estado Taller PC Docentes]],"Realizada")</f>
        <v>1</v>
      </c>
      <c r="BR11" s="55" t="n">
        <f aca="false">COUNTIF(Reporte_Consolidación_2022___Copy[[#This Row],[Estado Encuesta Estudiantes]],"Realizada")</f>
        <v>1</v>
      </c>
      <c r="BS11" s="55" t="n">
        <f aca="false">COUNTIF(Reporte_Consolidación_2022___Copy[[#This Row],[Estado Infraestructura]],"Realizada")</f>
        <v>1</v>
      </c>
      <c r="BT11" s="55" t="n">
        <f aca="false">COUNTIF(Reporte_Consolidación_2022___Copy[[#This Row],[Estado Entrevista Líder Área Informática]],"Realizada")</f>
        <v>1</v>
      </c>
      <c r="BU11" s="55" t="n">
        <f aca="false">IF(Reporte_Consolidación_2022___Copy[[#This Row],[Estado Obs Aula]]="Realizada",1,IF(Reporte_Consolidación_2022___Copy[[#This Row],[Estado Obs Aula]]="NO aplica fichas",1,0))</f>
        <v>1</v>
      </c>
      <c r="BV11" s="55" t="n">
        <f aca="false">COUNTIF(Reporte_Consolidación_2022___Copy[[#This Row],[Estado Recolección Documental]],"Realizada")</f>
        <v>1</v>
      </c>
      <c r="BX11" s="56" t="n">
        <f aca="false">COUNTIF(Reporte_Consolidación_2022___Copy[[#This Row],[Nombre Coordinadora]:[Estado Recolección Documental]],"Realizada")</f>
        <v>11</v>
      </c>
      <c r="BY11" s="57" t="n">
        <f aca="false">BX11/12</f>
        <v>0.916666666666667</v>
      </c>
      <c r="BZ11" s="56" t="n">
        <f aca="false">IF(Reporte_Consolidación_2022___Copy[[#This Row],[Fecha Visita Día 1]]&gt;=DATE(2022,6,10),1,IF(Reporte_Consolidación_2022___Copy[[#This Row],[Fecha Visita Día 1]]="",2,0))</f>
        <v>0</v>
      </c>
      <c r="CA11" s="56" t="n">
        <f aca="false">IF(Reporte_Consolidación_2022___Copy[[#This Row],[Fecha Visita Día 2]]&gt;=DATE(2022,6,10),1,IF(Reporte_Consolidación_2022___Copy[[#This Row],[Fecha Visita Día 2]]="",2,0))</f>
        <v>0</v>
      </c>
      <c r="CB11" s="56"/>
      <c r="CC11" s="56"/>
      <c r="CD11" s="56"/>
    </row>
    <row r="12" customFormat="false" ht="15" hidden="true" customHeight="false" outlineLevel="0" collapsed="false">
      <c r="A12" s="21" t="s">
        <v>162</v>
      </c>
      <c r="B12" s="21" t="s">
        <v>163</v>
      </c>
      <c r="C12" s="21" t="s">
        <v>52</v>
      </c>
      <c r="D12" s="21" t="s">
        <v>164</v>
      </c>
      <c r="E12" s="21" t="s">
        <v>165</v>
      </c>
      <c r="F12" s="21" t="s">
        <v>213</v>
      </c>
      <c r="G12" s="52" t="n">
        <v>176001001745</v>
      </c>
      <c r="H12" s="0" t="n">
        <v>18</v>
      </c>
      <c r="I12" s="53" t="n">
        <v>44694</v>
      </c>
      <c r="J12" s="54" t="n">
        <v>0.190972222222222</v>
      </c>
      <c r="K12" s="21" t="s">
        <v>15</v>
      </c>
      <c r="L12" s="21" t="s">
        <v>214</v>
      </c>
      <c r="M12" s="53" t="n">
        <v>44699</v>
      </c>
      <c r="N12" s="53" t="n">
        <v>44708</v>
      </c>
      <c r="O12" s="21" t="s">
        <v>215</v>
      </c>
      <c r="P12" s="53" t="n">
        <v>44699</v>
      </c>
      <c r="Q12" s="21" t="s">
        <v>15</v>
      </c>
      <c r="R12" s="53" t="n">
        <v>44700</v>
      </c>
      <c r="S12" s="21" t="s">
        <v>15</v>
      </c>
      <c r="T12" s="53" t="n">
        <v>44699</v>
      </c>
      <c r="U12" s="21" t="s">
        <v>15</v>
      </c>
      <c r="V12" s="53" t="n">
        <v>44708</v>
      </c>
      <c r="W12" s="21" t="s">
        <v>15</v>
      </c>
      <c r="X12" s="53" t="n">
        <v>44708</v>
      </c>
      <c r="Y12" s="21" t="s">
        <v>15</v>
      </c>
      <c r="Z12" s="53" t="n">
        <v>44708</v>
      </c>
      <c r="AA12" s="21" t="s">
        <v>15</v>
      </c>
      <c r="AB12" s="53" t="n">
        <v>44700</v>
      </c>
      <c r="AC12" s="21" t="s">
        <v>15</v>
      </c>
      <c r="AD12" s="53" t="n">
        <v>44700</v>
      </c>
      <c r="AE12" s="21" t="s">
        <v>15</v>
      </c>
      <c r="AF12" s="53" t="n">
        <v>44700</v>
      </c>
      <c r="AG12" s="21" t="s">
        <v>15</v>
      </c>
      <c r="AH12" s="53"/>
      <c r="AI12" s="21" t="s">
        <v>169</v>
      </c>
      <c r="AJ12" s="53" t="n">
        <v>44700</v>
      </c>
      <c r="AK12" s="21" t="s">
        <v>15</v>
      </c>
      <c r="AL12" s="21" t="s">
        <v>202</v>
      </c>
      <c r="AM12" s="21" t="s">
        <v>52</v>
      </c>
      <c r="AN12" s="54" t="n">
        <v>44722.275</v>
      </c>
      <c r="AO12" s="21" t="s">
        <v>216</v>
      </c>
      <c r="AP12" s="21" t="s">
        <v>172</v>
      </c>
      <c r="AQ12" s="21" t="s">
        <v>173</v>
      </c>
      <c r="AR12" s="21" t="s">
        <v>172</v>
      </c>
      <c r="AS12" s="0" t="s">
        <v>173</v>
      </c>
      <c r="AT12" s="21" t="s">
        <v>172</v>
      </c>
      <c r="AU12" s="0" t="s">
        <v>173</v>
      </c>
      <c r="AV12" s="0" t="n">
        <v>137</v>
      </c>
      <c r="AW12" s="0" t="s">
        <v>173</v>
      </c>
      <c r="AX12" s="0" t="n">
        <v>29</v>
      </c>
      <c r="AY12" s="0" t="s">
        <v>173</v>
      </c>
      <c r="AZ12" s="21" t="s">
        <v>172</v>
      </c>
      <c r="BA12" s="0" t="s">
        <v>173</v>
      </c>
      <c r="BB12" s="21" t="s">
        <v>172</v>
      </c>
      <c r="BC12" s="0" t="s">
        <v>173</v>
      </c>
      <c r="BF12" s="0" t="s">
        <v>204</v>
      </c>
      <c r="BG12" s="21" t="s">
        <v>52</v>
      </c>
      <c r="BH12" s="54" t="n">
        <v>44722.275</v>
      </c>
      <c r="BI12" s="21" t="s">
        <v>163</v>
      </c>
      <c r="BJ12" s="54" t="n">
        <v>44708.68125</v>
      </c>
      <c r="BK12" s="55" t="n">
        <f aca="false">COUNTIF(Reporte_Consolidación_2022___Copy[[#This Row],[Estado llamada]],"Realizada")</f>
        <v>1</v>
      </c>
      <c r="BL12" s="55" t="n">
        <f aca="false">COUNTIF(Reporte_Consolidación_2022___Copy[[#This Row],[Estado RID]],"Realizada")</f>
        <v>1</v>
      </c>
      <c r="BM12" s="55" t="n">
        <f aca="false">COUNTIF(Reporte_Consolidación_2022___Copy[[#This Row],[Estado Encuesta Directivos]],"Realizada")</f>
        <v>1</v>
      </c>
      <c r="BN12" s="55" t="n">
        <f aca="false">COUNTIF(Reporte_Consolidación_2022___Copy[[#This Row],[Estado PPT Programa Directivos]],"Realizada")</f>
        <v>1</v>
      </c>
      <c r="BO12" s="55" t="n">
        <f aca="false">COUNTIF(Reporte_Consolidación_2022___Copy[[#This Row],[Estado PPT Programa Docentes]],"Realizada")</f>
        <v>1</v>
      </c>
      <c r="BP12" s="55" t="n">
        <f aca="false">COUNTIF(Reporte_Consolidación_2022___Copy[[#This Row],[Estado Encuesta Docentes]],"Realizada")</f>
        <v>1</v>
      </c>
      <c r="BQ12" s="55" t="n">
        <f aca="false">COUNTIF(Reporte_Consolidación_2022___Copy[[#This Row],[Estado Taller PC Docentes]],"Realizada")</f>
        <v>1</v>
      </c>
      <c r="BR12" s="55" t="n">
        <f aca="false">COUNTIF(Reporte_Consolidación_2022___Copy[[#This Row],[Estado Encuesta Estudiantes]],"Realizada")</f>
        <v>1</v>
      </c>
      <c r="BS12" s="55" t="n">
        <f aca="false">COUNTIF(Reporte_Consolidación_2022___Copy[[#This Row],[Estado Infraestructura]],"Realizada")</f>
        <v>1</v>
      </c>
      <c r="BT12" s="55" t="n">
        <f aca="false">COUNTIF(Reporte_Consolidación_2022___Copy[[#This Row],[Estado Entrevista Líder Área Informática]],"Realizada")</f>
        <v>1</v>
      </c>
      <c r="BU12" s="55" t="n">
        <f aca="false">IF(Reporte_Consolidación_2022___Copy[[#This Row],[Estado Obs Aula]]="Realizada",1,IF(Reporte_Consolidación_2022___Copy[[#This Row],[Estado Obs Aula]]="NO aplica fichas",1,0))</f>
        <v>1</v>
      </c>
      <c r="BV12" s="55" t="n">
        <f aca="false">COUNTIF(Reporte_Consolidación_2022___Copy[[#This Row],[Estado Recolección Documental]],"Realizada")</f>
        <v>1</v>
      </c>
      <c r="BX12" s="56" t="n">
        <f aca="false">COUNTIF(Reporte_Consolidación_2022___Copy[[#This Row],[Nombre Coordinadora]:[Estado Recolección Documental]],"Realizada")</f>
        <v>11</v>
      </c>
      <c r="BY12" s="57" t="n">
        <f aca="false">BX12/12</f>
        <v>0.916666666666667</v>
      </c>
      <c r="BZ12" s="56" t="n">
        <f aca="false">IF(Reporte_Consolidación_2022___Copy[[#This Row],[Fecha Visita Día 1]]&gt;=DATE(2022,6,10),1,IF(Reporte_Consolidación_2022___Copy[[#This Row],[Fecha Visita Día 1]]="",2,0))</f>
        <v>0</v>
      </c>
      <c r="CA12" s="56" t="n">
        <f aca="false">IF(Reporte_Consolidación_2022___Copy[[#This Row],[Fecha Visita Día 2]]&gt;=DATE(2022,6,10),1,IF(Reporte_Consolidación_2022___Copy[[#This Row],[Fecha Visita Día 2]]="",2,0))</f>
        <v>0</v>
      </c>
      <c r="CB12" s="56"/>
      <c r="CC12" s="56"/>
      <c r="CD12" s="56"/>
    </row>
    <row r="13" customFormat="false" ht="15" hidden="true" customHeight="false" outlineLevel="0" collapsed="false">
      <c r="A13" s="21" t="s">
        <v>162</v>
      </c>
      <c r="B13" s="21" t="s">
        <v>163</v>
      </c>
      <c r="C13" s="21" t="s">
        <v>52</v>
      </c>
      <c r="D13" s="21" t="s">
        <v>164</v>
      </c>
      <c r="E13" s="21" t="s">
        <v>165</v>
      </c>
      <c r="F13" s="21" t="s">
        <v>217</v>
      </c>
      <c r="G13" s="52" t="n">
        <v>176001020065</v>
      </c>
      <c r="H13" s="0" t="n">
        <v>19</v>
      </c>
      <c r="I13" s="53" t="n">
        <v>44669</v>
      </c>
      <c r="J13" s="54" t="n">
        <v>0.24375</v>
      </c>
      <c r="K13" s="21" t="s">
        <v>15</v>
      </c>
      <c r="L13" s="21" t="s">
        <v>218</v>
      </c>
      <c r="M13" s="53" t="n">
        <v>44676</v>
      </c>
      <c r="N13" s="53" t="n">
        <v>44686</v>
      </c>
      <c r="O13" s="21" t="s">
        <v>219</v>
      </c>
      <c r="P13" s="53" t="n">
        <v>44676</v>
      </c>
      <c r="Q13" s="21" t="s">
        <v>15</v>
      </c>
      <c r="R13" s="53" t="n">
        <v>44685</v>
      </c>
      <c r="S13" s="21" t="s">
        <v>15</v>
      </c>
      <c r="T13" s="53" t="n">
        <v>44676</v>
      </c>
      <c r="U13" s="21" t="s">
        <v>15</v>
      </c>
      <c r="V13" s="53" t="n">
        <v>44686</v>
      </c>
      <c r="W13" s="21" t="s">
        <v>15</v>
      </c>
      <c r="X13" s="53" t="n">
        <v>44686</v>
      </c>
      <c r="Y13" s="21" t="s">
        <v>15</v>
      </c>
      <c r="Z13" s="53" t="n">
        <v>44686</v>
      </c>
      <c r="AA13" s="21" t="s">
        <v>15</v>
      </c>
      <c r="AB13" s="53" t="n">
        <v>44685</v>
      </c>
      <c r="AC13" s="21" t="s">
        <v>15</v>
      </c>
      <c r="AD13" s="53" t="n">
        <v>44685</v>
      </c>
      <c r="AE13" s="21" t="s">
        <v>15</v>
      </c>
      <c r="AF13" s="53" t="n">
        <v>44685</v>
      </c>
      <c r="AG13" s="21" t="s">
        <v>15</v>
      </c>
      <c r="AH13" s="53"/>
      <c r="AI13" s="21" t="s">
        <v>169</v>
      </c>
      <c r="AJ13" s="53" t="n">
        <v>44685</v>
      </c>
      <c r="AK13" s="21" t="s">
        <v>15</v>
      </c>
      <c r="AL13" s="21" t="s">
        <v>202</v>
      </c>
      <c r="AM13" s="21" t="s">
        <v>52</v>
      </c>
      <c r="AN13" s="54" t="n">
        <v>44722.275</v>
      </c>
      <c r="AO13" s="21" t="s">
        <v>220</v>
      </c>
      <c r="AP13" s="21" t="s">
        <v>172</v>
      </c>
      <c r="AQ13" s="21" t="s">
        <v>173</v>
      </c>
      <c r="AR13" s="21" t="s">
        <v>172</v>
      </c>
      <c r="AS13" s="0" t="s">
        <v>173</v>
      </c>
      <c r="AT13" s="21" t="s">
        <v>172</v>
      </c>
      <c r="AU13" s="0" t="s">
        <v>173</v>
      </c>
      <c r="AV13" s="0" t="n">
        <v>157</v>
      </c>
      <c r="AW13" s="0" t="s">
        <v>173</v>
      </c>
      <c r="AX13" s="0" t="n">
        <v>27</v>
      </c>
      <c r="AY13" s="0" t="s">
        <v>173</v>
      </c>
      <c r="AZ13" s="21" t="s">
        <v>172</v>
      </c>
      <c r="BA13" s="0" t="s">
        <v>173</v>
      </c>
      <c r="BB13" s="21" t="s">
        <v>172</v>
      </c>
      <c r="BC13" s="0" t="s">
        <v>173</v>
      </c>
      <c r="BG13" s="21" t="s">
        <v>52</v>
      </c>
      <c r="BH13" s="54" t="n">
        <v>44722.275</v>
      </c>
      <c r="BI13" s="21" t="s">
        <v>163</v>
      </c>
      <c r="BJ13" s="54" t="n">
        <v>44715.5340277778</v>
      </c>
      <c r="BK13" s="55" t="n">
        <f aca="false">COUNTIF(Reporte_Consolidación_2022___Copy[[#This Row],[Estado llamada]],"Realizada")</f>
        <v>1</v>
      </c>
      <c r="BL13" s="55" t="n">
        <f aca="false">COUNTIF(Reporte_Consolidación_2022___Copy[[#This Row],[Estado RID]],"Realizada")</f>
        <v>1</v>
      </c>
      <c r="BM13" s="55" t="n">
        <f aca="false">COUNTIF(Reporte_Consolidación_2022___Copy[[#This Row],[Estado Encuesta Directivos]],"Realizada")</f>
        <v>1</v>
      </c>
      <c r="BN13" s="55" t="n">
        <f aca="false">COUNTIF(Reporte_Consolidación_2022___Copy[[#This Row],[Estado PPT Programa Directivos]],"Realizada")</f>
        <v>1</v>
      </c>
      <c r="BO13" s="55" t="n">
        <f aca="false">COUNTIF(Reporte_Consolidación_2022___Copy[[#This Row],[Estado PPT Programa Docentes]],"Realizada")</f>
        <v>1</v>
      </c>
      <c r="BP13" s="55" t="n">
        <f aca="false">COUNTIF(Reporte_Consolidación_2022___Copy[[#This Row],[Estado Encuesta Docentes]],"Realizada")</f>
        <v>1</v>
      </c>
      <c r="BQ13" s="55" t="n">
        <f aca="false">COUNTIF(Reporte_Consolidación_2022___Copy[[#This Row],[Estado Taller PC Docentes]],"Realizada")</f>
        <v>1</v>
      </c>
      <c r="BR13" s="55" t="n">
        <f aca="false">COUNTIF(Reporte_Consolidación_2022___Copy[[#This Row],[Estado Encuesta Estudiantes]],"Realizada")</f>
        <v>1</v>
      </c>
      <c r="BS13" s="55" t="n">
        <f aca="false">COUNTIF(Reporte_Consolidación_2022___Copy[[#This Row],[Estado Infraestructura]],"Realizada")</f>
        <v>1</v>
      </c>
      <c r="BT13" s="55" t="n">
        <f aca="false">COUNTIF(Reporte_Consolidación_2022___Copy[[#This Row],[Estado Entrevista Líder Área Informática]],"Realizada")</f>
        <v>1</v>
      </c>
      <c r="BU13" s="55" t="n">
        <f aca="false">IF(Reporte_Consolidación_2022___Copy[[#This Row],[Estado Obs Aula]]="Realizada",1,IF(Reporte_Consolidación_2022___Copy[[#This Row],[Estado Obs Aula]]="NO aplica fichas",1,0))</f>
        <v>1</v>
      </c>
      <c r="BV13" s="55" t="n">
        <f aca="false">COUNTIF(Reporte_Consolidación_2022___Copy[[#This Row],[Estado Recolección Documental]],"Realizada")</f>
        <v>1</v>
      </c>
      <c r="BX13" s="56" t="n">
        <f aca="false">COUNTIF(Reporte_Consolidación_2022___Copy[[#This Row],[Nombre Coordinadora]:[Estado Recolección Documental]],"Realizada")</f>
        <v>11</v>
      </c>
      <c r="BY13" s="57" t="n">
        <f aca="false">BX13/12</f>
        <v>0.916666666666667</v>
      </c>
      <c r="BZ13" s="56" t="n">
        <f aca="false">IF(Reporte_Consolidación_2022___Copy[[#This Row],[Fecha Visita Día 1]]&gt;=DATE(2022,6,10),1,IF(Reporte_Consolidación_2022___Copy[[#This Row],[Fecha Visita Día 1]]="",2,0))</f>
        <v>0</v>
      </c>
      <c r="CA13" s="56" t="n">
        <f aca="false">IF(Reporte_Consolidación_2022___Copy[[#This Row],[Fecha Visita Día 2]]&gt;=DATE(2022,6,10),1,IF(Reporte_Consolidación_2022___Copy[[#This Row],[Fecha Visita Día 2]]="",2,0))</f>
        <v>0</v>
      </c>
      <c r="CB13" s="56"/>
      <c r="CC13" s="56"/>
      <c r="CD13" s="56"/>
    </row>
    <row r="14" customFormat="false" ht="15" hidden="true" customHeight="false" outlineLevel="0" collapsed="false">
      <c r="A14" s="21" t="s">
        <v>162</v>
      </c>
      <c r="B14" s="21" t="s">
        <v>163</v>
      </c>
      <c r="C14" s="21" t="s">
        <v>52</v>
      </c>
      <c r="D14" s="21" t="s">
        <v>164</v>
      </c>
      <c r="E14" s="21" t="s">
        <v>221</v>
      </c>
      <c r="F14" s="21" t="s">
        <v>222</v>
      </c>
      <c r="G14" s="52" t="n">
        <v>276130000628</v>
      </c>
      <c r="H14" s="0" t="n">
        <v>20</v>
      </c>
      <c r="I14" s="53" t="n">
        <v>44662</v>
      </c>
      <c r="J14" s="54" t="n">
        <v>0.459722222222222</v>
      </c>
      <c r="K14" s="21" t="s">
        <v>15</v>
      </c>
      <c r="L14" s="21" t="s">
        <v>223</v>
      </c>
      <c r="M14" s="53" t="n">
        <v>44672</v>
      </c>
      <c r="N14" s="53" t="n">
        <v>44673</v>
      </c>
      <c r="O14" s="21"/>
      <c r="P14" s="53" t="n">
        <v>44672</v>
      </c>
      <c r="Q14" s="21" t="s">
        <v>15</v>
      </c>
      <c r="R14" s="53" t="n">
        <v>44672</v>
      </c>
      <c r="S14" s="21" t="s">
        <v>15</v>
      </c>
      <c r="T14" s="53" t="n">
        <v>44672</v>
      </c>
      <c r="U14" s="21" t="s">
        <v>15</v>
      </c>
      <c r="V14" s="53" t="n">
        <v>44673</v>
      </c>
      <c r="W14" s="21" t="s">
        <v>15</v>
      </c>
      <c r="X14" s="53" t="n">
        <v>44673</v>
      </c>
      <c r="Y14" s="21" t="s">
        <v>15</v>
      </c>
      <c r="Z14" s="53" t="n">
        <v>44673</v>
      </c>
      <c r="AA14" s="21" t="s">
        <v>15</v>
      </c>
      <c r="AB14" s="53" t="n">
        <v>44672</v>
      </c>
      <c r="AC14" s="21" t="s">
        <v>15</v>
      </c>
      <c r="AD14" s="53" t="n">
        <v>44672</v>
      </c>
      <c r="AE14" s="21" t="s">
        <v>15</v>
      </c>
      <c r="AF14" s="53" t="n">
        <v>44673</v>
      </c>
      <c r="AG14" s="21" t="s">
        <v>15</v>
      </c>
      <c r="AH14" s="53"/>
      <c r="AI14" s="21" t="s">
        <v>169</v>
      </c>
      <c r="AJ14" s="53" t="n">
        <v>44672</v>
      </c>
      <c r="AK14" s="21" t="s">
        <v>15</v>
      </c>
      <c r="AL14" s="21" t="s">
        <v>202</v>
      </c>
      <c r="AM14" s="21" t="s">
        <v>52</v>
      </c>
      <c r="AN14" s="54" t="n">
        <v>44722.2736111111</v>
      </c>
      <c r="AO14" s="21" t="s">
        <v>224</v>
      </c>
      <c r="AP14" s="21" t="s">
        <v>172</v>
      </c>
      <c r="AQ14" s="21" t="s">
        <v>173</v>
      </c>
      <c r="AR14" s="21" t="s">
        <v>172</v>
      </c>
      <c r="AS14" s="0" t="s">
        <v>173</v>
      </c>
      <c r="AT14" s="21" t="s">
        <v>172</v>
      </c>
      <c r="AU14" s="0" t="s">
        <v>173</v>
      </c>
      <c r="AV14" s="0" t="n">
        <v>107</v>
      </c>
      <c r="AW14" s="0" t="s">
        <v>173</v>
      </c>
      <c r="AX14" s="0" t="n">
        <v>27</v>
      </c>
      <c r="AY14" s="0" t="s">
        <v>173</v>
      </c>
      <c r="AZ14" s="21" t="s">
        <v>172</v>
      </c>
      <c r="BA14" s="0" t="s">
        <v>173</v>
      </c>
      <c r="BB14" s="21" t="s">
        <v>172</v>
      </c>
      <c r="BC14" s="0" t="s">
        <v>173</v>
      </c>
      <c r="BF14" s="0" t="s">
        <v>225</v>
      </c>
      <c r="BG14" s="21" t="s">
        <v>52</v>
      </c>
      <c r="BH14" s="54" t="n">
        <v>44722.2736111111</v>
      </c>
      <c r="BI14" s="21" t="s">
        <v>163</v>
      </c>
      <c r="BJ14" s="54" t="n">
        <v>44708.6576388889</v>
      </c>
      <c r="BK14" s="55" t="n">
        <f aca="false">COUNTIF(Reporte_Consolidación_2022___Copy[[#This Row],[Estado llamada]],"Realizada")</f>
        <v>1</v>
      </c>
      <c r="BL14" s="55" t="n">
        <f aca="false">COUNTIF(Reporte_Consolidación_2022___Copy[[#This Row],[Estado RID]],"Realizada")</f>
        <v>1</v>
      </c>
      <c r="BM14" s="55" t="n">
        <f aca="false">COUNTIF(Reporte_Consolidación_2022___Copy[[#This Row],[Estado Encuesta Directivos]],"Realizada")</f>
        <v>1</v>
      </c>
      <c r="BN14" s="55" t="n">
        <f aca="false">COUNTIF(Reporte_Consolidación_2022___Copy[[#This Row],[Estado PPT Programa Directivos]],"Realizada")</f>
        <v>1</v>
      </c>
      <c r="BO14" s="55" t="n">
        <f aca="false">COUNTIF(Reporte_Consolidación_2022___Copy[[#This Row],[Estado PPT Programa Docentes]],"Realizada")</f>
        <v>1</v>
      </c>
      <c r="BP14" s="55" t="n">
        <f aca="false">COUNTIF(Reporte_Consolidación_2022___Copy[[#This Row],[Estado Encuesta Docentes]],"Realizada")</f>
        <v>1</v>
      </c>
      <c r="BQ14" s="55" t="n">
        <f aca="false">COUNTIF(Reporte_Consolidación_2022___Copy[[#This Row],[Estado Taller PC Docentes]],"Realizada")</f>
        <v>1</v>
      </c>
      <c r="BR14" s="55" t="n">
        <f aca="false">COUNTIF(Reporte_Consolidación_2022___Copy[[#This Row],[Estado Encuesta Estudiantes]],"Realizada")</f>
        <v>1</v>
      </c>
      <c r="BS14" s="55" t="n">
        <f aca="false">COUNTIF(Reporte_Consolidación_2022___Copy[[#This Row],[Estado Infraestructura]],"Realizada")</f>
        <v>1</v>
      </c>
      <c r="BT14" s="55" t="n">
        <f aca="false">COUNTIF(Reporte_Consolidación_2022___Copy[[#This Row],[Estado Entrevista Líder Área Informática]],"Realizada")</f>
        <v>1</v>
      </c>
      <c r="BU14" s="55" t="n">
        <f aca="false">IF(Reporte_Consolidación_2022___Copy[[#This Row],[Estado Obs Aula]]="Realizada",1,IF(Reporte_Consolidación_2022___Copy[[#This Row],[Estado Obs Aula]]="NO aplica fichas",1,0))</f>
        <v>1</v>
      </c>
      <c r="BV14" s="55" t="n">
        <f aca="false">COUNTIF(Reporte_Consolidación_2022___Copy[[#This Row],[Estado Recolección Documental]],"Realizada")</f>
        <v>1</v>
      </c>
      <c r="BX14" s="56" t="n">
        <f aca="false">COUNTIF(Reporte_Consolidación_2022___Copy[[#This Row],[Nombre Coordinadora]:[Estado Recolección Documental]],"Realizada")</f>
        <v>11</v>
      </c>
      <c r="BY14" s="57" t="n">
        <f aca="false">BX14/12</f>
        <v>0.916666666666667</v>
      </c>
      <c r="BZ14" s="56" t="n">
        <f aca="false">IF(Reporte_Consolidación_2022___Copy[[#This Row],[Fecha Visita Día 1]]&gt;=DATE(2022,6,10),1,IF(Reporte_Consolidación_2022___Copy[[#This Row],[Fecha Visita Día 1]]="",2,0))</f>
        <v>0</v>
      </c>
      <c r="CA14" s="56" t="n">
        <f aca="false">IF(Reporte_Consolidación_2022___Copy[[#This Row],[Fecha Visita Día 2]]&gt;=DATE(2022,6,10),1,IF(Reporte_Consolidación_2022___Copy[[#This Row],[Fecha Visita Día 2]]="",2,0))</f>
        <v>0</v>
      </c>
      <c r="CB14" s="56"/>
      <c r="CC14" s="56"/>
      <c r="CD14" s="56"/>
    </row>
    <row r="15" customFormat="false" ht="15" hidden="true" customHeight="false" outlineLevel="0" collapsed="false">
      <c r="A15" s="21" t="s">
        <v>162</v>
      </c>
      <c r="B15" s="21" t="s">
        <v>163</v>
      </c>
      <c r="C15" s="21" t="s">
        <v>52</v>
      </c>
      <c r="D15" s="21" t="s">
        <v>164</v>
      </c>
      <c r="E15" s="21" t="s">
        <v>226</v>
      </c>
      <c r="F15" s="21" t="s">
        <v>227</v>
      </c>
      <c r="G15" s="52" t="n">
        <v>276275000278</v>
      </c>
      <c r="H15" s="0" t="n">
        <v>21</v>
      </c>
      <c r="I15" s="53" t="n">
        <v>44662</v>
      </c>
      <c r="J15" s="54" t="n">
        <v>0.399305555555556</v>
      </c>
      <c r="K15" s="21" t="s">
        <v>15</v>
      </c>
      <c r="L15" s="21" t="s">
        <v>228</v>
      </c>
      <c r="M15" s="53" t="n">
        <v>44670</v>
      </c>
      <c r="N15" s="53" t="n">
        <v>44678</v>
      </c>
      <c r="O15" s="21" t="s">
        <v>229</v>
      </c>
      <c r="P15" s="53" t="n">
        <v>44670</v>
      </c>
      <c r="Q15" s="21" t="s">
        <v>15</v>
      </c>
      <c r="R15" s="53" t="n">
        <v>44670</v>
      </c>
      <c r="S15" s="21" t="s">
        <v>15</v>
      </c>
      <c r="T15" s="53" t="n">
        <v>44670</v>
      </c>
      <c r="U15" s="21" t="s">
        <v>15</v>
      </c>
      <c r="V15" s="53" t="n">
        <v>44670</v>
      </c>
      <c r="W15" s="21" t="s">
        <v>15</v>
      </c>
      <c r="X15" s="53" t="n">
        <v>44670</v>
      </c>
      <c r="Y15" s="21" t="s">
        <v>15</v>
      </c>
      <c r="Z15" s="53" t="n">
        <v>44678</v>
      </c>
      <c r="AA15" s="21" t="s">
        <v>15</v>
      </c>
      <c r="AB15" s="53" t="n">
        <v>44670</v>
      </c>
      <c r="AC15" s="21" t="s">
        <v>15</v>
      </c>
      <c r="AD15" s="53" t="n">
        <v>44670</v>
      </c>
      <c r="AE15" s="21" t="s">
        <v>15</v>
      </c>
      <c r="AF15" s="53" t="n">
        <v>44678</v>
      </c>
      <c r="AG15" s="21" t="s">
        <v>15</v>
      </c>
      <c r="AH15" s="53"/>
      <c r="AI15" s="21" t="s">
        <v>169</v>
      </c>
      <c r="AJ15" s="53" t="n">
        <v>44670</v>
      </c>
      <c r="AK15" s="21" t="s">
        <v>15</v>
      </c>
      <c r="AL15" s="21" t="s">
        <v>202</v>
      </c>
      <c r="AM15" s="21" t="s">
        <v>52</v>
      </c>
      <c r="AN15" s="54" t="n">
        <v>44722.2729166667</v>
      </c>
      <c r="AO15" s="21" t="s">
        <v>230</v>
      </c>
      <c r="AP15" s="21" t="s">
        <v>172</v>
      </c>
      <c r="AQ15" s="21" t="s">
        <v>173</v>
      </c>
      <c r="AR15" s="21" t="s">
        <v>172</v>
      </c>
      <c r="AS15" s="0" t="s">
        <v>173</v>
      </c>
      <c r="AT15" s="21" t="s">
        <v>172</v>
      </c>
      <c r="AU15" s="0" t="s">
        <v>173</v>
      </c>
      <c r="AV15" s="0" t="n">
        <v>36</v>
      </c>
      <c r="AW15" s="0" t="s">
        <v>173</v>
      </c>
      <c r="AX15" s="0" t="n">
        <v>22</v>
      </c>
      <c r="AY15" s="0" t="s">
        <v>173</v>
      </c>
      <c r="AZ15" s="21" t="s">
        <v>172</v>
      </c>
      <c r="BA15" s="0" t="s">
        <v>173</v>
      </c>
      <c r="BB15" s="21" t="s">
        <v>172</v>
      </c>
      <c r="BC15" s="0" t="s">
        <v>173</v>
      </c>
      <c r="BF15" s="0" t="s">
        <v>225</v>
      </c>
      <c r="BG15" s="21" t="s">
        <v>52</v>
      </c>
      <c r="BH15" s="54" t="n">
        <v>44722.2729166667</v>
      </c>
      <c r="BI15" s="21" t="s">
        <v>163</v>
      </c>
      <c r="BJ15" s="54" t="n">
        <v>44703.7722222222</v>
      </c>
      <c r="BK15" s="55" t="n">
        <f aca="false">COUNTIF(Reporte_Consolidación_2022___Copy[[#This Row],[Estado llamada]],"Realizada")</f>
        <v>1</v>
      </c>
      <c r="BL15" s="55" t="n">
        <f aca="false">COUNTIF(Reporte_Consolidación_2022___Copy[[#This Row],[Estado RID]],"Realizada")</f>
        <v>1</v>
      </c>
      <c r="BM15" s="55" t="n">
        <f aca="false">COUNTIF(Reporte_Consolidación_2022___Copy[[#This Row],[Estado Encuesta Directivos]],"Realizada")</f>
        <v>1</v>
      </c>
      <c r="BN15" s="55" t="n">
        <f aca="false">COUNTIF(Reporte_Consolidación_2022___Copy[[#This Row],[Estado PPT Programa Directivos]],"Realizada")</f>
        <v>1</v>
      </c>
      <c r="BO15" s="55" t="n">
        <f aca="false">COUNTIF(Reporte_Consolidación_2022___Copy[[#This Row],[Estado PPT Programa Docentes]],"Realizada")</f>
        <v>1</v>
      </c>
      <c r="BP15" s="55" t="n">
        <f aca="false">COUNTIF(Reporte_Consolidación_2022___Copy[[#This Row],[Estado Encuesta Docentes]],"Realizada")</f>
        <v>1</v>
      </c>
      <c r="BQ15" s="55" t="n">
        <f aca="false">COUNTIF(Reporte_Consolidación_2022___Copy[[#This Row],[Estado Taller PC Docentes]],"Realizada")</f>
        <v>1</v>
      </c>
      <c r="BR15" s="55" t="n">
        <f aca="false">COUNTIF(Reporte_Consolidación_2022___Copy[[#This Row],[Estado Encuesta Estudiantes]],"Realizada")</f>
        <v>1</v>
      </c>
      <c r="BS15" s="55" t="n">
        <f aca="false">COUNTIF(Reporte_Consolidación_2022___Copy[[#This Row],[Estado Infraestructura]],"Realizada")</f>
        <v>1</v>
      </c>
      <c r="BT15" s="55" t="n">
        <f aca="false">COUNTIF(Reporte_Consolidación_2022___Copy[[#This Row],[Estado Entrevista Líder Área Informática]],"Realizada")</f>
        <v>1</v>
      </c>
      <c r="BU15" s="55" t="n">
        <f aca="false">IF(Reporte_Consolidación_2022___Copy[[#This Row],[Estado Obs Aula]]="Realizada",1,IF(Reporte_Consolidación_2022___Copy[[#This Row],[Estado Obs Aula]]="NO aplica fichas",1,0))</f>
        <v>1</v>
      </c>
      <c r="BV15" s="55" t="n">
        <f aca="false">COUNTIF(Reporte_Consolidación_2022___Copy[[#This Row],[Estado Recolección Documental]],"Realizada")</f>
        <v>1</v>
      </c>
      <c r="BX15" s="56" t="n">
        <f aca="false">COUNTIF(Reporte_Consolidación_2022___Copy[[#This Row],[Nombre Coordinadora]:[Estado Recolección Documental]],"Realizada")</f>
        <v>11</v>
      </c>
      <c r="BY15" s="57" t="n">
        <f aca="false">BX15/12</f>
        <v>0.916666666666667</v>
      </c>
      <c r="BZ15" s="56" t="n">
        <f aca="false">IF(Reporte_Consolidación_2022___Copy[[#This Row],[Fecha Visita Día 1]]&gt;=DATE(2022,6,10),1,IF(Reporte_Consolidación_2022___Copy[[#This Row],[Fecha Visita Día 1]]="",2,0))</f>
        <v>0</v>
      </c>
      <c r="CA15" s="56" t="n">
        <f aca="false">IF(Reporte_Consolidación_2022___Copy[[#This Row],[Fecha Visita Día 2]]&gt;=DATE(2022,6,10),1,IF(Reporte_Consolidación_2022___Copy[[#This Row],[Fecha Visita Día 2]]="",2,0))</f>
        <v>0</v>
      </c>
      <c r="CB15" s="56"/>
      <c r="CC15" s="56"/>
      <c r="CD15" s="56"/>
    </row>
    <row r="16" customFormat="false" ht="15" hidden="true" customHeight="false" outlineLevel="0" collapsed="false">
      <c r="A16" s="21" t="s">
        <v>162</v>
      </c>
      <c r="B16" s="21" t="s">
        <v>163</v>
      </c>
      <c r="C16" s="21" t="s">
        <v>54</v>
      </c>
      <c r="D16" s="21" t="s">
        <v>231</v>
      </c>
      <c r="E16" s="21" t="s">
        <v>232</v>
      </c>
      <c r="F16" s="21" t="s">
        <v>233</v>
      </c>
      <c r="G16" s="52" t="n">
        <v>173001000359</v>
      </c>
      <c r="H16" s="0" t="n">
        <v>29</v>
      </c>
      <c r="I16" s="53" t="n">
        <v>44656</v>
      </c>
      <c r="J16" s="54" t="n">
        <v>0.454861111111111</v>
      </c>
      <c r="K16" s="21" t="s">
        <v>15</v>
      </c>
      <c r="L16" s="21" t="s">
        <v>234</v>
      </c>
      <c r="M16" s="53" t="n">
        <v>44683</v>
      </c>
      <c r="N16" s="53" t="n">
        <v>44699</v>
      </c>
      <c r="O16" s="21" t="s">
        <v>235</v>
      </c>
      <c r="P16" s="53" t="n">
        <v>44683</v>
      </c>
      <c r="Q16" s="21" t="s">
        <v>15</v>
      </c>
      <c r="R16" s="53" t="n">
        <v>44699</v>
      </c>
      <c r="S16" s="21" t="s">
        <v>15</v>
      </c>
      <c r="T16" s="53" t="n">
        <v>44683</v>
      </c>
      <c r="U16" s="21" t="s">
        <v>15</v>
      </c>
      <c r="V16" s="53" t="n">
        <v>44692</v>
      </c>
      <c r="W16" s="21" t="s">
        <v>15</v>
      </c>
      <c r="X16" s="53" t="n">
        <v>44699</v>
      </c>
      <c r="Y16" s="21" t="s">
        <v>15</v>
      </c>
      <c r="Z16" s="53" t="n">
        <v>44692</v>
      </c>
      <c r="AA16" s="21" t="s">
        <v>15</v>
      </c>
      <c r="AB16" s="53" t="n">
        <v>44692</v>
      </c>
      <c r="AC16" s="21" t="s">
        <v>15</v>
      </c>
      <c r="AD16" s="53" t="n">
        <v>44692</v>
      </c>
      <c r="AE16" s="21" t="s">
        <v>15</v>
      </c>
      <c r="AF16" s="53" t="n">
        <v>44692</v>
      </c>
      <c r="AG16" s="21" t="s">
        <v>15</v>
      </c>
      <c r="AH16" s="53"/>
      <c r="AI16" s="21" t="s">
        <v>169</v>
      </c>
      <c r="AJ16" s="53" t="n">
        <v>44699</v>
      </c>
      <c r="AK16" s="21" t="s">
        <v>15</v>
      </c>
      <c r="AL16" s="21" t="s">
        <v>202</v>
      </c>
      <c r="AM16" s="21" t="s">
        <v>236</v>
      </c>
      <c r="AN16" s="54" t="n">
        <v>44714.3729166667</v>
      </c>
      <c r="AO16" s="21" t="s">
        <v>237</v>
      </c>
      <c r="AP16" s="21" t="s">
        <v>172</v>
      </c>
      <c r="AQ16" s="21" t="s">
        <v>173</v>
      </c>
      <c r="AR16" s="21" t="s">
        <v>172</v>
      </c>
      <c r="AS16" s="0" t="s">
        <v>173</v>
      </c>
      <c r="AT16" s="21" t="s">
        <v>172</v>
      </c>
      <c r="AU16" s="0" t="s">
        <v>173</v>
      </c>
      <c r="AV16" s="0" t="n">
        <v>145</v>
      </c>
      <c r="AW16" s="0" t="s">
        <v>173</v>
      </c>
      <c r="AX16" s="0" t="n">
        <v>13</v>
      </c>
      <c r="AY16" s="0" t="s">
        <v>173</v>
      </c>
      <c r="AZ16" s="21" t="s">
        <v>172</v>
      </c>
      <c r="BA16" s="0" t="s">
        <v>173</v>
      </c>
      <c r="BB16" s="21" t="s">
        <v>172</v>
      </c>
      <c r="BC16" s="0" t="s">
        <v>173</v>
      </c>
      <c r="BG16" s="21" t="s">
        <v>236</v>
      </c>
      <c r="BH16" s="54" t="n">
        <v>44714.3729166667</v>
      </c>
      <c r="BI16" s="21" t="s">
        <v>163</v>
      </c>
      <c r="BJ16" s="54" t="n">
        <v>44713.8222222222</v>
      </c>
      <c r="BK16" s="55" t="n">
        <f aca="false">COUNTIF(Reporte_Consolidación_2022___Copy[[#This Row],[Estado llamada]],"Realizada")</f>
        <v>1</v>
      </c>
      <c r="BL16" s="55" t="n">
        <f aca="false">COUNTIF(Reporte_Consolidación_2022___Copy[[#This Row],[Estado RID]],"Realizada")</f>
        <v>1</v>
      </c>
      <c r="BM16" s="55" t="n">
        <f aca="false">COUNTIF(Reporte_Consolidación_2022___Copy[[#This Row],[Estado Encuesta Directivos]],"Realizada")</f>
        <v>1</v>
      </c>
      <c r="BN16" s="55" t="n">
        <f aca="false">COUNTIF(Reporte_Consolidación_2022___Copy[[#This Row],[Estado PPT Programa Directivos]],"Realizada")</f>
        <v>1</v>
      </c>
      <c r="BO16" s="55" t="n">
        <f aca="false">COUNTIF(Reporte_Consolidación_2022___Copy[[#This Row],[Estado PPT Programa Docentes]],"Realizada")</f>
        <v>1</v>
      </c>
      <c r="BP16" s="55" t="n">
        <f aca="false">COUNTIF(Reporte_Consolidación_2022___Copy[[#This Row],[Estado Encuesta Docentes]],"Realizada")</f>
        <v>1</v>
      </c>
      <c r="BQ16" s="55" t="n">
        <f aca="false">COUNTIF(Reporte_Consolidación_2022___Copy[[#This Row],[Estado Taller PC Docentes]],"Realizada")</f>
        <v>1</v>
      </c>
      <c r="BR16" s="55" t="n">
        <f aca="false">COUNTIF(Reporte_Consolidación_2022___Copy[[#This Row],[Estado Encuesta Estudiantes]],"Realizada")</f>
        <v>1</v>
      </c>
      <c r="BS16" s="55" t="n">
        <f aca="false">COUNTIF(Reporte_Consolidación_2022___Copy[[#This Row],[Estado Infraestructura]],"Realizada")</f>
        <v>1</v>
      </c>
      <c r="BT16" s="55" t="n">
        <f aca="false">COUNTIF(Reporte_Consolidación_2022___Copy[[#This Row],[Estado Entrevista Líder Área Informática]],"Realizada")</f>
        <v>1</v>
      </c>
      <c r="BU16" s="55" t="n">
        <f aca="false">IF(Reporte_Consolidación_2022___Copy[[#This Row],[Estado Obs Aula]]="Realizada",1,IF(Reporte_Consolidación_2022___Copy[[#This Row],[Estado Obs Aula]]="NO aplica fichas",1,0))</f>
        <v>1</v>
      </c>
      <c r="BV16" s="55" t="n">
        <f aca="false">COUNTIF(Reporte_Consolidación_2022___Copy[[#This Row],[Estado Recolección Documental]],"Realizada")</f>
        <v>1</v>
      </c>
      <c r="BX16" s="56" t="n">
        <f aca="false">COUNTIF(Reporte_Consolidación_2022___Copy[[#This Row],[Nombre Coordinadora]:[Estado Recolección Documental]],"Realizada")</f>
        <v>11</v>
      </c>
      <c r="BY16" s="57" t="n">
        <f aca="false">BX16/12</f>
        <v>0.916666666666667</v>
      </c>
      <c r="BZ16" s="56" t="n">
        <f aca="false">IF(Reporte_Consolidación_2022___Copy[[#This Row],[Fecha Visita Día 1]]&gt;=DATE(2022,6,10),1,IF(Reporte_Consolidación_2022___Copy[[#This Row],[Fecha Visita Día 1]]="",2,0))</f>
        <v>0</v>
      </c>
      <c r="CA16" s="56" t="n">
        <f aca="false">IF(Reporte_Consolidación_2022___Copy[[#This Row],[Fecha Visita Día 2]]&gt;=DATE(2022,6,10),1,IF(Reporte_Consolidación_2022___Copy[[#This Row],[Fecha Visita Día 2]]="",2,0))</f>
        <v>0</v>
      </c>
      <c r="CB16" s="56"/>
      <c r="CC16" s="56"/>
      <c r="CD16" s="56"/>
    </row>
    <row r="17" customFormat="false" ht="15" hidden="true" customHeight="false" outlineLevel="0" collapsed="false">
      <c r="A17" s="21" t="s">
        <v>162</v>
      </c>
      <c r="B17" s="21" t="s">
        <v>163</v>
      </c>
      <c r="C17" s="21" t="s">
        <v>54</v>
      </c>
      <c r="D17" s="21" t="s">
        <v>231</v>
      </c>
      <c r="E17" s="21" t="s">
        <v>232</v>
      </c>
      <c r="F17" s="21" t="s">
        <v>238</v>
      </c>
      <c r="G17" s="52" t="n">
        <v>173001000341</v>
      </c>
      <c r="H17" s="0" t="n">
        <v>30</v>
      </c>
      <c r="I17" s="53" t="n">
        <v>44657</v>
      </c>
      <c r="J17" s="54" t="n">
        <v>0.4625</v>
      </c>
      <c r="K17" s="21" t="s">
        <v>15</v>
      </c>
      <c r="L17" s="21" t="s">
        <v>234</v>
      </c>
      <c r="M17" s="53" t="n">
        <v>44673</v>
      </c>
      <c r="N17" s="53" t="n">
        <v>44691</v>
      </c>
      <c r="O17" s="21" t="s">
        <v>239</v>
      </c>
      <c r="P17" s="53" t="n">
        <v>44673</v>
      </c>
      <c r="Q17" s="21" t="s">
        <v>15</v>
      </c>
      <c r="R17" s="53" t="n">
        <v>44691</v>
      </c>
      <c r="S17" s="21" t="s">
        <v>15</v>
      </c>
      <c r="T17" s="53" t="n">
        <v>44673</v>
      </c>
      <c r="U17" s="21" t="s">
        <v>15</v>
      </c>
      <c r="V17" s="53" t="n">
        <v>44673</v>
      </c>
      <c r="W17" s="21" t="s">
        <v>15</v>
      </c>
      <c r="X17" s="53" t="n">
        <v>44673</v>
      </c>
      <c r="Y17" s="21" t="s">
        <v>15</v>
      </c>
      <c r="Z17" s="53" t="n">
        <v>44678</v>
      </c>
      <c r="AA17" s="21" t="s">
        <v>15</v>
      </c>
      <c r="AB17" s="53" t="n">
        <v>44708</v>
      </c>
      <c r="AC17" s="21" t="s">
        <v>15</v>
      </c>
      <c r="AD17" s="53" t="n">
        <v>44673</v>
      </c>
      <c r="AE17" s="21" t="s">
        <v>15</v>
      </c>
      <c r="AF17" s="53" t="n">
        <v>44673</v>
      </c>
      <c r="AG17" s="21" t="s">
        <v>15</v>
      </c>
      <c r="AH17" s="53"/>
      <c r="AI17" s="21" t="s">
        <v>169</v>
      </c>
      <c r="AJ17" s="53" t="n">
        <v>44691</v>
      </c>
      <c r="AK17" s="21" t="s">
        <v>15</v>
      </c>
      <c r="AL17" s="21" t="s">
        <v>202</v>
      </c>
      <c r="AM17" s="21" t="s">
        <v>236</v>
      </c>
      <c r="AN17" s="54" t="n">
        <v>44705.8527777778</v>
      </c>
      <c r="AO17" s="21" t="s">
        <v>240</v>
      </c>
      <c r="AP17" s="21" t="s">
        <v>172</v>
      </c>
      <c r="AQ17" s="21" t="s">
        <v>173</v>
      </c>
      <c r="AR17" s="21" t="s">
        <v>172</v>
      </c>
      <c r="AS17" s="0" t="s">
        <v>173</v>
      </c>
      <c r="AT17" s="21" t="s">
        <v>172</v>
      </c>
      <c r="AU17" s="0" t="s">
        <v>173</v>
      </c>
      <c r="AV17" s="0" t="n">
        <v>75</v>
      </c>
      <c r="AW17" s="0" t="s">
        <v>173</v>
      </c>
      <c r="AX17" s="0" t="n">
        <v>21</v>
      </c>
      <c r="AY17" s="0" t="s">
        <v>173</v>
      </c>
      <c r="AZ17" s="21" t="s">
        <v>172</v>
      </c>
      <c r="BA17" s="0" t="s">
        <v>173</v>
      </c>
      <c r="BB17" s="21" t="s">
        <v>172</v>
      </c>
      <c r="BC17" s="0" t="s">
        <v>173</v>
      </c>
      <c r="BG17" s="21" t="s">
        <v>236</v>
      </c>
      <c r="BH17" s="54" t="n">
        <v>44705.8527777778</v>
      </c>
      <c r="BI17" s="21" t="s">
        <v>163</v>
      </c>
      <c r="BJ17" s="54" t="n">
        <v>44696.5076388889</v>
      </c>
      <c r="BK17" s="55" t="n">
        <f aca="false">COUNTIF(Reporte_Consolidación_2022___Copy[[#This Row],[Estado llamada]],"Realizada")</f>
        <v>1</v>
      </c>
      <c r="BL17" s="55" t="n">
        <f aca="false">COUNTIF(Reporte_Consolidación_2022___Copy[[#This Row],[Estado RID]],"Realizada")</f>
        <v>1</v>
      </c>
      <c r="BM17" s="55" t="n">
        <f aca="false">COUNTIF(Reporte_Consolidación_2022___Copy[[#This Row],[Estado Encuesta Directivos]],"Realizada")</f>
        <v>1</v>
      </c>
      <c r="BN17" s="55" t="n">
        <f aca="false">COUNTIF(Reporte_Consolidación_2022___Copy[[#This Row],[Estado PPT Programa Directivos]],"Realizada")</f>
        <v>1</v>
      </c>
      <c r="BO17" s="55" t="n">
        <f aca="false">COUNTIF(Reporte_Consolidación_2022___Copy[[#This Row],[Estado PPT Programa Docentes]],"Realizada")</f>
        <v>1</v>
      </c>
      <c r="BP17" s="55" t="n">
        <f aca="false">COUNTIF(Reporte_Consolidación_2022___Copy[[#This Row],[Estado Encuesta Docentes]],"Realizada")</f>
        <v>1</v>
      </c>
      <c r="BQ17" s="55" t="n">
        <f aca="false">COUNTIF(Reporte_Consolidación_2022___Copy[[#This Row],[Estado Taller PC Docentes]],"Realizada")</f>
        <v>1</v>
      </c>
      <c r="BR17" s="55" t="n">
        <f aca="false">COUNTIF(Reporte_Consolidación_2022___Copy[[#This Row],[Estado Encuesta Estudiantes]],"Realizada")</f>
        <v>1</v>
      </c>
      <c r="BS17" s="55" t="n">
        <f aca="false">COUNTIF(Reporte_Consolidación_2022___Copy[[#This Row],[Estado Infraestructura]],"Realizada")</f>
        <v>1</v>
      </c>
      <c r="BT17" s="55" t="n">
        <f aca="false">COUNTIF(Reporte_Consolidación_2022___Copy[[#This Row],[Estado Entrevista Líder Área Informática]],"Realizada")</f>
        <v>1</v>
      </c>
      <c r="BU17" s="55" t="n">
        <f aca="false">IF(Reporte_Consolidación_2022___Copy[[#This Row],[Estado Obs Aula]]="Realizada",1,IF(Reporte_Consolidación_2022___Copy[[#This Row],[Estado Obs Aula]]="NO aplica fichas",1,0))</f>
        <v>1</v>
      </c>
      <c r="BV17" s="55" t="n">
        <f aca="false">COUNTIF(Reporte_Consolidación_2022___Copy[[#This Row],[Estado Recolección Documental]],"Realizada")</f>
        <v>1</v>
      </c>
      <c r="BX17" s="56" t="n">
        <f aca="false">COUNTIF(Reporte_Consolidación_2022___Copy[[#This Row],[Nombre Coordinadora]:[Estado Recolección Documental]],"Realizada")</f>
        <v>11</v>
      </c>
      <c r="BY17" s="57" t="n">
        <f aca="false">BX17/12</f>
        <v>0.916666666666667</v>
      </c>
      <c r="BZ17" s="56" t="n">
        <f aca="false">IF(Reporte_Consolidación_2022___Copy[[#This Row],[Fecha Visita Día 1]]&gt;=DATE(2022,6,10),1,IF(Reporte_Consolidación_2022___Copy[[#This Row],[Fecha Visita Día 1]]="",2,0))</f>
        <v>0</v>
      </c>
      <c r="CA17" s="56" t="n">
        <f aca="false">IF(Reporte_Consolidación_2022___Copy[[#This Row],[Fecha Visita Día 2]]&gt;=DATE(2022,6,10),1,IF(Reporte_Consolidación_2022___Copy[[#This Row],[Fecha Visita Día 2]]="",2,0))</f>
        <v>0</v>
      </c>
      <c r="CB17" s="56"/>
      <c r="CC17" s="56"/>
      <c r="CD17" s="56"/>
    </row>
    <row r="18" customFormat="false" ht="15" hidden="true" customHeight="false" outlineLevel="0" collapsed="false">
      <c r="A18" s="21" t="s">
        <v>162</v>
      </c>
      <c r="B18" s="21" t="s">
        <v>163</v>
      </c>
      <c r="C18" s="21" t="s">
        <v>54</v>
      </c>
      <c r="D18" s="21" t="s">
        <v>231</v>
      </c>
      <c r="E18" s="21" t="s">
        <v>232</v>
      </c>
      <c r="F18" s="21" t="s">
        <v>241</v>
      </c>
      <c r="G18" s="52" t="n">
        <v>273001004073</v>
      </c>
      <c r="H18" s="0" t="n">
        <v>31</v>
      </c>
      <c r="I18" s="53" t="n">
        <v>44657</v>
      </c>
      <c r="J18" s="54" t="n">
        <v>0.402777777777778</v>
      </c>
      <c r="K18" s="21" t="s">
        <v>15</v>
      </c>
      <c r="L18" s="21" t="s">
        <v>234</v>
      </c>
      <c r="M18" s="53" t="n">
        <v>44687</v>
      </c>
      <c r="N18" s="53" t="n">
        <v>44705</v>
      </c>
      <c r="O18" s="21" t="s">
        <v>242</v>
      </c>
      <c r="P18" s="53" t="n">
        <v>44687</v>
      </c>
      <c r="Q18" s="21" t="s">
        <v>15</v>
      </c>
      <c r="R18" s="53" t="n">
        <v>44701</v>
      </c>
      <c r="S18" s="21" t="s">
        <v>15</v>
      </c>
      <c r="T18" s="53" t="n">
        <v>44687</v>
      </c>
      <c r="U18" s="21" t="s">
        <v>15</v>
      </c>
      <c r="V18" s="53" t="n">
        <v>44705</v>
      </c>
      <c r="W18" s="21" t="s">
        <v>15</v>
      </c>
      <c r="X18" s="53" t="n">
        <v>44700</v>
      </c>
      <c r="Y18" s="21" t="s">
        <v>15</v>
      </c>
      <c r="Z18" s="53" t="n">
        <v>44705</v>
      </c>
      <c r="AA18" s="21" t="s">
        <v>15</v>
      </c>
      <c r="AB18" s="53" t="n">
        <v>44700</v>
      </c>
      <c r="AC18" s="21" t="s">
        <v>15</v>
      </c>
      <c r="AD18" s="53" t="n">
        <v>44687</v>
      </c>
      <c r="AE18" s="21" t="s">
        <v>15</v>
      </c>
      <c r="AF18" s="53" t="n">
        <v>44700</v>
      </c>
      <c r="AG18" s="21" t="s">
        <v>15</v>
      </c>
      <c r="AH18" s="53"/>
      <c r="AI18" s="21" t="s">
        <v>169</v>
      </c>
      <c r="AJ18" s="53" t="n">
        <v>44700</v>
      </c>
      <c r="AK18" s="21" t="s">
        <v>15</v>
      </c>
      <c r="AL18" s="21" t="s">
        <v>202</v>
      </c>
      <c r="AM18" s="21" t="s">
        <v>163</v>
      </c>
      <c r="AN18" s="54" t="n">
        <v>44706.9069444444</v>
      </c>
      <c r="AO18" s="21" t="s">
        <v>243</v>
      </c>
      <c r="AP18" s="21" t="s">
        <v>172</v>
      </c>
      <c r="AQ18" s="21" t="s">
        <v>173</v>
      </c>
      <c r="AR18" s="21" t="s">
        <v>172</v>
      </c>
      <c r="AS18" s="0" t="s">
        <v>173</v>
      </c>
      <c r="AT18" s="21" t="s">
        <v>172</v>
      </c>
      <c r="AU18" s="0" t="s">
        <v>173</v>
      </c>
      <c r="AV18" s="0" t="n">
        <v>53</v>
      </c>
      <c r="AW18" s="0" t="s">
        <v>173</v>
      </c>
      <c r="AX18" s="0" t="n">
        <v>5</v>
      </c>
      <c r="AY18" s="0" t="s">
        <v>173</v>
      </c>
      <c r="AZ18" s="21" t="s">
        <v>172</v>
      </c>
      <c r="BA18" s="0" t="s">
        <v>173</v>
      </c>
      <c r="BB18" s="21" t="s">
        <v>172</v>
      </c>
      <c r="BC18" s="0" t="s">
        <v>173</v>
      </c>
      <c r="BF18" s="0" t="s">
        <v>244</v>
      </c>
      <c r="BG18" s="21" t="s">
        <v>236</v>
      </c>
      <c r="BH18" s="54" t="n">
        <v>44706.4993055556</v>
      </c>
      <c r="BI18" s="21" t="s">
        <v>163</v>
      </c>
      <c r="BJ18" s="54" t="n">
        <v>44706.9069444444</v>
      </c>
      <c r="BK18" s="55" t="n">
        <f aca="false">COUNTIF(Reporte_Consolidación_2022___Copy[[#This Row],[Estado llamada]],"Realizada")</f>
        <v>1</v>
      </c>
      <c r="BL18" s="55" t="n">
        <f aca="false">COUNTIF(Reporte_Consolidación_2022___Copy[[#This Row],[Estado RID]],"Realizada")</f>
        <v>1</v>
      </c>
      <c r="BM18" s="55" t="n">
        <f aca="false">COUNTIF(Reporte_Consolidación_2022___Copy[[#This Row],[Estado Encuesta Directivos]],"Realizada")</f>
        <v>1</v>
      </c>
      <c r="BN18" s="55" t="n">
        <f aca="false">COUNTIF(Reporte_Consolidación_2022___Copy[[#This Row],[Estado PPT Programa Directivos]],"Realizada")</f>
        <v>1</v>
      </c>
      <c r="BO18" s="55" t="n">
        <f aca="false">COUNTIF(Reporte_Consolidación_2022___Copy[[#This Row],[Estado PPT Programa Docentes]],"Realizada")</f>
        <v>1</v>
      </c>
      <c r="BP18" s="55" t="n">
        <f aca="false">COUNTIF(Reporte_Consolidación_2022___Copy[[#This Row],[Estado Encuesta Docentes]],"Realizada")</f>
        <v>1</v>
      </c>
      <c r="BQ18" s="55" t="n">
        <f aca="false">COUNTIF(Reporte_Consolidación_2022___Copy[[#This Row],[Estado Taller PC Docentes]],"Realizada")</f>
        <v>1</v>
      </c>
      <c r="BR18" s="55" t="n">
        <f aca="false">COUNTIF(Reporte_Consolidación_2022___Copy[[#This Row],[Estado Encuesta Estudiantes]],"Realizada")</f>
        <v>1</v>
      </c>
      <c r="BS18" s="55" t="n">
        <f aca="false">COUNTIF(Reporte_Consolidación_2022___Copy[[#This Row],[Estado Infraestructura]],"Realizada")</f>
        <v>1</v>
      </c>
      <c r="BT18" s="55" t="n">
        <f aca="false">COUNTIF(Reporte_Consolidación_2022___Copy[[#This Row],[Estado Entrevista Líder Área Informática]],"Realizada")</f>
        <v>1</v>
      </c>
      <c r="BU18" s="55" t="n">
        <f aca="false">IF(Reporte_Consolidación_2022___Copy[[#This Row],[Estado Obs Aula]]="Realizada",1,IF(Reporte_Consolidación_2022___Copy[[#This Row],[Estado Obs Aula]]="NO aplica fichas",1,0))</f>
        <v>1</v>
      </c>
      <c r="BV18" s="55" t="n">
        <f aca="false">COUNTIF(Reporte_Consolidación_2022___Copy[[#This Row],[Estado Recolección Documental]],"Realizada")</f>
        <v>1</v>
      </c>
      <c r="BX18" s="56" t="n">
        <f aca="false">COUNTIF(Reporte_Consolidación_2022___Copy[[#This Row],[Nombre Coordinadora]:[Estado Recolección Documental]],"Realizada")</f>
        <v>11</v>
      </c>
      <c r="BY18" s="57" t="n">
        <f aca="false">BX18/12</f>
        <v>0.916666666666667</v>
      </c>
      <c r="BZ18" s="56" t="n">
        <f aca="false">IF(Reporte_Consolidación_2022___Copy[[#This Row],[Fecha Visita Día 1]]&gt;=DATE(2022,6,10),1,IF(Reporte_Consolidación_2022___Copy[[#This Row],[Fecha Visita Día 1]]="",2,0))</f>
        <v>0</v>
      </c>
      <c r="CA18" s="56" t="n">
        <f aca="false">IF(Reporte_Consolidación_2022___Copy[[#This Row],[Fecha Visita Día 2]]&gt;=DATE(2022,6,10),1,IF(Reporte_Consolidación_2022___Copy[[#This Row],[Fecha Visita Día 2]]="",2,0))</f>
        <v>0</v>
      </c>
      <c r="CB18" s="56"/>
      <c r="CC18" s="56"/>
      <c r="CD18" s="56"/>
    </row>
    <row r="19" customFormat="false" ht="15" hidden="false" customHeight="false" outlineLevel="0" collapsed="false">
      <c r="A19" s="21" t="s">
        <v>162</v>
      </c>
      <c r="B19" s="21" t="s">
        <v>163</v>
      </c>
      <c r="C19" s="58" t="s">
        <v>54</v>
      </c>
      <c r="D19" s="21" t="s">
        <v>231</v>
      </c>
      <c r="E19" s="21" t="s">
        <v>232</v>
      </c>
      <c r="F19" s="21" t="s">
        <v>245</v>
      </c>
      <c r="G19" s="52" t="n">
        <v>173001010214</v>
      </c>
      <c r="H19" s="0" t="n">
        <v>32</v>
      </c>
      <c r="I19" s="53" t="n">
        <v>44662</v>
      </c>
      <c r="J19" s="54" t="n">
        <v>0.638888888888889</v>
      </c>
      <c r="K19" s="21" t="s">
        <v>15</v>
      </c>
      <c r="L19" s="21" t="s">
        <v>246</v>
      </c>
      <c r="M19" s="53" t="n">
        <v>44669</v>
      </c>
      <c r="N19" s="53" t="n">
        <v>44684</v>
      </c>
      <c r="O19" s="21" t="s">
        <v>247</v>
      </c>
      <c r="P19" s="53" t="n">
        <v>44669</v>
      </c>
      <c r="Q19" s="21" t="s">
        <v>15</v>
      </c>
      <c r="R19" s="53" t="n">
        <v>44680</v>
      </c>
      <c r="S19" s="21" t="s">
        <v>15</v>
      </c>
      <c r="T19" s="53" t="n">
        <v>44669</v>
      </c>
      <c r="U19" s="21" t="s">
        <v>15</v>
      </c>
      <c r="V19" s="53" t="n">
        <v>44684</v>
      </c>
      <c r="W19" s="21" t="s">
        <v>15</v>
      </c>
      <c r="X19" s="53" t="n">
        <v>44684</v>
      </c>
      <c r="Y19" s="21" t="s">
        <v>15</v>
      </c>
      <c r="Z19" s="53" t="n">
        <v>44684</v>
      </c>
      <c r="AA19" s="21" t="s">
        <v>15</v>
      </c>
      <c r="AB19" s="53" t="n">
        <v>44684</v>
      </c>
      <c r="AC19" s="21" t="s">
        <v>15</v>
      </c>
      <c r="AD19" s="53" t="n">
        <v>44680</v>
      </c>
      <c r="AE19" s="21" t="s">
        <v>15</v>
      </c>
      <c r="AF19" s="53" t="n">
        <v>44669</v>
      </c>
      <c r="AG19" s="21" t="s">
        <v>15</v>
      </c>
      <c r="AH19" s="59" t="n">
        <v>44680</v>
      </c>
      <c r="AI19" s="21" t="s">
        <v>15</v>
      </c>
      <c r="AJ19" s="53" t="n">
        <v>44684</v>
      </c>
      <c r="AK19" s="21" t="s">
        <v>15</v>
      </c>
      <c r="AL19" s="21" t="s">
        <v>202</v>
      </c>
      <c r="AM19" s="21" t="s">
        <v>163</v>
      </c>
      <c r="AN19" s="54" t="n">
        <v>44712.6854166667</v>
      </c>
      <c r="AO19" s="21" t="s">
        <v>248</v>
      </c>
      <c r="AP19" s="21" t="s">
        <v>172</v>
      </c>
      <c r="AQ19" s="21" t="s">
        <v>173</v>
      </c>
      <c r="AR19" s="21" t="s">
        <v>172</v>
      </c>
      <c r="AS19" s="0" t="s">
        <v>173</v>
      </c>
      <c r="AT19" s="21" t="s">
        <v>172</v>
      </c>
      <c r="AU19" s="0" t="s">
        <v>173</v>
      </c>
      <c r="AV19" s="0" t="n">
        <v>109</v>
      </c>
      <c r="AW19" s="0" t="s">
        <v>173</v>
      </c>
      <c r="AX19" s="0" t="n">
        <v>26</v>
      </c>
      <c r="AY19" s="0" t="s">
        <v>173</v>
      </c>
      <c r="AZ19" s="21" t="s">
        <v>172</v>
      </c>
      <c r="BA19" s="0" t="s">
        <v>173</v>
      </c>
      <c r="BB19" s="21" t="s">
        <v>172</v>
      </c>
      <c r="BC19" s="0" t="s">
        <v>173</v>
      </c>
      <c r="BF19" s="0" t="s">
        <v>249</v>
      </c>
      <c r="BG19" s="21" t="s">
        <v>236</v>
      </c>
      <c r="BH19" s="54" t="n">
        <v>44707.6243055556</v>
      </c>
      <c r="BI19" s="21" t="s">
        <v>163</v>
      </c>
      <c r="BJ19" s="54" t="n">
        <v>44712.6854166667</v>
      </c>
      <c r="BK19" s="55" t="n">
        <f aca="false">COUNTIF(Reporte_Consolidación_2022___Copy[[#This Row],[Estado llamada]],"Realizada")</f>
        <v>1</v>
      </c>
      <c r="BL19" s="55" t="n">
        <f aca="false">COUNTIF(Reporte_Consolidación_2022___Copy[[#This Row],[Estado RID]],"Realizada")</f>
        <v>1</v>
      </c>
      <c r="BM19" s="55" t="n">
        <f aca="false">COUNTIF(Reporte_Consolidación_2022___Copy[[#This Row],[Estado Encuesta Directivos]],"Realizada")</f>
        <v>1</v>
      </c>
      <c r="BN19" s="55" t="n">
        <f aca="false">COUNTIF(Reporte_Consolidación_2022___Copy[[#This Row],[Estado PPT Programa Directivos]],"Realizada")</f>
        <v>1</v>
      </c>
      <c r="BO19" s="55" t="n">
        <f aca="false">COUNTIF(Reporte_Consolidación_2022___Copy[[#This Row],[Estado PPT Programa Docentes]],"Realizada")</f>
        <v>1</v>
      </c>
      <c r="BP19" s="55" t="n">
        <f aca="false">COUNTIF(Reporte_Consolidación_2022___Copy[[#This Row],[Estado Encuesta Docentes]],"Realizada")</f>
        <v>1</v>
      </c>
      <c r="BQ19" s="55" t="n">
        <f aca="false">COUNTIF(Reporte_Consolidación_2022___Copy[[#This Row],[Estado Taller PC Docentes]],"Realizada")</f>
        <v>1</v>
      </c>
      <c r="BR19" s="55" t="n">
        <f aca="false">COUNTIF(Reporte_Consolidación_2022___Copy[[#This Row],[Estado Encuesta Estudiantes]],"Realizada")</f>
        <v>1</v>
      </c>
      <c r="BS19" s="55" t="n">
        <f aca="false">COUNTIF(Reporte_Consolidación_2022___Copy[[#This Row],[Estado Infraestructura]],"Realizada")</f>
        <v>1</v>
      </c>
      <c r="BT19" s="55" t="n">
        <f aca="false">COUNTIF(Reporte_Consolidación_2022___Copy[[#This Row],[Estado Entrevista Líder Área Informática]],"Realizada")</f>
        <v>1</v>
      </c>
      <c r="BU19" s="55" t="n">
        <f aca="false">IF(Reporte_Consolidación_2022___Copy[[#This Row],[Estado Obs Aula]]="Realizada",1,IF(Reporte_Consolidación_2022___Copy[[#This Row],[Estado Obs Aula]]="NO aplica fichas",1,0))</f>
        <v>1</v>
      </c>
      <c r="BV19" s="55" t="n">
        <f aca="false">COUNTIF(Reporte_Consolidación_2022___Copy[[#This Row],[Estado Recolección Documental]],"Realizada")</f>
        <v>1</v>
      </c>
      <c r="BX19" s="56" t="n">
        <f aca="false">COUNTIF(Reporte_Consolidación_2022___Copy[[#This Row],[Nombre Coordinadora]:[Estado Recolección Documental]],"Realizada")</f>
        <v>12</v>
      </c>
      <c r="BY19" s="57" t="n">
        <f aca="false">BX19/12</f>
        <v>1</v>
      </c>
      <c r="BZ19" s="56" t="n">
        <f aca="false">IF(Reporte_Consolidación_2022___Copy[[#This Row],[Fecha Visita Día 1]]&gt;=DATE(2022,6,10),1,IF(Reporte_Consolidación_2022___Copy[[#This Row],[Fecha Visita Día 1]]="",2,0))</f>
        <v>0</v>
      </c>
      <c r="CA19" s="56" t="n">
        <f aca="false">IF(Reporte_Consolidación_2022___Copy[[#This Row],[Fecha Visita Día 2]]&gt;=DATE(2022,6,10),1,IF(Reporte_Consolidación_2022___Copy[[#This Row],[Fecha Visita Día 2]]="",2,0))</f>
        <v>0</v>
      </c>
      <c r="CB19" s="56"/>
      <c r="CC19" s="56"/>
      <c r="CD19" s="56"/>
    </row>
    <row r="20" customFormat="false" ht="15" hidden="true" customHeight="false" outlineLevel="0" collapsed="false">
      <c r="A20" s="21" t="s">
        <v>162</v>
      </c>
      <c r="B20" s="21" t="s">
        <v>163</v>
      </c>
      <c r="C20" s="21" t="s">
        <v>54</v>
      </c>
      <c r="D20" s="21" t="s">
        <v>231</v>
      </c>
      <c r="E20" s="21" t="s">
        <v>232</v>
      </c>
      <c r="F20" s="21" t="s">
        <v>250</v>
      </c>
      <c r="G20" s="52" t="n">
        <v>173001005351</v>
      </c>
      <c r="H20" s="0" t="n">
        <v>33</v>
      </c>
      <c r="I20" s="53" t="n">
        <v>44708</v>
      </c>
      <c r="J20" s="54" t="n">
        <v>0.430555555555556</v>
      </c>
      <c r="K20" s="21" t="s">
        <v>15</v>
      </c>
      <c r="L20" s="21" t="s">
        <v>246</v>
      </c>
      <c r="M20" s="53" t="n">
        <v>44712</v>
      </c>
      <c r="N20" s="53" t="n">
        <v>44719</v>
      </c>
      <c r="O20" s="21" t="s">
        <v>251</v>
      </c>
      <c r="P20" s="53" t="n">
        <v>44712</v>
      </c>
      <c r="Q20" s="21" t="s">
        <v>15</v>
      </c>
      <c r="R20" s="53" t="n">
        <v>44719</v>
      </c>
      <c r="S20" s="21" t="s">
        <v>15</v>
      </c>
      <c r="T20" s="53" t="n">
        <v>44712</v>
      </c>
      <c r="U20" s="21" t="s">
        <v>15</v>
      </c>
      <c r="V20" s="53" t="n">
        <v>44719</v>
      </c>
      <c r="W20" s="21" t="s">
        <v>15</v>
      </c>
      <c r="X20" s="53" t="n">
        <v>44719</v>
      </c>
      <c r="Y20" s="21" t="s">
        <v>15</v>
      </c>
      <c r="Z20" s="53" t="n">
        <v>44719</v>
      </c>
      <c r="AA20" s="21" t="s">
        <v>15</v>
      </c>
      <c r="AB20" s="53" t="n">
        <v>44715</v>
      </c>
      <c r="AC20" s="21" t="s">
        <v>15</v>
      </c>
      <c r="AD20" s="53" t="n">
        <v>44713</v>
      </c>
      <c r="AE20" s="21" t="s">
        <v>15</v>
      </c>
      <c r="AF20" s="53" t="n">
        <v>44713</v>
      </c>
      <c r="AG20" s="21" t="s">
        <v>15</v>
      </c>
      <c r="AH20" s="53"/>
      <c r="AI20" s="21" t="s">
        <v>169</v>
      </c>
      <c r="AJ20" s="53" t="n">
        <v>44720</v>
      </c>
      <c r="AK20" s="21" t="s">
        <v>22</v>
      </c>
      <c r="AL20" s="21" t="s">
        <v>202</v>
      </c>
      <c r="AM20" s="21" t="s">
        <v>236</v>
      </c>
      <c r="AN20" s="54" t="n">
        <v>44721.5965277778</v>
      </c>
      <c r="AO20" s="21" t="s">
        <v>252</v>
      </c>
      <c r="AP20" s="21" t="s">
        <v>172</v>
      </c>
      <c r="AQ20" s="21"/>
      <c r="AR20" s="21" t="s">
        <v>172</v>
      </c>
      <c r="AT20" s="21" t="s">
        <v>172</v>
      </c>
      <c r="AV20" s="0" t="n">
        <v>71</v>
      </c>
      <c r="AW20" s="0" t="s">
        <v>173</v>
      </c>
      <c r="AX20" s="0" t="n">
        <v>8</v>
      </c>
      <c r="AZ20" s="21" t="s">
        <v>172</v>
      </c>
      <c r="BB20" s="21" t="s">
        <v>172</v>
      </c>
      <c r="BG20" s="21" t="s">
        <v>236</v>
      </c>
      <c r="BH20" s="54" t="n">
        <v>44721.5965277778</v>
      </c>
      <c r="BI20" s="21" t="s">
        <v>163</v>
      </c>
      <c r="BJ20" s="54" t="n">
        <v>44719.8881944444</v>
      </c>
      <c r="BK20" s="55" t="n">
        <f aca="false">COUNTIF(Reporte_Consolidación_2022___Copy[[#This Row],[Estado llamada]],"Realizada")</f>
        <v>1</v>
      </c>
      <c r="BL20" s="55" t="n">
        <f aca="false">COUNTIF(Reporte_Consolidación_2022___Copy[[#This Row],[Estado RID]],"Realizada")</f>
        <v>1</v>
      </c>
      <c r="BM20" s="55" t="n">
        <f aca="false">COUNTIF(Reporte_Consolidación_2022___Copy[[#This Row],[Estado Encuesta Directivos]],"Realizada")</f>
        <v>1</v>
      </c>
      <c r="BN20" s="55" t="n">
        <f aca="false">COUNTIF(Reporte_Consolidación_2022___Copy[[#This Row],[Estado PPT Programa Directivos]],"Realizada")</f>
        <v>1</v>
      </c>
      <c r="BO20" s="55" t="n">
        <f aca="false">COUNTIF(Reporte_Consolidación_2022___Copy[[#This Row],[Estado PPT Programa Docentes]],"Realizada")</f>
        <v>1</v>
      </c>
      <c r="BP20" s="55" t="n">
        <f aca="false">COUNTIF(Reporte_Consolidación_2022___Copy[[#This Row],[Estado Encuesta Docentes]],"Realizada")</f>
        <v>1</v>
      </c>
      <c r="BQ20" s="55" t="n">
        <f aca="false">COUNTIF(Reporte_Consolidación_2022___Copy[[#This Row],[Estado Taller PC Docentes]],"Realizada")</f>
        <v>1</v>
      </c>
      <c r="BR20" s="55" t="n">
        <f aca="false">COUNTIF(Reporte_Consolidación_2022___Copy[[#This Row],[Estado Encuesta Estudiantes]],"Realizada")</f>
        <v>1</v>
      </c>
      <c r="BS20" s="55" t="n">
        <f aca="false">COUNTIF(Reporte_Consolidación_2022___Copy[[#This Row],[Estado Infraestructura]],"Realizada")</f>
        <v>1</v>
      </c>
      <c r="BT20" s="55" t="n">
        <f aca="false">COUNTIF(Reporte_Consolidación_2022___Copy[[#This Row],[Estado Entrevista Líder Área Informática]],"Realizada")</f>
        <v>1</v>
      </c>
      <c r="BU20" s="55" t="n">
        <f aca="false">IF(Reporte_Consolidación_2022___Copy[[#This Row],[Estado Obs Aula]]="Realizada",1,IF(Reporte_Consolidación_2022___Copy[[#This Row],[Estado Obs Aula]]="NO aplica fichas",1,0))</f>
        <v>1</v>
      </c>
      <c r="BV20" s="55" t="n">
        <f aca="false">COUNTIF(Reporte_Consolidación_2022___Copy[[#This Row],[Estado Recolección Documental]],"Realizada")</f>
        <v>0</v>
      </c>
      <c r="BX20" s="56" t="n">
        <f aca="false">COUNTIF(Reporte_Consolidación_2022___Copy[[#This Row],[Nombre Coordinadora]:[Estado Recolección Documental]],"Realizada")</f>
        <v>10</v>
      </c>
      <c r="BY20" s="57" t="n">
        <f aca="false">BX20/12</f>
        <v>0.833333333333333</v>
      </c>
      <c r="BZ20" s="56" t="n">
        <f aca="false">IF(Reporte_Consolidación_2022___Copy[[#This Row],[Fecha Visita Día 1]]&gt;=DATE(2022,6,10),1,IF(Reporte_Consolidación_2022___Copy[[#This Row],[Fecha Visita Día 1]]="",2,0))</f>
        <v>0</v>
      </c>
      <c r="CA20" s="56" t="n">
        <f aca="false">IF(Reporte_Consolidación_2022___Copy[[#This Row],[Fecha Visita Día 2]]&gt;=DATE(2022,6,10),1,IF(Reporte_Consolidación_2022___Copy[[#This Row],[Fecha Visita Día 2]]="",2,0))</f>
        <v>0</v>
      </c>
      <c r="CB20" s="56"/>
      <c r="CC20" s="56"/>
      <c r="CD20" s="56"/>
    </row>
    <row r="21" customFormat="false" ht="15" hidden="true" customHeight="false" outlineLevel="0" collapsed="false">
      <c r="A21" s="21" t="s">
        <v>162</v>
      </c>
      <c r="B21" s="21" t="s">
        <v>163</v>
      </c>
      <c r="C21" s="21" t="s">
        <v>54</v>
      </c>
      <c r="D21" s="21" t="s">
        <v>231</v>
      </c>
      <c r="E21" s="21" t="s">
        <v>232</v>
      </c>
      <c r="F21" s="21" t="s">
        <v>253</v>
      </c>
      <c r="G21" s="52" t="n">
        <v>173001005661</v>
      </c>
      <c r="H21" s="0" t="n">
        <v>34</v>
      </c>
      <c r="I21" s="53" t="n">
        <v>44663</v>
      </c>
      <c r="J21" s="54" t="n">
        <v>0.522222222222222</v>
      </c>
      <c r="K21" s="21" t="s">
        <v>15</v>
      </c>
      <c r="L21" s="21" t="s">
        <v>246</v>
      </c>
      <c r="M21" s="53" t="n">
        <v>44679</v>
      </c>
      <c r="N21" s="53" t="n">
        <v>44700</v>
      </c>
      <c r="O21" s="21" t="s">
        <v>235</v>
      </c>
      <c r="P21" s="53" t="n">
        <v>44679</v>
      </c>
      <c r="Q21" s="21" t="s">
        <v>15</v>
      </c>
      <c r="R21" s="53" t="n">
        <v>44693</v>
      </c>
      <c r="S21" s="21" t="s">
        <v>15</v>
      </c>
      <c r="T21" s="53" t="n">
        <v>44709</v>
      </c>
      <c r="U21" s="21" t="s">
        <v>15</v>
      </c>
      <c r="V21" s="53" t="n">
        <v>44700</v>
      </c>
      <c r="W21" s="21" t="s">
        <v>15</v>
      </c>
      <c r="X21" s="53" t="n">
        <v>44693</v>
      </c>
      <c r="Y21" s="21" t="s">
        <v>15</v>
      </c>
      <c r="Z21" s="53" t="n">
        <v>44700</v>
      </c>
      <c r="AA21" s="21" t="s">
        <v>15</v>
      </c>
      <c r="AB21" s="53" t="n">
        <v>44693</v>
      </c>
      <c r="AC21" s="21" t="s">
        <v>15</v>
      </c>
      <c r="AD21" s="53" t="n">
        <v>44698</v>
      </c>
      <c r="AE21" s="21" t="s">
        <v>15</v>
      </c>
      <c r="AF21" s="53" t="n">
        <v>44697</v>
      </c>
      <c r="AG21" s="21" t="s">
        <v>15</v>
      </c>
      <c r="AH21" s="53"/>
      <c r="AI21" s="21" t="s">
        <v>169</v>
      </c>
      <c r="AJ21" s="53" t="n">
        <v>44693</v>
      </c>
      <c r="AK21" s="21" t="s">
        <v>15</v>
      </c>
      <c r="AL21" s="21" t="s">
        <v>202</v>
      </c>
      <c r="AM21" s="21" t="s">
        <v>163</v>
      </c>
      <c r="AN21" s="54" t="n">
        <v>44713.8222222222</v>
      </c>
      <c r="AO21" s="21" t="s">
        <v>254</v>
      </c>
      <c r="AP21" s="21" t="s">
        <v>172</v>
      </c>
      <c r="AQ21" s="21" t="s">
        <v>173</v>
      </c>
      <c r="AR21" s="21" t="s">
        <v>172</v>
      </c>
      <c r="AS21" s="0" t="s">
        <v>173</v>
      </c>
      <c r="AT21" s="21" t="s">
        <v>172</v>
      </c>
      <c r="AU21" s="0" t="s">
        <v>173</v>
      </c>
      <c r="AV21" s="0" t="n">
        <v>122</v>
      </c>
      <c r="AW21" s="0" t="s">
        <v>173</v>
      </c>
      <c r="AX21" s="0" t="n">
        <v>15</v>
      </c>
      <c r="AY21" s="0" t="s">
        <v>173</v>
      </c>
      <c r="AZ21" s="21" t="s">
        <v>172</v>
      </c>
      <c r="BA21" s="0" t="s">
        <v>173</v>
      </c>
      <c r="BB21" s="21" t="s">
        <v>172</v>
      </c>
      <c r="BC21" s="0" t="s">
        <v>173</v>
      </c>
      <c r="BG21" s="21" t="s">
        <v>236</v>
      </c>
      <c r="BH21" s="54" t="n">
        <v>44712.7319444444</v>
      </c>
      <c r="BI21" s="21" t="s">
        <v>163</v>
      </c>
      <c r="BJ21" s="54" t="n">
        <v>44713.8222222222</v>
      </c>
      <c r="BK21" s="55" t="n">
        <f aca="false">COUNTIF(Reporte_Consolidación_2022___Copy[[#This Row],[Estado llamada]],"Realizada")</f>
        <v>1</v>
      </c>
      <c r="BL21" s="55" t="n">
        <f aca="false">COUNTIF(Reporte_Consolidación_2022___Copy[[#This Row],[Estado RID]],"Realizada")</f>
        <v>1</v>
      </c>
      <c r="BM21" s="55" t="n">
        <f aca="false">COUNTIF(Reporte_Consolidación_2022___Copy[[#This Row],[Estado Encuesta Directivos]],"Realizada")</f>
        <v>1</v>
      </c>
      <c r="BN21" s="55" t="n">
        <f aca="false">COUNTIF(Reporte_Consolidación_2022___Copy[[#This Row],[Estado PPT Programa Directivos]],"Realizada")</f>
        <v>1</v>
      </c>
      <c r="BO21" s="55" t="n">
        <f aca="false">COUNTIF(Reporte_Consolidación_2022___Copy[[#This Row],[Estado PPT Programa Docentes]],"Realizada")</f>
        <v>1</v>
      </c>
      <c r="BP21" s="55" t="n">
        <f aca="false">COUNTIF(Reporte_Consolidación_2022___Copy[[#This Row],[Estado Encuesta Docentes]],"Realizada")</f>
        <v>1</v>
      </c>
      <c r="BQ21" s="55" t="n">
        <f aca="false">COUNTIF(Reporte_Consolidación_2022___Copy[[#This Row],[Estado Taller PC Docentes]],"Realizada")</f>
        <v>1</v>
      </c>
      <c r="BR21" s="55" t="n">
        <f aca="false">COUNTIF(Reporte_Consolidación_2022___Copy[[#This Row],[Estado Encuesta Estudiantes]],"Realizada")</f>
        <v>1</v>
      </c>
      <c r="BS21" s="55" t="n">
        <f aca="false">COUNTIF(Reporte_Consolidación_2022___Copy[[#This Row],[Estado Infraestructura]],"Realizada")</f>
        <v>1</v>
      </c>
      <c r="BT21" s="55" t="n">
        <f aca="false">COUNTIF(Reporte_Consolidación_2022___Copy[[#This Row],[Estado Entrevista Líder Área Informática]],"Realizada")</f>
        <v>1</v>
      </c>
      <c r="BU21" s="55" t="n">
        <f aca="false">IF(Reporte_Consolidación_2022___Copy[[#This Row],[Estado Obs Aula]]="Realizada",1,IF(Reporte_Consolidación_2022___Copy[[#This Row],[Estado Obs Aula]]="NO aplica fichas",1,0))</f>
        <v>1</v>
      </c>
      <c r="BV21" s="55" t="n">
        <f aca="false">COUNTIF(Reporte_Consolidación_2022___Copy[[#This Row],[Estado Recolección Documental]],"Realizada")</f>
        <v>1</v>
      </c>
      <c r="BX21" s="56" t="n">
        <f aca="false">COUNTIF(Reporte_Consolidación_2022___Copy[[#This Row],[Nombre Coordinadora]:[Estado Recolección Documental]],"Realizada")</f>
        <v>11</v>
      </c>
      <c r="BY21" s="57" t="n">
        <f aca="false">BX21/12</f>
        <v>0.916666666666667</v>
      </c>
      <c r="BZ21" s="56" t="n">
        <f aca="false">IF(Reporte_Consolidación_2022___Copy[[#This Row],[Fecha Visita Día 1]]&gt;=DATE(2022,6,10),1,IF(Reporte_Consolidación_2022___Copy[[#This Row],[Fecha Visita Día 1]]="",2,0))</f>
        <v>0</v>
      </c>
      <c r="CA21" s="56" t="n">
        <f aca="false">IF(Reporte_Consolidación_2022___Copy[[#This Row],[Fecha Visita Día 2]]&gt;=DATE(2022,6,10),1,IF(Reporte_Consolidación_2022___Copy[[#This Row],[Fecha Visita Día 2]]="",2,0))</f>
        <v>0</v>
      </c>
      <c r="CB21" s="56"/>
      <c r="CC21" s="56"/>
      <c r="CD21" s="56"/>
    </row>
    <row r="22" customFormat="false" ht="15" hidden="true" customHeight="false" outlineLevel="0" collapsed="false">
      <c r="A22" s="21" t="s">
        <v>162</v>
      </c>
      <c r="B22" s="21" t="s">
        <v>163</v>
      </c>
      <c r="C22" s="21" t="s">
        <v>54</v>
      </c>
      <c r="D22" s="21" t="s">
        <v>231</v>
      </c>
      <c r="E22" s="21" t="s">
        <v>232</v>
      </c>
      <c r="F22" s="21" t="s">
        <v>255</v>
      </c>
      <c r="G22" s="52" t="n">
        <v>173001011539</v>
      </c>
      <c r="H22" s="0" t="n">
        <v>35</v>
      </c>
      <c r="I22" s="53" t="n">
        <v>44663</v>
      </c>
      <c r="J22" s="54" t="n">
        <v>0.508333333333333</v>
      </c>
      <c r="K22" s="21" t="s">
        <v>15</v>
      </c>
      <c r="L22" s="21" t="s">
        <v>246</v>
      </c>
      <c r="M22" s="53" t="n">
        <v>44671</v>
      </c>
      <c r="N22" s="53" t="n">
        <v>44679</v>
      </c>
      <c r="O22" s="21" t="s">
        <v>247</v>
      </c>
      <c r="P22" s="53" t="n">
        <v>44671</v>
      </c>
      <c r="Q22" s="21" t="s">
        <v>15</v>
      </c>
      <c r="R22" s="53" t="n">
        <v>44646</v>
      </c>
      <c r="S22" s="21" t="s">
        <v>15</v>
      </c>
      <c r="T22" s="53" t="n">
        <v>44671</v>
      </c>
      <c r="U22" s="21" t="s">
        <v>15</v>
      </c>
      <c r="V22" s="53" t="n">
        <v>44677</v>
      </c>
      <c r="W22" s="21" t="s">
        <v>15</v>
      </c>
      <c r="X22" s="53" t="n">
        <v>44679</v>
      </c>
      <c r="Y22" s="21" t="s">
        <v>15</v>
      </c>
      <c r="Z22" s="53" t="n">
        <v>44707</v>
      </c>
      <c r="AA22" s="21" t="s">
        <v>15</v>
      </c>
      <c r="AB22" s="53" t="n">
        <v>44679</v>
      </c>
      <c r="AC22" s="21" t="s">
        <v>15</v>
      </c>
      <c r="AD22" s="53" t="n">
        <v>44679</v>
      </c>
      <c r="AE22" s="21" t="s">
        <v>15</v>
      </c>
      <c r="AF22" s="53" t="n">
        <v>44679</v>
      </c>
      <c r="AG22" s="21" t="s">
        <v>15</v>
      </c>
      <c r="AH22" s="53"/>
      <c r="AI22" s="21" t="s">
        <v>169</v>
      </c>
      <c r="AJ22" s="53" t="n">
        <v>44679</v>
      </c>
      <c r="AK22" s="21" t="s">
        <v>15</v>
      </c>
      <c r="AL22" s="21" t="s">
        <v>202</v>
      </c>
      <c r="AM22" s="21" t="s">
        <v>236</v>
      </c>
      <c r="AN22" s="54" t="n">
        <v>44705.8583333333</v>
      </c>
      <c r="AO22" s="21" t="s">
        <v>256</v>
      </c>
      <c r="AP22" s="21" t="s">
        <v>172</v>
      </c>
      <c r="AQ22" s="21" t="s">
        <v>173</v>
      </c>
      <c r="AR22" s="21" t="s">
        <v>172</v>
      </c>
      <c r="AS22" s="0" t="s">
        <v>173</v>
      </c>
      <c r="AT22" s="21" t="s">
        <v>172</v>
      </c>
      <c r="AU22" s="0" t="s">
        <v>173</v>
      </c>
      <c r="AV22" s="0" t="n">
        <v>48</v>
      </c>
      <c r="AW22" s="0" t="s">
        <v>173</v>
      </c>
      <c r="AX22" s="0" t="n">
        <v>25</v>
      </c>
      <c r="AY22" s="0" t="s">
        <v>173</v>
      </c>
      <c r="AZ22" s="21" t="s">
        <v>172</v>
      </c>
      <c r="BA22" s="0" t="s">
        <v>173</v>
      </c>
      <c r="BB22" s="21" t="s">
        <v>172</v>
      </c>
      <c r="BC22" s="0" t="s">
        <v>173</v>
      </c>
      <c r="BF22" s="0" t="s">
        <v>244</v>
      </c>
      <c r="BG22" s="21" t="s">
        <v>236</v>
      </c>
      <c r="BH22" s="54" t="n">
        <v>44705.8583333333</v>
      </c>
      <c r="BI22" s="21" t="s">
        <v>163</v>
      </c>
      <c r="BJ22" s="54" t="n">
        <v>44703.8513888889</v>
      </c>
      <c r="BK22" s="55" t="n">
        <f aca="false">COUNTIF(Reporte_Consolidación_2022___Copy[[#This Row],[Estado llamada]],"Realizada")</f>
        <v>1</v>
      </c>
      <c r="BL22" s="55" t="n">
        <f aca="false">COUNTIF(Reporte_Consolidación_2022___Copy[[#This Row],[Estado RID]],"Realizada")</f>
        <v>1</v>
      </c>
      <c r="BM22" s="55" t="n">
        <f aca="false">COUNTIF(Reporte_Consolidación_2022___Copy[[#This Row],[Estado Encuesta Directivos]],"Realizada")</f>
        <v>1</v>
      </c>
      <c r="BN22" s="55" t="n">
        <f aca="false">COUNTIF(Reporte_Consolidación_2022___Copy[[#This Row],[Estado PPT Programa Directivos]],"Realizada")</f>
        <v>1</v>
      </c>
      <c r="BO22" s="55" t="n">
        <f aca="false">COUNTIF(Reporte_Consolidación_2022___Copy[[#This Row],[Estado PPT Programa Docentes]],"Realizada")</f>
        <v>1</v>
      </c>
      <c r="BP22" s="55" t="n">
        <f aca="false">COUNTIF(Reporte_Consolidación_2022___Copy[[#This Row],[Estado Encuesta Docentes]],"Realizada")</f>
        <v>1</v>
      </c>
      <c r="BQ22" s="55" t="n">
        <f aca="false">COUNTIF(Reporte_Consolidación_2022___Copy[[#This Row],[Estado Taller PC Docentes]],"Realizada")</f>
        <v>1</v>
      </c>
      <c r="BR22" s="55" t="n">
        <f aca="false">COUNTIF(Reporte_Consolidación_2022___Copy[[#This Row],[Estado Encuesta Estudiantes]],"Realizada")</f>
        <v>1</v>
      </c>
      <c r="BS22" s="55" t="n">
        <f aca="false">COUNTIF(Reporte_Consolidación_2022___Copy[[#This Row],[Estado Infraestructura]],"Realizada")</f>
        <v>1</v>
      </c>
      <c r="BT22" s="55" t="n">
        <f aca="false">COUNTIF(Reporte_Consolidación_2022___Copy[[#This Row],[Estado Entrevista Líder Área Informática]],"Realizada")</f>
        <v>1</v>
      </c>
      <c r="BU22" s="55" t="n">
        <f aca="false">IF(Reporte_Consolidación_2022___Copy[[#This Row],[Estado Obs Aula]]="Realizada",1,IF(Reporte_Consolidación_2022___Copy[[#This Row],[Estado Obs Aula]]="NO aplica fichas",1,0))</f>
        <v>1</v>
      </c>
      <c r="BV22" s="55" t="n">
        <f aca="false">COUNTIF(Reporte_Consolidación_2022___Copy[[#This Row],[Estado Recolección Documental]],"Realizada")</f>
        <v>1</v>
      </c>
      <c r="BX22" s="56" t="n">
        <f aca="false">COUNTIF(Reporte_Consolidación_2022___Copy[[#This Row],[Nombre Coordinadora]:[Estado Recolección Documental]],"Realizada")</f>
        <v>11</v>
      </c>
      <c r="BY22" s="57" t="n">
        <f aca="false">BX22/12</f>
        <v>0.916666666666667</v>
      </c>
      <c r="BZ22" s="56" t="n">
        <f aca="false">IF(Reporte_Consolidación_2022___Copy[[#This Row],[Fecha Visita Día 1]]&gt;=DATE(2022,6,10),1,IF(Reporte_Consolidación_2022___Copy[[#This Row],[Fecha Visita Día 1]]="",2,0))</f>
        <v>0</v>
      </c>
      <c r="CA22" s="56" t="n">
        <f aca="false">IF(Reporte_Consolidación_2022___Copy[[#This Row],[Fecha Visita Día 2]]&gt;=DATE(2022,6,10),1,IF(Reporte_Consolidación_2022___Copy[[#This Row],[Fecha Visita Día 2]]="",2,0))</f>
        <v>0</v>
      </c>
      <c r="CB22" s="56"/>
      <c r="CC22" s="56"/>
      <c r="CD22" s="56"/>
    </row>
    <row r="23" customFormat="false" ht="15" hidden="true" customHeight="false" outlineLevel="0" collapsed="false">
      <c r="A23" s="21" t="s">
        <v>162</v>
      </c>
      <c r="B23" s="21" t="s">
        <v>163</v>
      </c>
      <c r="C23" s="21" t="s">
        <v>55</v>
      </c>
      <c r="D23" s="21" t="s">
        <v>257</v>
      </c>
      <c r="E23" s="21" t="s">
        <v>258</v>
      </c>
      <c r="F23" s="21" t="s">
        <v>259</v>
      </c>
      <c r="G23" s="52" t="n">
        <v>220001066820</v>
      </c>
      <c r="H23" s="0" t="n">
        <v>36</v>
      </c>
      <c r="I23" s="53" t="n">
        <v>44657</v>
      </c>
      <c r="J23" s="54" t="n">
        <v>0.333333333333333</v>
      </c>
      <c r="K23" s="21" t="s">
        <v>15</v>
      </c>
      <c r="L23" s="21" t="s">
        <v>260</v>
      </c>
      <c r="M23" s="53" t="n">
        <v>44683</v>
      </c>
      <c r="N23" s="53" t="n">
        <v>44684</v>
      </c>
      <c r="O23" s="21" t="s">
        <v>261</v>
      </c>
      <c r="P23" s="53" t="n">
        <v>44683</v>
      </c>
      <c r="Q23" s="21" t="s">
        <v>15</v>
      </c>
      <c r="R23" s="53" t="n">
        <v>44684</v>
      </c>
      <c r="S23" s="21" t="s">
        <v>15</v>
      </c>
      <c r="T23" s="53" t="n">
        <v>44683</v>
      </c>
      <c r="U23" s="21" t="s">
        <v>15</v>
      </c>
      <c r="V23" s="53" t="n">
        <v>44683</v>
      </c>
      <c r="W23" s="21" t="s">
        <v>15</v>
      </c>
      <c r="X23" s="53" t="n">
        <v>44683</v>
      </c>
      <c r="Y23" s="21" t="s">
        <v>15</v>
      </c>
      <c r="Z23" s="53" t="n">
        <v>44683</v>
      </c>
      <c r="AA23" s="21" t="s">
        <v>15</v>
      </c>
      <c r="AB23" s="53" t="n">
        <v>44683</v>
      </c>
      <c r="AC23" s="21" t="s">
        <v>15</v>
      </c>
      <c r="AD23" s="53" t="n">
        <v>44684</v>
      </c>
      <c r="AE23" s="21" t="s">
        <v>15</v>
      </c>
      <c r="AF23" s="53" t="n">
        <v>44684</v>
      </c>
      <c r="AG23" s="21" t="s">
        <v>15</v>
      </c>
      <c r="AH23" s="53"/>
      <c r="AI23" s="21" t="s">
        <v>169</v>
      </c>
      <c r="AJ23" s="53" t="n">
        <v>44684</v>
      </c>
      <c r="AK23" s="21" t="s">
        <v>15</v>
      </c>
      <c r="AL23" s="21" t="s">
        <v>202</v>
      </c>
      <c r="AM23" s="21" t="s">
        <v>163</v>
      </c>
      <c r="AN23" s="54" t="n">
        <v>44717.7819444445</v>
      </c>
      <c r="AO23" s="21" t="s">
        <v>262</v>
      </c>
      <c r="AP23" s="21" t="s">
        <v>172</v>
      </c>
      <c r="AQ23" s="21" t="s">
        <v>173</v>
      </c>
      <c r="AR23" s="21" t="s">
        <v>172</v>
      </c>
      <c r="AS23" s="0" t="s">
        <v>173</v>
      </c>
      <c r="AT23" s="21" t="s">
        <v>172</v>
      </c>
      <c r="AU23" s="0" t="s">
        <v>173</v>
      </c>
      <c r="AV23" s="0" t="n">
        <v>29</v>
      </c>
      <c r="AW23" s="0" t="s">
        <v>173</v>
      </c>
      <c r="AX23" s="0" t="n">
        <v>47</v>
      </c>
      <c r="AY23" s="0" t="s">
        <v>173</v>
      </c>
      <c r="AZ23" s="21" t="s">
        <v>172</v>
      </c>
      <c r="BA23" s="0" t="s">
        <v>173</v>
      </c>
      <c r="BB23" s="21" t="s">
        <v>172</v>
      </c>
      <c r="BC23" s="0" t="s">
        <v>173</v>
      </c>
      <c r="BG23" s="21" t="s">
        <v>263</v>
      </c>
      <c r="BH23" s="54" t="n">
        <v>44713.8131944444</v>
      </c>
      <c r="BI23" s="21" t="s">
        <v>163</v>
      </c>
      <c r="BJ23" s="54" t="n">
        <v>44715.7770833333</v>
      </c>
      <c r="BK23" s="55" t="n">
        <f aca="false">COUNTIF(Reporte_Consolidación_2022___Copy[[#This Row],[Estado llamada]],"Realizada")</f>
        <v>1</v>
      </c>
      <c r="BL23" s="55" t="n">
        <f aca="false">COUNTIF(Reporte_Consolidación_2022___Copy[[#This Row],[Estado RID]],"Realizada")</f>
        <v>1</v>
      </c>
      <c r="BM23" s="55" t="n">
        <f aca="false">COUNTIF(Reporte_Consolidación_2022___Copy[[#This Row],[Estado Encuesta Directivos]],"Realizada")</f>
        <v>1</v>
      </c>
      <c r="BN23" s="55" t="n">
        <f aca="false">COUNTIF(Reporte_Consolidación_2022___Copy[[#This Row],[Estado PPT Programa Directivos]],"Realizada")</f>
        <v>1</v>
      </c>
      <c r="BO23" s="55" t="n">
        <f aca="false">COUNTIF(Reporte_Consolidación_2022___Copy[[#This Row],[Estado PPT Programa Docentes]],"Realizada")</f>
        <v>1</v>
      </c>
      <c r="BP23" s="55" t="n">
        <f aca="false">COUNTIF(Reporte_Consolidación_2022___Copy[[#This Row],[Estado Encuesta Docentes]],"Realizada")</f>
        <v>1</v>
      </c>
      <c r="BQ23" s="55" t="n">
        <f aca="false">COUNTIF(Reporte_Consolidación_2022___Copy[[#This Row],[Estado Taller PC Docentes]],"Realizada")</f>
        <v>1</v>
      </c>
      <c r="BR23" s="55" t="n">
        <f aca="false">COUNTIF(Reporte_Consolidación_2022___Copy[[#This Row],[Estado Encuesta Estudiantes]],"Realizada")</f>
        <v>1</v>
      </c>
      <c r="BS23" s="55" t="n">
        <f aca="false">COUNTIF(Reporte_Consolidación_2022___Copy[[#This Row],[Estado Infraestructura]],"Realizada")</f>
        <v>1</v>
      </c>
      <c r="BT23" s="55" t="n">
        <f aca="false">COUNTIF(Reporte_Consolidación_2022___Copy[[#This Row],[Estado Entrevista Líder Área Informática]],"Realizada")</f>
        <v>1</v>
      </c>
      <c r="BU23" s="55" t="n">
        <f aca="false">IF(Reporte_Consolidación_2022___Copy[[#This Row],[Estado Obs Aula]]="Realizada",1,IF(Reporte_Consolidación_2022___Copy[[#This Row],[Estado Obs Aula]]="NO aplica fichas",1,0))</f>
        <v>1</v>
      </c>
      <c r="BV23" s="55" t="n">
        <f aca="false">COUNTIF(Reporte_Consolidación_2022___Copy[[#This Row],[Estado Recolección Documental]],"Realizada")</f>
        <v>1</v>
      </c>
      <c r="BX23" s="56" t="n">
        <f aca="false">COUNTIF(Reporte_Consolidación_2022___Copy[[#This Row],[Nombre Coordinadora]:[Estado Recolección Documental]],"Realizada")</f>
        <v>11</v>
      </c>
      <c r="BY23" s="57" t="n">
        <f aca="false">BX23/12</f>
        <v>0.916666666666667</v>
      </c>
      <c r="BZ23" s="56" t="n">
        <f aca="false">IF(Reporte_Consolidación_2022___Copy[[#This Row],[Fecha Visita Día 1]]&gt;=DATE(2022,6,10),1,IF(Reporte_Consolidación_2022___Copy[[#This Row],[Fecha Visita Día 1]]="",2,0))</f>
        <v>0</v>
      </c>
      <c r="CA23" s="56" t="n">
        <f aca="false">IF(Reporte_Consolidación_2022___Copy[[#This Row],[Fecha Visita Día 2]]&gt;=DATE(2022,6,10),1,IF(Reporte_Consolidación_2022___Copy[[#This Row],[Fecha Visita Día 2]]="",2,0))</f>
        <v>0</v>
      </c>
      <c r="CB23" s="56"/>
      <c r="CC23" s="56"/>
      <c r="CD23" s="56"/>
    </row>
    <row r="24" customFormat="false" ht="15" hidden="true" customHeight="false" outlineLevel="0" collapsed="false">
      <c r="A24" s="21" t="s">
        <v>162</v>
      </c>
      <c r="B24" s="21" t="s">
        <v>163</v>
      </c>
      <c r="C24" s="21" t="s">
        <v>55</v>
      </c>
      <c r="D24" s="21" t="s">
        <v>257</v>
      </c>
      <c r="E24" s="21" t="s">
        <v>258</v>
      </c>
      <c r="F24" s="21" t="s">
        <v>264</v>
      </c>
      <c r="G24" s="52" t="n">
        <v>120001800006</v>
      </c>
      <c r="H24" s="0" t="n">
        <v>37</v>
      </c>
      <c r="I24" s="53" t="n">
        <v>44657</v>
      </c>
      <c r="J24" s="54" t="n">
        <v>0.347222222222222</v>
      </c>
      <c r="K24" s="21" t="s">
        <v>15</v>
      </c>
      <c r="L24" s="21" t="s">
        <v>260</v>
      </c>
      <c r="M24" s="53" t="n">
        <v>44693</v>
      </c>
      <c r="N24" s="53" t="n">
        <v>44694</v>
      </c>
      <c r="O24" s="21" t="s">
        <v>265</v>
      </c>
      <c r="P24" s="53" t="n">
        <v>44693</v>
      </c>
      <c r="Q24" s="21" t="s">
        <v>15</v>
      </c>
      <c r="R24" s="53" t="n">
        <v>44693</v>
      </c>
      <c r="S24" s="21" t="s">
        <v>15</v>
      </c>
      <c r="T24" s="53" t="n">
        <v>44693</v>
      </c>
      <c r="U24" s="21" t="s">
        <v>15</v>
      </c>
      <c r="V24" s="53" t="n">
        <v>44694</v>
      </c>
      <c r="W24" s="21" t="s">
        <v>15</v>
      </c>
      <c r="X24" s="53" t="n">
        <v>44693</v>
      </c>
      <c r="Y24" s="21" t="s">
        <v>15</v>
      </c>
      <c r="Z24" s="53" t="n">
        <v>44693</v>
      </c>
      <c r="AA24" s="21" t="s">
        <v>15</v>
      </c>
      <c r="AB24" s="53" t="n">
        <v>44693</v>
      </c>
      <c r="AC24" s="21" t="s">
        <v>15</v>
      </c>
      <c r="AD24" s="53" t="n">
        <v>44693</v>
      </c>
      <c r="AE24" s="21" t="s">
        <v>15</v>
      </c>
      <c r="AF24" s="53" t="n">
        <v>44693</v>
      </c>
      <c r="AG24" s="21" t="s">
        <v>15</v>
      </c>
      <c r="AH24" s="53"/>
      <c r="AI24" s="21" t="s">
        <v>169</v>
      </c>
      <c r="AJ24" s="53" t="n">
        <v>44693</v>
      </c>
      <c r="AK24" s="21" t="s">
        <v>15</v>
      </c>
      <c r="AL24" s="21" t="s">
        <v>202</v>
      </c>
      <c r="AM24" s="21" t="s">
        <v>163</v>
      </c>
      <c r="AN24" s="54" t="n">
        <v>44717.7819444445</v>
      </c>
      <c r="AO24" s="21" t="s">
        <v>266</v>
      </c>
      <c r="AP24" s="21" t="s">
        <v>172</v>
      </c>
      <c r="AQ24" s="21" t="s">
        <v>173</v>
      </c>
      <c r="AR24" s="21" t="s">
        <v>172</v>
      </c>
      <c r="AS24" s="0" t="s">
        <v>173</v>
      </c>
      <c r="AT24" s="21" t="s">
        <v>172</v>
      </c>
      <c r="AU24" s="0" t="s">
        <v>173</v>
      </c>
      <c r="AV24" s="0" t="n">
        <v>68</v>
      </c>
      <c r="AW24" s="0" t="s">
        <v>173</v>
      </c>
      <c r="AX24" s="0" t="n">
        <v>9</v>
      </c>
      <c r="AY24" s="0" t="s">
        <v>173</v>
      </c>
      <c r="AZ24" s="21" t="s">
        <v>172</v>
      </c>
      <c r="BA24" s="0" t="s">
        <v>173</v>
      </c>
      <c r="BB24" s="21" t="s">
        <v>172</v>
      </c>
      <c r="BC24" s="0" t="s">
        <v>173</v>
      </c>
      <c r="BG24" s="21" t="s">
        <v>263</v>
      </c>
      <c r="BH24" s="54" t="n">
        <v>44708.4104166667</v>
      </c>
      <c r="BI24" s="21" t="s">
        <v>163</v>
      </c>
      <c r="BJ24" s="54" t="n">
        <v>44708.4013888889</v>
      </c>
      <c r="BK24" s="55" t="n">
        <f aca="false">COUNTIF(Reporte_Consolidación_2022___Copy[[#This Row],[Estado llamada]],"Realizada")</f>
        <v>1</v>
      </c>
      <c r="BL24" s="55" t="n">
        <f aca="false">COUNTIF(Reporte_Consolidación_2022___Copy[[#This Row],[Estado RID]],"Realizada")</f>
        <v>1</v>
      </c>
      <c r="BM24" s="55" t="n">
        <f aca="false">COUNTIF(Reporte_Consolidación_2022___Copy[[#This Row],[Estado Encuesta Directivos]],"Realizada")</f>
        <v>1</v>
      </c>
      <c r="BN24" s="55" t="n">
        <f aca="false">COUNTIF(Reporte_Consolidación_2022___Copy[[#This Row],[Estado PPT Programa Directivos]],"Realizada")</f>
        <v>1</v>
      </c>
      <c r="BO24" s="55" t="n">
        <f aca="false">COUNTIF(Reporte_Consolidación_2022___Copy[[#This Row],[Estado PPT Programa Docentes]],"Realizada")</f>
        <v>1</v>
      </c>
      <c r="BP24" s="55" t="n">
        <f aca="false">COUNTIF(Reporte_Consolidación_2022___Copy[[#This Row],[Estado Encuesta Docentes]],"Realizada")</f>
        <v>1</v>
      </c>
      <c r="BQ24" s="55" t="n">
        <f aca="false">COUNTIF(Reporte_Consolidación_2022___Copy[[#This Row],[Estado Taller PC Docentes]],"Realizada")</f>
        <v>1</v>
      </c>
      <c r="BR24" s="55" t="n">
        <f aca="false">COUNTIF(Reporte_Consolidación_2022___Copy[[#This Row],[Estado Encuesta Estudiantes]],"Realizada")</f>
        <v>1</v>
      </c>
      <c r="BS24" s="55" t="n">
        <f aca="false">COUNTIF(Reporte_Consolidación_2022___Copy[[#This Row],[Estado Infraestructura]],"Realizada")</f>
        <v>1</v>
      </c>
      <c r="BT24" s="55" t="n">
        <f aca="false">COUNTIF(Reporte_Consolidación_2022___Copy[[#This Row],[Estado Entrevista Líder Área Informática]],"Realizada")</f>
        <v>1</v>
      </c>
      <c r="BU24" s="55" t="n">
        <f aca="false">IF(Reporte_Consolidación_2022___Copy[[#This Row],[Estado Obs Aula]]="Realizada",1,IF(Reporte_Consolidación_2022___Copy[[#This Row],[Estado Obs Aula]]="NO aplica fichas",1,0))</f>
        <v>1</v>
      </c>
      <c r="BV24" s="55" t="n">
        <f aca="false">COUNTIF(Reporte_Consolidación_2022___Copy[[#This Row],[Estado Recolección Documental]],"Realizada")</f>
        <v>1</v>
      </c>
      <c r="BX24" s="56" t="n">
        <f aca="false">COUNTIF(Reporte_Consolidación_2022___Copy[[#This Row],[Nombre Coordinadora]:[Estado Recolección Documental]],"Realizada")</f>
        <v>11</v>
      </c>
      <c r="BY24" s="57" t="n">
        <f aca="false">BX24/12</f>
        <v>0.916666666666667</v>
      </c>
      <c r="BZ24" s="56" t="n">
        <f aca="false">IF(Reporte_Consolidación_2022___Copy[[#This Row],[Fecha Visita Día 1]]&gt;=DATE(2022,6,10),1,IF(Reporte_Consolidación_2022___Copy[[#This Row],[Fecha Visita Día 1]]="",2,0))</f>
        <v>0</v>
      </c>
      <c r="CA24" s="56" t="n">
        <f aca="false">IF(Reporte_Consolidación_2022___Copy[[#This Row],[Fecha Visita Día 2]]&gt;=DATE(2022,6,10),1,IF(Reporte_Consolidación_2022___Copy[[#This Row],[Fecha Visita Día 2]]="",2,0))</f>
        <v>0</v>
      </c>
      <c r="CB24" s="56"/>
      <c r="CC24" s="56"/>
      <c r="CD24" s="56"/>
    </row>
    <row r="25" customFormat="false" ht="15" hidden="true" customHeight="false" outlineLevel="0" collapsed="false">
      <c r="A25" s="21" t="s">
        <v>162</v>
      </c>
      <c r="B25" s="21" t="s">
        <v>163</v>
      </c>
      <c r="C25" s="21" t="s">
        <v>55</v>
      </c>
      <c r="D25" s="21" t="s">
        <v>257</v>
      </c>
      <c r="E25" s="21" t="s">
        <v>258</v>
      </c>
      <c r="F25" s="21" t="s">
        <v>267</v>
      </c>
      <c r="G25" s="52" t="n">
        <v>120001066787</v>
      </c>
      <c r="H25" s="0" t="n">
        <v>38</v>
      </c>
      <c r="I25" s="53" t="n">
        <v>44662</v>
      </c>
      <c r="J25" s="54" t="n">
        <v>0.361111111111111</v>
      </c>
      <c r="K25" s="21" t="s">
        <v>15</v>
      </c>
      <c r="L25" s="21" t="s">
        <v>268</v>
      </c>
      <c r="M25" s="53" t="n">
        <v>44698</v>
      </c>
      <c r="N25" s="53" t="n">
        <v>44699</v>
      </c>
      <c r="O25" s="21" t="s">
        <v>269</v>
      </c>
      <c r="P25" s="53" t="n">
        <v>44698</v>
      </c>
      <c r="Q25" s="21" t="s">
        <v>15</v>
      </c>
      <c r="R25" s="53" t="n">
        <v>44698</v>
      </c>
      <c r="S25" s="21" t="s">
        <v>15</v>
      </c>
      <c r="T25" s="53" t="n">
        <v>44698</v>
      </c>
      <c r="U25" s="21" t="s">
        <v>15</v>
      </c>
      <c r="V25" s="53" t="n">
        <v>44698</v>
      </c>
      <c r="W25" s="21" t="s">
        <v>15</v>
      </c>
      <c r="X25" s="53" t="n">
        <v>44699</v>
      </c>
      <c r="Y25" s="21" t="s">
        <v>15</v>
      </c>
      <c r="Z25" s="53" t="n">
        <v>44698</v>
      </c>
      <c r="AA25" s="21" t="s">
        <v>15</v>
      </c>
      <c r="AB25" s="53" t="n">
        <v>44699</v>
      </c>
      <c r="AC25" s="21" t="s">
        <v>15</v>
      </c>
      <c r="AD25" s="53" t="n">
        <v>44698</v>
      </c>
      <c r="AE25" s="21" t="s">
        <v>15</v>
      </c>
      <c r="AF25" s="53" t="n">
        <v>44699</v>
      </c>
      <c r="AG25" s="21" t="s">
        <v>15</v>
      </c>
      <c r="AH25" s="53"/>
      <c r="AI25" s="21" t="s">
        <v>169</v>
      </c>
      <c r="AJ25" s="53" t="n">
        <v>44698</v>
      </c>
      <c r="AK25" s="21" t="s">
        <v>15</v>
      </c>
      <c r="AL25" s="21" t="s">
        <v>202</v>
      </c>
      <c r="AM25" s="21" t="s">
        <v>163</v>
      </c>
      <c r="AN25" s="54" t="n">
        <v>44717.7819444445</v>
      </c>
      <c r="AO25" s="21" t="s">
        <v>270</v>
      </c>
      <c r="AP25" s="21" t="s">
        <v>172</v>
      </c>
      <c r="AQ25" s="21" t="s">
        <v>173</v>
      </c>
      <c r="AR25" s="21" t="s">
        <v>172</v>
      </c>
      <c r="AS25" s="0" t="s">
        <v>173</v>
      </c>
      <c r="AT25" s="21" t="s">
        <v>172</v>
      </c>
      <c r="AU25" s="0" t="s">
        <v>173</v>
      </c>
      <c r="AV25" s="0" t="n">
        <v>83</v>
      </c>
      <c r="AW25" s="0" t="s">
        <v>173</v>
      </c>
      <c r="AX25" s="0" t="n">
        <v>36</v>
      </c>
      <c r="AY25" s="0" t="s">
        <v>173</v>
      </c>
      <c r="AZ25" s="21" t="s">
        <v>172</v>
      </c>
      <c r="BA25" s="0" t="s">
        <v>173</v>
      </c>
      <c r="BB25" s="21" t="s">
        <v>172</v>
      </c>
      <c r="BC25" s="0" t="s">
        <v>173</v>
      </c>
      <c r="BG25" s="21" t="s">
        <v>263</v>
      </c>
      <c r="BH25" s="54" t="n">
        <v>44708.4118055556</v>
      </c>
      <c r="BI25" s="21" t="s">
        <v>163</v>
      </c>
      <c r="BJ25" s="54" t="n">
        <v>44712.4166666667</v>
      </c>
      <c r="BK25" s="55" t="n">
        <f aca="false">COUNTIF(Reporte_Consolidación_2022___Copy[[#This Row],[Estado llamada]],"Realizada")</f>
        <v>1</v>
      </c>
      <c r="BL25" s="55" t="n">
        <f aca="false">COUNTIF(Reporte_Consolidación_2022___Copy[[#This Row],[Estado RID]],"Realizada")</f>
        <v>1</v>
      </c>
      <c r="BM25" s="55" t="n">
        <f aca="false">COUNTIF(Reporte_Consolidación_2022___Copy[[#This Row],[Estado Encuesta Directivos]],"Realizada")</f>
        <v>1</v>
      </c>
      <c r="BN25" s="55" t="n">
        <f aca="false">COUNTIF(Reporte_Consolidación_2022___Copy[[#This Row],[Estado PPT Programa Directivos]],"Realizada")</f>
        <v>1</v>
      </c>
      <c r="BO25" s="55" t="n">
        <f aca="false">COUNTIF(Reporte_Consolidación_2022___Copy[[#This Row],[Estado PPT Programa Docentes]],"Realizada")</f>
        <v>1</v>
      </c>
      <c r="BP25" s="55" t="n">
        <f aca="false">COUNTIF(Reporte_Consolidación_2022___Copy[[#This Row],[Estado Encuesta Docentes]],"Realizada")</f>
        <v>1</v>
      </c>
      <c r="BQ25" s="55" t="n">
        <f aca="false">COUNTIF(Reporte_Consolidación_2022___Copy[[#This Row],[Estado Taller PC Docentes]],"Realizada")</f>
        <v>1</v>
      </c>
      <c r="BR25" s="55" t="n">
        <f aca="false">COUNTIF(Reporte_Consolidación_2022___Copy[[#This Row],[Estado Encuesta Estudiantes]],"Realizada")</f>
        <v>1</v>
      </c>
      <c r="BS25" s="55" t="n">
        <f aca="false">COUNTIF(Reporte_Consolidación_2022___Copy[[#This Row],[Estado Infraestructura]],"Realizada")</f>
        <v>1</v>
      </c>
      <c r="BT25" s="55" t="n">
        <f aca="false">COUNTIF(Reporte_Consolidación_2022___Copy[[#This Row],[Estado Entrevista Líder Área Informática]],"Realizada")</f>
        <v>1</v>
      </c>
      <c r="BU25" s="55" t="n">
        <f aca="false">IF(Reporte_Consolidación_2022___Copy[[#This Row],[Estado Obs Aula]]="Realizada",1,IF(Reporte_Consolidación_2022___Copy[[#This Row],[Estado Obs Aula]]="NO aplica fichas",1,0))</f>
        <v>1</v>
      </c>
      <c r="BV25" s="55" t="n">
        <f aca="false">COUNTIF(Reporte_Consolidación_2022___Copy[[#This Row],[Estado Recolección Documental]],"Realizada")</f>
        <v>1</v>
      </c>
      <c r="BX25" s="56" t="n">
        <f aca="false">COUNTIF(Reporte_Consolidación_2022___Copy[[#This Row],[Nombre Coordinadora]:[Estado Recolección Documental]],"Realizada")</f>
        <v>11</v>
      </c>
      <c r="BY25" s="57" t="n">
        <f aca="false">BX25/12</f>
        <v>0.916666666666667</v>
      </c>
      <c r="BZ25" s="56" t="n">
        <f aca="false">IF(Reporte_Consolidación_2022___Copy[[#This Row],[Fecha Visita Día 1]]&gt;=DATE(2022,6,10),1,IF(Reporte_Consolidación_2022___Copy[[#This Row],[Fecha Visita Día 1]]="",2,0))</f>
        <v>0</v>
      </c>
      <c r="CA25" s="56" t="n">
        <f aca="false">IF(Reporte_Consolidación_2022___Copy[[#This Row],[Fecha Visita Día 2]]&gt;=DATE(2022,6,10),1,IF(Reporte_Consolidación_2022___Copy[[#This Row],[Fecha Visita Día 2]]="",2,0))</f>
        <v>0</v>
      </c>
      <c r="CB25" s="56"/>
      <c r="CC25" s="56"/>
      <c r="CD25" s="56"/>
    </row>
    <row r="26" customFormat="false" ht="15" hidden="true" customHeight="false" outlineLevel="0" collapsed="false">
      <c r="A26" s="21" t="s">
        <v>162</v>
      </c>
      <c r="B26" s="21" t="s">
        <v>163</v>
      </c>
      <c r="C26" s="21" t="s">
        <v>55</v>
      </c>
      <c r="D26" s="21" t="s">
        <v>257</v>
      </c>
      <c r="E26" s="21" t="s">
        <v>258</v>
      </c>
      <c r="F26" s="21" t="s">
        <v>271</v>
      </c>
      <c r="G26" s="52" t="n">
        <v>120001000115</v>
      </c>
      <c r="H26" s="0" t="n">
        <v>39</v>
      </c>
      <c r="I26" s="53" t="n">
        <v>44657</v>
      </c>
      <c r="J26" s="54" t="n">
        <v>0.375</v>
      </c>
      <c r="K26" s="21" t="s">
        <v>15</v>
      </c>
      <c r="L26" s="21" t="s">
        <v>272</v>
      </c>
      <c r="M26" s="53" t="n">
        <v>44691</v>
      </c>
      <c r="N26" s="53" t="n">
        <v>44692</v>
      </c>
      <c r="O26" s="21" t="s">
        <v>273</v>
      </c>
      <c r="P26" s="53" t="n">
        <v>44691</v>
      </c>
      <c r="Q26" s="21" t="s">
        <v>15</v>
      </c>
      <c r="R26" s="53" t="n">
        <v>44691</v>
      </c>
      <c r="S26" s="21" t="s">
        <v>15</v>
      </c>
      <c r="T26" s="53" t="n">
        <v>44691</v>
      </c>
      <c r="U26" s="21" t="s">
        <v>15</v>
      </c>
      <c r="V26" s="53" t="n">
        <v>44692</v>
      </c>
      <c r="W26" s="21" t="s">
        <v>15</v>
      </c>
      <c r="X26" s="53" t="n">
        <v>44691</v>
      </c>
      <c r="Y26" s="21" t="s">
        <v>15</v>
      </c>
      <c r="Z26" s="53" t="n">
        <v>44691</v>
      </c>
      <c r="AA26" s="21" t="s">
        <v>15</v>
      </c>
      <c r="AB26" s="53" t="n">
        <v>44692</v>
      </c>
      <c r="AC26" s="21" t="s">
        <v>15</v>
      </c>
      <c r="AD26" s="53" t="n">
        <v>44692</v>
      </c>
      <c r="AE26" s="21" t="s">
        <v>15</v>
      </c>
      <c r="AF26" s="53" t="n">
        <v>44692</v>
      </c>
      <c r="AG26" s="21" t="s">
        <v>15</v>
      </c>
      <c r="AH26" s="53"/>
      <c r="AI26" s="21" t="s">
        <v>169</v>
      </c>
      <c r="AJ26" s="53" t="n">
        <v>44691</v>
      </c>
      <c r="AK26" s="21" t="s">
        <v>15</v>
      </c>
      <c r="AL26" s="21" t="s">
        <v>202</v>
      </c>
      <c r="AM26" s="21" t="s">
        <v>163</v>
      </c>
      <c r="AN26" s="54" t="n">
        <v>44717.7819444445</v>
      </c>
      <c r="AO26" s="21" t="s">
        <v>274</v>
      </c>
      <c r="AP26" s="21" t="s">
        <v>172</v>
      </c>
      <c r="AQ26" s="21" t="s">
        <v>173</v>
      </c>
      <c r="AR26" s="21" t="s">
        <v>172</v>
      </c>
      <c r="AS26" s="0" t="s">
        <v>173</v>
      </c>
      <c r="AT26" s="21" t="s">
        <v>172</v>
      </c>
      <c r="AU26" s="0" t="s">
        <v>173</v>
      </c>
      <c r="AV26" s="0" t="n">
        <v>232</v>
      </c>
      <c r="AW26" s="0" t="s">
        <v>173</v>
      </c>
      <c r="AX26" s="0" t="n">
        <v>75</v>
      </c>
      <c r="AY26" s="0" t="s">
        <v>173</v>
      </c>
      <c r="AZ26" s="21" t="s">
        <v>172</v>
      </c>
      <c r="BA26" s="0" t="s">
        <v>173</v>
      </c>
      <c r="BB26" s="21" t="s">
        <v>172</v>
      </c>
      <c r="BC26" s="0" t="s">
        <v>173</v>
      </c>
      <c r="BG26" s="21" t="s">
        <v>263</v>
      </c>
      <c r="BH26" s="54" t="n">
        <v>44708.4111111111</v>
      </c>
      <c r="BI26" s="21" t="s">
        <v>163</v>
      </c>
      <c r="BJ26" s="54" t="n">
        <v>44712.4152777778</v>
      </c>
      <c r="BK26" s="55" t="n">
        <f aca="false">COUNTIF(Reporte_Consolidación_2022___Copy[[#This Row],[Estado llamada]],"Realizada")</f>
        <v>1</v>
      </c>
      <c r="BL26" s="55" t="n">
        <f aca="false">COUNTIF(Reporte_Consolidación_2022___Copy[[#This Row],[Estado RID]],"Realizada")</f>
        <v>1</v>
      </c>
      <c r="BM26" s="55" t="n">
        <f aca="false">COUNTIF(Reporte_Consolidación_2022___Copy[[#This Row],[Estado Encuesta Directivos]],"Realizada")</f>
        <v>1</v>
      </c>
      <c r="BN26" s="55" t="n">
        <f aca="false">COUNTIF(Reporte_Consolidación_2022___Copy[[#This Row],[Estado PPT Programa Directivos]],"Realizada")</f>
        <v>1</v>
      </c>
      <c r="BO26" s="55" t="n">
        <f aca="false">COUNTIF(Reporte_Consolidación_2022___Copy[[#This Row],[Estado PPT Programa Docentes]],"Realizada")</f>
        <v>1</v>
      </c>
      <c r="BP26" s="55" t="n">
        <f aca="false">COUNTIF(Reporte_Consolidación_2022___Copy[[#This Row],[Estado Encuesta Docentes]],"Realizada")</f>
        <v>1</v>
      </c>
      <c r="BQ26" s="55" t="n">
        <f aca="false">COUNTIF(Reporte_Consolidación_2022___Copy[[#This Row],[Estado Taller PC Docentes]],"Realizada")</f>
        <v>1</v>
      </c>
      <c r="BR26" s="55" t="n">
        <f aca="false">COUNTIF(Reporte_Consolidación_2022___Copy[[#This Row],[Estado Encuesta Estudiantes]],"Realizada")</f>
        <v>1</v>
      </c>
      <c r="BS26" s="55" t="n">
        <f aca="false">COUNTIF(Reporte_Consolidación_2022___Copy[[#This Row],[Estado Infraestructura]],"Realizada")</f>
        <v>1</v>
      </c>
      <c r="BT26" s="55" t="n">
        <f aca="false">COUNTIF(Reporte_Consolidación_2022___Copy[[#This Row],[Estado Entrevista Líder Área Informática]],"Realizada")</f>
        <v>1</v>
      </c>
      <c r="BU26" s="55" t="n">
        <f aca="false">IF(Reporte_Consolidación_2022___Copy[[#This Row],[Estado Obs Aula]]="Realizada",1,IF(Reporte_Consolidación_2022___Copy[[#This Row],[Estado Obs Aula]]="NO aplica fichas",1,0))</f>
        <v>1</v>
      </c>
      <c r="BV26" s="55" t="n">
        <f aca="false">COUNTIF(Reporte_Consolidación_2022___Copy[[#This Row],[Estado Recolección Documental]],"Realizada")</f>
        <v>1</v>
      </c>
      <c r="BX26" s="56" t="n">
        <f aca="false">COUNTIF(Reporte_Consolidación_2022___Copy[[#This Row],[Nombre Coordinadora]:[Estado Recolección Documental]],"Realizada")</f>
        <v>11</v>
      </c>
      <c r="BY26" s="57" t="n">
        <f aca="false">BX26/12</f>
        <v>0.916666666666667</v>
      </c>
      <c r="BZ26" s="56" t="n">
        <f aca="false">IF(Reporte_Consolidación_2022___Copy[[#This Row],[Fecha Visita Día 1]]&gt;=DATE(2022,6,10),1,IF(Reporte_Consolidación_2022___Copy[[#This Row],[Fecha Visita Día 1]]="",2,0))</f>
        <v>0</v>
      </c>
      <c r="CA26" s="56" t="n">
        <f aca="false">IF(Reporte_Consolidación_2022___Copy[[#This Row],[Fecha Visita Día 2]]&gt;=DATE(2022,6,10),1,IF(Reporte_Consolidación_2022___Copy[[#This Row],[Fecha Visita Día 2]]="",2,0))</f>
        <v>0</v>
      </c>
      <c r="CB26" s="56"/>
      <c r="CC26" s="56"/>
      <c r="CD26" s="56"/>
    </row>
    <row r="27" customFormat="false" ht="15" hidden="true" customHeight="false" outlineLevel="0" collapsed="false">
      <c r="A27" s="21" t="s">
        <v>162</v>
      </c>
      <c r="B27" s="21" t="s">
        <v>163</v>
      </c>
      <c r="C27" s="21" t="s">
        <v>55</v>
      </c>
      <c r="D27" s="21" t="s">
        <v>257</v>
      </c>
      <c r="E27" s="21" t="s">
        <v>258</v>
      </c>
      <c r="F27" s="21" t="s">
        <v>275</v>
      </c>
      <c r="G27" s="52" t="n">
        <v>120001068691</v>
      </c>
      <c r="H27" s="0" t="n">
        <v>40</v>
      </c>
      <c r="I27" s="53" t="n">
        <v>44657</v>
      </c>
      <c r="J27" s="54" t="n">
        <v>0.388888888888889</v>
      </c>
      <c r="K27" s="21" t="s">
        <v>15</v>
      </c>
      <c r="L27" s="21" t="s">
        <v>260</v>
      </c>
      <c r="M27" s="53" t="n">
        <v>44694</v>
      </c>
      <c r="N27" s="53" t="n">
        <v>44697</v>
      </c>
      <c r="O27" s="21" t="s">
        <v>276</v>
      </c>
      <c r="P27" s="53" t="n">
        <v>44694</v>
      </c>
      <c r="Q27" s="21" t="s">
        <v>15</v>
      </c>
      <c r="R27" s="53" t="n">
        <v>44694</v>
      </c>
      <c r="S27" s="21" t="s">
        <v>15</v>
      </c>
      <c r="T27" s="53" t="n">
        <v>44694</v>
      </c>
      <c r="U27" s="21" t="s">
        <v>15</v>
      </c>
      <c r="V27" s="53" t="n">
        <v>44697</v>
      </c>
      <c r="W27" s="21" t="s">
        <v>15</v>
      </c>
      <c r="X27" s="53" t="n">
        <v>44697</v>
      </c>
      <c r="Y27" s="21" t="s">
        <v>15</v>
      </c>
      <c r="Z27" s="53" t="n">
        <v>44694</v>
      </c>
      <c r="AA27" s="21" t="s">
        <v>15</v>
      </c>
      <c r="AB27" s="53" t="n">
        <v>44694</v>
      </c>
      <c r="AC27" s="21" t="s">
        <v>15</v>
      </c>
      <c r="AD27" s="53" t="n">
        <v>44694</v>
      </c>
      <c r="AE27" s="21" t="s">
        <v>15</v>
      </c>
      <c r="AF27" s="53" t="n">
        <v>44694</v>
      </c>
      <c r="AG27" s="21" t="s">
        <v>15</v>
      </c>
      <c r="AH27" s="53"/>
      <c r="AI27" s="21" t="s">
        <v>169</v>
      </c>
      <c r="AJ27" s="53" t="n">
        <v>44697</v>
      </c>
      <c r="AK27" s="21" t="s">
        <v>15</v>
      </c>
      <c r="AL27" s="21" t="s">
        <v>202</v>
      </c>
      <c r="AM27" s="21" t="s">
        <v>163</v>
      </c>
      <c r="AN27" s="54" t="n">
        <v>44717.7819444445</v>
      </c>
      <c r="AO27" s="21" t="s">
        <v>277</v>
      </c>
      <c r="AP27" s="21" t="s">
        <v>172</v>
      </c>
      <c r="AQ27" s="21" t="s">
        <v>173</v>
      </c>
      <c r="AR27" s="21" t="s">
        <v>172</v>
      </c>
      <c r="AS27" s="0" t="s">
        <v>173</v>
      </c>
      <c r="AT27" s="21" t="s">
        <v>172</v>
      </c>
      <c r="AU27" s="0" t="s">
        <v>173</v>
      </c>
      <c r="AV27" s="0" t="n">
        <v>74</v>
      </c>
      <c r="AW27" s="0" t="s">
        <v>173</v>
      </c>
      <c r="AX27" s="0" t="n">
        <v>31</v>
      </c>
      <c r="AY27" s="0" t="s">
        <v>173</v>
      </c>
      <c r="AZ27" s="21" t="s">
        <v>172</v>
      </c>
      <c r="BA27" s="0" t="s">
        <v>278</v>
      </c>
      <c r="BB27" s="21" t="s">
        <v>172</v>
      </c>
      <c r="BC27" s="0" t="s">
        <v>173</v>
      </c>
      <c r="BG27" s="21" t="s">
        <v>263</v>
      </c>
      <c r="BH27" s="54" t="n">
        <v>44708.4048611111</v>
      </c>
      <c r="BI27" s="21" t="s">
        <v>163</v>
      </c>
      <c r="BJ27" s="54" t="n">
        <v>44712.4166666667</v>
      </c>
      <c r="BK27" s="55" t="n">
        <f aca="false">COUNTIF(Reporte_Consolidación_2022___Copy[[#This Row],[Estado llamada]],"Realizada")</f>
        <v>1</v>
      </c>
      <c r="BL27" s="55" t="n">
        <f aca="false">COUNTIF(Reporte_Consolidación_2022___Copy[[#This Row],[Estado RID]],"Realizada")</f>
        <v>1</v>
      </c>
      <c r="BM27" s="55" t="n">
        <f aca="false">COUNTIF(Reporte_Consolidación_2022___Copy[[#This Row],[Estado Encuesta Directivos]],"Realizada")</f>
        <v>1</v>
      </c>
      <c r="BN27" s="55" t="n">
        <f aca="false">COUNTIF(Reporte_Consolidación_2022___Copy[[#This Row],[Estado PPT Programa Directivos]],"Realizada")</f>
        <v>1</v>
      </c>
      <c r="BO27" s="55" t="n">
        <f aca="false">COUNTIF(Reporte_Consolidación_2022___Copy[[#This Row],[Estado PPT Programa Docentes]],"Realizada")</f>
        <v>1</v>
      </c>
      <c r="BP27" s="55" t="n">
        <f aca="false">COUNTIF(Reporte_Consolidación_2022___Copy[[#This Row],[Estado Encuesta Docentes]],"Realizada")</f>
        <v>1</v>
      </c>
      <c r="BQ27" s="55" t="n">
        <f aca="false">COUNTIF(Reporte_Consolidación_2022___Copy[[#This Row],[Estado Taller PC Docentes]],"Realizada")</f>
        <v>1</v>
      </c>
      <c r="BR27" s="55" t="n">
        <f aca="false">COUNTIF(Reporte_Consolidación_2022___Copy[[#This Row],[Estado Encuesta Estudiantes]],"Realizada")</f>
        <v>1</v>
      </c>
      <c r="BS27" s="55" t="n">
        <f aca="false">COUNTIF(Reporte_Consolidación_2022___Copy[[#This Row],[Estado Infraestructura]],"Realizada")</f>
        <v>1</v>
      </c>
      <c r="BT27" s="55" t="n">
        <f aca="false">COUNTIF(Reporte_Consolidación_2022___Copy[[#This Row],[Estado Entrevista Líder Área Informática]],"Realizada")</f>
        <v>1</v>
      </c>
      <c r="BU27" s="55" t="n">
        <f aca="false">IF(Reporte_Consolidación_2022___Copy[[#This Row],[Estado Obs Aula]]="Realizada",1,IF(Reporte_Consolidación_2022___Copy[[#This Row],[Estado Obs Aula]]="NO aplica fichas",1,0))</f>
        <v>1</v>
      </c>
      <c r="BV27" s="55" t="n">
        <f aca="false">COUNTIF(Reporte_Consolidación_2022___Copy[[#This Row],[Estado Recolección Documental]],"Realizada")</f>
        <v>1</v>
      </c>
      <c r="BX27" s="56" t="n">
        <f aca="false">COUNTIF(Reporte_Consolidación_2022___Copy[[#This Row],[Nombre Coordinadora]:[Estado Recolección Documental]],"Realizada")</f>
        <v>11</v>
      </c>
      <c r="BY27" s="57" t="n">
        <f aca="false">BX27/12</f>
        <v>0.916666666666667</v>
      </c>
      <c r="BZ27" s="56" t="n">
        <f aca="false">IF(Reporte_Consolidación_2022___Copy[[#This Row],[Fecha Visita Día 1]]&gt;=DATE(2022,6,10),1,IF(Reporte_Consolidación_2022___Copy[[#This Row],[Fecha Visita Día 1]]="",2,0))</f>
        <v>0</v>
      </c>
      <c r="CA27" s="56" t="n">
        <f aca="false">IF(Reporte_Consolidación_2022___Copy[[#This Row],[Fecha Visita Día 2]]&gt;=DATE(2022,6,10),1,IF(Reporte_Consolidación_2022___Copy[[#This Row],[Fecha Visita Día 2]]="",2,0))</f>
        <v>0</v>
      </c>
      <c r="CB27" s="56"/>
      <c r="CC27" s="56"/>
      <c r="CD27" s="56"/>
    </row>
    <row r="28" customFormat="false" ht="15" hidden="true" customHeight="false" outlineLevel="0" collapsed="false">
      <c r="A28" s="21" t="s">
        <v>162</v>
      </c>
      <c r="B28" s="21" t="s">
        <v>163</v>
      </c>
      <c r="C28" s="21" t="s">
        <v>55</v>
      </c>
      <c r="D28" s="21" t="s">
        <v>257</v>
      </c>
      <c r="E28" s="21" t="s">
        <v>258</v>
      </c>
      <c r="F28" s="21" t="s">
        <v>279</v>
      </c>
      <c r="G28" s="52" t="n">
        <v>120001003751</v>
      </c>
      <c r="H28" s="0" t="n">
        <v>41</v>
      </c>
      <c r="I28" s="53" t="n">
        <v>44657</v>
      </c>
      <c r="J28" s="54" t="n">
        <v>0.402777777777778</v>
      </c>
      <c r="K28" s="21" t="s">
        <v>15</v>
      </c>
      <c r="L28" s="21" t="s">
        <v>260</v>
      </c>
      <c r="M28" s="53" t="n">
        <v>44685</v>
      </c>
      <c r="N28" s="53" t="n">
        <v>44686</v>
      </c>
      <c r="O28" s="21" t="s">
        <v>280</v>
      </c>
      <c r="P28" s="53" t="n">
        <v>44685</v>
      </c>
      <c r="Q28" s="21" t="s">
        <v>15</v>
      </c>
      <c r="R28" s="53" t="n">
        <v>44685</v>
      </c>
      <c r="S28" s="21" t="s">
        <v>15</v>
      </c>
      <c r="T28" s="53" t="n">
        <v>44685</v>
      </c>
      <c r="U28" s="21" t="s">
        <v>15</v>
      </c>
      <c r="V28" s="53" t="n">
        <v>44685</v>
      </c>
      <c r="W28" s="21" t="s">
        <v>15</v>
      </c>
      <c r="X28" s="53" t="n">
        <v>44685</v>
      </c>
      <c r="Y28" s="21" t="s">
        <v>15</v>
      </c>
      <c r="Z28" s="53" t="n">
        <v>44686</v>
      </c>
      <c r="AA28" s="21" t="s">
        <v>15</v>
      </c>
      <c r="AB28" s="53" t="n">
        <v>44686</v>
      </c>
      <c r="AC28" s="21" t="s">
        <v>15</v>
      </c>
      <c r="AD28" s="53" t="n">
        <v>44685</v>
      </c>
      <c r="AE28" s="21" t="s">
        <v>15</v>
      </c>
      <c r="AF28" s="53" t="n">
        <v>44685</v>
      </c>
      <c r="AG28" s="21" t="s">
        <v>15</v>
      </c>
      <c r="AH28" s="53"/>
      <c r="AI28" s="21" t="s">
        <v>169</v>
      </c>
      <c r="AJ28" s="53" t="n">
        <v>44685</v>
      </c>
      <c r="AK28" s="21" t="s">
        <v>15</v>
      </c>
      <c r="AL28" s="21" t="s">
        <v>202</v>
      </c>
      <c r="AM28" s="21" t="s">
        <v>163</v>
      </c>
      <c r="AN28" s="54" t="n">
        <v>44717.7819444445</v>
      </c>
      <c r="AO28" s="21" t="s">
        <v>281</v>
      </c>
      <c r="AP28" s="21" t="s">
        <v>172</v>
      </c>
      <c r="AQ28" s="21" t="s">
        <v>173</v>
      </c>
      <c r="AR28" s="21" t="s">
        <v>172</v>
      </c>
      <c r="AS28" s="0" t="s">
        <v>173</v>
      </c>
      <c r="AT28" s="21" t="s">
        <v>172</v>
      </c>
      <c r="AU28" s="0" t="s">
        <v>173</v>
      </c>
      <c r="AV28" s="0" t="n">
        <v>82</v>
      </c>
      <c r="AW28" s="0" t="s">
        <v>173</v>
      </c>
      <c r="AX28" s="0" t="n">
        <v>39</v>
      </c>
      <c r="AY28" s="0" t="s">
        <v>173</v>
      </c>
      <c r="AZ28" s="21" t="s">
        <v>172</v>
      </c>
      <c r="BA28" s="0" t="s">
        <v>173</v>
      </c>
      <c r="BB28" s="21" t="s">
        <v>172</v>
      </c>
      <c r="BC28" s="0" t="s">
        <v>173</v>
      </c>
      <c r="BG28" s="21" t="s">
        <v>263</v>
      </c>
      <c r="BH28" s="54" t="n">
        <v>44694.4895833333</v>
      </c>
      <c r="BI28" s="21" t="s">
        <v>163</v>
      </c>
      <c r="BJ28" s="54" t="n">
        <v>44697.9930555556</v>
      </c>
      <c r="BK28" s="55" t="n">
        <f aca="false">COUNTIF(Reporte_Consolidación_2022___Copy[[#This Row],[Estado llamada]],"Realizada")</f>
        <v>1</v>
      </c>
      <c r="BL28" s="55" t="n">
        <f aca="false">COUNTIF(Reporte_Consolidación_2022___Copy[[#This Row],[Estado RID]],"Realizada")</f>
        <v>1</v>
      </c>
      <c r="BM28" s="55" t="n">
        <f aca="false">COUNTIF(Reporte_Consolidación_2022___Copy[[#This Row],[Estado Encuesta Directivos]],"Realizada")</f>
        <v>1</v>
      </c>
      <c r="BN28" s="55" t="n">
        <f aca="false">COUNTIF(Reporte_Consolidación_2022___Copy[[#This Row],[Estado PPT Programa Directivos]],"Realizada")</f>
        <v>1</v>
      </c>
      <c r="BO28" s="55" t="n">
        <f aca="false">COUNTIF(Reporte_Consolidación_2022___Copy[[#This Row],[Estado PPT Programa Docentes]],"Realizada")</f>
        <v>1</v>
      </c>
      <c r="BP28" s="55" t="n">
        <f aca="false">COUNTIF(Reporte_Consolidación_2022___Copy[[#This Row],[Estado Encuesta Docentes]],"Realizada")</f>
        <v>1</v>
      </c>
      <c r="BQ28" s="55" t="n">
        <f aca="false">COUNTIF(Reporte_Consolidación_2022___Copy[[#This Row],[Estado Taller PC Docentes]],"Realizada")</f>
        <v>1</v>
      </c>
      <c r="BR28" s="55" t="n">
        <f aca="false">COUNTIF(Reporte_Consolidación_2022___Copy[[#This Row],[Estado Encuesta Estudiantes]],"Realizada")</f>
        <v>1</v>
      </c>
      <c r="BS28" s="55" t="n">
        <f aca="false">COUNTIF(Reporte_Consolidación_2022___Copy[[#This Row],[Estado Infraestructura]],"Realizada")</f>
        <v>1</v>
      </c>
      <c r="BT28" s="55" t="n">
        <f aca="false">COUNTIF(Reporte_Consolidación_2022___Copy[[#This Row],[Estado Entrevista Líder Área Informática]],"Realizada")</f>
        <v>1</v>
      </c>
      <c r="BU28" s="55" t="n">
        <f aca="false">IF(Reporte_Consolidación_2022___Copy[[#This Row],[Estado Obs Aula]]="Realizada",1,IF(Reporte_Consolidación_2022___Copy[[#This Row],[Estado Obs Aula]]="NO aplica fichas",1,0))</f>
        <v>1</v>
      </c>
      <c r="BV28" s="55" t="n">
        <f aca="false">COUNTIF(Reporte_Consolidación_2022___Copy[[#This Row],[Estado Recolección Documental]],"Realizada")</f>
        <v>1</v>
      </c>
      <c r="BX28" s="56" t="n">
        <f aca="false">COUNTIF(Reporte_Consolidación_2022___Copy[[#This Row],[Nombre Coordinadora]:[Estado Recolección Documental]],"Realizada")</f>
        <v>11</v>
      </c>
      <c r="BY28" s="57" t="n">
        <f aca="false">BX28/12</f>
        <v>0.916666666666667</v>
      </c>
      <c r="BZ28" s="56" t="n">
        <f aca="false">IF(Reporte_Consolidación_2022___Copy[[#This Row],[Fecha Visita Día 1]]&gt;=DATE(2022,6,10),1,IF(Reporte_Consolidación_2022___Copy[[#This Row],[Fecha Visita Día 1]]="",2,0))</f>
        <v>0</v>
      </c>
      <c r="CA28" s="56" t="n">
        <f aca="false">IF(Reporte_Consolidación_2022___Copy[[#This Row],[Fecha Visita Día 2]]&gt;=DATE(2022,6,10),1,IF(Reporte_Consolidación_2022___Copy[[#This Row],[Fecha Visita Día 2]]="",2,0))</f>
        <v>0</v>
      </c>
      <c r="CB28" s="56"/>
      <c r="CC28" s="56"/>
      <c r="CD28" s="56"/>
    </row>
    <row r="29" customFormat="false" ht="15" hidden="true" customHeight="false" outlineLevel="0" collapsed="false">
      <c r="A29" s="21" t="s">
        <v>162</v>
      </c>
      <c r="B29" s="21" t="s">
        <v>163</v>
      </c>
      <c r="C29" s="21" t="s">
        <v>55</v>
      </c>
      <c r="D29" s="21" t="s">
        <v>257</v>
      </c>
      <c r="E29" s="21" t="s">
        <v>258</v>
      </c>
      <c r="F29" s="21" t="s">
        <v>282</v>
      </c>
      <c r="G29" s="52" t="n">
        <v>320001006112</v>
      </c>
      <c r="H29" s="0" t="n">
        <v>42</v>
      </c>
      <c r="I29" s="53" t="n">
        <v>44657</v>
      </c>
      <c r="J29" s="54" t="n">
        <v>0.416666666666667</v>
      </c>
      <c r="K29" s="21" t="s">
        <v>15</v>
      </c>
      <c r="L29" s="21" t="s">
        <v>260</v>
      </c>
      <c r="M29" s="53" t="n">
        <v>44687</v>
      </c>
      <c r="N29" s="53" t="n">
        <v>44690</v>
      </c>
      <c r="O29" s="21" t="s">
        <v>283</v>
      </c>
      <c r="P29" s="53" t="n">
        <v>44687</v>
      </c>
      <c r="Q29" s="21" t="s">
        <v>15</v>
      </c>
      <c r="R29" s="53" t="n">
        <v>44687</v>
      </c>
      <c r="S29" s="21" t="s">
        <v>15</v>
      </c>
      <c r="T29" s="53" t="n">
        <v>44687</v>
      </c>
      <c r="U29" s="21" t="s">
        <v>15</v>
      </c>
      <c r="V29" s="53" t="n">
        <v>44687</v>
      </c>
      <c r="W29" s="21" t="s">
        <v>15</v>
      </c>
      <c r="X29" s="53" t="n">
        <v>44687</v>
      </c>
      <c r="Y29" s="21" t="s">
        <v>15</v>
      </c>
      <c r="Z29" s="53" t="n">
        <v>44687</v>
      </c>
      <c r="AA29" s="21" t="s">
        <v>15</v>
      </c>
      <c r="AB29" s="53" t="n">
        <v>44687</v>
      </c>
      <c r="AC29" s="21" t="s">
        <v>15</v>
      </c>
      <c r="AD29" s="53" t="n">
        <v>44687</v>
      </c>
      <c r="AE29" s="21" t="s">
        <v>15</v>
      </c>
      <c r="AF29" s="53" t="n">
        <v>44687</v>
      </c>
      <c r="AG29" s="21" t="s">
        <v>15</v>
      </c>
      <c r="AH29" s="53"/>
      <c r="AI29" s="21" t="s">
        <v>169</v>
      </c>
      <c r="AJ29" s="53" t="n">
        <v>44687</v>
      </c>
      <c r="AK29" s="21" t="s">
        <v>15</v>
      </c>
      <c r="AL29" s="21" t="s">
        <v>202</v>
      </c>
      <c r="AM29" s="21" t="s">
        <v>163</v>
      </c>
      <c r="AN29" s="54" t="n">
        <v>44717.7819444445</v>
      </c>
      <c r="AO29" s="21" t="s">
        <v>284</v>
      </c>
      <c r="AP29" s="21" t="s">
        <v>172</v>
      </c>
      <c r="AQ29" s="21" t="s">
        <v>173</v>
      </c>
      <c r="AR29" s="21" t="s">
        <v>172</v>
      </c>
      <c r="AS29" s="0" t="s">
        <v>173</v>
      </c>
      <c r="AT29" s="21" t="s">
        <v>172</v>
      </c>
      <c r="AU29" s="0" t="s">
        <v>173</v>
      </c>
      <c r="AV29" s="0" t="n">
        <v>85</v>
      </c>
      <c r="AW29" s="0" t="s">
        <v>173</v>
      </c>
      <c r="AX29" s="0" t="n">
        <v>19</v>
      </c>
      <c r="AY29" s="0" t="s">
        <v>173</v>
      </c>
      <c r="AZ29" s="21" t="s">
        <v>172</v>
      </c>
      <c r="BA29" s="0" t="s">
        <v>173</v>
      </c>
      <c r="BB29" s="21" t="s">
        <v>172</v>
      </c>
      <c r="BC29" s="0" t="s">
        <v>173</v>
      </c>
      <c r="BG29" s="21" t="s">
        <v>263</v>
      </c>
      <c r="BH29" s="54" t="n">
        <v>44708.4069444445</v>
      </c>
      <c r="BI29" s="21" t="s">
        <v>163</v>
      </c>
      <c r="BJ29" s="54" t="n">
        <v>44715.7770833333</v>
      </c>
      <c r="BK29" s="55" t="n">
        <f aca="false">COUNTIF(Reporte_Consolidación_2022___Copy[[#This Row],[Estado llamada]],"Realizada")</f>
        <v>1</v>
      </c>
      <c r="BL29" s="55" t="n">
        <f aca="false">COUNTIF(Reporte_Consolidación_2022___Copy[[#This Row],[Estado RID]],"Realizada")</f>
        <v>1</v>
      </c>
      <c r="BM29" s="55" t="n">
        <f aca="false">COUNTIF(Reporte_Consolidación_2022___Copy[[#This Row],[Estado Encuesta Directivos]],"Realizada")</f>
        <v>1</v>
      </c>
      <c r="BN29" s="55" t="n">
        <f aca="false">COUNTIF(Reporte_Consolidación_2022___Copy[[#This Row],[Estado PPT Programa Directivos]],"Realizada")</f>
        <v>1</v>
      </c>
      <c r="BO29" s="55" t="n">
        <f aca="false">COUNTIF(Reporte_Consolidación_2022___Copy[[#This Row],[Estado PPT Programa Docentes]],"Realizada")</f>
        <v>1</v>
      </c>
      <c r="BP29" s="55" t="n">
        <f aca="false">COUNTIF(Reporte_Consolidación_2022___Copy[[#This Row],[Estado Encuesta Docentes]],"Realizada")</f>
        <v>1</v>
      </c>
      <c r="BQ29" s="55" t="n">
        <f aca="false">COUNTIF(Reporte_Consolidación_2022___Copy[[#This Row],[Estado Taller PC Docentes]],"Realizada")</f>
        <v>1</v>
      </c>
      <c r="BR29" s="55" t="n">
        <f aca="false">COUNTIF(Reporte_Consolidación_2022___Copy[[#This Row],[Estado Encuesta Estudiantes]],"Realizada")</f>
        <v>1</v>
      </c>
      <c r="BS29" s="55" t="n">
        <f aca="false">COUNTIF(Reporte_Consolidación_2022___Copy[[#This Row],[Estado Infraestructura]],"Realizada")</f>
        <v>1</v>
      </c>
      <c r="BT29" s="55" t="n">
        <f aca="false">COUNTIF(Reporte_Consolidación_2022___Copy[[#This Row],[Estado Entrevista Líder Área Informática]],"Realizada")</f>
        <v>1</v>
      </c>
      <c r="BU29" s="55" t="n">
        <f aca="false">IF(Reporte_Consolidación_2022___Copy[[#This Row],[Estado Obs Aula]]="Realizada",1,IF(Reporte_Consolidación_2022___Copy[[#This Row],[Estado Obs Aula]]="NO aplica fichas",1,0))</f>
        <v>1</v>
      </c>
      <c r="BV29" s="55" t="n">
        <f aca="false">COUNTIF(Reporte_Consolidación_2022___Copy[[#This Row],[Estado Recolección Documental]],"Realizada")</f>
        <v>1</v>
      </c>
      <c r="BX29" s="56" t="n">
        <f aca="false">COUNTIF(Reporte_Consolidación_2022___Copy[[#This Row],[Nombre Coordinadora]:[Estado Recolección Documental]],"Realizada")</f>
        <v>11</v>
      </c>
      <c r="BY29" s="57" t="n">
        <f aca="false">BX29/12</f>
        <v>0.916666666666667</v>
      </c>
      <c r="BZ29" s="56" t="n">
        <f aca="false">IF(Reporte_Consolidación_2022___Copy[[#This Row],[Fecha Visita Día 1]]&gt;=DATE(2022,6,10),1,IF(Reporte_Consolidación_2022___Copy[[#This Row],[Fecha Visita Día 1]]="",2,0))</f>
        <v>0</v>
      </c>
      <c r="CA29" s="56" t="n">
        <f aca="false">IF(Reporte_Consolidación_2022___Copy[[#This Row],[Fecha Visita Día 2]]&gt;=DATE(2022,6,10),1,IF(Reporte_Consolidación_2022___Copy[[#This Row],[Fecha Visita Día 2]]="",2,0))</f>
        <v>0</v>
      </c>
      <c r="CB29" s="56"/>
      <c r="CC29" s="56"/>
      <c r="CD29" s="56"/>
    </row>
    <row r="30" customFormat="false" ht="15" hidden="true" customHeight="false" outlineLevel="0" collapsed="false">
      <c r="A30" s="21" t="s">
        <v>162</v>
      </c>
      <c r="B30" s="21" t="s">
        <v>163</v>
      </c>
      <c r="C30" s="21" t="s">
        <v>56</v>
      </c>
      <c r="D30" s="21" t="s">
        <v>285</v>
      </c>
      <c r="E30" s="21" t="s">
        <v>286</v>
      </c>
      <c r="F30" s="21" t="s">
        <v>287</v>
      </c>
      <c r="G30" s="52" t="n">
        <v>111001107875</v>
      </c>
      <c r="H30" s="0" t="n">
        <v>43</v>
      </c>
      <c r="I30" s="53" t="n">
        <v>44663</v>
      </c>
      <c r="J30" s="54" t="n">
        <v>0.419444444444444</v>
      </c>
      <c r="K30" s="21" t="s">
        <v>15</v>
      </c>
      <c r="L30" s="21" t="s">
        <v>288</v>
      </c>
      <c r="M30" s="53" t="n">
        <v>44672</v>
      </c>
      <c r="N30" s="53" t="n">
        <v>44685</v>
      </c>
      <c r="O30" s="21"/>
      <c r="P30" s="53" t="n">
        <v>44672</v>
      </c>
      <c r="Q30" s="21" t="s">
        <v>15</v>
      </c>
      <c r="R30" s="53" t="n">
        <v>44672</v>
      </c>
      <c r="S30" s="21" t="s">
        <v>15</v>
      </c>
      <c r="T30" s="53" t="n">
        <v>44672</v>
      </c>
      <c r="U30" s="21" t="s">
        <v>15</v>
      </c>
      <c r="V30" s="53" t="n">
        <v>44672</v>
      </c>
      <c r="W30" s="21" t="s">
        <v>15</v>
      </c>
      <c r="X30" s="53" t="n">
        <v>44673</v>
      </c>
      <c r="Y30" s="21" t="s">
        <v>15</v>
      </c>
      <c r="Z30" s="53" t="n">
        <v>44685</v>
      </c>
      <c r="AA30" s="21" t="s">
        <v>15</v>
      </c>
      <c r="AB30" s="53" t="n">
        <v>44673</v>
      </c>
      <c r="AC30" s="21" t="s">
        <v>15</v>
      </c>
      <c r="AD30" s="53" t="n">
        <v>44673</v>
      </c>
      <c r="AE30" s="21" t="s">
        <v>15</v>
      </c>
      <c r="AF30" s="53" t="n">
        <v>44673</v>
      </c>
      <c r="AG30" s="21" t="s">
        <v>15</v>
      </c>
      <c r="AH30" s="53"/>
      <c r="AI30" s="21" t="s">
        <v>169</v>
      </c>
      <c r="AJ30" s="53" t="n">
        <v>44673</v>
      </c>
      <c r="AK30" s="21" t="s">
        <v>15</v>
      </c>
      <c r="AL30" s="21" t="s">
        <v>202</v>
      </c>
      <c r="AM30" s="21" t="s">
        <v>289</v>
      </c>
      <c r="AN30" s="54" t="n">
        <v>44707.5215277778</v>
      </c>
      <c r="AO30" s="21" t="s">
        <v>290</v>
      </c>
      <c r="AP30" s="21" t="s">
        <v>172</v>
      </c>
      <c r="AQ30" s="21" t="s">
        <v>173</v>
      </c>
      <c r="AR30" s="21" t="s">
        <v>172</v>
      </c>
      <c r="AS30" s="0" t="s">
        <v>173</v>
      </c>
      <c r="AT30" s="21" t="s">
        <v>172</v>
      </c>
      <c r="AU30" s="0" t="s">
        <v>173</v>
      </c>
      <c r="AV30" s="0" t="n">
        <v>100</v>
      </c>
      <c r="AW30" s="0" t="s">
        <v>173</v>
      </c>
      <c r="AX30" s="0" t="n">
        <v>44</v>
      </c>
      <c r="AY30" s="0" t="s">
        <v>173</v>
      </c>
      <c r="AZ30" s="21" t="s">
        <v>172</v>
      </c>
      <c r="BA30" s="0" t="s">
        <v>173</v>
      </c>
      <c r="BB30" s="21" t="s">
        <v>172</v>
      </c>
      <c r="BC30" s="0" t="s">
        <v>173</v>
      </c>
      <c r="BG30" s="21" t="s">
        <v>289</v>
      </c>
      <c r="BH30" s="54" t="n">
        <v>44706.4930555556</v>
      </c>
      <c r="BI30" s="21" t="s">
        <v>163</v>
      </c>
      <c r="BJ30" s="54" t="n">
        <v>44701.7826388889</v>
      </c>
      <c r="BK30" s="55" t="n">
        <f aca="false">COUNTIF(Reporte_Consolidación_2022___Copy[[#This Row],[Estado llamada]],"Realizada")</f>
        <v>1</v>
      </c>
      <c r="BL30" s="55" t="n">
        <f aca="false">COUNTIF(Reporte_Consolidación_2022___Copy[[#This Row],[Estado RID]],"Realizada")</f>
        <v>1</v>
      </c>
      <c r="BM30" s="55" t="n">
        <f aca="false">COUNTIF(Reporte_Consolidación_2022___Copy[[#This Row],[Estado Encuesta Directivos]],"Realizada")</f>
        <v>1</v>
      </c>
      <c r="BN30" s="55" t="n">
        <f aca="false">COUNTIF(Reporte_Consolidación_2022___Copy[[#This Row],[Estado PPT Programa Directivos]],"Realizada")</f>
        <v>1</v>
      </c>
      <c r="BO30" s="55" t="n">
        <f aca="false">COUNTIF(Reporte_Consolidación_2022___Copy[[#This Row],[Estado PPT Programa Docentes]],"Realizada")</f>
        <v>1</v>
      </c>
      <c r="BP30" s="55" t="n">
        <f aca="false">COUNTIF(Reporte_Consolidación_2022___Copy[[#This Row],[Estado Encuesta Docentes]],"Realizada")</f>
        <v>1</v>
      </c>
      <c r="BQ30" s="55" t="n">
        <f aca="false">COUNTIF(Reporte_Consolidación_2022___Copy[[#This Row],[Estado Taller PC Docentes]],"Realizada")</f>
        <v>1</v>
      </c>
      <c r="BR30" s="55" t="n">
        <f aca="false">COUNTIF(Reporte_Consolidación_2022___Copy[[#This Row],[Estado Encuesta Estudiantes]],"Realizada")</f>
        <v>1</v>
      </c>
      <c r="BS30" s="55" t="n">
        <f aca="false">COUNTIF(Reporte_Consolidación_2022___Copy[[#This Row],[Estado Infraestructura]],"Realizada")</f>
        <v>1</v>
      </c>
      <c r="BT30" s="55" t="n">
        <f aca="false">COUNTIF(Reporte_Consolidación_2022___Copy[[#This Row],[Estado Entrevista Líder Área Informática]],"Realizada")</f>
        <v>1</v>
      </c>
      <c r="BU30" s="55" t="n">
        <f aca="false">IF(Reporte_Consolidación_2022___Copy[[#This Row],[Estado Obs Aula]]="Realizada",1,IF(Reporte_Consolidación_2022___Copy[[#This Row],[Estado Obs Aula]]="NO aplica fichas",1,0))</f>
        <v>1</v>
      </c>
      <c r="BV30" s="55" t="n">
        <f aca="false">COUNTIF(Reporte_Consolidación_2022___Copy[[#This Row],[Estado Recolección Documental]],"Realizada")</f>
        <v>1</v>
      </c>
      <c r="BX30" s="56" t="n">
        <f aca="false">COUNTIF(Reporte_Consolidación_2022___Copy[[#This Row],[Nombre Coordinadora]:[Estado Recolección Documental]],"Realizada")</f>
        <v>11</v>
      </c>
      <c r="BY30" s="57" t="n">
        <f aca="false">BX30/12</f>
        <v>0.916666666666667</v>
      </c>
      <c r="BZ30" s="56" t="n">
        <f aca="false">IF(Reporte_Consolidación_2022___Copy[[#This Row],[Fecha Visita Día 1]]&gt;=DATE(2022,6,10),1,IF(Reporte_Consolidación_2022___Copy[[#This Row],[Fecha Visita Día 1]]="",2,0))</f>
        <v>0</v>
      </c>
      <c r="CA30" s="56" t="n">
        <f aca="false">IF(Reporte_Consolidación_2022___Copy[[#This Row],[Fecha Visita Día 2]]&gt;=DATE(2022,6,10),1,IF(Reporte_Consolidación_2022___Copy[[#This Row],[Fecha Visita Día 2]]="",2,0))</f>
        <v>0</v>
      </c>
      <c r="CB30" s="56"/>
      <c r="CC30" s="56"/>
      <c r="CD30" s="56"/>
    </row>
    <row r="31" customFormat="false" ht="15" hidden="true" customHeight="false" outlineLevel="0" collapsed="false">
      <c r="A31" s="21" t="s">
        <v>162</v>
      </c>
      <c r="B31" s="21" t="s">
        <v>163</v>
      </c>
      <c r="C31" s="21" t="s">
        <v>56</v>
      </c>
      <c r="D31" s="21" t="s">
        <v>285</v>
      </c>
      <c r="E31" s="21" t="s">
        <v>286</v>
      </c>
      <c r="F31" s="21" t="s">
        <v>291</v>
      </c>
      <c r="G31" s="52" t="n">
        <v>111001010251</v>
      </c>
      <c r="H31" s="0" t="n">
        <v>44</v>
      </c>
      <c r="I31" s="53" t="n">
        <v>44662</v>
      </c>
      <c r="J31" s="54" t="n">
        <v>0.641666666666667</v>
      </c>
      <c r="K31" s="21" t="s">
        <v>15</v>
      </c>
      <c r="L31" s="21" t="s">
        <v>292</v>
      </c>
      <c r="M31" s="53" t="n">
        <v>44686</v>
      </c>
      <c r="N31" s="53" t="n">
        <v>44708</v>
      </c>
      <c r="O31" s="21"/>
      <c r="P31" s="53" t="n">
        <v>44686</v>
      </c>
      <c r="Q31" s="21" t="s">
        <v>15</v>
      </c>
      <c r="R31" s="53" t="n">
        <v>44687</v>
      </c>
      <c r="S31" s="21" t="s">
        <v>15</v>
      </c>
      <c r="T31" s="53" t="n">
        <v>44686</v>
      </c>
      <c r="U31" s="21" t="s">
        <v>15</v>
      </c>
      <c r="V31" s="53" t="n">
        <v>44708</v>
      </c>
      <c r="W31" s="21" t="s">
        <v>15</v>
      </c>
      <c r="X31" s="53" t="n">
        <v>44687</v>
      </c>
      <c r="Y31" s="21" t="s">
        <v>15</v>
      </c>
      <c r="Z31" s="53" t="n">
        <v>44708</v>
      </c>
      <c r="AA31" s="21" t="s">
        <v>15</v>
      </c>
      <c r="AB31" s="53" t="n">
        <v>44687</v>
      </c>
      <c r="AC31" s="21" t="s">
        <v>15</v>
      </c>
      <c r="AD31" s="53" t="n">
        <v>44686</v>
      </c>
      <c r="AE31" s="21" t="s">
        <v>15</v>
      </c>
      <c r="AF31" s="53" t="n">
        <v>44686</v>
      </c>
      <c r="AG31" s="21" t="s">
        <v>15</v>
      </c>
      <c r="AH31" s="53"/>
      <c r="AI31" s="21" t="s">
        <v>169</v>
      </c>
      <c r="AJ31" s="53" t="n">
        <v>44687</v>
      </c>
      <c r="AK31" s="21" t="s">
        <v>15</v>
      </c>
      <c r="AL31" s="21" t="s">
        <v>202</v>
      </c>
      <c r="AM31" s="21" t="s">
        <v>289</v>
      </c>
      <c r="AN31" s="54" t="n">
        <v>44714.4486111111</v>
      </c>
      <c r="AO31" s="21" t="s">
        <v>293</v>
      </c>
      <c r="AP31" s="21" t="s">
        <v>172</v>
      </c>
      <c r="AQ31" s="21" t="s">
        <v>173</v>
      </c>
      <c r="AR31" s="21" t="s">
        <v>172</v>
      </c>
      <c r="AS31" s="0" t="s">
        <v>173</v>
      </c>
      <c r="AT31" s="21" t="s">
        <v>172</v>
      </c>
      <c r="AU31" s="0" t="s">
        <v>173</v>
      </c>
      <c r="AV31" s="0" t="n">
        <v>128</v>
      </c>
      <c r="AW31" s="0" t="s">
        <v>173</v>
      </c>
      <c r="AX31" s="0" t="n">
        <v>31</v>
      </c>
      <c r="AY31" s="0" t="s">
        <v>173</v>
      </c>
      <c r="AZ31" s="21" t="s">
        <v>172</v>
      </c>
      <c r="BA31" s="0" t="s">
        <v>173</v>
      </c>
      <c r="BB31" s="21" t="s">
        <v>172</v>
      </c>
      <c r="BC31" s="0" t="s">
        <v>173</v>
      </c>
      <c r="BG31" s="21" t="s">
        <v>289</v>
      </c>
      <c r="BH31" s="54" t="n">
        <v>44714.4486111111</v>
      </c>
      <c r="BI31" s="21" t="s">
        <v>163</v>
      </c>
      <c r="BJ31" s="54" t="n">
        <v>44712.4944444444</v>
      </c>
      <c r="BK31" s="55" t="n">
        <f aca="false">COUNTIF(Reporte_Consolidación_2022___Copy[[#This Row],[Estado llamada]],"Realizada")</f>
        <v>1</v>
      </c>
      <c r="BL31" s="55" t="n">
        <f aca="false">COUNTIF(Reporte_Consolidación_2022___Copy[[#This Row],[Estado RID]],"Realizada")</f>
        <v>1</v>
      </c>
      <c r="BM31" s="55" t="n">
        <f aca="false">COUNTIF(Reporte_Consolidación_2022___Copy[[#This Row],[Estado Encuesta Directivos]],"Realizada")</f>
        <v>1</v>
      </c>
      <c r="BN31" s="55" t="n">
        <f aca="false">COUNTIF(Reporte_Consolidación_2022___Copy[[#This Row],[Estado PPT Programa Directivos]],"Realizada")</f>
        <v>1</v>
      </c>
      <c r="BO31" s="55" t="n">
        <f aca="false">COUNTIF(Reporte_Consolidación_2022___Copy[[#This Row],[Estado PPT Programa Docentes]],"Realizada")</f>
        <v>1</v>
      </c>
      <c r="BP31" s="55" t="n">
        <f aca="false">COUNTIF(Reporte_Consolidación_2022___Copy[[#This Row],[Estado Encuesta Docentes]],"Realizada")</f>
        <v>1</v>
      </c>
      <c r="BQ31" s="55" t="n">
        <f aca="false">COUNTIF(Reporte_Consolidación_2022___Copy[[#This Row],[Estado Taller PC Docentes]],"Realizada")</f>
        <v>1</v>
      </c>
      <c r="BR31" s="55" t="n">
        <f aca="false">COUNTIF(Reporte_Consolidación_2022___Copy[[#This Row],[Estado Encuesta Estudiantes]],"Realizada")</f>
        <v>1</v>
      </c>
      <c r="BS31" s="55" t="n">
        <f aca="false">COUNTIF(Reporte_Consolidación_2022___Copy[[#This Row],[Estado Infraestructura]],"Realizada")</f>
        <v>1</v>
      </c>
      <c r="BT31" s="55" t="n">
        <f aca="false">COUNTIF(Reporte_Consolidación_2022___Copy[[#This Row],[Estado Entrevista Líder Área Informática]],"Realizada")</f>
        <v>1</v>
      </c>
      <c r="BU31" s="55" t="n">
        <f aca="false">IF(Reporte_Consolidación_2022___Copy[[#This Row],[Estado Obs Aula]]="Realizada",1,IF(Reporte_Consolidación_2022___Copy[[#This Row],[Estado Obs Aula]]="NO aplica fichas",1,0))</f>
        <v>1</v>
      </c>
      <c r="BV31" s="55" t="n">
        <f aca="false">COUNTIF(Reporte_Consolidación_2022___Copy[[#This Row],[Estado Recolección Documental]],"Realizada")</f>
        <v>1</v>
      </c>
      <c r="BX31" s="56" t="n">
        <f aca="false">COUNTIF(Reporte_Consolidación_2022___Copy[[#This Row],[Nombre Coordinadora]:[Estado Recolección Documental]],"Realizada")</f>
        <v>11</v>
      </c>
      <c r="BY31" s="57" t="n">
        <f aca="false">BX31/12</f>
        <v>0.916666666666667</v>
      </c>
      <c r="BZ31" s="56" t="n">
        <f aca="false">IF(Reporte_Consolidación_2022___Copy[[#This Row],[Fecha Visita Día 1]]&gt;=DATE(2022,6,10),1,IF(Reporte_Consolidación_2022___Copy[[#This Row],[Fecha Visita Día 1]]="",2,0))</f>
        <v>0</v>
      </c>
      <c r="CA31" s="56" t="n">
        <f aca="false">IF(Reporte_Consolidación_2022___Copy[[#This Row],[Fecha Visita Día 2]]&gt;=DATE(2022,6,10),1,IF(Reporte_Consolidación_2022___Copy[[#This Row],[Fecha Visita Día 2]]="",2,0))</f>
        <v>0</v>
      </c>
      <c r="CB31" s="56"/>
      <c r="CC31" s="56"/>
      <c r="CD31" s="56"/>
    </row>
    <row r="32" customFormat="false" ht="15" hidden="true" customHeight="false" outlineLevel="0" collapsed="false">
      <c r="A32" s="21" t="s">
        <v>162</v>
      </c>
      <c r="B32" s="21" t="s">
        <v>163</v>
      </c>
      <c r="C32" s="21" t="s">
        <v>56</v>
      </c>
      <c r="D32" s="21" t="s">
        <v>285</v>
      </c>
      <c r="E32" s="21" t="s">
        <v>286</v>
      </c>
      <c r="F32" s="21" t="s">
        <v>294</v>
      </c>
      <c r="G32" s="52" t="n">
        <v>111001098833</v>
      </c>
      <c r="H32" s="0" t="n">
        <v>45</v>
      </c>
      <c r="I32" s="53" t="n">
        <v>44662</v>
      </c>
      <c r="J32" s="54" t="n">
        <v>0.547222222222222</v>
      </c>
      <c r="K32" s="21" t="s">
        <v>15</v>
      </c>
      <c r="L32" s="21" t="s">
        <v>292</v>
      </c>
      <c r="M32" s="53" t="n">
        <v>44683</v>
      </c>
      <c r="N32" s="53" t="n">
        <v>44685</v>
      </c>
      <c r="O32" s="21"/>
      <c r="P32" s="53" t="n">
        <v>44683</v>
      </c>
      <c r="Q32" s="21" t="s">
        <v>15</v>
      </c>
      <c r="R32" s="53" t="n">
        <v>44684</v>
      </c>
      <c r="S32" s="21" t="s">
        <v>15</v>
      </c>
      <c r="T32" s="53" t="n">
        <v>44684</v>
      </c>
      <c r="U32" s="21" t="s">
        <v>15</v>
      </c>
      <c r="V32" s="53" t="n">
        <v>44684</v>
      </c>
      <c r="W32" s="21" t="s">
        <v>15</v>
      </c>
      <c r="X32" s="53" t="n">
        <v>44685</v>
      </c>
      <c r="Y32" s="21" t="s">
        <v>15</v>
      </c>
      <c r="Z32" s="53" t="n">
        <v>44685</v>
      </c>
      <c r="AA32" s="21" t="s">
        <v>15</v>
      </c>
      <c r="AB32" s="53" t="n">
        <v>44684</v>
      </c>
      <c r="AC32" s="21" t="s">
        <v>15</v>
      </c>
      <c r="AD32" s="53" t="n">
        <v>44683</v>
      </c>
      <c r="AE32" s="21" t="s">
        <v>15</v>
      </c>
      <c r="AF32" s="53" t="n">
        <v>44684</v>
      </c>
      <c r="AG32" s="21" t="s">
        <v>15</v>
      </c>
      <c r="AH32" s="53"/>
      <c r="AI32" s="21" t="s">
        <v>169</v>
      </c>
      <c r="AJ32" s="53" t="n">
        <v>44684</v>
      </c>
      <c r="AK32" s="21" t="s">
        <v>15</v>
      </c>
      <c r="AL32" s="21" t="s">
        <v>202</v>
      </c>
      <c r="AM32" s="21" t="s">
        <v>163</v>
      </c>
      <c r="AN32" s="54" t="n">
        <v>44712.4944444444</v>
      </c>
      <c r="AO32" s="21" t="s">
        <v>295</v>
      </c>
      <c r="AP32" s="21" t="s">
        <v>172</v>
      </c>
      <c r="AQ32" s="21" t="s">
        <v>173</v>
      </c>
      <c r="AR32" s="21" t="s">
        <v>172</v>
      </c>
      <c r="AS32" s="0" t="s">
        <v>173</v>
      </c>
      <c r="AT32" s="21" t="s">
        <v>172</v>
      </c>
      <c r="AU32" s="0" t="s">
        <v>173</v>
      </c>
      <c r="AV32" s="0" t="n">
        <v>114</v>
      </c>
      <c r="AW32" s="0" t="s">
        <v>173</v>
      </c>
      <c r="AX32" s="0" t="n">
        <v>30</v>
      </c>
      <c r="AY32" s="0" t="s">
        <v>173</v>
      </c>
      <c r="AZ32" s="21" t="s">
        <v>172</v>
      </c>
      <c r="BA32" s="0" t="s">
        <v>173</v>
      </c>
      <c r="BB32" s="21" t="s">
        <v>172</v>
      </c>
      <c r="BC32" s="0" t="s">
        <v>173</v>
      </c>
      <c r="BG32" s="21" t="s">
        <v>289</v>
      </c>
      <c r="BH32" s="54" t="n">
        <v>44711.6305555556</v>
      </c>
      <c r="BI32" s="21" t="s">
        <v>163</v>
      </c>
      <c r="BJ32" s="54" t="n">
        <v>44712.4944444444</v>
      </c>
      <c r="BK32" s="55" t="n">
        <f aca="false">COUNTIF(Reporte_Consolidación_2022___Copy[[#This Row],[Estado llamada]],"Realizada")</f>
        <v>1</v>
      </c>
      <c r="BL32" s="55" t="n">
        <f aca="false">COUNTIF(Reporte_Consolidación_2022___Copy[[#This Row],[Estado RID]],"Realizada")</f>
        <v>1</v>
      </c>
      <c r="BM32" s="55" t="n">
        <f aca="false">COUNTIF(Reporte_Consolidación_2022___Copy[[#This Row],[Estado Encuesta Directivos]],"Realizada")</f>
        <v>1</v>
      </c>
      <c r="BN32" s="55" t="n">
        <f aca="false">COUNTIF(Reporte_Consolidación_2022___Copy[[#This Row],[Estado PPT Programa Directivos]],"Realizada")</f>
        <v>1</v>
      </c>
      <c r="BO32" s="55" t="n">
        <f aca="false">COUNTIF(Reporte_Consolidación_2022___Copy[[#This Row],[Estado PPT Programa Docentes]],"Realizada")</f>
        <v>1</v>
      </c>
      <c r="BP32" s="55" t="n">
        <f aca="false">COUNTIF(Reporte_Consolidación_2022___Copy[[#This Row],[Estado Encuesta Docentes]],"Realizada")</f>
        <v>1</v>
      </c>
      <c r="BQ32" s="55" t="n">
        <f aca="false">COUNTIF(Reporte_Consolidación_2022___Copy[[#This Row],[Estado Taller PC Docentes]],"Realizada")</f>
        <v>1</v>
      </c>
      <c r="BR32" s="55" t="n">
        <f aca="false">COUNTIF(Reporte_Consolidación_2022___Copy[[#This Row],[Estado Encuesta Estudiantes]],"Realizada")</f>
        <v>1</v>
      </c>
      <c r="BS32" s="55" t="n">
        <f aca="false">COUNTIF(Reporte_Consolidación_2022___Copy[[#This Row],[Estado Infraestructura]],"Realizada")</f>
        <v>1</v>
      </c>
      <c r="BT32" s="55" t="n">
        <f aca="false">COUNTIF(Reporte_Consolidación_2022___Copy[[#This Row],[Estado Entrevista Líder Área Informática]],"Realizada")</f>
        <v>1</v>
      </c>
      <c r="BU32" s="55" t="n">
        <f aca="false">IF(Reporte_Consolidación_2022___Copy[[#This Row],[Estado Obs Aula]]="Realizada",1,IF(Reporte_Consolidación_2022___Copy[[#This Row],[Estado Obs Aula]]="NO aplica fichas",1,0))</f>
        <v>1</v>
      </c>
      <c r="BV32" s="55" t="n">
        <f aca="false">COUNTIF(Reporte_Consolidación_2022___Copy[[#This Row],[Estado Recolección Documental]],"Realizada")</f>
        <v>1</v>
      </c>
      <c r="BX32" s="56" t="n">
        <f aca="false">COUNTIF(Reporte_Consolidación_2022___Copy[[#This Row],[Nombre Coordinadora]:[Estado Recolección Documental]],"Realizada")</f>
        <v>11</v>
      </c>
      <c r="BY32" s="57" t="n">
        <f aca="false">BX32/12</f>
        <v>0.916666666666667</v>
      </c>
      <c r="BZ32" s="56" t="n">
        <f aca="false">IF(Reporte_Consolidación_2022___Copy[[#This Row],[Fecha Visita Día 1]]&gt;=DATE(2022,6,10),1,IF(Reporte_Consolidación_2022___Copy[[#This Row],[Fecha Visita Día 1]]="",2,0))</f>
        <v>0</v>
      </c>
      <c r="CA32" s="56" t="n">
        <f aca="false">IF(Reporte_Consolidación_2022___Copy[[#This Row],[Fecha Visita Día 2]]&gt;=DATE(2022,6,10),1,IF(Reporte_Consolidación_2022___Copy[[#This Row],[Fecha Visita Día 2]]="",2,0))</f>
        <v>0</v>
      </c>
      <c r="CB32" s="56"/>
      <c r="CC32" s="56"/>
      <c r="CD32" s="56"/>
    </row>
    <row r="33" customFormat="false" ht="15" hidden="true" customHeight="false" outlineLevel="0" collapsed="false">
      <c r="A33" s="21" t="s">
        <v>162</v>
      </c>
      <c r="B33" s="21" t="s">
        <v>163</v>
      </c>
      <c r="C33" s="21" t="s">
        <v>56</v>
      </c>
      <c r="D33" s="21" t="s">
        <v>285</v>
      </c>
      <c r="E33" s="21" t="s">
        <v>286</v>
      </c>
      <c r="F33" s="21" t="s">
        <v>296</v>
      </c>
      <c r="G33" s="52" t="n">
        <v>111001104329</v>
      </c>
      <c r="H33" s="0" t="n">
        <v>46</v>
      </c>
      <c r="I33" s="53" t="n">
        <v>44662</v>
      </c>
      <c r="J33" s="54" t="n">
        <v>0.404861111111111</v>
      </c>
      <c r="K33" s="21" t="s">
        <v>15</v>
      </c>
      <c r="L33" s="21" t="s">
        <v>292</v>
      </c>
      <c r="M33" s="53" t="n">
        <v>44700</v>
      </c>
      <c r="N33" s="53" t="n">
        <v>44700</v>
      </c>
      <c r="O33" s="21"/>
      <c r="P33" s="53" t="n">
        <v>44670</v>
      </c>
      <c r="Q33" s="21" t="s">
        <v>15</v>
      </c>
      <c r="R33" s="53" t="n">
        <v>44671</v>
      </c>
      <c r="S33" s="21" t="s">
        <v>15</v>
      </c>
      <c r="T33" s="53" t="n">
        <v>44670</v>
      </c>
      <c r="U33" s="21" t="s">
        <v>15</v>
      </c>
      <c r="V33" s="53" t="n">
        <v>44671</v>
      </c>
      <c r="W33" s="21" t="s">
        <v>15</v>
      </c>
      <c r="X33" s="53" t="n">
        <v>44671</v>
      </c>
      <c r="Y33" s="21" t="s">
        <v>15</v>
      </c>
      <c r="Z33" s="53" t="n">
        <v>44671</v>
      </c>
      <c r="AA33" s="21" t="s">
        <v>15</v>
      </c>
      <c r="AB33" s="53" t="n">
        <v>44671</v>
      </c>
      <c r="AC33" s="21" t="s">
        <v>15</v>
      </c>
      <c r="AD33" s="53" t="n">
        <v>44670</v>
      </c>
      <c r="AE33" s="21" t="s">
        <v>15</v>
      </c>
      <c r="AF33" s="53" t="n">
        <v>44670</v>
      </c>
      <c r="AG33" s="21" t="s">
        <v>15</v>
      </c>
      <c r="AH33" s="53"/>
      <c r="AI33" s="21" t="s">
        <v>169</v>
      </c>
      <c r="AJ33" s="53" t="n">
        <v>44671</v>
      </c>
      <c r="AK33" s="21" t="s">
        <v>15</v>
      </c>
      <c r="AL33" s="21" t="s">
        <v>202</v>
      </c>
      <c r="AM33" s="21" t="s">
        <v>163</v>
      </c>
      <c r="AN33" s="54" t="n">
        <v>44712.4944444444</v>
      </c>
      <c r="AO33" s="21" t="s">
        <v>297</v>
      </c>
      <c r="AP33" s="21" t="s">
        <v>172</v>
      </c>
      <c r="AQ33" s="21" t="s">
        <v>173</v>
      </c>
      <c r="AR33" s="21" t="s">
        <v>172</v>
      </c>
      <c r="AS33" s="0" t="s">
        <v>173</v>
      </c>
      <c r="AT33" s="21" t="s">
        <v>172</v>
      </c>
      <c r="AU33" s="0" t="s">
        <v>173</v>
      </c>
      <c r="AV33" s="0" t="n">
        <v>122</v>
      </c>
      <c r="AW33" s="0" t="s">
        <v>173</v>
      </c>
      <c r="AX33" s="0" t="n">
        <v>14</v>
      </c>
      <c r="AY33" s="0" t="s">
        <v>173</v>
      </c>
      <c r="AZ33" s="21" t="s">
        <v>172</v>
      </c>
      <c r="BA33" s="0" t="s">
        <v>173</v>
      </c>
      <c r="BB33" s="21" t="s">
        <v>172</v>
      </c>
      <c r="BC33" s="0" t="s">
        <v>173</v>
      </c>
      <c r="BG33" s="21" t="s">
        <v>289</v>
      </c>
      <c r="BH33" s="54" t="n">
        <v>44711.6256944445</v>
      </c>
      <c r="BI33" s="21" t="s">
        <v>163</v>
      </c>
      <c r="BJ33" s="54" t="n">
        <v>44712.4944444444</v>
      </c>
      <c r="BK33" s="55" t="n">
        <f aca="false">COUNTIF(Reporte_Consolidación_2022___Copy[[#This Row],[Estado llamada]],"Realizada")</f>
        <v>1</v>
      </c>
      <c r="BL33" s="55" t="n">
        <f aca="false">COUNTIF(Reporte_Consolidación_2022___Copy[[#This Row],[Estado RID]],"Realizada")</f>
        <v>1</v>
      </c>
      <c r="BM33" s="55" t="n">
        <f aca="false">COUNTIF(Reporte_Consolidación_2022___Copy[[#This Row],[Estado Encuesta Directivos]],"Realizada")</f>
        <v>1</v>
      </c>
      <c r="BN33" s="55" t="n">
        <f aca="false">COUNTIF(Reporte_Consolidación_2022___Copy[[#This Row],[Estado PPT Programa Directivos]],"Realizada")</f>
        <v>1</v>
      </c>
      <c r="BO33" s="55" t="n">
        <f aca="false">COUNTIF(Reporte_Consolidación_2022___Copy[[#This Row],[Estado PPT Programa Docentes]],"Realizada")</f>
        <v>1</v>
      </c>
      <c r="BP33" s="55" t="n">
        <f aca="false">COUNTIF(Reporte_Consolidación_2022___Copy[[#This Row],[Estado Encuesta Docentes]],"Realizada")</f>
        <v>1</v>
      </c>
      <c r="BQ33" s="55" t="n">
        <f aca="false">COUNTIF(Reporte_Consolidación_2022___Copy[[#This Row],[Estado Taller PC Docentes]],"Realizada")</f>
        <v>1</v>
      </c>
      <c r="BR33" s="55" t="n">
        <f aca="false">COUNTIF(Reporte_Consolidación_2022___Copy[[#This Row],[Estado Encuesta Estudiantes]],"Realizada")</f>
        <v>1</v>
      </c>
      <c r="BS33" s="55" t="n">
        <f aca="false">COUNTIF(Reporte_Consolidación_2022___Copy[[#This Row],[Estado Infraestructura]],"Realizada")</f>
        <v>1</v>
      </c>
      <c r="BT33" s="55" t="n">
        <f aca="false">COUNTIF(Reporte_Consolidación_2022___Copy[[#This Row],[Estado Entrevista Líder Área Informática]],"Realizada")</f>
        <v>1</v>
      </c>
      <c r="BU33" s="55" t="n">
        <f aca="false">IF(Reporte_Consolidación_2022___Copy[[#This Row],[Estado Obs Aula]]="Realizada",1,IF(Reporte_Consolidación_2022___Copy[[#This Row],[Estado Obs Aula]]="NO aplica fichas",1,0))</f>
        <v>1</v>
      </c>
      <c r="BV33" s="55" t="n">
        <f aca="false">COUNTIF(Reporte_Consolidación_2022___Copy[[#This Row],[Estado Recolección Documental]],"Realizada")</f>
        <v>1</v>
      </c>
      <c r="BX33" s="56" t="n">
        <f aca="false">COUNTIF(Reporte_Consolidación_2022___Copy[[#This Row],[Nombre Coordinadora]:[Estado Recolección Documental]],"Realizada")</f>
        <v>11</v>
      </c>
      <c r="BY33" s="57" t="n">
        <f aca="false">BX33/12</f>
        <v>0.916666666666667</v>
      </c>
      <c r="BZ33" s="56" t="n">
        <f aca="false">IF(Reporte_Consolidación_2022___Copy[[#This Row],[Fecha Visita Día 1]]&gt;=DATE(2022,6,10),1,IF(Reporte_Consolidación_2022___Copy[[#This Row],[Fecha Visita Día 1]]="",2,0))</f>
        <v>0</v>
      </c>
      <c r="CA33" s="56" t="n">
        <f aca="false">IF(Reporte_Consolidación_2022___Copy[[#This Row],[Fecha Visita Día 2]]&gt;=DATE(2022,6,10),1,IF(Reporte_Consolidación_2022___Copy[[#This Row],[Fecha Visita Día 2]]="",2,0))</f>
        <v>0</v>
      </c>
      <c r="CB33" s="56"/>
      <c r="CC33" s="56"/>
      <c r="CD33" s="56"/>
    </row>
    <row r="34" customFormat="false" ht="15" hidden="true" customHeight="false" outlineLevel="0" collapsed="false">
      <c r="A34" s="21" t="s">
        <v>162</v>
      </c>
      <c r="B34" s="21" t="s">
        <v>163</v>
      </c>
      <c r="C34" s="21" t="s">
        <v>56</v>
      </c>
      <c r="D34" s="21" t="s">
        <v>298</v>
      </c>
      <c r="E34" s="21" t="s">
        <v>299</v>
      </c>
      <c r="F34" s="21" t="s">
        <v>300</v>
      </c>
      <c r="G34" s="52" t="n">
        <v>183001000940</v>
      </c>
      <c r="H34" s="0" t="n">
        <v>47</v>
      </c>
      <c r="I34" s="53" t="n">
        <v>44662</v>
      </c>
      <c r="J34" s="54" t="n">
        <v>0.486111111111111</v>
      </c>
      <c r="K34" s="21" t="s">
        <v>15</v>
      </c>
      <c r="L34" s="21" t="s">
        <v>301</v>
      </c>
      <c r="M34" s="53" t="n">
        <v>44676</v>
      </c>
      <c r="N34" s="53" t="n">
        <v>44677</v>
      </c>
      <c r="O34" s="21"/>
      <c r="P34" s="53" t="n">
        <v>44676</v>
      </c>
      <c r="Q34" s="21" t="s">
        <v>15</v>
      </c>
      <c r="R34" s="53" t="n">
        <v>44676</v>
      </c>
      <c r="S34" s="21" t="s">
        <v>15</v>
      </c>
      <c r="T34" s="53" t="n">
        <v>44676</v>
      </c>
      <c r="U34" s="21" t="s">
        <v>15</v>
      </c>
      <c r="V34" s="53" t="n">
        <v>44677</v>
      </c>
      <c r="W34" s="21" t="s">
        <v>15</v>
      </c>
      <c r="X34" s="53" t="n">
        <v>44677</v>
      </c>
      <c r="Y34" s="21" t="s">
        <v>15</v>
      </c>
      <c r="Z34" s="53" t="n">
        <v>44677</v>
      </c>
      <c r="AA34" s="21" t="s">
        <v>15</v>
      </c>
      <c r="AB34" s="53" t="n">
        <v>44677</v>
      </c>
      <c r="AC34" s="21" t="s">
        <v>15</v>
      </c>
      <c r="AD34" s="53" t="n">
        <v>44677</v>
      </c>
      <c r="AE34" s="21" t="s">
        <v>15</v>
      </c>
      <c r="AF34" s="53" t="n">
        <v>44677</v>
      </c>
      <c r="AG34" s="21" t="s">
        <v>15</v>
      </c>
      <c r="AH34" s="53"/>
      <c r="AI34" s="21" t="s">
        <v>169</v>
      </c>
      <c r="AJ34" s="53" t="n">
        <v>44677</v>
      </c>
      <c r="AK34" s="21" t="s">
        <v>15</v>
      </c>
      <c r="AL34" s="21" t="s">
        <v>202</v>
      </c>
      <c r="AM34" s="21" t="s">
        <v>289</v>
      </c>
      <c r="AN34" s="54" t="n">
        <v>44712.7583333333</v>
      </c>
      <c r="AO34" s="21" t="s">
        <v>302</v>
      </c>
      <c r="AP34" s="21" t="s">
        <v>172</v>
      </c>
      <c r="AQ34" s="21" t="s">
        <v>173</v>
      </c>
      <c r="AR34" s="21" t="s">
        <v>172</v>
      </c>
      <c r="AS34" s="0" t="s">
        <v>173</v>
      </c>
      <c r="AT34" s="21" t="s">
        <v>172</v>
      </c>
      <c r="AU34" s="0" t="s">
        <v>173</v>
      </c>
      <c r="AV34" s="0" t="n">
        <v>76</v>
      </c>
      <c r="AW34" s="0" t="s">
        <v>173</v>
      </c>
      <c r="AX34" s="0" t="n">
        <v>43</v>
      </c>
      <c r="AY34" s="0" t="s">
        <v>173</v>
      </c>
      <c r="AZ34" s="21" t="s">
        <v>172</v>
      </c>
      <c r="BA34" s="0" t="s">
        <v>173</v>
      </c>
      <c r="BB34" s="21" t="s">
        <v>172</v>
      </c>
      <c r="BC34" s="0" t="s">
        <v>173</v>
      </c>
      <c r="BG34" s="21" t="s">
        <v>289</v>
      </c>
      <c r="BH34" s="54" t="n">
        <v>44712.7583333333</v>
      </c>
      <c r="BI34" s="21" t="s">
        <v>163</v>
      </c>
      <c r="BJ34" s="54" t="n">
        <v>44712.4951388889</v>
      </c>
      <c r="BK34" s="55" t="n">
        <f aca="false">COUNTIF(Reporte_Consolidación_2022___Copy[[#This Row],[Estado llamada]],"Realizada")</f>
        <v>1</v>
      </c>
      <c r="BL34" s="55" t="n">
        <f aca="false">COUNTIF(Reporte_Consolidación_2022___Copy[[#This Row],[Estado RID]],"Realizada")</f>
        <v>1</v>
      </c>
      <c r="BM34" s="55" t="n">
        <f aca="false">COUNTIF(Reporte_Consolidación_2022___Copy[[#This Row],[Estado Encuesta Directivos]],"Realizada")</f>
        <v>1</v>
      </c>
      <c r="BN34" s="55" t="n">
        <f aca="false">COUNTIF(Reporte_Consolidación_2022___Copy[[#This Row],[Estado PPT Programa Directivos]],"Realizada")</f>
        <v>1</v>
      </c>
      <c r="BO34" s="55" t="n">
        <f aca="false">COUNTIF(Reporte_Consolidación_2022___Copy[[#This Row],[Estado PPT Programa Docentes]],"Realizada")</f>
        <v>1</v>
      </c>
      <c r="BP34" s="55" t="n">
        <f aca="false">COUNTIF(Reporte_Consolidación_2022___Copy[[#This Row],[Estado Encuesta Docentes]],"Realizada")</f>
        <v>1</v>
      </c>
      <c r="BQ34" s="55" t="n">
        <f aca="false">COUNTIF(Reporte_Consolidación_2022___Copy[[#This Row],[Estado Taller PC Docentes]],"Realizada")</f>
        <v>1</v>
      </c>
      <c r="BR34" s="55" t="n">
        <f aca="false">COUNTIF(Reporte_Consolidación_2022___Copy[[#This Row],[Estado Encuesta Estudiantes]],"Realizada")</f>
        <v>1</v>
      </c>
      <c r="BS34" s="55" t="n">
        <f aca="false">COUNTIF(Reporte_Consolidación_2022___Copy[[#This Row],[Estado Infraestructura]],"Realizada")</f>
        <v>1</v>
      </c>
      <c r="BT34" s="55" t="n">
        <f aca="false">COUNTIF(Reporte_Consolidación_2022___Copy[[#This Row],[Estado Entrevista Líder Área Informática]],"Realizada")</f>
        <v>1</v>
      </c>
      <c r="BU34" s="55" t="n">
        <f aca="false">IF(Reporte_Consolidación_2022___Copy[[#This Row],[Estado Obs Aula]]="Realizada",1,IF(Reporte_Consolidación_2022___Copy[[#This Row],[Estado Obs Aula]]="NO aplica fichas",1,0))</f>
        <v>1</v>
      </c>
      <c r="BV34" s="55" t="n">
        <f aca="false">COUNTIF(Reporte_Consolidación_2022___Copy[[#This Row],[Estado Recolección Documental]],"Realizada")</f>
        <v>1</v>
      </c>
      <c r="BX34" s="56" t="n">
        <f aca="false">COUNTIF(Reporte_Consolidación_2022___Copy[[#This Row],[Nombre Coordinadora]:[Estado Recolección Documental]],"Realizada")</f>
        <v>11</v>
      </c>
      <c r="BY34" s="57" t="n">
        <f aca="false">BX34/12</f>
        <v>0.916666666666667</v>
      </c>
      <c r="BZ34" s="56" t="n">
        <f aca="false">IF(Reporte_Consolidación_2022___Copy[[#This Row],[Fecha Visita Día 1]]&gt;=DATE(2022,6,10),1,IF(Reporte_Consolidación_2022___Copy[[#This Row],[Fecha Visita Día 1]]="",2,0))</f>
        <v>0</v>
      </c>
      <c r="CA34" s="56" t="n">
        <f aca="false">IF(Reporte_Consolidación_2022___Copy[[#This Row],[Fecha Visita Día 2]]&gt;=DATE(2022,6,10),1,IF(Reporte_Consolidación_2022___Copy[[#This Row],[Fecha Visita Día 2]]="",2,0))</f>
        <v>0</v>
      </c>
      <c r="CB34" s="56"/>
      <c r="CC34" s="56"/>
      <c r="CD34" s="56"/>
    </row>
    <row r="35" customFormat="false" ht="15" hidden="true" customHeight="false" outlineLevel="0" collapsed="false">
      <c r="A35" s="21" t="s">
        <v>162</v>
      </c>
      <c r="B35" s="21" t="s">
        <v>163</v>
      </c>
      <c r="C35" s="21" t="s">
        <v>56</v>
      </c>
      <c r="D35" s="21" t="s">
        <v>298</v>
      </c>
      <c r="E35" s="21" t="s">
        <v>299</v>
      </c>
      <c r="F35" s="21" t="s">
        <v>303</v>
      </c>
      <c r="G35" s="52" t="n">
        <v>118001004191</v>
      </c>
      <c r="H35" s="0" t="n">
        <v>48</v>
      </c>
      <c r="I35" s="53" t="n">
        <v>44662</v>
      </c>
      <c r="J35" s="54" t="n">
        <v>0.440277777777778</v>
      </c>
      <c r="K35" s="21" t="s">
        <v>15</v>
      </c>
      <c r="L35" s="21" t="s">
        <v>292</v>
      </c>
      <c r="M35" s="53" t="n">
        <v>44678</v>
      </c>
      <c r="N35" s="53" t="n">
        <v>44679</v>
      </c>
      <c r="O35" s="21"/>
      <c r="P35" s="53" t="n">
        <v>44678</v>
      </c>
      <c r="Q35" s="21" t="s">
        <v>15</v>
      </c>
      <c r="R35" s="53" t="n">
        <v>44679</v>
      </c>
      <c r="S35" s="21" t="s">
        <v>15</v>
      </c>
      <c r="T35" s="53" t="n">
        <v>44678</v>
      </c>
      <c r="U35" s="21" t="s">
        <v>15</v>
      </c>
      <c r="V35" s="53" t="n">
        <v>44679</v>
      </c>
      <c r="W35" s="21" t="s">
        <v>15</v>
      </c>
      <c r="X35" s="53" t="n">
        <v>44679</v>
      </c>
      <c r="Y35" s="21" t="s">
        <v>15</v>
      </c>
      <c r="Z35" s="53" t="n">
        <v>44679</v>
      </c>
      <c r="AA35" s="21" t="s">
        <v>15</v>
      </c>
      <c r="AB35" s="53" t="n">
        <v>44679</v>
      </c>
      <c r="AC35" s="21" t="s">
        <v>15</v>
      </c>
      <c r="AD35" s="53" t="n">
        <v>44678</v>
      </c>
      <c r="AE35" s="21" t="s">
        <v>15</v>
      </c>
      <c r="AF35" s="53" t="n">
        <v>44678</v>
      </c>
      <c r="AG35" s="21" t="s">
        <v>15</v>
      </c>
      <c r="AH35" s="53"/>
      <c r="AI35" s="21" t="s">
        <v>169</v>
      </c>
      <c r="AJ35" s="53" t="n">
        <v>44679</v>
      </c>
      <c r="AK35" s="21" t="s">
        <v>15</v>
      </c>
      <c r="AL35" s="21" t="s">
        <v>202</v>
      </c>
      <c r="AM35" s="21" t="s">
        <v>289</v>
      </c>
      <c r="AN35" s="54" t="n">
        <v>44711.63125</v>
      </c>
      <c r="AO35" s="21" t="s">
        <v>304</v>
      </c>
      <c r="AP35" s="21" t="s">
        <v>172</v>
      </c>
      <c r="AQ35" s="21" t="s">
        <v>173</v>
      </c>
      <c r="AR35" s="21" t="s">
        <v>172</v>
      </c>
      <c r="AS35" s="0" t="s">
        <v>173</v>
      </c>
      <c r="AT35" s="21" t="s">
        <v>172</v>
      </c>
      <c r="AU35" s="0" t="s">
        <v>173</v>
      </c>
      <c r="AV35" s="0" t="n">
        <v>110</v>
      </c>
      <c r="AW35" s="0" t="s">
        <v>173</v>
      </c>
      <c r="AX35" s="0" t="n">
        <v>27</v>
      </c>
      <c r="AY35" s="0" t="s">
        <v>173</v>
      </c>
      <c r="AZ35" s="21" t="s">
        <v>172</v>
      </c>
      <c r="BA35" s="0" t="s">
        <v>173</v>
      </c>
      <c r="BB35" s="21" t="s">
        <v>172</v>
      </c>
      <c r="BC35" s="0" t="s">
        <v>173</v>
      </c>
      <c r="BG35" s="21" t="s">
        <v>289</v>
      </c>
      <c r="BH35" s="54" t="n">
        <v>44711.63125</v>
      </c>
      <c r="BI35" s="21" t="s">
        <v>163</v>
      </c>
      <c r="BJ35" s="54" t="n">
        <v>44699.01875</v>
      </c>
      <c r="BK35" s="55" t="n">
        <f aca="false">COUNTIF(Reporte_Consolidación_2022___Copy[[#This Row],[Estado llamada]],"Realizada")</f>
        <v>1</v>
      </c>
      <c r="BL35" s="55" t="n">
        <f aca="false">COUNTIF(Reporte_Consolidación_2022___Copy[[#This Row],[Estado RID]],"Realizada")</f>
        <v>1</v>
      </c>
      <c r="BM35" s="55" t="n">
        <f aca="false">COUNTIF(Reporte_Consolidación_2022___Copy[[#This Row],[Estado Encuesta Directivos]],"Realizada")</f>
        <v>1</v>
      </c>
      <c r="BN35" s="55" t="n">
        <f aca="false">COUNTIF(Reporte_Consolidación_2022___Copy[[#This Row],[Estado PPT Programa Directivos]],"Realizada")</f>
        <v>1</v>
      </c>
      <c r="BO35" s="55" t="n">
        <f aca="false">COUNTIF(Reporte_Consolidación_2022___Copy[[#This Row],[Estado PPT Programa Docentes]],"Realizada")</f>
        <v>1</v>
      </c>
      <c r="BP35" s="55" t="n">
        <f aca="false">COUNTIF(Reporte_Consolidación_2022___Copy[[#This Row],[Estado Encuesta Docentes]],"Realizada")</f>
        <v>1</v>
      </c>
      <c r="BQ35" s="55" t="n">
        <f aca="false">COUNTIF(Reporte_Consolidación_2022___Copy[[#This Row],[Estado Taller PC Docentes]],"Realizada")</f>
        <v>1</v>
      </c>
      <c r="BR35" s="55" t="n">
        <f aca="false">COUNTIF(Reporte_Consolidación_2022___Copy[[#This Row],[Estado Encuesta Estudiantes]],"Realizada")</f>
        <v>1</v>
      </c>
      <c r="BS35" s="55" t="n">
        <f aca="false">COUNTIF(Reporte_Consolidación_2022___Copy[[#This Row],[Estado Infraestructura]],"Realizada")</f>
        <v>1</v>
      </c>
      <c r="BT35" s="55" t="n">
        <f aca="false">COUNTIF(Reporte_Consolidación_2022___Copy[[#This Row],[Estado Entrevista Líder Área Informática]],"Realizada")</f>
        <v>1</v>
      </c>
      <c r="BU35" s="55" t="n">
        <f aca="false">IF(Reporte_Consolidación_2022___Copy[[#This Row],[Estado Obs Aula]]="Realizada",1,IF(Reporte_Consolidación_2022___Copy[[#This Row],[Estado Obs Aula]]="NO aplica fichas",1,0))</f>
        <v>1</v>
      </c>
      <c r="BV35" s="55" t="n">
        <f aca="false">COUNTIF(Reporte_Consolidación_2022___Copy[[#This Row],[Estado Recolección Documental]],"Realizada")</f>
        <v>1</v>
      </c>
      <c r="BX35" s="56" t="n">
        <f aca="false">COUNTIF(Reporte_Consolidación_2022___Copy[[#This Row],[Nombre Coordinadora]:[Estado Recolección Documental]],"Realizada")</f>
        <v>11</v>
      </c>
      <c r="BY35" s="57" t="n">
        <f aca="false">BX35/12</f>
        <v>0.916666666666667</v>
      </c>
      <c r="BZ35" s="56" t="n">
        <f aca="false">IF(Reporte_Consolidación_2022___Copy[[#This Row],[Fecha Visita Día 1]]&gt;=DATE(2022,6,10),1,IF(Reporte_Consolidación_2022___Copy[[#This Row],[Fecha Visita Día 1]]="",2,0))</f>
        <v>0</v>
      </c>
      <c r="CA35" s="56" t="n">
        <f aca="false">IF(Reporte_Consolidación_2022___Copy[[#This Row],[Fecha Visita Día 2]]&gt;=DATE(2022,6,10),1,IF(Reporte_Consolidación_2022___Copy[[#This Row],[Fecha Visita Día 2]]="",2,0))</f>
        <v>0</v>
      </c>
      <c r="CB35" s="56"/>
      <c r="CC35" s="56"/>
      <c r="CD35" s="56"/>
    </row>
    <row r="36" customFormat="false" ht="15" hidden="true" customHeight="false" outlineLevel="0" collapsed="false">
      <c r="A36" s="21" t="s">
        <v>162</v>
      </c>
      <c r="B36" s="21" t="s">
        <v>163</v>
      </c>
      <c r="C36" s="21" t="s">
        <v>56</v>
      </c>
      <c r="D36" s="21" t="s">
        <v>298</v>
      </c>
      <c r="E36" s="21" t="s">
        <v>299</v>
      </c>
      <c r="F36" s="21" t="s">
        <v>305</v>
      </c>
      <c r="G36" s="52" t="n">
        <v>218001003017</v>
      </c>
      <c r="H36" s="0" t="n">
        <v>49</v>
      </c>
      <c r="I36" s="53" t="n">
        <v>44662</v>
      </c>
      <c r="J36" s="54" t="n">
        <v>0.4375</v>
      </c>
      <c r="K36" s="21" t="s">
        <v>15</v>
      </c>
      <c r="L36" s="21" t="s">
        <v>292</v>
      </c>
      <c r="M36" s="53" t="n">
        <v>44679</v>
      </c>
      <c r="N36" s="53" t="n">
        <v>44680</v>
      </c>
      <c r="O36" s="21"/>
      <c r="P36" s="53" t="n">
        <v>44678</v>
      </c>
      <c r="Q36" s="21" t="s">
        <v>15</v>
      </c>
      <c r="R36" s="53" t="n">
        <v>44679</v>
      </c>
      <c r="S36" s="21" t="s">
        <v>15</v>
      </c>
      <c r="T36" s="53" t="n">
        <v>44679</v>
      </c>
      <c r="U36" s="21" t="s">
        <v>15</v>
      </c>
      <c r="V36" s="53" t="n">
        <v>44680</v>
      </c>
      <c r="W36" s="21" t="s">
        <v>15</v>
      </c>
      <c r="X36" s="53" t="n">
        <v>44679</v>
      </c>
      <c r="Y36" s="21" t="s">
        <v>15</v>
      </c>
      <c r="Z36" s="53" t="n">
        <v>44680</v>
      </c>
      <c r="AA36" s="21" t="s">
        <v>15</v>
      </c>
      <c r="AB36" s="53" t="n">
        <v>44680</v>
      </c>
      <c r="AC36" s="21" t="s">
        <v>15</v>
      </c>
      <c r="AD36" s="53" t="n">
        <v>44679</v>
      </c>
      <c r="AE36" s="21" t="s">
        <v>15</v>
      </c>
      <c r="AF36" s="53" t="n">
        <v>44680</v>
      </c>
      <c r="AG36" s="21" t="s">
        <v>15</v>
      </c>
      <c r="AH36" s="53"/>
      <c r="AI36" s="21" t="s">
        <v>169</v>
      </c>
      <c r="AJ36" s="53" t="n">
        <v>44679</v>
      </c>
      <c r="AK36" s="21" t="s">
        <v>15</v>
      </c>
      <c r="AL36" s="21" t="s">
        <v>202</v>
      </c>
      <c r="AM36" s="21" t="s">
        <v>163</v>
      </c>
      <c r="AN36" s="54" t="n">
        <v>44704.7194444444</v>
      </c>
      <c r="AO36" s="21" t="s">
        <v>306</v>
      </c>
      <c r="AP36" s="21" t="s">
        <v>172</v>
      </c>
      <c r="AQ36" s="21" t="s">
        <v>173</v>
      </c>
      <c r="AR36" s="21" t="s">
        <v>172</v>
      </c>
      <c r="AS36" s="0" t="s">
        <v>173</v>
      </c>
      <c r="AT36" s="21" t="s">
        <v>172</v>
      </c>
      <c r="AU36" s="0" t="s">
        <v>173</v>
      </c>
      <c r="AV36" s="0" t="n">
        <v>68</v>
      </c>
      <c r="AW36" s="0" t="s">
        <v>173</v>
      </c>
      <c r="AX36" s="0" t="n">
        <v>30</v>
      </c>
      <c r="AY36" s="0" t="s">
        <v>173</v>
      </c>
      <c r="AZ36" s="21" t="s">
        <v>172</v>
      </c>
      <c r="BA36" s="0" t="s">
        <v>173</v>
      </c>
      <c r="BB36" s="21" t="s">
        <v>172</v>
      </c>
      <c r="BC36" s="0" t="s">
        <v>173</v>
      </c>
      <c r="BG36" s="21" t="s">
        <v>289</v>
      </c>
      <c r="BH36" s="54" t="n">
        <v>44692.4479166667</v>
      </c>
      <c r="BI36" s="21" t="s">
        <v>163</v>
      </c>
      <c r="BJ36" s="54" t="n">
        <v>44704.7194444444</v>
      </c>
      <c r="BK36" s="55" t="n">
        <f aca="false">COUNTIF(Reporte_Consolidación_2022___Copy[[#This Row],[Estado llamada]],"Realizada")</f>
        <v>1</v>
      </c>
      <c r="BL36" s="55" t="n">
        <f aca="false">COUNTIF(Reporte_Consolidación_2022___Copy[[#This Row],[Estado RID]],"Realizada")</f>
        <v>1</v>
      </c>
      <c r="BM36" s="55" t="n">
        <f aca="false">COUNTIF(Reporte_Consolidación_2022___Copy[[#This Row],[Estado Encuesta Directivos]],"Realizada")</f>
        <v>1</v>
      </c>
      <c r="BN36" s="55" t="n">
        <f aca="false">COUNTIF(Reporte_Consolidación_2022___Copy[[#This Row],[Estado PPT Programa Directivos]],"Realizada")</f>
        <v>1</v>
      </c>
      <c r="BO36" s="55" t="n">
        <f aca="false">COUNTIF(Reporte_Consolidación_2022___Copy[[#This Row],[Estado PPT Programa Docentes]],"Realizada")</f>
        <v>1</v>
      </c>
      <c r="BP36" s="55" t="n">
        <f aca="false">COUNTIF(Reporte_Consolidación_2022___Copy[[#This Row],[Estado Encuesta Docentes]],"Realizada")</f>
        <v>1</v>
      </c>
      <c r="BQ36" s="55" t="n">
        <f aca="false">COUNTIF(Reporte_Consolidación_2022___Copy[[#This Row],[Estado Taller PC Docentes]],"Realizada")</f>
        <v>1</v>
      </c>
      <c r="BR36" s="55" t="n">
        <f aca="false">COUNTIF(Reporte_Consolidación_2022___Copy[[#This Row],[Estado Encuesta Estudiantes]],"Realizada")</f>
        <v>1</v>
      </c>
      <c r="BS36" s="55" t="n">
        <f aca="false">COUNTIF(Reporte_Consolidación_2022___Copy[[#This Row],[Estado Infraestructura]],"Realizada")</f>
        <v>1</v>
      </c>
      <c r="BT36" s="55" t="n">
        <f aca="false">COUNTIF(Reporte_Consolidación_2022___Copy[[#This Row],[Estado Entrevista Líder Área Informática]],"Realizada")</f>
        <v>1</v>
      </c>
      <c r="BU36" s="55" t="n">
        <f aca="false">IF(Reporte_Consolidación_2022___Copy[[#This Row],[Estado Obs Aula]]="Realizada",1,IF(Reporte_Consolidación_2022___Copy[[#This Row],[Estado Obs Aula]]="NO aplica fichas",1,0))</f>
        <v>1</v>
      </c>
      <c r="BV36" s="55" t="n">
        <f aca="false">COUNTIF(Reporte_Consolidación_2022___Copy[[#This Row],[Estado Recolección Documental]],"Realizada")</f>
        <v>1</v>
      </c>
      <c r="BX36" s="56" t="n">
        <f aca="false">COUNTIF(Reporte_Consolidación_2022___Copy[[#This Row],[Nombre Coordinadora]:[Estado Recolección Documental]],"Realizada")</f>
        <v>11</v>
      </c>
      <c r="BY36" s="57" t="n">
        <f aca="false">BX36/12</f>
        <v>0.916666666666667</v>
      </c>
      <c r="BZ36" s="56" t="n">
        <f aca="false">IF(Reporte_Consolidación_2022___Copy[[#This Row],[Fecha Visita Día 1]]&gt;=DATE(2022,6,10),1,IF(Reporte_Consolidación_2022___Copy[[#This Row],[Fecha Visita Día 1]]="",2,0))</f>
        <v>0</v>
      </c>
      <c r="CA36" s="56" t="n">
        <f aca="false">IF(Reporte_Consolidación_2022___Copy[[#This Row],[Fecha Visita Día 2]]&gt;=DATE(2022,6,10),1,IF(Reporte_Consolidación_2022___Copy[[#This Row],[Fecha Visita Día 2]]="",2,0))</f>
        <v>0</v>
      </c>
      <c r="CB36" s="56"/>
      <c r="CC36" s="56"/>
      <c r="CD36" s="56"/>
    </row>
    <row r="37" customFormat="false" ht="15" hidden="true" customHeight="false" outlineLevel="0" collapsed="false">
      <c r="A37" s="21" t="s">
        <v>162</v>
      </c>
      <c r="B37" s="21" t="s">
        <v>163</v>
      </c>
      <c r="C37" s="21" t="s">
        <v>59</v>
      </c>
      <c r="D37" s="21" t="s">
        <v>307</v>
      </c>
      <c r="E37" s="21" t="s">
        <v>308</v>
      </c>
      <c r="F37" s="21" t="s">
        <v>309</v>
      </c>
      <c r="G37" s="52" t="n">
        <v>152001001064</v>
      </c>
      <c r="H37" s="0" t="n">
        <v>57</v>
      </c>
      <c r="I37" s="53" t="n">
        <v>44662</v>
      </c>
      <c r="J37" s="54" t="n">
        <v>0.420138888888889</v>
      </c>
      <c r="K37" s="21" t="s">
        <v>15</v>
      </c>
      <c r="L37" s="21" t="s">
        <v>310</v>
      </c>
      <c r="M37" s="53" t="n">
        <v>44685</v>
      </c>
      <c r="N37" s="53" t="n">
        <v>44690</v>
      </c>
      <c r="O37" s="21" t="s">
        <v>311</v>
      </c>
      <c r="P37" s="53" t="n">
        <v>44685</v>
      </c>
      <c r="Q37" s="21" t="s">
        <v>15</v>
      </c>
      <c r="R37" s="53" t="n">
        <v>44685</v>
      </c>
      <c r="S37" s="21" t="s">
        <v>15</v>
      </c>
      <c r="T37" s="53" t="n">
        <v>44685</v>
      </c>
      <c r="U37" s="21" t="s">
        <v>15</v>
      </c>
      <c r="V37" s="53" t="n">
        <v>44690</v>
      </c>
      <c r="W37" s="21" t="s">
        <v>15</v>
      </c>
      <c r="X37" s="53" t="n">
        <v>44690</v>
      </c>
      <c r="Y37" s="21" t="s">
        <v>15</v>
      </c>
      <c r="Z37" s="53" t="n">
        <v>44690</v>
      </c>
      <c r="AA37" s="21" t="s">
        <v>15</v>
      </c>
      <c r="AB37" s="53" t="n">
        <v>44686</v>
      </c>
      <c r="AC37" s="21" t="s">
        <v>15</v>
      </c>
      <c r="AD37" s="53" t="n">
        <v>44686</v>
      </c>
      <c r="AE37" s="21" t="s">
        <v>15</v>
      </c>
      <c r="AF37" s="53" t="n">
        <v>44686</v>
      </c>
      <c r="AG37" s="21" t="s">
        <v>15</v>
      </c>
      <c r="AH37" s="53"/>
      <c r="AI37" s="21" t="s">
        <v>169</v>
      </c>
      <c r="AJ37" s="53" t="n">
        <v>44686</v>
      </c>
      <c r="AK37" s="21" t="s">
        <v>15</v>
      </c>
      <c r="AL37" s="21" t="s">
        <v>202</v>
      </c>
      <c r="AM37" s="21" t="s">
        <v>312</v>
      </c>
      <c r="AN37" s="54" t="n">
        <v>44712.8194444445</v>
      </c>
      <c r="AO37" s="21" t="s">
        <v>313</v>
      </c>
      <c r="AP37" s="21" t="s">
        <v>172</v>
      </c>
      <c r="AQ37" s="21" t="s">
        <v>173</v>
      </c>
      <c r="AR37" s="21" t="s">
        <v>172</v>
      </c>
      <c r="AS37" s="0" t="s">
        <v>173</v>
      </c>
      <c r="AT37" s="21" t="s">
        <v>172</v>
      </c>
      <c r="AU37" s="0" t="s">
        <v>173</v>
      </c>
      <c r="AV37" s="0" t="n">
        <v>115</v>
      </c>
      <c r="AW37" s="0" t="s">
        <v>173</v>
      </c>
      <c r="AX37" s="0" t="n">
        <v>51</v>
      </c>
      <c r="AY37" s="0" t="s">
        <v>173</v>
      </c>
      <c r="AZ37" s="21" t="s">
        <v>172</v>
      </c>
      <c r="BA37" s="0" t="s">
        <v>173</v>
      </c>
      <c r="BB37" s="21" t="s">
        <v>172</v>
      </c>
      <c r="BC37" s="0" t="s">
        <v>173</v>
      </c>
      <c r="BF37" s="0" t="s">
        <v>314</v>
      </c>
      <c r="BG37" s="21" t="s">
        <v>312</v>
      </c>
      <c r="BH37" s="54" t="n">
        <v>44712.8194444445</v>
      </c>
      <c r="BI37" s="21" t="s">
        <v>163</v>
      </c>
      <c r="BJ37" s="54" t="n">
        <v>44703.8340277778</v>
      </c>
      <c r="BK37" s="55" t="n">
        <f aca="false">COUNTIF(Reporte_Consolidación_2022___Copy[[#This Row],[Estado llamada]],"Realizada")</f>
        <v>1</v>
      </c>
      <c r="BL37" s="55" t="n">
        <f aca="false">COUNTIF(Reporte_Consolidación_2022___Copy[[#This Row],[Estado RID]],"Realizada")</f>
        <v>1</v>
      </c>
      <c r="BM37" s="55" t="n">
        <f aca="false">COUNTIF(Reporte_Consolidación_2022___Copy[[#This Row],[Estado Encuesta Directivos]],"Realizada")</f>
        <v>1</v>
      </c>
      <c r="BN37" s="55" t="n">
        <f aca="false">COUNTIF(Reporte_Consolidación_2022___Copy[[#This Row],[Estado PPT Programa Directivos]],"Realizada")</f>
        <v>1</v>
      </c>
      <c r="BO37" s="55" t="n">
        <f aca="false">COUNTIF(Reporte_Consolidación_2022___Copy[[#This Row],[Estado PPT Programa Docentes]],"Realizada")</f>
        <v>1</v>
      </c>
      <c r="BP37" s="55" t="n">
        <f aca="false">COUNTIF(Reporte_Consolidación_2022___Copy[[#This Row],[Estado Encuesta Docentes]],"Realizada")</f>
        <v>1</v>
      </c>
      <c r="BQ37" s="55" t="n">
        <f aca="false">COUNTIF(Reporte_Consolidación_2022___Copy[[#This Row],[Estado Taller PC Docentes]],"Realizada")</f>
        <v>1</v>
      </c>
      <c r="BR37" s="55" t="n">
        <f aca="false">COUNTIF(Reporte_Consolidación_2022___Copy[[#This Row],[Estado Encuesta Estudiantes]],"Realizada")</f>
        <v>1</v>
      </c>
      <c r="BS37" s="55" t="n">
        <f aca="false">COUNTIF(Reporte_Consolidación_2022___Copy[[#This Row],[Estado Infraestructura]],"Realizada")</f>
        <v>1</v>
      </c>
      <c r="BT37" s="55" t="n">
        <f aca="false">COUNTIF(Reporte_Consolidación_2022___Copy[[#This Row],[Estado Entrevista Líder Área Informática]],"Realizada")</f>
        <v>1</v>
      </c>
      <c r="BU37" s="55" t="n">
        <f aca="false">IF(Reporte_Consolidación_2022___Copy[[#This Row],[Estado Obs Aula]]="Realizada",1,IF(Reporte_Consolidación_2022___Copy[[#This Row],[Estado Obs Aula]]="NO aplica fichas",1,0))</f>
        <v>1</v>
      </c>
      <c r="BV37" s="55" t="n">
        <f aca="false">COUNTIF(Reporte_Consolidación_2022___Copy[[#This Row],[Estado Recolección Documental]],"Realizada")</f>
        <v>1</v>
      </c>
      <c r="BX37" s="56" t="n">
        <f aca="false">COUNTIF(Reporte_Consolidación_2022___Copy[[#This Row],[Nombre Coordinadora]:[Estado Recolección Documental]],"Realizada")</f>
        <v>11</v>
      </c>
      <c r="BY37" s="57" t="n">
        <f aca="false">BX37/12</f>
        <v>0.916666666666667</v>
      </c>
      <c r="BZ37" s="56" t="n">
        <f aca="false">IF(Reporte_Consolidación_2022___Copy[[#This Row],[Fecha Visita Día 1]]&gt;=DATE(2022,6,10),1,IF(Reporte_Consolidación_2022___Copy[[#This Row],[Fecha Visita Día 1]]="",2,0))</f>
        <v>0</v>
      </c>
      <c r="CA37" s="56" t="n">
        <f aca="false">IF(Reporte_Consolidación_2022___Copy[[#This Row],[Fecha Visita Día 2]]&gt;=DATE(2022,6,10),1,IF(Reporte_Consolidación_2022___Copy[[#This Row],[Fecha Visita Día 2]]="",2,0))</f>
        <v>0</v>
      </c>
      <c r="CB37" s="56"/>
      <c r="CC37" s="56"/>
      <c r="CD37" s="56"/>
    </row>
    <row r="38" customFormat="false" ht="15" hidden="true" customHeight="false" outlineLevel="0" collapsed="false">
      <c r="A38" s="21" t="s">
        <v>162</v>
      </c>
      <c r="B38" s="21" t="s">
        <v>163</v>
      </c>
      <c r="C38" s="21" t="s">
        <v>59</v>
      </c>
      <c r="D38" s="21" t="s">
        <v>307</v>
      </c>
      <c r="E38" s="21" t="s">
        <v>308</v>
      </c>
      <c r="F38" s="21" t="s">
        <v>315</v>
      </c>
      <c r="G38" s="52" t="n">
        <v>152001000777</v>
      </c>
      <c r="H38" s="0" t="n">
        <v>58</v>
      </c>
      <c r="I38" s="53" t="n">
        <v>44659</v>
      </c>
      <c r="J38" s="54" t="n">
        <v>0.138888888888889</v>
      </c>
      <c r="K38" s="21" t="s">
        <v>15</v>
      </c>
      <c r="L38" s="21" t="s">
        <v>310</v>
      </c>
      <c r="M38" s="53" t="n">
        <v>44673</v>
      </c>
      <c r="N38" s="53" t="n">
        <v>44691</v>
      </c>
      <c r="O38" s="21" t="s">
        <v>316</v>
      </c>
      <c r="P38" s="53" t="n">
        <v>44691</v>
      </c>
      <c r="Q38" s="21" t="s">
        <v>15</v>
      </c>
      <c r="R38" s="53" t="n">
        <v>44687</v>
      </c>
      <c r="S38" s="21" t="s">
        <v>15</v>
      </c>
      <c r="T38" s="53" t="n">
        <v>44673</v>
      </c>
      <c r="U38" s="21" t="s">
        <v>15</v>
      </c>
      <c r="V38" s="53" t="n">
        <v>44691</v>
      </c>
      <c r="W38" s="21" t="s">
        <v>15</v>
      </c>
      <c r="X38" s="53" t="n">
        <v>44691</v>
      </c>
      <c r="Y38" s="21" t="s">
        <v>15</v>
      </c>
      <c r="Z38" s="53" t="n">
        <v>44691</v>
      </c>
      <c r="AA38" s="21" t="s">
        <v>15</v>
      </c>
      <c r="AB38" s="53" t="n">
        <v>44673</v>
      </c>
      <c r="AC38" s="21" t="s">
        <v>15</v>
      </c>
      <c r="AD38" s="53" t="n">
        <v>44673</v>
      </c>
      <c r="AE38" s="21" t="s">
        <v>15</v>
      </c>
      <c r="AF38" s="53" t="n">
        <v>44691</v>
      </c>
      <c r="AG38" s="21" t="s">
        <v>15</v>
      </c>
      <c r="AH38" s="53"/>
      <c r="AI38" s="21" t="s">
        <v>169</v>
      </c>
      <c r="AJ38" s="53" t="n">
        <v>44691</v>
      </c>
      <c r="AK38" s="21" t="s">
        <v>15</v>
      </c>
      <c r="AL38" s="21" t="s">
        <v>202</v>
      </c>
      <c r="AM38" s="21" t="s">
        <v>312</v>
      </c>
      <c r="AN38" s="54" t="n">
        <v>44712.8194444445</v>
      </c>
      <c r="AO38" s="21" t="s">
        <v>317</v>
      </c>
      <c r="AP38" s="21" t="s">
        <v>172</v>
      </c>
      <c r="AQ38" s="21" t="s">
        <v>173</v>
      </c>
      <c r="AR38" s="21" t="s">
        <v>172</v>
      </c>
      <c r="AS38" s="0" t="s">
        <v>173</v>
      </c>
      <c r="AT38" s="21" t="s">
        <v>172</v>
      </c>
      <c r="AU38" s="0" t="s">
        <v>173</v>
      </c>
      <c r="AV38" s="0" t="n">
        <v>125</v>
      </c>
      <c r="AW38" s="0" t="s">
        <v>173</v>
      </c>
      <c r="AX38" s="0" t="n">
        <v>69</v>
      </c>
      <c r="AY38" s="0" t="s">
        <v>173</v>
      </c>
      <c r="AZ38" s="21" t="s">
        <v>172</v>
      </c>
      <c r="BA38" s="0" t="s">
        <v>173</v>
      </c>
      <c r="BB38" s="21" t="s">
        <v>172</v>
      </c>
      <c r="BC38" s="0" t="s">
        <v>173</v>
      </c>
      <c r="BF38" s="0" t="s">
        <v>318</v>
      </c>
      <c r="BG38" s="21" t="s">
        <v>312</v>
      </c>
      <c r="BH38" s="54" t="n">
        <v>44712.8194444445</v>
      </c>
      <c r="BI38" s="21" t="s">
        <v>163</v>
      </c>
      <c r="BJ38" s="54" t="n">
        <v>44703.8347222222</v>
      </c>
      <c r="BK38" s="55" t="n">
        <f aca="false">COUNTIF(Reporte_Consolidación_2022___Copy[[#This Row],[Estado llamada]],"Realizada")</f>
        <v>1</v>
      </c>
      <c r="BL38" s="55" t="n">
        <f aca="false">COUNTIF(Reporte_Consolidación_2022___Copy[[#This Row],[Estado RID]],"Realizada")</f>
        <v>1</v>
      </c>
      <c r="BM38" s="55" t="n">
        <f aca="false">COUNTIF(Reporte_Consolidación_2022___Copy[[#This Row],[Estado Encuesta Directivos]],"Realizada")</f>
        <v>1</v>
      </c>
      <c r="BN38" s="55" t="n">
        <f aca="false">COUNTIF(Reporte_Consolidación_2022___Copy[[#This Row],[Estado PPT Programa Directivos]],"Realizada")</f>
        <v>1</v>
      </c>
      <c r="BO38" s="55" t="n">
        <f aca="false">COUNTIF(Reporte_Consolidación_2022___Copy[[#This Row],[Estado PPT Programa Docentes]],"Realizada")</f>
        <v>1</v>
      </c>
      <c r="BP38" s="55" t="n">
        <f aca="false">COUNTIF(Reporte_Consolidación_2022___Copy[[#This Row],[Estado Encuesta Docentes]],"Realizada")</f>
        <v>1</v>
      </c>
      <c r="BQ38" s="55" t="n">
        <f aca="false">COUNTIF(Reporte_Consolidación_2022___Copy[[#This Row],[Estado Taller PC Docentes]],"Realizada")</f>
        <v>1</v>
      </c>
      <c r="BR38" s="55" t="n">
        <f aca="false">COUNTIF(Reporte_Consolidación_2022___Copy[[#This Row],[Estado Encuesta Estudiantes]],"Realizada")</f>
        <v>1</v>
      </c>
      <c r="BS38" s="55" t="n">
        <f aca="false">COUNTIF(Reporte_Consolidación_2022___Copy[[#This Row],[Estado Infraestructura]],"Realizada")</f>
        <v>1</v>
      </c>
      <c r="BT38" s="55" t="n">
        <f aca="false">COUNTIF(Reporte_Consolidación_2022___Copy[[#This Row],[Estado Entrevista Líder Área Informática]],"Realizada")</f>
        <v>1</v>
      </c>
      <c r="BU38" s="55" t="n">
        <f aca="false">IF(Reporte_Consolidación_2022___Copy[[#This Row],[Estado Obs Aula]]="Realizada",1,IF(Reporte_Consolidación_2022___Copy[[#This Row],[Estado Obs Aula]]="NO aplica fichas",1,0))</f>
        <v>1</v>
      </c>
      <c r="BV38" s="55" t="n">
        <f aca="false">COUNTIF(Reporte_Consolidación_2022___Copy[[#This Row],[Estado Recolección Documental]],"Realizada")</f>
        <v>1</v>
      </c>
      <c r="BX38" s="56" t="n">
        <f aca="false">COUNTIF(Reporte_Consolidación_2022___Copy[[#This Row],[Nombre Coordinadora]:[Estado Recolección Documental]],"Realizada")</f>
        <v>11</v>
      </c>
      <c r="BY38" s="57" t="n">
        <f aca="false">BX38/12</f>
        <v>0.916666666666667</v>
      </c>
      <c r="BZ38" s="56" t="n">
        <f aca="false">IF(Reporte_Consolidación_2022___Copy[[#This Row],[Fecha Visita Día 1]]&gt;=DATE(2022,6,10),1,IF(Reporte_Consolidación_2022___Copy[[#This Row],[Fecha Visita Día 1]]="",2,0))</f>
        <v>0</v>
      </c>
      <c r="CA38" s="56" t="n">
        <f aca="false">IF(Reporte_Consolidación_2022___Copy[[#This Row],[Fecha Visita Día 2]]&gt;=DATE(2022,6,10),1,IF(Reporte_Consolidación_2022___Copy[[#This Row],[Fecha Visita Día 2]]="",2,0))</f>
        <v>0</v>
      </c>
      <c r="CB38" s="56"/>
      <c r="CC38" s="56"/>
      <c r="CD38" s="56"/>
    </row>
    <row r="39" customFormat="false" ht="15" hidden="true" customHeight="false" outlineLevel="0" collapsed="false">
      <c r="A39" s="21" t="s">
        <v>162</v>
      </c>
      <c r="B39" s="21" t="s">
        <v>163</v>
      </c>
      <c r="C39" s="21" t="s">
        <v>59</v>
      </c>
      <c r="D39" s="21" t="s">
        <v>307</v>
      </c>
      <c r="E39" s="21" t="s">
        <v>308</v>
      </c>
      <c r="F39" s="21" t="s">
        <v>319</v>
      </c>
      <c r="G39" s="52" t="n">
        <v>152001000785</v>
      </c>
      <c r="H39" s="0" t="n">
        <v>59</v>
      </c>
      <c r="I39" s="53" t="n">
        <v>44662</v>
      </c>
      <c r="J39" s="54" t="n">
        <v>0.472222222222222</v>
      </c>
      <c r="K39" s="21" t="s">
        <v>15</v>
      </c>
      <c r="L39" s="21" t="s">
        <v>310</v>
      </c>
      <c r="M39" s="53" t="n">
        <v>44677</v>
      </c>
      <c r="N39" s="53" t="n">
        <v>44678</v>
      </c>
      <c r="O39" s="21" t="s">
        <v>320</v>
      </c>
      <c r="P39" s="53" t="n">
        <v>44677</v>
      </c>
      <c r="Q39" s="21" t="s">
        <v>15</v>
      </c>
      <c r="R39" s="53" t="n">
        <v>44688</v>
      </c>
      <c r="S39" s="21" t="s">
        <v>15</v>
      </c>
      <c r="T39" s="53" t="n">
        <v>44677</v>
      </c>
      <c r="U39" s="21" t="s">
        <v>15</v>
      </c>
      <c r="V39" s="53" t="n">
        <v>44677</v>
      </c>
      <c r="W39" s="21" t="s">
        <v>15</v>
      </c>
      <c r="X39" s="53" t="n">
        <v>44677</v>
      </c>
      <c r="Y39" s="21" t="s">
        <v>15</v>
      </c>
      <c r="Z39" s="53" t="n">
        <v>44677</v>
      </c>
      <c r="AA39" s="21" t="s">
        <v>15</v>
      </c>
      <c r="AB39" s="53" t="n">
        <v>44677</v>
      </c>
      <c r="AC39" s="21" t="s">
        <v>15</v>
      </c>
      <c r="AD39" s="53" t="n">
        <v>44677</v>
      </c>
      <c r="AE39" s="21" t="s">
        <v>15</v>
      </c>
      <c r="AF39" s="53" t="n">
        <v>44678</v>
      </c>
      <c r="AG39" s="21" t="s">
        <v>15</v>
      </c>
      <c r="AH39" s="53"/>
      <c r="AI39" s="21" t="s">
        <v>169</v>
      </c>
      <c r="AJ39" s="53" t="n">
        <v>44678</v>
      </c>
      <c r="AK39" s="21" t="s">
        <v>15</v>
      </c>
      <c r="AL39" s="21" t="s">
        <v>202</v>
      </c>
      <c r="AM39" s="21" t="s">
        <v>163</v>
      </c>
      <c r="AN39" s="54" t="n">
        <v>44703.8347222222</v>
      </c>
      <c r="AO39" s="21" t="s">
        <v>321</v>
      </c>
      <c r="AP39" s="21" t="s">
        <v>172</v>
      </c>
      <c r="AQ39" s="21" t="s">
        <v>173</v>
      </c>
      <c r="AR39" s="21" t="s">
        <v>172</v>
      </c>
      <c r="AS39" s="0" t="s">
        <v>173</v>
      </c>
      <c r="AT39" s="21" t="s">
        <v>172</v>
      </c>
      <c r="AU39" s="0" t="s">
        <v>173</v>
      </c>
      <c r="AV39" s="0" t="n">
        <v>39</v>
      </c>
      <c r="AW39" s="0" t="s">
        <v>173</v>
      </c>
      <c r="AX39" s="0" t="n">
        <v>88</v>
      </c>
      <c r="AY39" s="0" t="s">
        <v>173</v>
      </c>
      <c r="AZ39" s="21" t="s">
        <v>172</v>
      </c>
      <c r="BA39" s="0" t="s">
        <v>173</v>
      </c>
      <c r="BB39" s="21" t="s">
        <v>172</v>
      </c>
      <c r="BC39" s="0" t="s">
        <v>173</v>
      </c>
      <c r="BF39" s="0" t="s">
        <v>322</v>
      </c>
      <c r="BG39" s="21" t="s">
        <v>312</v>
      </c>
      <c r="BH39" s="54" t="n">
        <v>44700.6715277778</v>
      </c>
      <c r="BI39" s="21" t="s">
        <v>163</v>
      </c>
      <c r="BJ39" s="54" t="n">
        <v>44703.8347222222</v>
      </c>
      <c r="BK39" s="55" t="n">
        <f aca="false">COUNTIF(Reporte_Consolidación_2022___Copy[[#This Row],[Estado llamada]],"Realizada")</f>
        <v>1</v>
      </c>
      <c r="BL39" s="55" t="n">
        <f aca="false">COUNTIF(Reporte_Consolidación_2022___Copy[[#This Row],[Estado RID]],"Realizada")</f>
        <v>1</v>
      </c>
      <c r="BM39" s="55" t="n">
        <f aca="false">COUNTIF(Reporte_Consolidación_2022___Copy[[#This Row],[Estado Encuesta Directivos]],"Realizada")</f>
        <v>1</v>
      </c>
      <c r="BN39" s="55" t="n">
        <f aca="false">COUNTIF(Reporte_Consolidación_2022___Copy[[#This Row],[Estado PPT Programa Directivos]],"Realizada")</f>
        <v>1</v>
      </c>
      <c r="BO39" s="55" t="n">
        <f aca="false">COUNTIF(Reporte_Consolidación_2022___Copy[[#This Row],[Estado PPT Programa Docentes]],"Realizada")</f>
        <v>1</v>
      </c>
      <c r="BP39" s="55" t="n">
        <f aca="false">COUNTIF(Reporte_Consolidación_2022___Copy[[#This Row],[Estado Encuesta Docentes]],"Realizada")</f>
        <v>1</v>
      </c>
      <c r="BQ39" s="55" t="n">
        <f aca="false">COUNTIF(Reporte_Consolidación_2022___Copy[[#This Row],[Estado Taller PC Docentes]],"Realizada")</f>
        <v>1</v>
      </c>
      <c r="BR39" s="55" t="n">
        <f aca="false">COUNTIF(Reporte_Consolidación_2022___Copy[[#This Row],[Estado Encuesta Estudiantes]],"Realizada")</f>
        <v>1</v>
      </c>
      <c r="BS39" s="55" t="n">
        <f aca="false">COUNTIF(Reporte_Consolidación_2022___Copy[[#This Row],[Estado Infraestructura]],"Realizada")</f>
        <v>1</v>
      </c>
      <c r="BT39" s="55" t="n">
        <f aca="false">COUNTIF(Reporte_Consolidación_2022___Copy[[#This Row],[Estado Entrevista Líder Área Informática]],"Realizada")</f>
        <v>1</v>
      </c>
      <c r="BU39" s="55" t="n">
        <f aca="false">IF(Reporte_Consolidación_2022___Copy[[#This Row],[Estado Obs Aula]]="Realizada",1,IF(Reporte_Consolidación_2022___Copy[[#This Row],[Estado Obs Aula]]="NO aplica fichas",1,0))</f>
        <v>1</v>
      </c>
      <c r="BV39" s="55" t="n">
        <f aca="false">COUNTIF(Reporte_Consolidación_2022___Copy[[#This Row],[Estado Recolección Documental]],"Realizada")</f>
        <v>1</v>
      </c>
      <c r="BX39" s="56" t="n">
        <f aca="false">COUNTIF(Reporte_Consolidación_2022___Copy[[#This Row],[Nombre Coordinadora]:[Estado Recolección Documental]],"Realizada")</f>
        <v>11</v>
      </c>
      <c r="BY39" s="57" t="n">
        <f aca="false">BX39/12</f>
        <v>0.916666666666667</v>
      </c>
      <c r="BZ39" s="56" t="n">
        <f aca="false">IF(Reporte_Consolidación_2022___Copy[[#This Row],[Fecha Visita Día 1]]&gt;=DATE(2022,6,10),1,IF(Reporte_Consolidación_2022___Copy[[#This Row],[Fecha Visita Día 1]]="",2,0))</f>
        <v>0</v>
      </c>
      <c r="CA39" s="56" t="n">
        <f aca="false">IF(Reporte_Consolidación_2022___Copy[[#This Row],[Fecha Visita Día 2]]&gt;=DATE(2022,6,10),1,IF(Reporte_Consolidación_2022___Copy[[#This Row],[Fecha Visita Día 2]]="",2,0))</f>
        <v>0</v>
      </c>
      <c r="CB39" s="56"/>
      <c r="CC39" s="56"/>
      <c r="CD39" s="56"/>
    </row>
    <row r="40" customFormat="false" ht="15" hidden="true" customHeight="false" outlineLevel="0" collapsed="false">
      <c r="A40" s="21" t="s">
        <v>162</v>
      </c>
      <c r="B40" s="21" t="s">
        <v>163</v>
      </c>
      <c r="C40" s="21" t="s">
        <v>59</v>
      </c>
      <c r="D40" s="21" t="s">
        <v>307</v>
      </c>
      <c r="E40" s="21" t="s">
        <v>308</v>
      </c>
      <c r="F40" s="21" t="s">
        <v>323</v>
      </c>
      <c r="G40" s="52" t="n">
        <v>152001000599</v>
      </c>
      <c r="H40" s="0" t="n">
        <v>60</v>
      </c>
      <c r="I40" s="53" t="n">
        <v>44690</v>
      </c>
      <c r="J40" s="54" t="n">
        <v>0.333333333333333</v>
      </c>
      <c r="K40" s="21" t="s">
        <v>15</v>
      </c>
      <c r="L40" s="21" t="s">
        <v>324</v>
      </c>
      <c r="M40" s="53" t="n">
        <v>44697</v>
      </c>
      <c r="N40" s="53" t="n">
        <v>44698</v>
      </c>
      <c r="O40" s="21" t="s">
        <v>325</v>
      </c>
      <c r="P40" s="53" t="n">
        <v>44697</v>
      </c>
      <c r="Q40" s="21" t="s">
        <v>15</v>
      </c>
      <c r="R40" s="53" t="n">
        <v>44697</v>
      </c>
      <c r="S40" s="21" t="s">
        <v>15</v>
      </c>
      <c r="T40" s="53" t="n">
        <v>44697</v>
      </c>
      <c r="U40" s="21" t="s">
        <v>15</v>
      </c>
      <c r="V40" s="53" t="n">
        <v>44705</v>
      </c>
      <c r="W40" s="21" t="s">
        <v>15</v>
      </c>
      <c r="X40" s="53" t="n">
        <v>44705</v>
      </c>
      <c r="Y40" s="21" t="s">
        <v>15</v>
      </c>
      <c r="Z40" s="53" t="n">
        <v>44705</v>
      </c>
      <c r="AA40" s="21" t="s">
        <v>15</v>
      </c>
      <c r="AB40" s="53" t="n">
        <v>44697</v>
      </c>
      <c r="AC40" s="21" t="s">
        <v>15</v>
      </c>
      <c r="AD40" s="53" t="n">
        <v>44697</v>
      </c>
      <c r="AE40" s="21" t="s">
        <v>15</v>
      </c>
      <c r="AF40" s="53" t="n">
        <v>44698</v>
      </c>
      <c r="AG40" s="21" t="s">
        <v>15</v>
      </c>
      <c r="AH40" s="53"/>
      <c r="AI40" s="21" t="s">
        <v>169</v>
      </c>
      <c r="AJ40" s="53" t="n">
        <v>44698</v>
      </c>
      <c r="AK40" s="21" t="s">
        <v>15</v>
      </c>
      <c r="AL40" s="21" t="s">
        <v>202</v>
      </c>
      <c r="AM40" s="21" t="s">
        <v>312</v>
      </c>
      <c r="AN40" s="54" t="n">
        <v>44712.8194444445</v>
      </c>
      <c r="AO40" s="21" t="s">
        <v>326</v>
      </c>
      <c r="AP40" s="21" t="s">
        <v>172</v>
      </c>
      <c r="AQ40" s="21" t="s">
        <v>173</v>
      </c>
      <c r="AR40" s="21" t="s">
        <v>172</v>
      </c>
      <c r="AS40" s="0" t="s">
        <v>173</v>
      </c>
      <c r="AT40" s="21" t="s">
        <v>172</v>
      </c>
      <c r="AU40" s="0" t="s">
        <v>173</v>
      </c>
      <c r="AV40" s="0" t="n">
        <v>52</v>
      </c>
      <c r="AW40" s="0" t="s">
        <v>173</v>
      </c>
      <c r="AX40" s="0" t="n">
        <v>41</v>
      </c>
      <c r="AY40" s="0" t="s">
        <v>173</v>
      </c>
      <c r="AZ40" s="21" t="s">
        <v>172</v>
      </c>
      <c r="BA40" s="0" t="s">
        <v>173</v>
      </c>
      <c r="BB40" s="21" t="s">
        <v>172</v>
      </c>
      <c r="BC40" s="0" t="s">
        <v>173</v>
      </c>
      <c r="BF40" s="0" t="s">
        <v>314</v>
      </c>
      <c r="BG40" s="21" t="s">
        <v>312</v>
      </c>
      <c r="BH40" s="54" t="n">
        <v>44712.8194444445</v>
      </c>
      <c r="BI40" s="21" t="s">
        <v>163</v>
      </c>
      <c r="BJ40" s="54" t="n">
        <v>44706.6923611111</v>
      </c>
      <c r="BK40" s="55" t="n">
        <f aca="false">COUNTIF(Reporte_Consolidación_2022___Copy[[#This Row],[Estado llamada]],"Realizada")</f>
        <v>1</v>
      </c>
      <c r="BL40" s="55" t="n">
        <f aca="false">COUNTIF(Reporte_Consolidación_2022___Copy[[#This Row],[Estado RID]],"Realizada")</f>
        <v>1</v>
      </c>
      <c r="BM40" s="55" t="n">
        <f aca="false">COUNTIF(Reporte_Consolidación_2022___Copy[[#This Row],[Estado Encuesta Directivos]],"Realizada")</f>
        <v>1</v>
      </c>
      <c r="BN40" s="55" t="n">
        <f aca="false">COUNTIF(Reporte_Consolidación_2022___Copy[[#This Row],[Estado PPT Programa Directivos]],"Realizada")</f>
        <v>1</v>
      </c>
      <c r="BO40" s="55" t="n">
        <f aca="false">COUNTIF(Reporte_Consolidación_2022___Copy[[#This Row],[Estado PPT Programa Docentes]],"Realizada")</f>
        <v>1</v>
      </c>
      <c r="BP40" s="55" t="n">
        <f aca="false">COUNTIF(Reporte_Consolidación_2022___Copy[[#This Row],[Estado Encuesta Docentes]],"Realizada")</f>
        <v>1</v>
      </c>
      <c r="BQ40" s="55" t="n">
        <f aca="false">COUNTIF(Reporte_Consolidación_2022___Copy[[#This Row],[Estado Taller PC Docentes]],"Realizada")</f>
        <v>1</v>
      </c>
      <c r="BR40" s="55" t="n">
        <f aca="false">COUNTIF(Reporte_Consolidación_2022___Copy[[#This Row],[Estado Encuesta Estudiantes]],"Realizada")</f>
        <v>1</v>
      </c>
      <c r="BS40" s="55" t="n">
        <f aca="false">COUNTIF(Reporte_Consolidación_2022___Copy[[#This Row],[Estado Infraestructura]],"Realizada")</f>
        <v>1</v>
      </c>
      <c r="BT40" s="55" t="n">
        <f aca="false">COUNTIF(Reporte_Consolidación_2022___Copy[[#This Row],[Estado Entrevista Líder Área Informática]],"Realizada")</f>
        <v>1</v>
      </c>
      <c r="BU40" s="55" t="n">
        <f aca="false">IF(Reporte_Consolidación_2022___Copy[[#This Row],[Estado Obs Aula]]="Realizada",1,IF(Reporte_Consolidación_2022___Copy[[#This Row],[Estado Obs Aula]]="NO aplica fichas",1,0))</f>
        <v>1</v>
      </c>
      <c r="BV40" s="55" t="n">
        <f aca="false">COUNTIF(Reporte_Consolidación_2022___Copy[[#This Row],[Estado Recolección Documental]],"Realizada")</f>
        <v>1</v>
      </c>
      <c r="BX40" s="56" t="n">
        <f aca="false">COUNTIF(Reporte_Consolidación_2022___Copy[[#This Row],[Nombre Coordinadora]:[Estado Recolección Documental]],"Realizada")</f>
        <v>11</v>
      </c>
      <c r="BY40" s="57" t="n">
        <f aca="false">BX40/12</f>
        <v>0.916666666666667</v>
      </c>
      <c r="BZ40" s="56" t="n">
        <f aca="false">IF(Reporte_Consolidación_2022___Copy[[#This Row],[Fecha Visita Día 1]]&gt;=DATE(2022,6,10),1,IF(Reporte_Consolidación_2022___Copy[[#This Row],[Fecha Visita Día 1]]="",2,0))</f>
        <v>0</v>
      </c>
      <c r="CA40" s="56" t="n">
        <f aca="false">IF(Reporte_Consolidación_2022___Copy[[#This Row],[Fecha Visita Día 2]]&gt;=DATE(2022,6,10),1,IF(Reporte_Consolidación_2022___Copy[[#This Row],[Fecha Visita Día 2]]="",2,0))</f>
        <v>0</v>
      </c>
      <c r="CB40" s="56"/>
      <c r="CC40" s="56"/>
      <c r="CD40" s="56"/>
    </row>
    <row r="41" customFormat="false" ht="15" hidden="true" customHeight="false" outlineLevel="0" collapsed="false">
      <c r="A41" s="21" t="s">
        <v>162</v>
      </c>
      <c r="B41" s="21" t="s">
        <v>163</v>
      </c>
      <c r="C41" s="21" t="s">
        <v>59</v>
      </c>
      <c r="D41" s="21" t="s">
        <v>307</v>
      </c>
      <c r="E41" s="21" t="s">
        <v>308</v>
      </c>
      <c r="F41" s="21" t="s">
        <v>327</v>
      </c>
      <c r="G41" s="52" t="n">
        <v>152001005051</v>
      </c>
      <c r="H41" s="0" t="n">
        <v>61</v>
      </c>
      <c r="I41" s="53" t="n">
        <v>44659</v>
      </c>
      <c r="J41" s="54" t="n">
        <v>0.152777777777778</v>
      </c>
      <c r="K41" s="21" t="s">
        <v>15</v>
      </c>
      <c r="L41" s="21" t="s">
        <v>310</v>
      </c>
      <c r="M41" s="53" t="n">
        <v>44683</v>
      </c>
      <c r="N41" s="53" t="n">
        <v>44684</v>
      </c>
      <c r="O41" s="21" t="s">
        <v>328</v>
      </c>
      <c r="P41" s="53" t="n">
        <v>44683</v>
      </c>
      <c r="Q41" s="21" t="s">
        <v>15</v>
      </c>
      <c r="R41" s="53" t="n">
        <v>44683</v>
      </c>
      <c r="S41" s="21" t="s">
        <v>15</v>
      </c>
      <c r="T41" s="53" t="n">
        <v>44683</v>
      </c>
      <c r="U41" s="21" t="s">
        <v>15</v>
      </c>
      <c r="V41" s="53" t="n">
        <v>44684</v>
      </c>
      <c r="W41" s="21" t="s">
        <v>15</v>
      </c>
      <c r="X41" s="53" t="n">
        <v>44684</v>
      </c>
      <c r="Y41" s="21" t="s">
        <v>15</v>
      </c>
      <c r="Z41" s="53" t="n">
        <v>44684</v>
      </c>
      <c r="AA41" s="21" t="s">
        <v>15</v>
      </c>
      <c r="AB41" s="53" t="n">
        <v>44683</v>
      </c>
      <c r="AC41" s="21" t="s">
        <v>15</v>
      </c>
      <c r="AD41" s="53" t="n">
        <v>44683</v>
      </c>
      <c r="AE41" s="21" t="s">
        <v>15</v>
      </c>
      <c r="AF41" s="53" t="n">
        <v>44684</v>
      </c>
      <c r="AG41" s="21" t="s">
        <v>15</v>
      </c>
      <c r="AH41" s="53"/>
      <c r="AI41" s="21" t="s">
        <v>169</v>
      </c>
      <c r="AJ41" s="53" t="n">
        <v>44686</v>
      </c>
      <c r="AK41" s="21" t="s">
        <v>15</v>
      </c>
      <c r="AL41" s="21" t="s">
        <v>202</v>
      </c>
      <c r="AM41" s="21" t="s">
        <v>312</v>
      </c>
      <c r="AN41" s="54" t="n">
        <v>44722.66875</v>
      </c>
      <c r="AO41" s="21" t="s">
        <v>329</v>
      </c>
      <c r="AP41" s="21" t="s">
        <v>172</v>
      </c>
      <c r="AQ41" s="21" t="s">
        <v>173</v>
      </c>
      <c r="AR41" s="21" t="s">
        <v>172</v>
      </c>
      <c r="AS41" s="0" t="s">
        <v>173</v>
      </c>
      <c r="AT41" s="21" t="s">
        <v>172</v>
      </c>
      <c r="AU41" s="0" t="s">
        <v>173</v>
      </c>
      <c r="AV41" s="0" t="n">
        <v>50</v>
      </c>
      <c r="AW41" s="0" t="s">
        <v>173</v>
      </c>
      <c r="AX41" s="0" t="n">
        <v>25</v>
      </c>
      <c r="AY41" s="0" t="s">
        <v>173</v>
      </c>
      <c r="AZ41" s="21" t="s">
        <v>172</v>
      </c>
      <c r="BA41" s="0" t="s">
        <v>173</v>
      </c>
      <c r="BB41" s="21" t="s">
        <v>172</v>
      </c>
      <c r="BC41" s="0" t="s">
        <v>173</v>
      </c>
      <c r="BF41" s="0" t="s">
        <v>322</v>
      </c>
      <c r="BG41" s="21" t="s">
        <v>312</v>
      </c>
      <c r="BH41" s="54" t="n">
        <v>44722.66875</v>
      </c>
      <c r="BI41" s="21" t="s">
        <v>163</v>
      </c>
      <c r="BJ41" s="54" t="n">
        <v>44703.8354166667</v>
      </c>
      <c r="BK41" s="55" t="n">
        <f aca="false">COUNTIF(Reporte_Consolidación_2022___Copy[[#This Row],[Estado llamada]],"Realizada")</f>
        <v>1</v>
      </c>
      <c r="BL41" s="55" t="n">
        <f aca="false">COUNTIF(Reporte_Consolidación_2022___Copy[[#This Row],[Estado RID]],"Realizada")</f>
        <v>1</v>
      </c>
      <c r="BM41" s="55" t="n">
        <f aca="false">COUNTIF(Reporte_Consolidación_2022___Copy[[#This Row],[Estado Encuesta Directivos]],"Realizada")</f>
        <v>1</v>
      </c>
      <c r="BN41" s="55" t="n">
        <f aca="false">COUNTIF(Reporte_Consolidación_2022___Copy[[#This Row],[Estado PPT Programa Directivos]],"Realizada")</f>
        <v>1</v>
      </c>
      <c r="BO41" s="55" t="n">
        <f aca="false">COUNTIF(Reporte_Consolidación_2022___Copy[[#This Row],[Estado PPT Programa Docentes]],"Realizada")</f>
        <v>1</v>
      </c>
      <c r="BP41" s="55" t="n">
        <f aca="false">COUNTIF(Reporte_Consolidación_2022___Copy[[#This Row],[Estado Encuesta Docentes]],"Realizada")</f>
        <v>1</v>
      </c>
      <c r="BQ41" s="55" t="n">
        <f aca="false">COUNTIF(Reporte_Consolidación_2022___Copy[[#This Row],[Estado Taller PC Docentes]],"Realizada")</f>
        <v>1</v>
      </c>
      <c r="BR41" s="55" t="n">
        <f aca="false">COUNTIF(Reporte_Consolidación_2022___Copy[[#This Row],[Estado Encuesta Estudiantes]],"Realizada")</f>
        <v>1</v>
      </c>
      <c r="BS41" s="55" t="n">
        <f aca="false">COUNTIF(Reporte_Consolidación_2022___Copy[[#This Row],[Estado Infraestructura]],"Realizada")</f>
        <v>1</v>
      </c>
      <c r="BT41" s="55" t="n">
        <f aca="false">COUNTIF(Reporte_Consolidación_2022___Copy[[#This Row],[Estado Entrevista Líder Área Informática]],"Realizada")</f>
        <v>1</v>
      </c>
      <c r="BU41" s="55" t="n">
        <f aca="false">IF(Reporte_Consolidación_2022___Copy[[#This Row],[Estado Obs Aula]]="Realizada",1,IF(Reporte_Consolidación_2022___Copy[[#This Row],[Estado Obs Aula]]="NO aplica fichas",1,0))</f>
        <v>1</v>
      </c>
      <c r="BV41" s="55" t="n">
        <f aca="false">COUNTIF(Reporte_Consolidación_2022___Copy[[#This Row],[Estado Recolección Documental]],"Realizada")</f>
        <v>1</v>
      </c>
      <c r="BX41" s="56" t="n">
        <f aca="false">COUNTIF(Reporte_Consolidación_2022___Copy[[#This Row],[Nombre Coordinadora]:[Estado Recolección Documental]],"Realizada")</f>
        <v>11</v>
      </c>
      <c r="BY41" s="57" t="n">
        <f aca="false">BX41/12</f>
        <v>0.916666666666667</v>
      </c>
      <c r="BZ41" s="56" t="n">
        <f aca="false">IF(Reporte_Consolidación_2022___Copy[[#This Row],[Fecha Visita Día 1]]&gt;=DATE(2022,6,10),1,IF(Reporte_Consolidación_2022___Copy[[#This Row],[Fecha Visita Día 1]]="",2,0))</f>
        <v>0</v>
      </c>
      <c r="CA41" s="56" t="n">
        <f aca="false">IF(Reporte_Consolidación_2022___Copy[[#This Row],[Fecha Visita Día 2]]&gt;=DATE(2022,6,10),1,IF(Reporte_Consolidación_2022___Copy[[#This Row],[Fecha Visita Día 2]]="",2,0))</f>
        <v>0</v>
      </c>
      <c r="CB41" s="56"/>
      <c r="CC41" s="56"/>
      <c r="CD41" s="56"/>
    </row>
    <row r="42" customFormat="false" ht="15" hidden="true" customHeight="false" outlineLevel="0" collapsed="false">
      <c r="A42" s="21" t="s">
        <v>162</v>
      </c>
      <c r="B42" s="21" t="s">
        <v>163</v>
      </c>
      <c r="C42" s="21" t="s">
        <v>59</v>
      </c>
      <c r="D42" s="21" t="s">
        <v>307</v>
      </c>
      <c r="E42" s="21" t="s">
        <v>308</v>
      </c>
      <c r="F42" s="21" t="s">
        <v>330</v>
      </c>
      <c r="G42" s="52" t="n">
        <v>252001004904</v>
      </c>
      <c r="H42" s="0" t="n">
        <v>62</v>
      </c>
      <c r="I42" s="53" t="n">
        <v>44659</v>
      </c>
      <c r="J42" s="54" t="n">
        <v>0.201388888888889</v>
      </c>
      <c r="K42" s="21" t="s">
        <v>15</v>
      </c>
      <c r="L42" s="21" t="s">
        <v>310</v>
      </c>
      <c r="M42" s="53" t="n">
        <v>44671</v>
      </c>
      <c r="N42" s="53" t="n">
        <v>44672</v>
      </c>
      <c r="O42" s="21"/>
      <c r="P42" s="53" t="n">
        <v>44671</v>
      </c>
      <c r="Q42" s="21" t="s">
        <v>15</v>
      </c>
      <c r="R42" s="53" t="n">
        <v>44671</v>
      </c>
      <c r="S42" s="21" t="s">
        <v>15</v>
      </c>
      <c r="T42" s="53" t="n">
        <v>44671</v>
      </c>
      <c r="U42" s="21" t="s">
        <v>15</v>
      </c>
      <c r="V42" s="53" t="n">
        <v>44671</v>
      </c>
      <c r="W42" s="21" t="s">
        <v>15</v>
      </c>
      <c r="X42" s="53" t="n">
        <v>44671</v>
      </c>
      <c r="Y42" s="21" t="s">
        <v>15</v>
      </c>
      <c r="Z42" s="53" t="n">
        <v>44671</v>
      </c>
      <c r="AA42" s="21" t="s">
        <v>15</v>
      </c>
      <c r="AB42" s="53" t="n">
        <v>44671</v>
      </c>
      <c r="AC42" s="21" t="s">
        <v>15</v>
      </c>
      <c r="AD42" s="53" t="n">
        <v>44671</v>
      </c>
      <c r="AE42" s="21" t="s">
        <v>15</v>
      </c>
      <c r="AF42" s="53" t="n">
        <v>44672</v>
      </c>
      <c r="AG42" s="21" t="s">
        <v>15</v>
      </c>
      <c r="AH42" s="53"/>
      <c r="AI42" s="21" t="s">
        <v>169</v>
      </c>
      <c r="AJ42" s="53" t="n">
        <v>44672</v>
      </c>
      <c r="AK42" s="21" t="s">
        <v>15</v>
      </c>
      <c r="AL42" s="21" t="s">
        <v>202</v>
      </c>
      <c r="AM42" s="21" t="s">
        <v>163</v>
      </c>
      <c r="AN42" s="54" t="n">
        <v>44708.6861111111</v>
      </c>
      <c r="AO42" s="21" t="s">
        <v>331</v>
      </c>
      <c r="AP42" s="21" t="s">
        <v>172</v>
      </c>
      <c r="AQ42" s="21" t="s">
        <v>173</v>
      </c>
      <c r="AR42" s="21" t="s">
        <v>172</v>
      </c>
      <c r="AS42" s="0" t="s">
        <v>173</v>
      </c>
      <c r="AT42" s="21" t="s">
        <v>172</v>
      </c>
      <c r="AU42" s="0" t="s">
        <v>173</v>
      </c>
      <c r="AV42" s="0" t="n">
        <v>41</v>
      </c>
      <c r="AW42" s="0" t="s">
        <v>173</v>
      </c>
      <c r="AX42" s="0" t="n">
        <v>26</v>
      </c>
      <c r="AY42" s="0" t="s">
        <v>173</v>
      </c>
      <c r="AZ42" s="21" t="s">
        <v>172</v>
      </c>
      <c r="BA42" s="0" t="s">
        <v>173</v>
      </c>
      <c r="BB42" s="21" t="s">
        <v>172</v>
      </c>
      <c r="BC42" s="0" t="s">
        <v>173</v>
      </c>
      <c r="BF42" s="0" t="s">
        <v>314</v>
      </c>
      <c r="BG42" s="21" t="s">
        <v>312</v>
      </c>
      <c r="BH42" s="54" t="n">
        <v>44676.6902777778</v>
      </c>
      <c r="BI42" s="21" t="s">
        <v>163</v>
      </c>
      <c r="BJ42" s="54" t="n">
        <v>44708.6861111111</v>
      </c>
      <c r="BK42" s="55" t="n">
        <f aca="false">COUNTIF(Reporte_Consolidación_2022___Copy[[#This Row],[Estado llamada]],"Realizada")</f>
        <v>1</v>
      </c>
      <c r="BL42" s="55" t="n">
        <f aca="false">COUNTIF(Reporte_Consolidación_2022___Copy[[#This Row],[Estado RID]],"Realizada")</f>
        <v>1</v>
      </c>
      <c r="BM42" s="55" t="n">
        <f aca="false">COUNTIF(Reporte_Consolidación_2022___Copy[[#This Row],[Estado Encuesta Directivos]],"Realizada")</f>
        <v>1</v>
      </c>
      <c r="BN42" s="55" t="n">
        <f aca="false">COUNTIF(Reporte_Consolidación_2022___Copy[[#This Row],[Estado PPT Programa Directivos]],"Realizada")</f>
        <v>1</v>
      </c>
      <c r="BO42" s="55" t="n">
        <f aca="false">COUNTIF(Reporte_Consolidación_2022___Copy[[#This Row],[Estado PPT Programa Docentes]],"Realizada")</f>
        <v>1</v>
      </c>
      <c r="BP42" s="55" t="n">
        <f aca="false">COUNTIF(Reporte_Consolidación_2022___Copy[[#This Row],[Estado Encuesta Docentes]],"Realizada")</f>
        <v>1</v>
      </c>
      <c r="BQ42" s="55" t="n">
        <f aca="false">COUNTIF(Reporte_Consolidación_2022___Copy[[#This Row],[Estado Taller PC Docentes]],"Realizada")</f>
        <v>1</v>
      </c>
      <c r="BR42" s="55" t="n">
        <f aca="false">COUNTIF(Reporte_Consolidación_2022___Copy[[#This Row],[Estado Encuesta Estudiantes]],"Realizada")</f>
        <v>1</v>
      </c>
      <c r="BS42" s="55" t="n">
        <f aca="false">COUNTIF(Reporte_Consolidación_2022___Copy[[#This Row],[Estado Infraestructura]],"Realizada")</f>
        <v>1</v>
      </c>
      <c r="BT42" s="55" t="n">
        <f aca="false">COUNTIF(Reporte_Consolidación_2022___Copy[[#This Row],[Estado Entrevista Líder Área Informática]],"Realizada")</f>
        <v>1</v>
      </c>
      <c r="BU42" s="55" t="n">
        <f aca="false">IF(Reporte_Consolidación_2022___Copy[[#This Row],[Estado Obs Aula]]="Realizada",1,IF(Reporte_Consolidación_2022___Copy[[#This Row],[Estado Obs Aula]]="NO aplica fichas",1,0))</f>
        <v>1</v>
      </c>
      <c r="BV42" s="55" t="n">
        <f aca="false">COUNTIF(Reporte_Consolidación_2022___Copy[[#This Row],[Estado Recolección Documental]],"Realizada")</f>
        <v>1</v>
      </c>
      <c r="BX42" s="56" t="n">
        <f aca="false">COUNTIF(Reporte_Consolidación_2022___Copy[[#This Row],[Nombre Coordinadora]:[Estado Recolección Documental]],"Realizada")</f>
        <v>11</v>
      </c>
      <c r="BY42" s="57" t="n">
        <f aca="false">BX42/12</f>
        <v>0.916666666666667</v>
      </c>
      <c r="BZ42" s="56" t="n">
        <f aca="false">IF(Reporte_Consolidación_2022___Copy[[#This Row],[Fecha Visita Día 1]]&gt;=DATE(2022,6,10),1,IF(Reporte_Consolidación_2022___Copy[[#This Row],[Fecha Visita Día 1]]="",2,0))</f>
        <v>0</v>
      </c>
      <c r="CA42" s="56" t="n">
        <f aca="false">IF(Reporte_Consolidación_2022___Copy[[#This Row],[Fecha Visita Día 2]]&gt;=DATE(2022,6,10),1,IF(Reporte_Consolidación_2022___Copy[[#This Row],[Fecha Visita Día 2]]="",2,0))</f>
        <v>0</v>
      </c>
      <c r="CB42" s="56"/>
      <c r="CC42" s="56"/>
      <c r="CD42" s="56"/>
    </row>
    <row r="43" customFormat="false" ht="15" hidden="true" customHeight="false" outlineLevel="0" collapsed="false">
      <c r="A43" s="21" t="s">
        <v>162</v>
      </c>
      <c r="B43" s="21" t="s">
        <v>163</v>
      </c>
      <c r="C43" s="21" t="s">
        <v>59</v>
      </c>
      <c r="D43" s="21" t="s">
        <v>307</v>
      </c>
      <c r="E43" s="21" t="s">
        <v>308</v>
      </c>
      <c r="F43" s="21" t="s">
        <v>332</v>
      </c>
      <c r="G43" s="52" t="n">
        <v>252001000283</v>
      </c>
      <c r="H43" s="0" t="n">
        <v>63</v>
      </c>
      <c r="I43" s="53" t="n">
        <v>44662</v>
      </c>
      <c r="J43" s="54" t="n">
        <v>0.381944444444444</v>
      </c>
      <c r="K43" s="21" t="s">
        <v>15</v>
      </c>
      <c r="L43" s="21" t="s">
        <v>310</v>
      </c>
      <c r="M43" s="53" t="n">
        <v>44669</v>
      </c>
      <c r="N43" s="53" t="n">
        <v>44670</v>
      </c>
      <c r="O43" s="21"/>
      <c r="P43" s="53" t="n">
        <v>44669</v>
      </c>
      <c r="Q43" s="21" t="s">
        <v>15</v>
      </c>
      <c r="R43" s="53" t="n">
        <v>44669</v>
      </c>
      <c r="S43" s="21" t="s">
        <v>15</v>
      </c>
      <c r="T43" s="53" t="n">
        <v>44669</v>
      </c>
      <c r="U43" s="21" t="s">
        <v>15</v>
      </c>
      <c r="V43" s="53" t="n">
        <v>44669</v>
      </c>
      <c r="W43" s="21" t="s">
        <v>15</v>
      </c>
      <c r="X43" s="53" t="n">
        <v>44669</v>
      </c>
      <c r="Y43" s="21" t="s">
        <v>15</v>
      </c>
      <c r="Z43" s="53" t="n">
        <v>44669</v>
      </c>
      <c r="AA43" s="21" t="s">
        <v>15</v>
      </c>
      <c r="AB43" s="53" t="n">
        <v>44669</v>
      </c>
      <c r="AC43" s="21" t="s">
        <v>15</v>
      </c>
      <c r="AD43" s="53" t="n">
        <v>44670</v>
      </c>
      <c r="AE43" s="21" t="s">
        <v>15</v>
      </c>
      <c r="AF43" s="53" t="n">
        <v>44670</v>
      </c>
      <c r="AG43" s="21" t="s">
        <v>15</v>
      </c>
      <c r="AH43" s="53"/>
      <c r="AI43" s="21" t="s">
        <v>169</v>
      </c>
      <c r="AJ43" s="53" t="n">
        <v>44670</v>
      </c>
      <c r="AK43" s="21" t="s">
        <v>15</v>
      </c>
      <c r="AL43" s="21" t="s">
        <v>202</v>
      </c>
      <c r="AM43" s="21" t="s">
        <v>163</v>
      </c>
      <c r="AN43" s="54" t="n">
        <v>44703.8354166667</v>
      </c>
      <c r="AO43" s="21" t="s">
        <v>333</v>
      </c>
      <c r="AP43" s="21" t="s">
        <v>172</v>
      </c>
      <c r="AQ43" s="21" t="s">
        <v>173</v>
      </c>
      <c r="AR43" s="21" t="s">
        <v>172</v>
      </c>
      <c r="AS43" s="0" t="s">
        <v>173</v>
      </c>
      <c r="AT43" s="21" t="s">
        <v>172</v>
      </c>
      <c r="AU43" s="0" t="s">
        <v>173</v>
      </c>
      <c r="AV43" s="0" t="n">
        <v>89</v>
      </c>
      <c r="AW43" s="0" t="s">
        <v>173</v>
      </c>
      <c r="AX43" s="0" t="n">
        <v>28</v>
      </c>
      <c r="AY43" s="0" t="s">
        <v>173</v>
      </c>
      <c r="AZ43" s="21" t="s">
        <v>172</v>
      </c>
      <c r="BA43" s="0" t="s">
        <v>173</v>
      </c>
      <c r="BB43" s="21" t="s">
        <v>172</v>
      </c>
      <c r="BC43" s="0" t="s">
        <v>173</v>
      </c>
      <c r="BF43" s="0" t="s">
        <v>314</v>
      </c>
      <c r="BG43" s="21" t="s">
        <v>312</v>
      </c>
      <c r="BH43" s="54" t="n">
        <v>44700.3395833333</v>
      </c>
      <c r="BI43" s="21" t="s">
        <v>163</v>
      </c>
      <c r="BJ43" s="54" t="n">
        <v>44703.8354166667</v>
      </c>
      <c r="BK43" s="55" t="n">
        <f aca="false">COUNTIF(Reporte_Consolidación_2022___Copy[[#This Row],[Estado llamada]],"Realizada")</f>
        <v>1</v>
      </c>
      <c r="BL43" s="55" t="n">
        <f aca="false">COUNTIF(Reporte_Consolidación_2022___Copy[[#This Row],[Estado RID]],"Realizada")</f>
        <v>1</v>
      </c>
      <c r="BM43" s="55" t="n">
        <f aca="false">COUNTIF(Reporte_Consolidación_2022___Copy[[#This Row],[Estado Encuesta Directivos]],"Realizada")</f>
        <v>1</v>
      </c>
      <c r="BN43" s="55" t="n">
        <f aca="false">COUNTIF(Reporte_Consolidación_2022___Copy[[#This Row],[Estado PPT Programa Directivos]],"Realizada")</f>
        <v>1</v>
      </c>
      <c r="BO43" s="55" t="n">
        <f aca="false">COUNTIF(Reporte_Consolidación_2022___Copy[[#This Row],[Estado PPT Programa Docentes]],"Realizada")</f>
        <v>1</v>
      </c>
      <c r="BP43" s="55" t="n">
        <f aca="false">COUNTIF(Reporte_Consolidación_2022___Copy[[#This Row],[Estado Encuesta Docentes]],"Realizada")</f>
        <v>1</v>
      </c>
      <c r="BQ43" s="55" t="n">
        <f aca="false">COUNTIF(Reporte_Consolidación_2022___Copy[[#This Row],[Estado Taller PC Docentes]],"Realizada")</f>
        <v>1</v>
      </c>
      <c r="BR43" s="55" t="n">
        <f aca="false">COUNTIF(Reporte_Consolidación_2022___Copy[[#This Row],[Estado Encuesta Estudiantes]],"Realizada")</f>
        <v>1</v>
      </c>
      <c r="BS43" s="55" t="n">
        <f aca="false">COUNTIF(Reporte_Consolidación_2022___Copy[[#This Row],[Estado Infraestructura]],"Realizada")</f>
        <v>1</v>
      </c>
      <c r="BT43" s="55" t="n">
        <f aca="false">COUNTIF(Reporte_Consolidación_2022___Copy[[#This Row],[Estado Entrevista Líder Área Informática]],"Realizada")</f>
        <v>1</v>
      </c>
      <c r="BU43" s="55" t="n">
        <f aca="false">IF(Reporte_Consolidación_2022___Copy[[#This Row],[Estado Obs Aula]]="Realizada",1,IF(Reporte_Consolidación_2022___Copy[[#This Row],[Estado Obs Aula]]="NO aplica fichas",1,0))</f>
        <v>1</v>
      </c>
      <c r="BV43" s="55" t="n">
        <f aca="false">COUNTIF(Reporte_Consolidación_2022___Copy[[#This Row],[Estado Recolección Documental]],"Realizada")</f>
        <v>1</v>
      </c>
      <c r="BX43" s="56" t="n">
        <f aca="false">COUNTIF(Reporte_Consolidación_2022___Copy[[#This Row],[Nombre Coordinadora]:[Estado Recolección Documental]],"Realizada")</f>
        <v>11</v>
      </c>
      <c r="BY43" s="57" t="n">
        <f aca="false">BX43/12</f>
        <v>0.916666666666667</v>
      </c>
      <c r="BZ43" s="56" t="n">
        <f aca="false">IF(Reporte_Consolidación_2022___Copy[[#This Row],[Fecha Visita Día 1]]&gt;=DATE(2022,6,10),1,IF(Reporte_Consolidación_2022___Copy[[#This Row],[Fecha Visita Día 1]]="",2,0))</f>
        <v>0</v>
      </c>
      <c r="CA43" s="56" t="n">
        <f aca="false">IF(Reporte_Consolidación_2022___Copy[[#This Row],[Fecha Visita Día 2]]&gt;=DATE(2022,6,10),1,IF(Reporte_Consolidación_2022___Copy[[#This Row],[Fecha Visita Día 2]]="",2,0))</f>
        <v>0</v>
      </c>
      <c r="CB43" s="56"/>
      <c r="CC43" s="56"/>
      <c r="CD43" s="56"/>
    </row>
    <row r="44" customFormat="false" ht="15.75" hidden="true" customHeight="false" outlineLevel="0" collapsed="false">
      <c r="A44" s="21" t="s">
        <v>162</v>
      </c>
      <c r="B44" s="21" t="s">
        <v>163</v>
      </c>
      <c r="C44" s="21" t="s">
        <v>60</v>
      </c>
      <c r="D44" s="21" t="s">
        <v>164</v>
      </c>
      <c r="E44" s="21" t="s">
        <v>334</v>
      </c>
      <c r="F44" s="21" t="s">
        <v>335</v>
      </c>
      <c r="G44" s="52" t="n">
        <v>176109002977</v>
      </c>
      <c r="H44" s="0" t="n">
        <v>64</v>
      </c>
      <c r="I44" s="53" t="n">
        <v>44663</v>
      </c>
      <c r="J44" s="54" t="n">
        <v>0.340277777777778</v>
      </c>
      <c r="K44" s="21" t="s">
        <v>15</v>
      </c>
      <c r="L44" s="21" t="s">
        <v>336</v>
      </c>
      <c r="M44" s="53" t="n">
        <v>44671</v>
      </c>
      <c r="N44" s="53" t="n">
        <v>44672</v>
      </c>
      <c r="O44" s="21" t="s">
        <v>337</v>
      </c>
      <c r="P44" s="53" t="n">
        <v>44672</v>
      </c>
      <c r="Q44" s="21" t="s">
        <v>15</v>
      </c>
      <c r="R44" s="53" t="n">
        <v>44672</v>
      </c>
      <c r="S44" s="21" t="s">
        <v>15</v>
      </c>
      <c r="T44" s="53" t="n">
        <v>44672</v>
      </c>
      <c r="U44" s="21" t="s">
        <v>15</v>
      </c>
      <c r="V44" s="53" t="n">
        <v>44672</v>
      </c>
      <c r="W44" s="21" t="s">
        <v>15</v>
      </c>
      <c r="X44" s="53" t="n">
        <v>44672</v>
      </c>
      <c r="Y44" s="21" t="s">
        <v>15</v>
      </c>
      <c r="Z44" s="53" t="n">
        <v>44672</v>
      </c>
      <c r="AA44" s="21" t="s">
        <v>15</v>
      </c>
      <c r="AB44" s="53" t="n">
        <v>44672</v>
      </c>
      <c r="AC44" s="21" t="s">
        <v>15</v>
      </c>
      <c r="AD44" s="53" t="n">
        <v>44672</v>
      </c>
      <c r="AE44" s="21" t="s">
        <v>15</v>
      </c>
      <c r="AF44" s="53" t="n">
        <v>44672</v>
      </c>
      <c r="AG44" s="21" t="s">
        <v>15</v>
      </c>
      <c r="AH44" s="53"/>
      <c r="AI44" s="21" t="s">
        <v>169</v>
      </c>
      <c r="AJ44" s="53" t="n">
        <v>44672</v>
      </c>
      <c r="AK44" s="21" t="s">
        <v>15</v>
      </c>
      <c r="AL44" s="21" t="s">
        <v>202</v>
      </c>
      <c r="AM44" s="21" t="s">
        <v>338</v>
      </c>
      <c r="AN44" s="54" t="n">
        <v>44712.8736111111</v>
      </c>
      <c r="AO44" s="21" t="s">
        <v>339</v>
      </c>
      <c r="AP44" s="21" t="s">
        <v>172</v>
      </c>
      <c r="AQ44" s="21" t="s">
        <v>173</v>
      </c>
      <c r="AR44" s="21" t="s">
        <v>172</v>
      </c>
      <c r="AS44" s="0" t="s">
        <v>173</v>
      </c>
      <c r="AT44" s="21" t="s">
        <v>172</v>
      </c>
      <c r="AU44" s="0" t="s">
        <v>173</v>
      </c>
      <c r="AV44" s="0" t="n">
        <v>45</v>
      </c>
      <c r="AW44" s="0" t="s">
        <v>173</v>
      </c>
      <c r="AX44" s="0" t="n">
        <v>12</v>
      </c>
      <c r="AY44" s="0" t="s">
        <v>173</v>
      </c>
      <c r="AZ44" s="21" t="s">
        <v>172</v>
      </c>
      <c r="BA44" s="0" t="s">
        <v>173</v>
      </c>
      <c r="BB44" s="21" t="s">
        <v>172</v>
      </c>
      <c r="BC44" s="0" t="s">
        <v>173</v>
      </c>
      <c r="BF44" s="0" t="s">
        <v>340</v>
      </c>
      <c r="BG44" s="21" t="s">
        <v>338</v>
      </c>
      <c r="BH44" s="54" t="n">
        <v>44712.8736111111</v>
      </c>
      <c r="BI44" s="21" t="s">
        <v>163</v>
      </c>
      <c r="BJ44" s="54" t="n">
        <v>44704.8736111111</v>
      </c>
      <c r="BK44" s="55" t="n">
        <f aca="false">COUNTIF(Reporte_Consolidación_2022___Copy[[#This Row],[Estado llamada]],"Realizada")</f>
        <v>1</v>
      </c>
      <c r="BL44" s="55" t="n">
        <f aca="false">COUNTIF(Reporte_Consolidación_2022___Copy[[#This Row],[Estado RID]],"Realizada")</f>
        <v>1</v>
      </c>
      <c r="BM44" s="55" t="n">
        <f aca="false">COUNTIF(Reporte_Consolidación_2022___Copy[[#This Row],[Estado Encuesta Directivos]],"Realizada")</f>
        <v>1</v>
      </c>
      <c r="BN44" s="55" t="n">
        <f aca="false">COUNTIF(Reporte_Consolidación_2022___Copy[[#This Row],[Estado PPT Programa Directivos]],"Realizada")</f>
        <v>1</v>
      </c>
      <c r="BO44" s="55" t="n">
        <f aca="false">COUNTIF(Reporte_Consolidación_2022___Copy[[#This Row],[Estado PPT Programa Docentes]],"Realizada")</f>
        <v>1</v>
      </c>
      <c r="BP44" s="55" t="n">
        <f aca="false">COUNTIF(Reporte_Consolidación_2022___Copy[[#This Row],[Estado Encuesta Docentes]],"Realizada")</f>
        <v>1</v>
      </c>
      <c r="BQ44" s="55" t="n">
        <f aca="false">COUNTIF(Reporte_Consolidación_2022___Copy[[#This Row],[Estado Taller PC Docentes]],"Realizada")</f>
        <v>1</v>
      </c>
      <c r="BR44" s="55" t="n">
        <f aca="false">COUNTIF(Reporte_Consolidación_2022___Copy[[#This Row],[Estado Encuesta Estudiantes]],"Realizada")</f>
        <v>1</v>
      </c>
      <c r="BS44" s="55" t="n">
        <f aca="false">COUNTIF(Reporte_Consolidación_2022___Copy[[#This Row],[Estado Infraestructura]],"Realizada")</f>
        <v>1</v>
      </c>
      <c r="BT44" s="55" t="n">
        <f aca="false">COUNTIF(Reporte_Consolidación_2022___Copy[[#This Row],[Estado Entrevista Líder Área Informática]],"Realizada")</f>
        <v>1</v>
      </c>
      <c r="BU44" s="55" t="n">
        <f aca="false">IF(Reporte_Consolidación_2022___Copy[[#This Row],[Estado Obs Aula]]="Realizada",1,IF(Reporte_Consolidación_2022___Copy[[#This Row],[Estado Obs Aula]]="NO aplica fichas",1,0))</f>
        <v>1</v>
      </c>
      <c r="BV44" s="55" t="n">
        <f aca="false">COUNTIF(Reporte_Consolidación_2022___Copy[[#This Row],[Estado Recolección Documental]],"Realizada")</f>
        <v>1</v>
      </c>
      <c r="BX44" s="56" t="n">
        <f aca="false">COUNTIF(Reporte_Consolidación_2022___Copy[[#This Row],[Nombre Coordinadora]:[Estado Recolección Documental]],"Realizada")</f>
        <v>11</v>
      </c>
      <c r="BY44" s="57" t="n">
        <f aca="false">BX44/12</f>
        <v>0.916666666666667</v>
      </c>
      <c r="BZ44" s="56" t="n">
        <f aca="false">IF(Reporte_Consolidación_2022___Copy[[#This Row],[Fecha Visita Día 1]]&gt;=DATE(2022,6,10),1,IF(Reporte_Consolidación_2022___Copy[[#This Row],[Fecha Visita Día 1]]="",2,0))</f>
        <v>0</v>
      </c>
      <c r="CA44" s="56" t="n">
        <f aca="false">IF(Reporte_Consolidación_2022___Copy[[#This Row],[Fecha Visita Día 2]]&gt;=DATE(2022,6,10),1,IF(Reporte_Consolidación_2022___Copy[[#This Row],[Fecha Visita Día 2]]="",2,0))</f>
        <v>0</v>
      </c>
      <c r="CN44" s="60"/>
      <c r="CP44" s="60"/>
      <c r="CQ44" s="60"/>
      <c r="CR44" s="60"/>
      <c r="CS44" s="60"/>
      <c r="CT44" s="60"/>
    </row>
    <row r="45" customFormat="false" ht="15" hidden="false" customHeight="false" outlineLevel="0" collapsed="false">
      <c r="A45" s="21" t="s">
        <v>162</v>
      </c>
      <c r="B45" s="21" t="s">
        <v>163</v>
      </c>
      <c r="C45" s="58" t="s">
        <v>60</v>
      </c>
      <c r="D45" s="21" t="s">
        <v>164</v>
      </c>
      <c r="E45" s="21" t="s">
        <v>334</v>
      </c>
      <c r="F45" s="21" t="s">
        <v>341</v>
      </c>
      <c r="G45" s="52" t="n">
        <v>176109000842</v>
      </c>
      <c r="H45" s="0" t="n">
        <v>65</v>
      </c>
      <c r="I45" s="53" t="n">
        <v>44663</v>
      </c>
      <c r="J45" s="54" t="n">
        <v>0.493055555555556</v>
      </c>
      <c r="K45" s="21" t="s">
        <v>15</v>
      </c>
      <c r="L45" s="21" t="s">
        <v>342</v>
      </c>
      <c r="M45" s="53" t="n">
        <v>44685</v>
      </c>
      <c r="N45" s="53" t="n">
        <v>44687</v>
      </c>
      <c r="O45" s="21"/>
      <c r="P45" s="53" t="n">
        <v>44685</v>
      </c>
      <c r="Q45" s="21" t="s">
        <v>15</v>
      </c>
      <c r="R45" s="53" t="n">
        <v>44685</v>
      </c>
      <c r="S45" s="21" t="s">
        <v>15</v>
      </c>
      <c r="T45" s="53" t="n">
        <v>44685</v>
      </c>
      <c r="U45" s="21" t="s">
        <v>15</v>
      </c>
      <c r="V45" s="53" t="n">
        <v>44687</v>
      </c>
      <c r="W45" s="21" t="s">
        <v>15</v>
      </c>
      <c r="X45" s="53" t="n">
        <v>44687</v>
      </c>
      <c r="Y45" s="21" t="s">
        <v>15</v>
      </c>
      <c r="Z45" s="53" t="n">
        <v>44687</v>
      </c>
      <c r="AA45" s="21" t="s">
        <v>15</v>
      </c>
      <c r="AB45" s="53" t="n">
        <v>44685</v>
      </c>
      <c r="AC45" s="21" t="s">
        <v>15</v>
      </c>
      <c r="AD45" s="53" t="n">
        <v>44687</v>
      </c>
      <c r="AE45" s="21" t="s">
        <v>15</v>
      </c>
      <c r="AF45" s="53" t="n">
        <v>44685</v>
      </c>
      <c r="AG45" s="21" t="s">
        <v>15</v>
      </c>
      <c r="AH45" s="59" t="n">
        <v>44685</v>
      </c>
      <c r="AI45" s="21" t="s">
        <v>15</v>
      </c>
      <c r="AJ45" s="53" t="n">
        <v>44685</v>
      </c>
      <c r="AK45" s="21" t="s">
        <v>15</v>
      </c>
      <c r="AL45" s="21" t="s">
        <v>202</v>
      </c>
      <c r="AM45" s="21" t="s">
        <v>338</v>
      </c>
      <c r="AN45" s="54" t="n">
        <v>44722.5208333333</v>
      </c>
      <c r="AO45" s="21" t="s">
        <v>343</v>
      </c>
      <c r="AP45" s="21" t="s">
        <v>172</v>
      </c>
      <c r="AQ45" s="21" t="s">
        <v>173</v>
      </c>
      <c r="AR45" s="21" t="s">
        <v>172</v>
      </c>
      <c r="AS45" s="0" t="s">
        <v>173</v>
      </c>
      <c r="AT45" s="21" t="s">
        <v>172</v>
      </c>
      <c r="AU45" s="0" t="s">
        <v>173</v>
      </c>
      <c r="AV45" s="0" t="n">
        <v>100</v>
      </c>
      <c r="AW45" s="0" t="s">
        <v>173</v>
      </c>
      <c r="AX45" s="0" t="n">
        <v>30</v>
      </c>
      <c r="AY45" s="0" t="s">
        <v>173</v>
      </c>
      <c r="AZ45" s="21" t="s">
        <v>172</v>
      </c>
      <c r="BA45" s="0" t="s">
        <v>173</v>
      </c>
      <c r="BB45" s="21" t="s">
        <v>172</v>
      </c>
      <c r="BC45" s="0" t="s">
        <v>173</v>
      </c>
      <c r="BG45" s="21" t="s">
        <v>338</v>
      </c>
      <c r="BH45" s="54" t="n">
        <v>44722.5208333333</v>
      </c>
      <c r="BI45" s="21" t="s">
        <v>163</v>
      </c>
      <c r="BJ45" s="54" t="n">
        <v>44715.7819444444</v>
      </c>
      <c r="BK45" s="55" t="n">
        <f aca="false">COUNTIF(Reporte_Consolidación_2022___Copy[[#This Row],[Estado llamada]],"Realizada")</f>
        <v>1</v>
      </c>
      <c r="BL45" s="55" t="n">
        <f aca="false">COUNTIF(Reporte_Consolidación_2022___Copy[[#This Row],[Estado RID]],"Realizada")</f>
        <v>1</v>
      </c>
      <c r="BM45" s="55" t="n">
        <f aca="false">COUNTIF(Reporte_Consolidación_2022___Copy[[#This Row],[Estado Encuesta Directivos]],"Realizada")</f>
        <v>1</v>
      </c>
      <c r="BN45" s="55" t="n">
        <f aca="false">COUNTIF(Reporte_Consolidación_2022___Copy[[#This Row],[Estado PPT Programa Directivos]],"Realizada")</f>
        <v>1</v>
      </c>
      <c r="BO45" s="55" t="n">
        <f aca="false">COUNTIF(Reporte_Consolidación_2022___Copy[[#This Row],[Estado PPT Programa Docentes]],"Realizada")</f>
        <v>1</v>
      </c>
      <c r="BP45" s="55" t="n">
        <f aca="false">COUNTIF(Reporte_Consolidación_2022___Copy[[#This Row],[Estado Encuesta Docentes]],"Realizada")</f>
        <v>1</v>
      </c>
      <c r="BQ45" s="55" t="n">
        <f aca="false">COUNTIF(Reporte_Consolidación_2022___Copy[[#This Row],[Estado Taller PC Docentes]],"Realizada")</f>
        <v>1</v>
      </c>
      <c r="BR45" s="55" t="n">
        <f aca="false">COUNTIF(Reporte_Consolidación_2022___Copy[[#This Row],[Estado Encuesta Estudiantes]],"Realizada")</f>
        <v>1</v>
      </c>
      <c r="BS45" s="55" t="n">
        <f aca="false">COUNTIF(Reporte_Consolidación_2022___Copy[[#This Row],[Estado Infraestructura]],"Realizada")</f>
        <v>1</v>
      </c>
      <c r="BT45" s="55" t="n">
        <f aca="false">COUNTIF(Reporte_Consolidación_2022___Copy[[#This Row],[Estado Entrevista Líder Área Informática]],"Realizada")</f>
        <v>1</v>
      </c>
      <c r="BU45" s="55" t="n">
        <f aca="false">IF(Reporte_Consolidación_2022___Copy[[#This Row],[Estado Obs Aula]]="Realizada",1,IF(Reporte_Consolidación_2022___Copy[[#This Row],[Estado Obs Aula]]="NO aplica fichas",1,0))</f>
        <v>1</v>
      </c>
      <c r="BV45" s="55" t="n">
        <f aca="false">COUNTIF(Reporte_Consolidación_2022___Copy[[#This Row],[Estado Recolección Documental]],"Realizada")</f>
        <v>1</v>
      </c>
      <c r="BX45" s="56" t="n">
        <f aca="false">COUNTIF(Reporte_Consolidación_2022___Copy[[#This Row],[Nombre Coordinadora]:[Estado Recolección Documental]],"Realizada")</f>
        <v>12</v>
      </c>
      <c r="BY45" s="57" t="n">
        <f aca="false">BX45/12</f>
        <v>1</v>
      </c>
      <c r="BZ45" s="56" t="n">
        <f aca="false">IF(Reporte_Consolidación_2022___Copy[[#This Row],[Fecha Visita Día 1]]&gt;=DATE(2022,6,10),1,IF(Reporte_Consolidación_2022___Copy[[#This Row],[Fecha Visita Día 1]]="",2,0))</f>
        <v>0</v>
      </c>
      <c r="CA45" s="56" t="n">
        <f aca="false">IF(Reporte_Consolidación_2022___Copy[[#This Row],[Fecha Visita Día 2]]&gt;=DATE(2022,6,10),1,IF(Reporte_Consolidación_2022___Copy[[#This Row],[Fecha Visita Día 2]]="",2,0))</f>
        <v>0</v>
      </c>
    </row>
    <row r="46" customFormat="false" ht="15" hidden="true" customHeight="false" outlineLevel="0" collapsed="false">
      <c r="A46" s="21" t="s">
        <v>162</v>
      </c>
      <c r="B46" s="21" t="s">
        <v>163</v>
      </c>
      <c r="C46" s="21" t="s">
        <v>60</v>
      </c>
      <c r="D46" s="21" t="s">
        <v>164</v>
      </c>
      <c r="E46" s="21" t="s">
        <v>334</v>
      </c>
      <c r="F46" s="21" t="s">
        <v>344</v>
      </c>
      <c r="G46" s="52" t="n">
        <v>176109000311</v>
      </c>
      <c r="H46" s="0" t="n">
        <v>66</v>
      </c>
      <c r="I46" s="53" t="n">
        <v>44659</v>
      </c>
      <c r="J46" s="54" t="n">
        <v>0.155555555555555</v>
      </c>
      <c r="K46" s="21" t="s">
        <v>15</v>
      </c>
      <c r="L46" s="21" t="s">
        <v>345</v>
      </c>
      <c r="M46" s="53" t="n">
        <v>44670</v>
      </c>
      <c r="N46" s="53" t="n">
        <v>44671</v>
      </c>
      <c r="O46" s="21" t="s">
        <v>346</v>
      </c>
      <c r="P46" s="53" t="n">
        <v>44670</v>
      </c>
      <c r="Q46" s="21" t="s">
        <v>15</v>
      </c>
      <c r="R46" s="53" t="n">
        <v>44670</v>
      </c>
      <c r="S46" s="21" t="s">
        <v>15</v>
      </c>
      <c r="T46" s="53" t="n">
        <v>44670</v>
      </c>
      <c r="U46" s="21" t="s">
        <v>15</v>
      </c>
      <c r="V46" s="53" t="n">
        <v>44670</v>
      </c>
      <c r="W46" s="21" t="s">
        <v>15</v>
      </c>
      <c r="X46" s="53" t="n">
        <v>44670</v>
      </c>
      <c r="Y46" s="21" t="s">
        <v>15</v>
      </c>
      <c r="Z46" s="53" t="n">
        <v>44670</v>
      </c>
      <c r="AA46" s="21" t="s">
        <v>15</v>
      </c>
      <c r="AB46" s="53" t="n">
        <v>44670</v>
      </c>
      <c r="AC46" s="21" t="s">
        <v>15</v>
      </c>
      <c r="AD46" s="53" t="n">
        <v>44670</v>
      </c>
      <c r="AE46" s="21" t="s">
        <v>15</v>
      </c>
      <c r="AF46" s="53" t="n">
        <v>44670</v>
      </c>
      <c r="AG46" s="21" t="s">
        <v>15</v>
      </c>
      <c r="AH46" s="53"/>
      <c r="AI46" s="21" t="s">
        <v>169</v>
      </c>
      <c r="AJ46" s="53" t="n">
        <v>44671</v>
      </c>
      <c r="AK46" s="21" t="s">
        <v>15</v>
      </c>
      <c r="AL46" s="21" t="s">
        <v>202</v>
      </c>
      <c r="AM46" s="21" t="s">
        <v>163</v>
      </c>
      <c r="AN46" s="54" t="n">
        <v>44706.8034722222</v>
      </c>
      <c r="AO46" s="21" t="s">
        <v>347</v>
      </c>
      <c r="AP46" s="21" t="s">
        <v>172</v>
      </c>
      <c r="AQ46" s="21" t="s">
        <v>173</v>
      </c>
      <c r="AR46" s="21" t="s">
        <v>172</v>
      </c>
      <c r="AS46" s="0" t="s">
        <v>173</v>
      </c>
      <c r="AT46" s="21" t="s">
        <v>172</v>
      </c>
      <c r="AU46" s="0" t="s">
        <v>173</v>
      </c>
      <c r="AV46" s="0" t="n">
        <v>43</v>
      </c>
      <c r="AW46" s="0" t="s">
        <v>173</v>
      </c>
      <c r="AX46" s="0" t="n">
        <v>23</v>
      </c>
      <c r="AY46" s="0" t="s">
        <v>173</v>
      </c>
      <c r="AZ46" s="21" t="s">
        <v>172</v>
      </c>
      <c r="BA46" s="0" t="s">
        <v>173</v>
      </c>
      <c r="BB46" s="21" t="s">
        <v>172</v>
      </c>
      <c r="BC46" s="0" t="s">
        <v>173</v>
      </c>
      <c r="BF46" s="0" t="s">
        <v>348</v>
      </c>
      <c r="BG46" s="21" t="s">
        <v>338</v>
      </c>
      <c r="BH46" s="54" t="n">
        <v>44706.4513888889</v>
      </c>
      <c r="BI46" s="21" t="s">
        <v>163</v>
      </c>
      <c r="BJ46" s="54" t="n">
        <v>44706.8034722222</v>
      </c>
      <c r="BK46" s="55" t="n">
        <f aca="false">COUNTIF(Reporte_Consolidación_2022___Copy[[#This Row],[Estado llamada]],"Realizada")</f>
        <v>1</v>
      </c>
      <c r="BL46" s="55" t="n">
        <f aca="false">COUNTIF(Reporte_Consolidación_2022___Copy[[#This Row],[Estado RID]],"Realizada")</f>
        <v>1</v>
      </c>
      <c r="BM46" s="55" t="n">
        <f aca="false">COUNTIF(Reporte_Consolidación_2022___Copy[[#This Row],[Estado Encuesta Directivos]],"Realizada")</f>
        <v>1</v>
      </c>
      <c r="BN46" s="55" t="n">
        <f aca="false">COUNTIF(Reporte_Consolidación_2022___Copy[[#This Row],[Estado PPT Programa Directivos]],"Realizada")</f>
        <v>1</v>
      </c>
      <c r="BO46" s="55" t="n">
        <f aca="false">COUNTIF(Reporte_Consolidación_2022___Copy[[#This Row],[Estado PPT Programa Docentes]],"Realizada")</f>
        <v>1</v>
      </c>
      <c r="BP46" s="55" t="n">
        <f aca="false">COUNTIF(Reporte_Consolidación_2022___Copy[[#This Row],[Estado Encuesta Docentes]],"Realizada")</f>
        <v>1</v>
      </c>
      <c r="BQ46" s="55" t="n">
        <f aca="false">COUNTIF(Reporte_Consolidación_2022___Copy[[#This Row],[Estado Taller PC Docentes]],"Realizada")</f>
        <v>1</v>
      </c>
      <c r="BR46" s="55" t="n">
        <f aca="false">COUNTIF(Reporte_Consolidación_2022___Copy[[#This Row],[Estado Encuesta Estudiantes]],"Realizada")</f>
        <v>1</v>
      </c>
      <c r="BS46" s="55" t="n">
        <f aca="false">COUNTIF(Reporte_Consolidación_2022___Copy[[#This Row],[Estado Infraestructura]],"Realizada")</f>
        <v>1</v>
      </c>
      <c r="BT46" s="55" t="n">
        <f aca="false">COUNTIF(Reporte_Consolidación_2022___Copy[[#This Row],[Estado Entrevista Líder Área Informática]],"Realizada")</f>
        <v>1</v>
      </c>
      <c r="BU46" s="55" t="n">
        <f aca="false">IF(Reporte_Consolidación_2022___Copy[[#This Row],[Estado Obs Aula]]="Realizada",1,IF(Reporte_Consolidación_2022___Copy[[#This Row],[Estado Obs Aula]]="NO aplica fichas",1,0))</f>
        <v>1</v>
      </c>
      <c r="BV46" s="55" t="n">
        <f aca="false">COUNTIF(Reporte_Consolidación_2022___Copy[[#This Row],[Estado Recolección Documental]],"Realizada")</f>
        <v>1</v>
      </c>
      <c r="BX46" s="56" t="n">
        <f aca="false">COUNTIF(Reporte_Consolidación_2022___Copy[[#This Row],[Nombre Coordinadora]:[Estado Recolección Documental]],"Realizada")</f>
        <v>11</v>
      </c>
      <c r="BY46" s="57" t="n">
        <f aca="false">BX46/12</f>
        <v>0.916666666666667</v>
      </c>
      <c r="BZ46" s="56" t="n">
        <f aca="false">IF(Reporte_Consolidación_2022___Copy[[#This Row],[Fecha Visita Día 1]]&gt;=DATE(2022,6,10),1,IF(Reporte_Consolidación_2022___Copy[[#This Row],[Fecha Visita Día 1]]="",2,0))</f>
        <v>0</v>
      </c>
      <c r="CA46" s="56" t="n">
        <f aca="false">IF(Reporte_Consolidación_2022___Copy[[#This Row],[Fecha Visita Día 2]]&gt;=DATE(2022,6,10),1,IF(Reporte_Consolidación_2022___Copy[[#This Row],[Fecha Visita Día 2]]="",2,0))</f>
        <v>0</v>
      </c>
    </row>
    <row r="47" customFormat="false" ht="15" hidden="true" customHeight="false" outlineLevel="0" collapsed="false">
      <c r="A47" s="21" t="s">
        <v>162</v>
      </c>
      <c r="B47" s="21" t="s">
        <v>163</v>
      </c>
      <c r="C47" s="21" t="s">
        <v>60</v>
      </c>
      <c r="D47" s="21" t="s">
        <v>164</v>
      </c>
      <c r="E47" s="21" t="s">
        <v>334</v>
      </c>
      <c r="F47" s="21" t="s">
        <v>349</v>
      </c>
      <c r="G47" s="52" t="n">
        <v>176109000770</v>
      </c>
      <c r="H47" s="0" t="n">
        <v>67</v>
      </c>
      <c r="I47" s="53" t="n">
        <v>44662</v>
      </c>
      <c r="J47" s="54" t="n">
        <v>0.419444444444444</v>
      </c>
      <c r="K47" s="21" t="s">
        <v>15</v>
      </c>
      <c r="L47" s="21" t="s">
        <v>350</v>
      </c>
      <c r="M47" s="53" t="n">
        <v>44673</v>
      </c>
      <c r="N47" s="53" t="n">
        <v>44676</v>
      </c>
      <c r="O47" s="21" t="s">
        <v>351</v>
      </c>
      <c r="P47" s="53" t="n">
        <v>44676</v>
      </c>
      <c r="Q47" s="21" t="s">
        <v>15</v>
      </c>
      <c r="R47" s="53" t="n">
        <v>44676</v>
      </c>
      <c r="S47" s="21" t="s">
        <v>15</v>
      </c>
      <c r="T47" s="53" t="n">
        <v>44676</v>
      </c>
      <c r="U47" s="21" t="s">
        <v>15</v>
      </c>
      <c r="V47" s="53" t="n">
        <v>44673</v>
      </c>
      <c r="W47" s="21" t="s">
        <v>15</v>
      </c>
      <c r="X47" s="53" t="n">
        <v>44673</v>
      </c>
      <c r="Y47" s="21" t="s">
        <v>15</v>
      </c>
      <c r="Z47" s="53" t="n">
        <v>44673</v>
      </c>
      <c r="AA47" s="21" t="s">
        <v>15</v>
      </c>
      <c r="AB47" s="53" t="n">
        <v>44673</v>
      </c>
      <c r="AC47" s="21" t="s">
        <v>15</v>
      </c>
      <c r="AD47" s="53" t="n">
        <v>44673</v>
      </c>
      <c r="AE47" s="21" t="s">
        <v>15</v>
      </c>
      <c r="AF47" s="53" t="n">
        <v>44676</v>
      </c>
      <c r="AG47" s="21" t="s">
        <v>15</v>
      </c>
      <c r="AH47" s="53"/>
      <c r="AI47" s="21" t="s">
        <v>169</v>
      </c>
      <c r="AJ47" s="53" t="n">
        <v>44676</v>
      </c>
      <c r="AK47" s="21" t="s">
        <v>15</v>
      </c>
      <c r="AL47" s="21" t="s">
        <v>202</v>
      </c>
      <c r="AM47" s="21" t="s">
        <v>338</v>
      </c>
      <c r="AN47" s="54" t="n">
        <v>44707.4444444444</v>
      </c>
      <c r="AO47" s="21" t="s">
        <v>352</v>
      </c>
      <c r="AP47" s="21" t="s">
        <v>172</v>
      </c>
      <c r="AQ47" s="21" t="s">
        <v>173</v>
      </c>
      <c r="AR47" s="21" t="s">
        <v>172</v>
      </c>
      <c r="AS47" s="0" t="s">
        <v>173</v>
      </c>
      <c r="AT47" s="21" t="s">
        <v>172</v>
      </c>
      <c r="AU47" s="0" t="s">
        <v>173</v>
      </c>
      <c r="AV47" s="0" t="n">
        <v>58</v>
      </c>
      <c r="AW47" s="0" t="s">
        <v>173</v>
      </c>
      <c r="AX47" s="0" t="n">
        <v>15</v>
      </c>
      <c r="AY47" s="0" t="s">
        <v>173</v>
      </c>
      <c r="AZ47" s="21" t="s">
        <v>172</v>
      </c>
      <c r="BA47" s="0" t="s">
        <v>173</v>
      </c>
      <c r="BB47" s="21" t="s">
        <v>172</v>
      </c>
      <c r="BC47" s="0" t="s">
        <v>173</v>
      </c>
      <c r="BF47" s="0" t="s">
        <v>353</v>
      </c>
      <c r="BG47" s="21" t="s">
        <v>338</v>
      </c>
      <c r="BH47" s="54" t="n">
        <v>44705.4395833333</v>
      </c>
      <c r="BI47" s="21" t="s">
        <v>163</v>
      </c>
      <c r="BJ47" s="54" t="n">
        <v>44706.8048611111</v>
      </c>
      <c r="BK47" s="55" t="n">
        <f aca="false">COUNTIF(Reporte_Consolidación_2022___Copy[[#This Row],[Estado llamada]],"Realizada")</f>
        <v>1</v>
      </c>
      <c r="BL47" s="55" t="n">
        <f aca="false">COUNTIF(Reporte_Consolidación_2022___Copy[[#This Row],[Estado RID]],"Realizada")</f>
        <v>1</v>
      </c>
      <c r="BM47" s="55" t="n">
        <f aca="false">COUNTIF(Reporte_Consolidación_2022___Copy[[#This Row],[Estado Encuesta Directivos]],"Realizada")</f>
        <v>1</v>
      </c>
      <c r="BN47" s="55" t="n">
        <f aca="false">COUNTIF(Reporte_Consolidación_2022___Copy[[#This Row],[Estado PPT Programa Directivos]],"Realizada")</f>
        <v>1</v>
      </c>
      <c r="BO47" s="55" t="n">
        <f aca="false">COUNTIF(Reporte_Consolidación_2022___Copy[[#This Row],[Estado PPT Programa Docentes]],"Realizada")</f>
        <v>1</v>
      </c>
      <c r="BP47" s="55" t="n">
        <f aca="false">COUNTIF(Reporte_Consolidación_2022___Copy[[#This Row],[Estado Encuesta Docentes]],"Realizada")</f>
        <v>1</v>
      </c>
      <c r="BQ47" s="55" t="n">
        <f aca="false">COUNTIF(Reporte_Consolidación_2022___Copy[[#This Row],[Estado Taller PC Docentes]],"Realizada")</f>
        <v>1</v>
      </c>
      <c r="BR47" s="55" t="n">
        <f aca="false">COUNTIF(Reporte_Consolidación_2022___Copy[[#This Row],[Estado Encuesta Estudiantes]],"Realizada")</f>
        <v>1</v>
      </c>
      <c r="BS47" s="55" t="n">
        <f aca="false">COUNTIF(Reporte_Consolidación_2022___Copy[[#This Row],[Estado Infraestructura]],"Realizada")</f>
        <v>1</v>
      </c>
      <c r="BT47" s="55" t="n">
        <f aca="false">COUNTIF(Reporte_Consolidación_2022___Copy[[#This Row],[Estado Entrevista Líder Área Informática]],"Realizada")</f>
        <v>1</v>
      </c>
      <c r="BU47" s="55" t="n">
        <f aca="false">IF(Reporte_Consolidación_2022___Copy[[#This Row],[Estado Obs Aula]]="Realizada",1,IF(Reporte_Consolidación_2022___Copy[[#This Row],[Estado Obs Aula]]="NO aplica fichas",1,0))</f>
        <v>1</v>
      </c>
      <c r="BV47" s="55" t="n">
        <f aca="false">COUNTIF(Reporte_Consolidación_2022___Copy[[#This Row],[Estado Recolección Documental]],"Realizada")</f>
        <v>1</v>
      </c>
      <c r="BX47" s="56" t="n">
        <f aca="false">COUNTIF(Reporte_Consolidación_2022___Copy[[#This Row],[Nombre Coordinadora]:[Estado Recolección Documental]],"Realizada")</f>
        <v>11</v>
      </c>
      <c r="BY47" s="57" t="n">
        <f aca="false">BX47/12</f>
        <v>0.916666666666667</v>
      </c>
      <c r="BZ47" s="56" t="n">
        <f aca="false">IF(Reporte_Consolidación_2022___Copy[[#This Row],[Fecha Visita Día 1]]&gt;=DATE(2022,6,10),1,IF(Reporte_Consolidación_2022___Copy[[#This Row],[Fecha Visita Día 1]]="",2,0))</f>
        <v>0</v>
      </c>
      <c r="CA47" s="56" t="n">
        <f aca="false">IF(Reporte_Consolidación_2022___Copy[[#This Row],[Fecha Visita Día 2]]&gt;=DATE(2022,6,10),1,IF(Reporte_Consolidación_2022___Copy[[#This Row],[Fecha Visita Día 2]]="",2,0))</f>
        <v>0</v>
      </c>
    </row>
    <row r="48" customFormat="false" ht="15" hidden="true" customHeight="false" outlineLevel="0" collapsed="false">
      <c r="A48" s="21" t="s">
        <v>162</v>
      </c>
      <c r="B48" s="21" t="s">
        <v>163</v>
      </c>
      <c r="C48" s="21" t="s">
        <v>60</v>
      </c>
      <c r="D48" s="21" t="s">
        <v>164</v>
      </c>
      <c r="E48" s="21" t="s">
        <v>334</v>
      </c>
      <c r="F48" s="21" t="s">
        <v>354</v>
      </c>
      <c r="G48" s="52" t="n">
        <v>276109001266</v>
      </c>
      <c r="H48" s="0" t="n">
        <v>68</v>
      </c>
      <c r="I48" s="53" t="n">
        <v>44662</v>
      </c>
      <c r="J48" s="54" t="n">
        <v>0.0993055555555555</v>
      </c>
      <c r="K48" s="21" t="s">
        <v>15</v>
      </c>
      <c r="L48" s="21" t="s">
        <v>355</v>
      </c>
      <c r="M48" s="53" t="n">
        <v>44683</v>
      </c>
      <c r="N48" s="53" t="n">
        <v>44684</v>
      </c>
      <c r="O48" s="21" t="s">
        <v>356</v>
      </c>
      <c r="P48" s="53" t="n">
        <v>44685</v>
      </c>
      <c r="Q48" s="21" t="s">
        <v>15</v>
      </c>
      <c r="R48" s="53" t="n">
        <v>44684</v>
      </c>
      <c r="S48" s="21" t="s">
        <v>15</v>
      </c>
      <c r="T48" s="53" t="n">
        <v>44683</v>
      </c>
      <c r="U48" s="21" t="s">
        <v>15</v>
      </c>
      <c r="V48" s="53" t="n">
        <v>44683</v>
      </c>
      <c r="W48" s="21" t="s">
        <v>15</v>
      </c>
      <c r="X48" s="53" t="n">
        <v>44684</v>
      </c>
      <c r="Y48" s="21" t="s">
        <v>15</v>
      </c>
      <c r="Z48" s="53" t="n">
        <v>44683</v>
      </c>
      <c r="AA48" s="21" t="s">
        <v>15</v>
      </c>
      <c r="AB48" s="53" t="n">
        <v>44684</v>
      </c>
      <c r="AC48" s="21" t="s">
        <v>15</v>
      </c>
      <c r="AD48" s="53" t="n">
        <v>44684</v>
      </c>
      <c r="AE48" s="21" t="s">
        <v>15</v>
      </c>
      <c r="AF48" s="53" t="n">
        <v>44683</v>
      </c>
      <c r="AG48" s="21" t="s">
        <v>15</v>
      </c>
      <c r="AH48" s="53"/>
      <c r="AI48" s="21" t="s">
        <v>169</v>
      </c>
      <c r="AJ48" s="53" t="n">
        <v>44684</v>
      </c>
      <c r="AK48" s="21" t="s">
        <v>15</v>
      </c>
      <c r="AL48" s="21" t="s">
        <v>202</v>
      </c>
      <c r="AM48" s="21" t="s">
        <v>163</v>
      </c>
      <c r="AN48" s="54" t="n">
        <v>44713.8229166667</v>
      </c>
      <c r="AO48" s="21" t="s">
        <v>357</v>
      </c>
      <c r="AP48" s="21" t="s">
        <v>172</v>
      </c>
      <c r="AQ48" s="21" t="s">
        <v>173</v>
      </c>
      <c r="AR48" s="21" t="s">
        <v>172</v>
      </c>
      <c r="AS48" s="0" t="s">
        <v>173</v>
      </c>
      <c r="AT48" s="21" t="s">
        <v>172</v>
      </c>
      <c r="AU48" s="0" t="s">
        <v>173</v>
      </c>
      <c r="AV48" s="0" t="n">
        <v>107</v>
      </c>
      <c r="AW48" s="0" t="s">
        <v>173</v>
      </c>
      <c r="AX48" s="0" t="n">
        <v>18</v>
      </c>
      <c r="AY48" s="0" t="s">
        <v>173</v>
      </c>
      <c r="AZ48" s="21" t="s">
        <v>172</v>
      </c>
      <c r="BA48" s="0" t="s">
        <v>173</v>
      </c>
      <c r="BB48" s="21" t="s">
        <v>172</v>
      </c>
      <c r="BC48" s="0" t="s">
        <v>173</v>
      </c>
      <c r="BF48" s="0" t="s">
        <v>358</v>
      </c>
      <c r="BG48" s="21" t="s">
        <v>338</v>
      </c>
      <c r="BH48" s="54" t="n">
        <v>44713.4576388889</v>
      </c>
      <c r="BI48" s="21" t="s">
        <v>163</v>
      </c>
      <c r="BJ48" s="54" t="n">
        <v>44713.8229166667</v>
      </c>
      <c r="BK48" s="55" t="n">
        <f aca="false">COUNTIF(Reporte_Consolidación_2022___Copy[[#This Row],[Estado llamada]],"Realizada")</f>
        <v>1</v>
      </c>
      <c r="BL48" s="55" t="n">
        <f aca="false">COUNTIF(Reporte_Consolidación_2022___Copy[[#This Row],[Estado RID]],"Realizada")</f>
        <v>1</v>
      </c>
      <c r="BM48" s="55" t="n">
        <f aca="false">COUNTIF(Reporte_Consolidación_2022___Copy[[#This Row],[Estado Encuesta Directivos]],"Realizada")</f>
        <v>1</v>
      </c>
      <c r="BN48" s="55" t="n">
        <f aca="false">COUNTIF(Reporte_Consolidación_2022___Copy[[#This Row],[Estado PPT Programa Directivos]],"Realizada")</f>
        <v>1</v>
      </c>
      <c r="BO48" s="55" t="n">
        <f aca="false">COUNTIF(Reporte_Consolidación_2022___Copy[[#This Row],[Estado PPT Programa Docentes]],"Realizada")</f>
        <v>1</v>
      </c>
      <c r="BP48" s="55" t="n">
        <f aca="false">COUNTIF(Reporte_Consolidación_2022___Copy[[#This Row],[Estado Encuesta Docentes]],"Realizada")</f>
        <v>1</v>
      </c>
      <c r="BQ48" s="55" t="n">
        <f aca="false">COUNTIF(Reporte_Consolidación_2022___Copy[[#This Row],[Estado Taller PC Docentes]],"Realizada")</f>
        <v>1</v>
      </c>
      <c r="BR48" s="55" t="n">
        <f aca="false">COUNTIF(Reporte_Consolidación_2022___Copy[[#This Row],[Estado Encuesta Estudiantes]],"Realizada")</f>
        <v>1</v>
      </c>
      <c r="BS48" s="55" t="n">
        <f aca="false">COUNTIF(Reporte_Consolidación_2022___Copy[[#This Row],[Estado Infraestructura]],"Realizada")</f>
        <v>1</v>
      </c>
      <c r="BT48" s="55" t="n">
        <f aca="false">COUNTIF(Reporte_Consolidación_2022___Copy[[#This Row],[Estado Entrevista Líder Área Informática]],"Realizada")</f>
        <v>1</v>
      </c>
      <c r="BU48" s="55" t="n">
        <f aca="false">IF(Reporte_Consolidación_2022___Copy[[#This Row],[Estado Obs Aula]]="Realizada",1,IF(Reporte_Consolidación_2022___Copy[[#This Row],[Estado Obs Aula]]="NO aplica fichas",1,0))</f>
        <v>1</v>
      </c>
      <c r="BV48" s="55" t="n">
        <f aca="false">COUNTIF(Reporte_Consolidación_2022___Copy[[#This Row],[Estado Recolección Documental]],"Realizada")</f>
        <v>1</v>
      </c>
      <c r="BX48" s="56" t="n">
        <f aca="false">COUNTIF(Reporte_Consolidación_2022___Copy[[#This Row],[Nombre Coordinadora]:[Estado Recolección Documental]],"Realizada")</f>
        <v>11</v>
      </c>
      <c r="BY48" s="57" t="n">
        <f aca="false">BX48/12</f>
        <v>0.916666666666667</v>
      </c>
      <c r="BZ48" s="56" t="n">
        <f aca="false">IF(Reporte_Consolidación_2022___Copy[[#This Row],[Fecha Visita Día 1]]&gt;=DATE(2022,6,10),1,IF(Reporte_Consolidación_2022___Copy[[#This Row],[Fecha Visita Día 1]]="",2,0))</f>
        <v>0</v>
      </c>
      <c r="CA48" s="56" t="n">
        <f aca="false">IF(Reporte_Consolidación_2022___Copy[[#This Row],[Fecha Visita Día 2]]&gt;=DATE(2022,6,10),1,IF(Reporte_Consolidación_2022___Copy[[#This Row],[Fecha Visita Día 2]]="",2,0))</f>
        <v>0</v>
      </c>
    </row>
    <row r="49" customFormat="false" ht="15" hidden="true" customHeight="false" outlineLevel="0" collapsed="false">
      <c r="A49" s="21" t="s">
        <v>162</v>
      </c>
      <c r="B49" s="21" t="s">
        <v>163</v>
      </c>
      <c r="C49" s="21" t="s">
        <v>60</v>
      </c>
      <c r="D49" s="21" t="s">
        <v>164</v>
      </c>
      <c r="E49" s="21" t="s">
        <v>334</v>
      </c>
      <c r="F49" s="21" t="s">
        <v>359</v>
      </c>
      <c r="G49" s="52" t="n">
        <v>276109005806</v>
      </c>
      <c r="H49" s="0" t="n">
        <v>69</v>
      </c>
      <c r="I49" s="53" t="n">
        <v>44659</v>
      </c>
      <c r="J49" s="54" t="n">
        <v>0.441666666666667</v>
      </c>
      <c r="K49" s="21" t="s">
        <v>15</v>
      </c>
      <c r="L49" s="21" t="s">
        <v>350</v>
      </c>
      <c r="M49" s="53" t="n">
        <v>44677</v>
      </c>
      <c r="N49" s="53" t="n">
        <v>44678</v>
      </c>
      <c r="O49" s="21" t="s">
        <v>360</v>
      </c>
      <c r="P49" s="53" t="n">
        <v>44677</v>
      </c>
      <c r="Q49" s="21" t="s">
        <v>15</v>
      </c>
      <c r="R49" s="53" t="n">
        <v>44677</v>
      </c>
      <c r="S49" s="21" t="s">
        <v>15</v>
      </c>
      <c r="T49" s="53" t="n">
        <v>44676</v>
      </c>
      <c r="U49" s="21" t="s">
        <v>15</v>
      </c>
      <c r="V49" s="53" t="n">
        <v>44678</v>
      </c>
      <c r="W49" s="21" t="s">
        <v>15</v>
      </c>
      <c r="X49" s="53" t="n">
        <v>44678</v>
      </c>
      <c r="Y49" s="21" t="s">
        <v>15</v>
      </c>
      <c r="Z49" s="53" t="n">
        <v>44678</v>
      </c>
      <c r="AA49" s="21" t="s">
        <v>15</v>
      </c>
      <c r="AB49" s="53" t="n">
        <v>44677</v>
      </c>
      <c r="AC49" s="21" t="s">
        <v>15</v>
      </c>
      <c r="AD49" s="53" t="n">
        <v>44677</v>
      </c>
      <c r="AE49" s="21" t="s">
        <v>15</v>
      </c>
      <c r="AF49" s="53" t="n">
        <v>44677</v>
      </c>
      <c r="AG49" s="21" t="s">
        <v>15</v>
      </c>
      <c r="AH49" s="53"/>
      <c r="AI49" s="21" t="s">
        <v>169</v>
      </c>
      <c r="AJ49" s="53" t="n">
        <v>44678</v>
      </c>
      <c r="AK49" s="21" t="s">
        <v>15</v>
      </c>
      <c r="AL49" s="21" t="s">
        <v>202</v>
      </c>
      <c r="AM49" s="21" t="s">
        <v>338</v>
      </c>
      <c r="AN49" s="54" t="n">
        <v>44712.8694444444</v>
      </c>
      <c r="AO49" s="21" t="s">
        <v>361</v>
      </c>
      <c r="AP49" s="21" t="s">
        <v>172</v>
      </c>
      <c r="AQ49" s="21" t="s">
        <v>173</v>
      </c>
      <c r="AR49" s="21" t="s">
        <v>172</v>
      </c>
      <c r="AS49" s="0" t="s">
        <v>173</v>
      </c>
      <c r="AT49" s="21" t="s">
        <v>172</v>
      </c>
      <c r="AU49" s="0" t="s">
        <v>173</v>
      </c>
      <c r="AV49" s="0" t="n">
        <v>64</v>
      </c>
      <c r="AW49" s="0" t="s">
        <v>173</v>
      </c>
      <c r="AX49" s="0" t="n">
        <v>24</v>
      </c>
      <c r="AY49" s="0" t="s">
        <v>173</v>
      </c>
      <c r="AZ49" s="21" t="s">
        <v>172</v>
      </c>
      <c r="BA49" s="0" t="s">
        <v>173</v>
      </c>
      <c r="BB49" s="21" t="s">
        <v>172</v>
      </c>
      <c r="BC49" s="0" t="s">
        <v>173</v>
      </c>
      <c r="BF49" s="0" t="s">
        <v>348</v>
      </c>
      <c r="BG49" s="21" t="s">
        <v>338</v>
      </c>
      <c r="BH49" s="54" t="n">
        <v>44712.8694444444</v>
      </c>
      <c r="BI49" s="21" t="s">
        <v>163</v>
      </c>
      <c r="BJ49" s="54" t="n">
        <v>44704.875</v>
      </c>
      <c r="BK49" s="55" t="n">
        <f aca="false">COUNTIF(Reporte_Consolidación_2022___Copy[[#This Row],[Estado llamada]],"Realizada")</f>
        <v>1</v>
      </c>
      <c r="BL49" s="55" t="n">
        <f aca="false">COUNTIF(Reporte_Consolidación_2022___Copy[[#This Row],[Estado RID]],"Realizada")</f>
        <v>1</v>
      </c>
      <c r="BM49" s="55" t="n">
        <f aca="false">COUNTIF(Reporte_Consolidación_2022___Copy[[#This Row],[Estado Encuesta Directivos]],"Realizada")</f>
        <v>1</v>
      </c>
      <c r="BN49" s="55" t="n">
        <f aca="false">COUNTIF(Reporte_Consolidación_2022___Copy[[#This Row],[Estado PPT Programa Directivos]],"Realizada")</f>
        <v>1</v>
      </c>
      <c r="BO49" s="55" t="n">
        <f aca="false">COUNTIF(Reporte_Consolidación_2022___Copy[[#This Row],[Estado PPT Programa Docentes]],"Realizada")</f>
        <v>1</v>
      </c>
      <c r="BP49" s="55" t="n">
        <f aca="false">COUNTIF(Reporte_Consolidación_2022___Copy[[#This Row],[Estado Encuesta Docentes]],"Realizada")</f>
        <v>1</v>
      </c>
      <c r="BQ49" s="55" t="n">
        <f aca="false">COUNTIF(Reporte_Consolidación_2022___Copy[[#This Row],[Estado Taller PC Docentes]],"Realizada")</f>
        <v>1</v>
      </c>
      <c r="BR49" s="55" t="n">
        <f aca="false">COUNTIF(Reporte_Consolidación_2022___Copy[[#This Row],[Estado Encuesta Estudiantes]],"Realizada")</f>
        <v>1</v>
      </c>
      <c r="BS49" s="55" t="n">
        <f aca="false">COUNTIF(Reporte_Consolidación_2022___Copy[[#This Row],[Estado Infraestructura]],"Realizada")</f>
        <v>1</v>
      </c>
      <c r="BT49" s="55" t="n">
        <f aca="false">COUNTIF(Reporte_Consolidación_2022___Copy[[#This Row],[Estado Entrevista Líder Área Informática]],"Realizada")</f>
        <v>1</v>
      </c>
      <c r="BU49" s="55" t="n">
        <f aca="false">IF(Reporte_Consolidación_2022___Copy[[#This Row],[Estado Obs Aula]]="Realizada",1,IF(Reporte_Consolidación_2022___Copy[[#This Row],[Estado Obs Aula]]="NO aplica fichas",1,0))</f>
        <v>1</v>
      </c>
      <c r="BV49" s="55" t="n">
        <f aca="false">COUNTIF(Reporte_Consolidación_2022___Copy[[#This Row],[Estado Recolección Documental]],"Realizada")</f>
        <v>1</v>
      </c>
      <c r="BX49" s="56" t="n">
        <f aca="false">COUNTIF(Reporte_Consolidación_2022___Copy[[#This Row],[Nombre Coordinadora]:[Estado Recolección Documental]],"Realizada")</f>
        <v>11</v>
      </c>
      <c r="BY49" s="57" t="n">
        <f aca="false">BX49/12</f>
        <v>0.916666666666667</v>
      </c>
      <c r="BZ49" s="56" t="n">
        <f aca="false">IF(Reporte_Consolidación_2022___Copy[[#This Row],[Fecha Visita Día 1]]&gt;=DATE(2022,6,10),1,IF(Reporte_Consolidación_2022___Copy[[#This Row],[Fecha Visita Día 1]]="",2,0))</f>
        <v>0</v>
      </c>
      <c r="CA49" s="56" t="n">
        <f aca="false">IF(Reporte_Consolidación_2022___Copy[[#This Row],[Fecha Visita Día 2]]&gt;=DATE(2022,6,10),1,IF(Reporte_Consolidación_2022___Copy[[#This Row],[Fecha Visita Día 2]]="",2,0))</f>
        <v>0</v>
      </c>
    </row>
    <row r="50" customFormat="false" ht="15" hidden="false" customHeight="false" outlineLevel="0" collapsed="false">
      <c r="A50" s="21" t="s">
        <v>162</v>
      </c>
      <c r="B50" s="21" t="s">
        <v>163</v>
      </c>
      <c r="C50" s="58" t="s">
        <v>60</v>
      </c>
      <c r="D50" s="21" t="s">
        <v>164</v>
      </c>
      <c r="E50" s="21" t="s">
        <v>334</v>
      </c>
      <c r="F50" s="21" t="s">
        <v>362</v>
      </c>
      <c r="G50" s="52" t="n">
        <v>176109002802</v>
      </c>
      <c r="H50" s="0" t="n">
        <v>70</v>
      </c>
      <c r="I50" s="53" t="n">
        <v>44662</v>
      </c>
      <c r="J50" s="54" t="n">
        <v>0.458333333333333</v>
      </c>
      <c r="K50" s="21" t="s">
        <v>15</v>
      </c>
      <c r="L50" s="21" t="s">
        <v>350</v>
      </c>
      <c r="M50" s="53" t="n">
        <v>44679</v>
      </c>
      <c r="N50" s="53" t="n">
        <v>44680</v>
      </c>
      <c r="O50" s="21" t="s">
        <v>363</v>
      </c>
      <c r="P50" s="53" t="n">
        <v>44679</v>
      </c>
      <c r="Q50" s="21" t="s">
        <v>15</v>
      </c>
      <c r="R50" s="53" t="n">
        <v>44679</v>
      </c>
      <c r="S50" s="21" t="s">
        <v>15</v>
      </c>
      <c r="T50" s="53" t="n">
        <v>44679</v>
      </c>
      <c r="U50" s="21" t="s">
        <v>15</v>
      </c>
      <c r="V50" s="53" t="n">
        <v>44679</v>
      </c>
      <c r="W50" s="21" t="s">
        <v>15</v>
      </c>
      <c r="X50" s="53" t="n">
        <v>44679</v>
      </c>
      <c r="Y50" s="21" t="s">
        <v>15</v>
      </c>
      <c r="Z50" s="53" t="n">
        <v>44679</v>
      </c>
      <c r="AA50" s="21" t="s">
        <v>15</v>
      </c>
      <c r="AB50" s="53" t="n">
        <v>44680</v>
      </c>
      <c r="AC50" s="21" t="s">
        <v>15</v>
      </c>
      <c r="AD50" s="53" t="n">
        <v>44680</v>
      </c>
      <c r="AE50" s="21" t="s">
        <v>15</v>
      </c>
      <c r="AF50" s="53" t="n">
        <v>44679</v>
      </c>
      <c r="AG50" s="21" t="s">
        <v>15</v>
      </c>
      <c r="AH50" s="59" t="n">
        <v>44679</v>
      </c>
      <c r="AI50" s="21" t="s">
        <v>15</v>
      </c>
      <c r="AJ50" s="53" t="n">
        <v>44680</v>
      </c>
      <c r="AK50" s="21" t="s">
        <v>15</v>
      </c>
      <c r="AL50" s="21" t="s">
        <v>202</v>
      </c>
      <c r="AM50" s="21" t="s">
        <v>163</v>
      </c>
      <c r="AN50" s="54" t="n">
        <v>44715.7819444444</v>
      </c>
      <c r="AO50" s="21" t="s">
        <v>364</v>
      </c>
      <c r="AP50" s="21" t="s">
        <v>172</v>
      </c>
      <c r="AQ50" s="21" t="s">
        <v>173</v>
      </c>
      <c r="AR50" s="21" t="s">
        <v>172</v>
      </c>
      <c r="AS50" s="0" t="s">
        <v>173</v>
      </c>
      <c r="AT50" s="21" t="s">
        <v>172</v>
      </c>
      <c r="AU50" s="0" t="s">
        <v>173</v>
      </c>
      <c r="AV50" s="0" t="n">
        <v>113</v>
      </c>
      <c r="AW50" s="0" t="s">
        <v>173</v>
      </c>
      <c r="AX50" s="0" t="n">
        <v>20</v>
      </c>
      <c r="AY50" s="0" t="s">
        <v>173</v>
      </c>
      <c r="AZ50" s="21" t="s">
        <v>172</v>
      </c>
      <c r="BA50" s="0" t="s">
        <v>173</v>
      </c>
      <c r="BB50" s="21" t="s">
        <v>172</v>
      </c>
      <c r="BC50" s="0" t="s">
        <v>173</v>
      </c>
      <c r="BF50" s="0" t="s">
        <v>348</v>
      </c>
      <c r="BG50" s="21" t="s">
        <v>338</v>
      </c>
      <c r="BH50" s="54" t="n">
        <v>44691.4451388889</v>
      </c>
      <c r="BI50" s="21" t="s">
        <v>163</v>
      </c>
      <c r="BJ50" s="54" t="n">
        <v>44715.7819444444</v>
      </c>
      <c r="BK50" s="55" t="n">
        <f aca="false">COUNTIF(Reporte_Consolidación_2022___Copy[[#This Row],[Estado llamada]],"Realizada")</f>
        <v>1</v>
      </c>
      <c r="BL50" s="55" t="n">
        <f aca="false">COUNTIF(Reporte_Consolidación_2022___Copy[[#This Row],[Estado RID]],"Realizada")</f>
        <v>1</v>
      </c>
      <c r="BM50" s="55" t="n">
        <f aca="false">COUNTIF(Reporte_Consolidación_2022___Copy[[#This Row],[Estado Encuesta Directivos]],"Realizada")</f>
        <v>1</v>
      </c>
      <c r="BN50" s="55" t="n">
        <f aca="false">COUNTIF(Reporte_Consolidación_2022___Copy[[#This Row],[Estado PPT Programa Directivos]],"Realizada")</f>
        <v>1</v>
      </c>
      <c r="BO50" s="55" t="n">
        <f aca="false">COUNTIF(Reporte_Consolidación_2022___Copy[[#This Row],[Estado PPT Programa Docentes]],"Realizada")</f>
        <v>1</v>
      </c>
      <c r="BP50" s="55" t="n">
        <f aca="false">COUNTIF(Reporte_Consolidación_2022___Copy[[#This Row],[Estado Encuesta Docentes]],"Realizada")</f>
        <v>1</v>
      </c>
      <c r="BQ50" s="55" t="n">
        <f aca="false">COUNTIF(Reporte_Consolidación_2022___Copy[[#This Row],[Estado Taller PC Docentes]],"Realizada")</f>
        <v>1</v>
      </c>
      <c r="BR50" s="55" t="n">
        <f aca="false">COUNTIF(Reporte_Consolidación_2022___Copy[[#This Row],[Estado Encuesta Estudiantes]],"Realizada")</f>
        <v>1</v>
      </c>
      <c r="BS50" s="55" t="n">
        <f aca="false">COUNTIF(Reporte_Consolidación_2022___Copy[[#This Row],[Estado Infraestructura]],"Realizada")</f>
        <v>1</v>
      </c>
      <c r="BT50" s="55" t="n">
        <f aca="false">COUNTIF(Reporte_Consolidación_2022___Copy[[#This Row],[Estado Entrevista Líder Área Informática]],"Realizada")</f>
        <v>1</v>
      </c>
      <c r="BU50" s="55" t="n">
        <f aca="false">IF(Reporte_Consolidación_2022___Copy[[#This Row],[Estado Obs Aula]]="Realizada",1,IF(Reporte_Consolidación_2022___Copy[[#This Row],[Estado Obs Aula]]="NO aplica fichas",1,0))</f>
        <v>1</v>
      </c>
      <c r="BV50" s="55" t="n">
        <f aca="false">COUNTIF(Reporte_Consolidación_2022___Copy[[#This Row],[Estado Recolección Documental]],"Realizada")</f>
        <v>1</v>
      </c>
      <c r="BX50" s="56" t="n">
        <f aca="false">COUNTIF(Reporte_Consolidación_2022___Copy[[#This Row],[Nombre Coordinadora]:[Estado Recolección Documental]],"Realizada")</f>
        <v>12</v>
      </c>
      <c r="BY50" s="57" t="n">
        <f aca="false">BX50/12</f>
        <v>1</v>
      </c>
      <c r="BZ50" s="56" t="n">
        <f aca="false">IF(Reporte_Consolidación_2022___Copy[[#This Row],[Fecha Visita Día 1]]&gt;=DATE(2022,6,10),1,IF(Reporte_Consolidación_2022___Copy[[#This Row],[Fecha Visita Día 1]]="",2,0))</f>
        <v>0</v>
      </c>
      <c r="CA50" s="56" t="n">
        <f aca="false">IF(Reporte_Consolidación_2022___Copy[[#This Row],[Fecha Visita Día 2]]&gt;=DATE(2022,6,10),1,IF(Reporte_Consolidación_2022___Copy[[#This Row],[Fecha Visita Día 2]]="",2,0))</f>
        <v>0</v>
      </c>
    </row>
    <row r="51" customFormat="false" ht="15" hidden="true" customHeight="false" outlineLevel="0" collapsed="false">
      <c r="A51" s="21" t="s">
        <v>162</v>
      </c>
      <c r="B51" s="21" t="s">
        <v>163</v>
      </c>
      <c r="C51" s="21" t="s">
        <v>61</v>
      </c>
      <c r="D51" s="21" t="s">
        <v>365</v>
      </c>
      <c r="E51" s="21" t="s">
        <v>366</v>
      </c>
      <c r="F51" s="21" t="s">
        <v>367</v>
      </c>
      <c r="G51" s="52" t="n">
        <v>150001000936</v>
      </c>
      <c r="H51" s="0" t="n">
        <v>71</v>
      </c>
      <c r="I51" s="53" t="n">
        <v>44662</v>
      </c>
      <c r="J51" s="54" t="n">
        <v>0.125</v>
      </c>
      <c r="K51" s="21" t="s">
        <v>15</v>
      </c>
      <c r="L51" s="21"/>
      <c r="M51" s="53" t="n">
        <v>44678</v>
      </c>
      <c r="N51" s="53" t="n">
        <v>44679</v>
      </c>
      <c r="O51" s="21"/>
      <c r="P51" s="53" t="n">
        <v>44678</v>
      </c>
      <c r="Q51" s="21" t="s">
        <v>15</v>
      </c>
      <c r="R51" s="53" t="n">
        <v>44678</v>
      </c>
      <c r="S51" s="21" t="s">
        <v>15</v>
      </c>
      <c r="T51" s="53" t="n">
        <v>44678</v>
      </c>
      <c r="U51" s="21" t="s">
        <v>15</v>
      </c>
      <c r="V51" s="53" t="n">
        <v>44678</v>
      </c>
      <c r="W51" s="21" t="s">
        <v>15</v>
      </c>
      <c r="X51" s="53" t="n">
        <v>44678</v>
      </c>
      <c r="Y51" s="21" t="s">
        <v>15</v>
      </c>
      <c r="Z51" s="53" t="n">
        <v>44678</v>
      </c>
      <c r="AA51" s="21" t="s">
        <v>15</v>
      </c>
      <c r="AB51" s="53" t="n">
        <v>44678</v>
      </c>
      <c r="AC51" s="21" t="s">
        <v>15</v>
      </c>
      <c r="AD51" s="53" t="n">
        <v>44678</v>
      </c>
      <c r="AE51" s="21" t="s">
        <v>15</v>
      </c>
      <c r="AF51" s="53" t="n">
        <v>44679</v>
      </c>
      <c r="AG51" s="21" t="s">
        <v>15</v>
      </c>
      <c r="AH51" s="53"/>
      <c r="AI51" s="21" t="s">
        <v>169</v>
      </c>
      <c r="AJ51" s="53" t="n">
        <v>44679</v>
      </c>
      <c r="AK51" s="21" t="s">
        <v>15</v>
      </c>
      <c r="AL51" s="21" t="s">
        <v>202</v>
      </c>
      <c r="AM51" s="21" t="s">
        <v>368</v>
      </c>
      <c r="AN51" s="54" t="n">
        <v>44722.4458333333</v>
      </c>
      <c r="AO51" s="21" t="s">
        <v>369</v>
      </c>
      <c r="AP51" s="21" t="s">
        <v>172</v>
      </c>
      <c r="AQ51" s="21" t="s">
        <v>173</v>
      </c>
      <c r="AR51" s="21" t="s">
        <v>172</v>
      </c>
      <c r="AS51" s="0" t="s">
        <v>173</v>
      </c>
      <c r="AT51" s="21" t="s">
        <v>172</v>
      </c>
      <c r="AU51" s="0" t="s">
        <v>173</v>
      </c>
      <c r="AV51" s="0" t="n">
        <v>67</v>
      </c>
      <c r="AW51" s="0" t="s">
        <v>173</v>
      </c>
      <c r="AX51" s="0" t="n">
        <v>16</v>
      </c>
      <c r="AY51" s="0" t="s">
        <v>173</v>
      </c>
      <c r="AZ51" s="21" t="s">
        <v>172</v>
      </c>
      <c r="BA51" s="0" t="s">
        <v>173</v>
      </c>
      <c r="BB51" s="21" t="s">
        <v>172</v>
      </c>
      <c r="BC51" s="0" t="s">
        <v>173</v>
      </c>
      <c r="BG51" s="21" t="s">
        <v>368</v>
      </c>
      <c r="BH51" s="54" t="n">
        <v>44722.4458333333</v>
      </c>
      <c r="BI51" s="21" t="s">
        <v>163</v>
      </c>
      <c r="BJ51" s="54" t="n">
        <v>44715.7840277778</v>
      </c>
      <c r="BK51" s="55" t="n">
        <f aca="false">COUNTIF(Reporte_Consolidación_2022___Copy[[#This Row],[Estado llamada]],"Realizada")</f>
        <v>1</v>
      </c>
      <c r="BL51" s="55" t="n">
        <f aca="false">COUNTIF(Reporte_Consolidación_2022___Copy[[#This Row],[Estado RID]],"Realizada")</f>
        <v>1</v>
      </c>
      <c r="BM51" s="55" t="n">
        <f aca="false">COUNTIF(Reporte_Consolidación_2022___Copy[[#This Row],[Estado Encuesta Directivos]],"Realizada")</f>
        <v>1</v>
      </c>
      <c r="BN51" s="55" t="n">
        <f aca="false">COUNTIF(Reporte_Consolidación_2022___Copy[[#This Row],[Estado PPT Programa Directivos]],"Realizada")</f>
        <v>1</v>
      </c>
      <c r="BO51" s="55" t="n">
        <f aca="false">COUNTIF(Reporte_Consolidación_2022___Copy[[#This Row],[Estado PPT Programa Docentes]],"Realizada")</f>
        <v>1</v>
      </c>
      <c r="BP51" s="55" t="n">
        <f aca="false">COUNTIF(Reporte_Consolidación_2022___Copy[[#This Row],[Estado Encuesta Docentes]],"Realizada")</f>
        <v>1</v>
      </c>
      <c r="BQ51" s="55" t="n">
        <f aca="false">COUNTIF(Reporte_Consolidación_2022___Copy[[#This Row],[Estado Taller PC Docentes]],"Realizada")</f>
        <v>1</v>
      </c>
      <c r="BR51" s="55" t="n">
        <f aca="false">COUNTIF(Reporte_Consolidación_2022___Copy[[#This Row],[Estado Encuesta Estudiantes]],"Realizada")</f>
        <v>1</v>
      </c>
      <c r="BS51" s="55" t="n">
        <f aca="false">COUNTIF(Reporte_Consolidación_2022___Copy[[#This Row],[Estado Infraestructura]],"Realizada")</f>
        <v>1</v>
      </c>
      <c r="BT51" s="55" t="n">
        <f aca="false">COUNTIF(Reporte_Consolidación_2022___Copy[[#This Row],[Estado Entrevista Líder Área Informática]],"Realizada")</f>
        <v>1</v>
      </c>
      <c r="BU51" s="55" t="n">
        <f aca="false">IF(Reporte_Consolidación_2022___Copy[[#This Row],[Estado Obs Aula]]="Realizada",1,IF(Reporte_Consolidación_2022___Copy[[#This Row],[Estado Obs Aula]]="NO aplica fichas",1,0))</f>
        <v>1</v>
      </c>
      <c r="BV51" s="55" t="n">
        <f aca="false">COUNTIF(Reporte_Consolidación_2022___Copy[[#This Row],[Estado Recolección Documental]],"Realizada")</f>
        <v>1</v>
      </c>
      <c r="BX51" s="56" t="n">
        <f aca="false">COUNTIF(Reporte_Consolidación_2022___Copy[[#This Row],[Nombre Coordinadora]:[Estado Recolección Documental]],"Realizada")</f>
        <v>11</v>
      </c>
      <c r="BY51" s="57" t="n">
        <f aca="false">BX51/12</f>
        <v>0.916666666666667</v>
      </c>
      <c r="BZ51" s="56" t="n">
        <f aca="false">IF(Reporte_Consolidación_2022___Copy[[#This Row],[Fecha Visita Día 1]]&gt;=DATE(2022,6,10),1,IF(Reporte_Consolidación_2022___Copy[[#This Row],[Fecha Visita Día 1]]="",2,0))</f>
        <v>0</v>
      </c>
      <c r="CA51" s="56" t="n">
        <f aca="false">IF(Reporte_Consolidación_2022___Copy[[#This Row],[Fecha Visita Día 2]]&gt;=DATE(2022,6,10),1,IF(Reporte_Consolidación_2022___Copy[[#This Row],[Fecha Visita Día 2]]="",2,0))</f>
        <v>0</v>
      </c>
    </row>
    <row r="52" customFormat="false" ht="15" hidden="true" customHeight="false" outlineLevel="0" collapsed="false">
      <c r="A52" s="21" t="s">
        <v>162</v>
      </c>
      <c r="B52" s="21" t="s">
        <v>163</v>
      </c>
      <c r="C52" s="21" t="s">
        <v>61</v>
      </c>
      <c r="D52" s="21" t="s">
        <v>365</v>
      </c>
      <c r="E52" s="21" t="s">
        <v>366</v>
      </c>
      <c r="F52" s="21" t="s">
        <v>370</v>
      </c>
      <c r="G52" s="52" t="n">
        <v>150001004435</v>
      </c>
      <c r="H52" s="0" t="n">
        <v>72</v>
      </c>
      <c r="I52" s="53" t="n">
        <v>44662</v>
      </c>
      <c r="J52" s="54" t="n">
        <v>0.0833333333333333</v>
      </c>
      <c r="K52" s="21" t="s">
        <v>15</v>
      </c>
      <c r="L52" s="21"/>
      <c r="M52" s="53" t="n">
        <v>44672</v>
      </c>
      <c r="N52" s="53" t="n">
        <v>44673</v>
      </c>
      <c r="O52" s="21"/>
      <c r="P52" s="53" t="n">
        <v>44672</v>
      </c>
      <c r="Q52" s="21" t="s">
        <v>15</v>
      </c>
      <c r="R52" s="53" t="n">
        <v>44672</v>
      </c>
      <c r="S52" s="21" t="s">
        <v>15</v>
      </c>
      <c r="T52" s="53" t="n">
        <v>44672</v>
      </c>
      <c r="U52" s="21" t="s">
        <v>15</v>
      </c>
      <c r="V52" s="53" t="n">
        <v>44672</v>
      </c>
      <c r="W52" s="21" t="s">
        <v>15</v>
      </c>
      <c r="X52" s="53" t="n">
        <v>44672</v>
      </c>
      <c r="Y52" s="21" t="s">
        <v>15</v>
      </c>
      <c r="Z52" s="53" t="n">
        <v>44672</v>
      </c>
      <c r="AA52" s="21" t="s">
        <v>15</v>
      </c>
      <c r="AB52" s="53" t="n">
        <v>44672</v>
      </c>
      <c r="AC52" s="21" t="s">
        <v>15</v>
      </c>
      <c r="AD52" s="53" t="n">
        <v>44672</v>
      </c>
      <c r="AE52" s="21" t="s">
        <v>15</v>
      </c>
      <c r="AF52" s="53" t="n">
        <v>44673</v>
      </c>
      <c r="AG52" s="21" t="s">
        <v>15</v>
      </c>
      <c r="AH52" s="53"/>
      <c r="AI52" s="21" t="s">
        <v>169</v>
      </c>
      <c r="AJ52" s="53" t="n">
        <v>44672</v>
      </c>
      <c r="AK52" s="21" t="s">
        <v>15</v>
      </c>
      <c r="AL52" s="21" t="s">
        <v>202</v>
      </c>
      <c r="AM52" s="21" t="s">
        <v>368</v>
      </c>
      <c r="AN52" s="54" t="n">
        <v>44722.4465277778</v>
      </c>
      <c r="AO52" s="21" t="s">
        <v>371</v>
      </c>
      <c r="AP52" s="21" t="s">
        <v>172</v>
      </c>
      <c r="AQ52" s="21" t="s">
        <v>173</v>
      </c>
      <c r="AR52" s="21" t="s">
        <v>172</v>
      </c>
      <c r="AS52" s="0" t="s">
        <v>173</v>
      </c>
      <c r="AT52" s="21" t="s">
        <v>172</v>
      </c>
      <c r="AU52" s="0" t="s">
        <v>173</v>
      </c>
      <c r="AV52" s="0" t="n">
        <v>122</v>
      </c>
      <c r="AW52" s="0" t="s">
        <v>173</v>
      </c>
      <c r="AX52" s="0" t="n">
        <v>37</v>
      </c>
      <c r="AY52" s="0" t="s">
        <v>173</v>
      </c>
      <c r="AZ52" s="21" t="s">
        <v>172</v>
      </c>
      <c r="BA52" s="0" t="s">
        <v>173</v>
      </c>
      <c r="BB52" s="21" t="s">
        <v>172</v>
      </c>
      <c r="BC52" s="0" t="s">
        <v>173</v>
      </c>
      <c r="BG52" s="21" t="s">
        <v>368</v>
      </c>
      <c r="BH52" s="54" t="n">
        <v>44722.4465277778</v>
      </c>
      <c r="BI52" s="21" t="s">
        <v>163</v>
      </c>
      <c r="BJ52" s="54" t="n">
        <v>44703.8944444444</v>
      </c>
      <c r="BK52" s="55" t="n">
        <f aca="false">COUNTIF(Reporte_Consolidación_2022___Copy[[#This Row],[Estado llamada]],"Realizada")</f>
        <v>1</v>
      </c>
      <c r="BL52" s="55" t="n">
        <f aca="false">COUNTIF(Reporte_Consolidación_2022___Copy[[#This Row],[Estado RID]],"Realizada")</f>
        <v>1</v>
      </c>
      <c r="BM52" s="55" t="n">
        <f aca="false">COUNTIF(Reporte_Consolidación_2022___Copy[[#This Row],[Estado Encuesta Directivos]],"Realizada")</f>
        <v>1</v>
      </c>
      <c r="BN52" s="55" t="n">
        <f aca="false">COUNTIF(Reporte_Consolidación_2022___Copy[[#This Row],[Estado PPT Programa Directivos]],"Realizada")</f>
        <v>1</v>
      </c>
      <c r="BO52" s="55" t="n">
        <f aca="false">COUNTIF(Reporte_Consolidación_2022___Copy[[#This Row],[Estado PPT Programa Docentes]],"Realizada")</f>
        <v>1</v>
      </c>
      <c r="BP52" s="55" t="n">
        <f aca="false">COUNTIF(Reporte_Consolidación_2022___Copy[[#This Row],[Estado Encuesta Docentes]],"Realizada")</f>
        <v>1</v>
      </c>
      <c r="BQ52" s="55" t="n">
        <f aca="false">COUNTIF(Reporte_Consolidación_2022___Copy[[#This Row],[Estado Taller PC Docentes]],"Realizada")</f>
        <v>1</v>
      </c>
      <c r="BR52" s="55" t="n">
        <f aca="false">COUNTIF(Reporte_Consolidación_2022___Copy[[#This Row],[Estado Encuesta Estudiantes]],"Realizada")</f>
        <v>1</v>
      </c>
      <c r="BS52" s="55" t="n">
        <f aca="false">COUNTIF(Reporte_Consolidación_2022___Copy[[#This Row],[Estado Infraestructura]],"Realizada")</f>
        <v>1</v>
      </c>
      <c r="BT52" s="55" t="n">
        <f aca="false">COUNTIF(Reporte_Consolidación_2022___Copy[[#This Row],[Estado Entrevista Líder Área Informática]],"Realizada")</f>
        <v>1</v>
      </c>
      <c r="BU52" s="55" t="n">
        <f aca="false">IF(Reporte_Consolidación_2022___Copy[[#This Row],[Estado Obs Aula]]="Realizada",1,IF(Reporte_Consolidación_2022___Copy[[#This Row],[Estado Obs Aula]]="NO aplica fichas",1,0))</f>
        <v>1</v>
      </c>
      <c r="BV52" s="55" t="n">
        <f aca="false">COUNTIF(Reporte_Consolidación_2022___Copy[[#This Row],[Estado Recolección Documental]],"Realizada")</f>
        <v>1</v>
      </c>
      <c r="BX52" s="56" t="n">
        <f aca="false">COUNTIF(Reporte_Consolidación_2022___Copy[[#This Row],[Nombre Coordinadora]:[Estado Recolección Documental]],"Realizada")</f>
        <v>11</v>
      </c>
      <c r="BY52" s="57" t="n">
        <f aca="false">BX52/12</f>
        <v>0.916666666666667</v>
      </c>
      <c r="BZ52" s="56" t="n">
        <f aca="false">IF(Reporte_Consolidación_2022___Copy[[#This Row],[Fecha Visita Día 1]]&gt;=DATE(2022,6,10),1,IF(Reporte_Consolidación_2022___Copy[[#This Row],[Fecha Visita Día 1]]="",2,0))</f>
        <v>0</v>
      </c>
      <c r="CA52" s="56" t="n">
        <f aca="false">IF(Reporte_Consolidación_2022___Copy[[#This Row],[Fecha Visita Día 2]]&gt;=DATE(2022,6,10),1,IF(Reporte_Consolidación_2022___Copy[[#This Row],[Fecha Visita Día 2]]="",2,0))</f>
        <v>0</v>
      </c>
    </row>
    <row r="53" customFormat="false" ht="15" hidden="true" customHeight="false" outlineLevel="0" collapsed="false">
      <c r="A53" s="21" t="s">
        <v>162</v>
      </c>
      <c r="B53" s="21" t="s">
        <v>163</v>
      </c>
      <c r="C53" s="21" t="s">
        <v>61</v>
      </c>
      <c r="D53" s="21" t="s">
        <v>365</v>
      </c>
      <c r="E53" s="21" t="s">
        <v>366</v>
      </c>
      <c r="F53" s="21" t="s">
        <v>372</v>
      </c>
      <c r="G53" s="52" t="n">
        <v>150001001860</v>
      </c>
      <c r="H53" s="0" t="n">
        <v>73</v>
      </c>
      <c r="I53" s="53" t="n">
        <v>44669</v>
      </c>
      <c r="J53" s="54" t="n">
        <v>0.0972222222222223</v>
      </c>
      <c r="K53" s="21" t="s">
        <v>15</v>
      </c>
      <c r="L53" s="21" t="s">
        <v>373</v>
      </c>
      <c r="M53" s="53" t="n">
        <v>44680</v>
      </c>
      <c r="N53" s="53" t="n">
        <v>44683</v>
      </c>
      <c r="O53" s="21"/>
      <c r="P53" s="53" t="n">
        <v>44680</v>
      </c>
      <c r="Q53" s="21" t="s">
        <v>15</v>
      </c>
      <c r="R53" s="53" t="n">
        <v>44680</v>
      </c>
      <c r="S53" s="21" t="s">
        <v>15</v>
      </c>
      <c r="T53" s="53" t="n">
        <v>44680</v>
      </c>
      <c r="U53" s="21" t="s">
        <v>15</v>
      </c>
      <c r="V53" s="53" t="n">
        <v>44680</v>
      </c>
      <c r="W53" s="21" t="s">
        <v>15</v>
      </c>
      <c r="X53" s="53" t="n">
        <v>44680</v>
      </c>
      <c r="Y53" s="21" t="s">
        <v>15</v>
      </c>
      <c r="Z53" s="53" t="n">
        <v>44680</v>
      </c>
      <c r="AA53" s="21" t="s">
        <v>15</v>
      </c>
      <c r="AB53" s="53" t="n">
        <v>44680</v>
      </c>
      <c r="AC53" s="21" t="s">
        <v>15</v>
      </c>
      <c r="AD53" s="53" t="n">
        <v>44680</v>
      </c>
      <c r="AE53" s="21" t="s">
        <v>15</v>
      </c>
      <c r="AF53" s="53" t="n">
        <v>44683</v>
      </c>
      <c r="AG53" s="21" t="s">
        <v>15</v>
      </c>
      <c r="AH53" s="53"/>
      <c r="AI53" s="21" t="s">
        <v>169</v>
      </c>
      <c r="AJ53" s="53" t="n">
        <v>44683</v>
      </c>
      <c r="AK53" s="21" t="s">
        <v>15</v>
      </c>
      <c r="AL53" s="21" t="s">
        <v>202</v>
      </c>
      <c r="AM53" s="21" t="s">
        <v>368</v>
      </c>
      <c r="AN53" s="54" t="n">
        <v>44722.4458333333</v>
      </c>
      <c r="AO53" s="21" t="s">
        <v>374</v>
      </c>
      <c r="AP53" s="21" t="s">
        <v>172</v>
      </c>
      <c r="AQ53" s="21" t="s">
        <v>173</v>
      </c>
      <c r="AR53" s="21" t="s">
        <v>172</v>
      </c>
      <c r="AS53" s="0" t="s">
        <v>173</v>
      </c>
      <c r="AT53" s="21" t="s">
        <v>172</v>
      </c>
      <c r="AU53" s="0" t="s">
        <v>173</v>
      </c>
      <c r="AV53" s="0" t="n">
        <v>133</v>
      </c>
      <c r="AW53" s="0" t="s">
        <v>173</v>
      </c>
      <c r="AX53" s="0" t="n">
        <v>16</v>
      </c>
      <c r="AY53" s="0" t="s">
        <v>173</v>
      </c>
      <c r="AZ53" s="21" t="s">
        <v>172</v>
      </c>
      <c r="BA53" s="0" t="s">
        <v>173</v>
      </c>
      <c r="BB53" s="21" t="s">
        <v>172</v>
      </c>
      <c r="BC53" s="0" t="s">
        <v>173</v>
      </c>
      <c r="BG53" s="21" t="s">
        <v>368</v>
      </c>
      <c r="BH53" s="54" t="n">
        <v>44722.4458333333</v>
      </c>
      <c r="BI53" s="21" t="s">
        <v>163</v>
      </c>
      <c r="BJ53" s="54" t="n">
        <v>44703.8958333333</v>
      </c>
      <c r="BK53" s="55" t="n">
        <f aca="false">COUNTIF(Reporte_Consolidación_2022___Copy[[#This Row],[Estado llamada]],"Realizada")</f>
        <v>1</v>
      </c>
      <c r="BL53" s="55" t="n">
        <f aca="false">COUNTIF(Reporte_Consolidación_2022___Copy[[#This Row],[Estado RID]],"Realizada")</f>
        <v>1</v>
      </c>
      <c r="BM53" s="55" t="n">
        <f aca="false">COUNTIF(Reporte_Consolidación_2022___Copy[[#This Row],[Estado Encuesta Directivos]],"Realizada")</f>
        <v>1</v>
      </c>
      <c r="BN53" s="55" t="n">
        <f aca="false">COUNTIF(Reporte_Consolidación_2022___Copy[[#This Row],[Estado PPT Programa Directivos]],"Realizada")</f>
        <v>1</v>
      </c>
      <c r="BO53" s="55" t="n">
        <f aca="false">COUNTIF(Reporte_Consolidación_2022___Copy[[#This Row],[Estado PPT Programa Docentes]],"Realizada")</f>
        <v>1</v>
      </c>
      <c r="BP53" s="55" t="n">
        <f aca="false">COUNTIF(Reporte_Consolidación_2022___Copy[[#This Row],[Estado Encuesta Docentes]],"Realizada")</f>
        <v>1</v>
      </c>
      <c r="BQ53" s="55" t="n">
        <f aca="false">COUNTIF(Reporte_Consolidación_2022___Copy[[#This Row],[Estado Taller PC Docentes]],"Realizada")</f>
        <v>1</v>
      </c>
      <c r="BR53" s="55" t="n">
        <f aca="false">COUNTIF(Reporte_Consolidación_2022___Copy[[#This Row],[Estado Encuesta Estudiantes]],"Realizada")</f>
        <v>1</v>
      </c>
      <c r="BS53" s="55" t="n">
        <f aca="false">COUNTIF(Reporte_Consolidación_2022___Copy[[#This Row],[Estado Infraestructura]],"Realizada")</f>
        <v>1</v>
      </c>
      <c r="BT53" s="55" t="n">
        <f aca="false">COUNTIF(Reporte_Consolidación_2022___Copy[[#This Row],[Estado Entrevista Líder Área Informática]],"Realizada")</f>
        <v>1</v>
      </c>
      <c r="BU53" s="55" t="n">
        <f aca="false">IF(Reporte_Consolidación_2022___Copy[[#This Row],[Estado Obs Aula]]="Realizada",1,IF(Reporte_Consolidación_2022___Copy[[#This Row],[Estado Obs Aula]]="NO aplica fichas",1,0))</f>
        <v>1</v>
      </c>
      <c r="BV53" s="55" t="n">
        <f aca="false">COUNTIF(Reporte_Consolidación_2022___Copy[[#This Row],[Estado Recolección Documental]],"Realizada")</f>
        <v>1</v>
      </c>
      <c r="BX53" s="56" t="n">
        <f aca="false">COUNTIF(Reporte_Consolidación_2022___Copy[[#This Row],[Nombre Coordinadora]:[Estado Recolección Documental]],"Realizada")</f>
        <v>11</v>
      </c>
      <c r="BY53" s="57" t="n">
        <f aca="false">BX53/12</f>
        <v>0.916666666666667</v>
      </c>
      <c r="BZ53" s="56" t="n">
        <f aca="false">IF(Reporte_Consolidación_2022___Copy[[#This Row],[Fecha Visita Día 1]]&gt;=DATE(2022,6,10),1,IF(Reporte_Consolidación_2022___Copy[[#This Row],[Fecha Visita Día 1]]="",2,0))</f>
        <v>0</v>
      </c>
      <c r="CA53" s="56" t="n">
        <f aca="false">IF(Reporte_Consolidación_2022___Copy[[#This Row],[Fecha Visita Día 2]]&gt;=DATE(2022,6,10),1,IF(Reporte_Consolidación_2022___Copy[[#This Row],[Fecha Visita Día 2]]="",2,0))</f>
        <v>0</v>
      </c>
    </row>
    <row r="54" customFormat="false" ht="15" hidden="true" customHeight="false" outlineLevel="0" collapsed="false">
      <c r="A54" s="21" t="s">
        <v>162</v>
      </c>
      <c r="B54" s="21" t="s">
        <v>163</v>
      </c>
      <c r="C54" s="21" t="s">
        <v>61</v>
      </c>
      <c r="D54" s="21" t="s">
        <v>365</v>
      </c>
      <c r="E54" s="21" t="s">
        <v>366</v>
      </c>
      <c r="F54" s="21" t="s">
        <v>375</v>
      </c>
      <c r="G54" s="52" t="n">
        <v>150001004729</v>
      </c>
      <c r="H54" s="0" t="n">
        <v>74</v>
      </c>
      <c r="I54" s="53" t="n">
        <v>44662</v>
      </c>
      <c r="J54" s="54" t="n">
        <v>0.0972222222222223</v>
      </c>
      <c r="K54" s="21" t="s">
        <v>15</v>
      </c>
      <c r="L54" s="21"/>
      <c r="M54" s="53" t="n">
        <v>44676</v>
      </c>
      <c r="N54" s="53" t="n">
        <v>44677</v>
      </c>
      <c r="O54" s="21"/>
      <c r="P54" s="53" t="n">
        <v>44676</v>
      </c>
      <c r="Q54" s="21" t="s">
        <v>15</v>
      </c>
      <c r="R54" s="53" t="n">
        <v>44676</v>
      </c>
      <c r="S54" s="21" t="s">
        <v>15</v>
      </c>
      <c r="T54" s="53" t="n">
        <v>44676</v>
      </c>
      <c r="U54" s="21" t="s">
        <v>15</v>
      </c>
      <c r="V54" s="53" t="n">
        <v>44676</v>
      </c>
      <c r="W54" s="21" t="s">
        <v>15</v>
      </c>
      <c r="X54" s="53" t="n">
        <v>44676</v>
      </c>
      <c r="Y54" s="21" t="s">
        <v>15</v>
      </c>
      <c r="Z54" s="53" t="n">
        <v>44676</v>
      </c>
      <c r="AA54" s="21" t="s">
        <v>15</v>
      </c>
      <c r="AB54" s="53" t="n">
        <v>44676</v>
      </c>
      <c r="AC54" s="21" t="s">
        <v>15</v>
      </c>
      <c r="AD54" s="53" t="n">
        <v>44676</v>
      </c>
      <c r="AE54" s="21" t="s">
        <v>15</v>
      </c>
      <c r="AF54" s="53" t="n">
        <v>44677</v>
      </c>
      <c r="AG54" s="21" t="s">
        <v>15</v>
      </c>
      <c r="AH54" s="53"/>
      <c r="AI54" s="21" t="s">
        <v>169</v>
      </c>
      <c r="AJ54" s="53" t="n">
        <v>44677</v>
      </c>
      <c r="AK54" s="21" t="s">
        <v>15</v>
      </c>
      <c r="AL54" s="21" t="s">
        <v>202</v>
      </c>
      <c r="AM54" s="21" t="s">
        <v>368</v>
      </c>
      <c r="AN54" s="54" t="n">
        <v>44722.4465277778</v>
      </c>
      <c r="AO54" s="21" t="s">
        <v>376</v>
      </c>
      <c r="AP54" s="21" t="s">
        <v>172</v>
      </c>
      <c r="AQ54" s="21" t="s">
        <v>173</v>
      </c>
      <c r="AR54" s="21" t="s">
        <v>172</v>
      </c>
      <c r="AS54" s="0" t="s">
        <v>173</v>
      </c>
      <c r="AT54" s="21" t="s">
        <v>172</v>
      </c>
      <c r="AU54" s="0" t="s">
        <v>173</v>
      </c>
      <c r="AV54" s="0" t="n">
        <v>61</v>
      </c>
      <c r="AW54" s="0" t="s">
        <v>173</v>
      </c>
      <c r="AX54" s="0" t="n">
        <v>5</v>
      </c>
      <c r="AY54" s="0" t="s">
        <v>173</v>
      </c>
      <c r="AZ54" s="21" t="s">
        <v>172</v>
      </c>
      <c r="BA54" s="0" t="s">
        <v>173</v>
      </c>
      <c r="BB54" s="21" t="s">
        <v>172</v>
      </c>
      <c r="BC54" s="0" t="s">
        <v>173</v>
      </c>
      <c r="BG54" s="21" t="s">
        <v>368</v>
      </c>
      <c r="BH54" s="54" t="n">
        <v>44722.4465277778</v>
      </c>
      <c r="BI54" s="21" t="s">
        <v>163</v>
      </c>
      <c r="BJ54" s="54" t="n">
        <v>44699</v>
      </c>
      <c r="BK54" s="55" t="n">
        <f aca="false">COUNTIF(Reporte_Consolidación_2022___Copy[[#This Row],[Estado llamada]],"Realizada")</f>
        <v>1</v>
      </c>
      <c r="BL54" s="55" t="n">
        <f aca="false">COUNTIF(Reporte_Consolidación_2022___Copy[[#This Row],[Estado RID]],"Realizada")</f>
        <v>1</v>
      </c>
      <c r="BM54" s="55" t="n">
        <f aca="false">COUNTIF(Reporte_Consolidación_2022___Copy[[#This Row],[Estado Encuesta Directivos]],"Realizada")</f>
        <v>1</v>
      </c>
      <c r="BN54" s="55" t="n">
        <f aca="false">COUNTIF(Reporte_Consolidación_2022___Copy[[#This Row],[Estado PPT Programa Directivos]],"Realizada")</f>
        <v>1</v>
      </c>
      <c r="BO54" s="55" t="n">
        <f aca="false">COUNTIF(Reporte_Consolidación_2022___Copy[[#This Row],[Estado PPT Programa Docentes]],"Realizada")</f>
        <v>1</v>
      </c>
      <c r="BP54" s="55" t="n">
        <f aca="false">COUNTIF(Reporte_Consolidación_2022___Copy[[#This Row],[Estado Encuesta Docentes]],"Realizada")</f>
        <v>1</v>
      </c>
      <c r="BQ54" s="55" t="n">
        <f aca="false">COUNTIF(Reporte_Consolidación_2022___Copy[[#This Row],[Estado Taller PC Docentes]],"Realizada")</f>
        <v>1</v>
      </c>
      <c r="BR54" s="55" t="n">
        <f aca="false">COUNTIF(Reporte_Consolidación_2022___Copy[[#This Row],[Estado Encuesta Estudiantes]],"Realizada")</f>
        <v>1</v>
      </c>
      <c r="BS54" s="55" t="n">
        <f aca="false">COUNTIF(Reporte_Consolidación_2022___Copy[[#This Row],[Estado Infraestructura]],"Realizada")</f>
        <v>1</v>
      </c>
      <c r="BT54" s="55" t="n">
        <f aca="false">COUNTIF(Reporte_Consolidación_2022___Copy[[#This Row],[Estado Entrevista Líder Área Informática]],"Realizada")</f>
        <v>1</v>
      </c>
      <c r="BU54" s="55" t="n">
        <f aca="false">IF(Reporte_Consolidación_2022___Copy[[#This Row],[Estado Obs Aula]]="Realizada",1,IF(Reporte_Consolidación_2022___Copy[[#This Row],[Estado Obs Aula]]="NO aplica fichas",1,0))</f>
        <v>1</v>
      </c>
      <c r="BV54" s="55" t="n">
        <f aca="false">COUNTIF(Reporte_Consolidación_2022___Copy[[#This Row],[Estado Recolección Documental]],"Realizada")</f>
        <v>1</v>
      </c>
      <c r="BX54" s="56" t="n">
        <f aca="false">COUNTIF(Reporte_Consolidación_2022___Copy[[#This Row],[Nombre Coordinadora]:[Estado Recolección Documental]],"Realizada")</f>
        <v>11</v>
      </c>
      <c r="BY54" s="57" t="n">
        <f aca="false">BX54/12</f>
        <v>0.916666666666667</v>
      </c>
      <c r="BZ54" s="56" t="n">
        <f aca="false">IF(Reporte_Consolidación_2022___Copy[[#This Row],[Fecha Visita Día 1]]&gt;=DATE(2022,6,10),1,IF(Reporte_Consolidación_2022___Copy[[#This Row],[Fecha Visita Día 1]]="",2,0))</f>
        <v>0</v>
      </c>
      <c r="CA54" s="56" t="n">
        <f aca="false">IF(Reporte_Consolidación_2022___Copy[[#This Row],[Fecha Visita Día 2]]&gt;=DATE(2022,6,10),1,IF(Reporte_Consolidación_2022___Copy[[#This Row],[Fecha Visita Día 2]]="",2,0))</f>
        <v>0</v>
      </c>
    </row>
    <row r="55" customFormat="false" ht="15" hidden="false" customHeight="false" outlineLevel="0" collapsed="false">
      <c r="A55" s="21" t="s">
        <v>162</v>
      </c>
      <c r="B55" s="21" t="s">
        <v>163</v>
      </c>
      <c r="C55" s="58" t="s">
        <v>61</v>
      </c>
      <c r="D55" s="21" t="s">
        <v>365</v>
      </c>
      <c r="E55" s="21" t="s">
        <v>366</v>
      </c>
      <c r="F55" s="21" t="s">
        <v>377</v>
      </c>
      <c r="G55" s="52" t="n">
        <v>150001000952</v>
      </c>
      <c r="H55" s="0" t="n">
        <v>75</v>
      </c>
      <c r="I55" s="53" t="n">
        <v>44663</v>
      </c>
      <c r="J55" s="54" t="n">
        <v>0.486111111111111</v>
      </c>
      <c r="K55" s="21" t="s">
        <v>15</v>
      </c>
      <c r="L55" s="21"/>
      <c r="M55" s="53" t="n">
        <v>44684</v>
      </c>
      <c r="N55" s="53" t="n">
        <v>44685</v>
      </c>
      <c r="O55" s="21"/>
      <c r="P55" s="53" t="n">
        <v>44684</v>
      </c>
      <c r="Q55" s="21" t="s">
        <v>15</v>
      </c>
      <c r="R55" s="53" t="n">
        <v>44684</v>
      </c>
      <c r="S55" s="21" t="s">
        <v>15</v>
      </c>
      <c r="T55" s="53" t="n">
        <v>44684</v>
      </c>
      <c r="U55" s="21" t="s">
        <v>15</v>
      </c>
      <c r="V55" s="53" t="n">
        <v>44684</v>
      </c>
      <c r="W55" s="21" t="s">
        <v>15</v>
      </c>
      <c r="X55" s="53" t="n">
        <v>44684</v>
      </c>
      <c r="Y55" s="21" t="s">
        <v>15</v>
      </c>
      <c r="Z55" s="53" t="n">
        <v>44684</v>
      </c>
      <c r="AA55" s="21" t="s">
        <v>15</v>
      </c>
      <c r="AB55" s="53" t="n">
        <v>44684</v>
      </c>
      <c r="AC55" s="21" t="s">
        <v>15</v>
      </c>
      <c r="AD55" s="53" t="n">
        <v>44685</v>
      </c>
      <c r="AE55" s="21" t="s">
        <v>15</v>
      </c>
      <c r="AF55" s="53" t="n">
        <v>44685</v>
      </c>
      <c r="AG55" s="21" t="s">
        <v>15</v>
      </c>
      <c r="AH55" s="59" t="n">
        <v>44685</v>
      </c>
      <c r="AI55" s="21" t="s">
        <v>15</v>
      </c>
      <c r="AJ55" s="53" t="n">
        <v>44684</v>
      </c>
      <c r="AK55" s="21" t="s">
        <v>15</v>
      </c>
      <c r="AL55" s="21" t="s">
        <v>202</v>
      </c>
      <c r="AM55" s="21" t="s">
        <v>368</v>
      </c>
      <c r="AN55" s="54" t="n">
        <v>44712.8444444444</v>
      </c>
      <c r="AO55" s="21" t="s">
        <v>378</v>
      </c>
      <c r="AP55" s="21" t="s">
        <v>172</v>
      </c>
      <c r="AQ55" s="21" t="s">
        <v>173</v>
      </c>
      <c r="AR55" s="21" t="s">
        <v>172</v>
      </c>
      <c r="AS55" s="0" t="s">
        <v>173</v>
      </c>
      <c r="AT55" s="21" t="s">
        <v>172</v>
      </c>
      <c r="AU55" s="0" t="s">
        <v>173</v>
      </c>
      <c r="AV55" s="0" t="n">
        <v>74</v>
      </c>
      <c r="AW55" s="0" t="s">
        <v>173</v>
      </c>
      <c r="AX55" s="0" t="n">
        <v>17</v>
      </c>
      <c r="AY55" s="0" t="s">
        <v>173</v>
      </c>
      <c r="AZ55" s="21" t="s">
        <v>172</v>
      </c>
      <c r="BA55" s="0" t="s">
        <v>173</v>
      </c>
      <c r="BB55" s="21" t="s">
        <v>172</v>
      </c>
      <c r="BC55" s="0" t="s">
        <v>173</v>
      </c>
      <c r="BG55" s="21" t="s">
        <v>368</v>
      </c>
      <c r="BH55" s="54" t="n">
        <v>44712.8444444444</v>
      </c>
      <c r="BI55" s="21" t="s">
        <v>163</v>
      </c>
      <c r="BJ55" s="54" t="n">
        <v>44708.6951388889</v>
      </c>
      <c r="BK55" s="55" t="n">
        <f aca="false">COUNTIF(Reporte_Consolidación_2022___Copy[[#This Row],[Estado llamada]],"Realizada")</f>
        <v>1</v>
      </c>
      <c r="BL55" s="55" t="n">
        <f aca="false">COUNTIF(Reporte_Consolidación_2022___Copy[[#This Row],[Estado RID]],"Realizada")</f>
        <v>1</v>
      </c>
      <c r="BM55" s="55" t="n">
        <f aca="false">COUNTIF(Reporte_Consolidación_2022___Copy[[#This Row],[Estado Encuesta Directivos]],"Realizada")</f>
        <v>1</v>
      </c>
      <c r="BN55" s="55" t="n">
        <f aca="false">COUNTIF(Reporte_Consolidación_2022___Copy[[#This Row],[Estado PPT Programa Directivos]],"Realizada")</f>
        <v>1</v>
      </c>
      <c r="BO55" s="55" t="n">
        <f aca="false">COUNTIF(Reporte_Consolidación_2022___Copy[[#This Row],[Estado PPT Programa Docentes]],"Realizada")</f>
        <v>1</v>
      </c>
      <c r="BP55" s="55" t="n">
        <f aca="false">COUNTIF(Reporte_Consolidación_2022___Copy[[#This Row],[Estado Encuesta Docentes]],"Realizada")</f>
        <v>1</v>
      </c>
      <c r="BQ55" s="55" t="n">
        <f aca="false">COUNTIF(Reporte_Consolidación_2022___Copy[[#This Row],[Estado Taller PC Docentes]],"Realizada")</f>
        <v>1</v>
      </c>
      <c r="BR55" s="55" t="n">
        <f aca="false">COUNTIF(Reporte_Consolidación_2022___Copy[[#This Row],[Estado Encuesta Estudiantes]],"Realizada")</f>
        <v>1</v>
      </c>
      <c r="BS55" s="55" t="n">
        <f aca="false">COUNTIF(Reporte_Consolidación_2022___Copy[[#This Row],[Estado Infraestructura]],"Realizada")</f>
        <v>1</v>
      </c>
      <c r="BT55" s="55" t="n">
        <f aca="false">COUNTIF(Reporte_Consolidación_2022___Copy[[#This Row],[Estado Entrevista Líder Área Informática]],"Realizada")</f>
        <v>1</v>
      </c>
      <c r="BU55" s="55" t="n">
        <f aca="false">IF(Reporte_Consolidación_2022___Copy[[#This Row],[Estado Obs Aula]]="Realizada",1,IF(Reporte_Consolidación_2022___Copy[[#This Row],[Estado Obs Aula]]="NO aplica fichas",1,0))</f>
        <v>1</v>
      </c>
      <c r="BV55" s="55" t="n">
        <f aca="false">COUNTIF(Reporte_Consolidación_2022___Copy[[#This Row],[Estado Recolección Documental]],"Realizada")</f>
        <v>1</v>
      </c>
      <c r="BX55" s="56" t="n">
        <f aca="false">COUNTIF(Reporte_Consolidación_2022___Copy[[#This Row],[Nombre Coordinadora]:[Estado Recolección Documental]],"Realizada")</f>
        <v>12</v>
      </c>
      <c r="BY55" s="57" t="n">
        <f aca="false">BX55/12</f>
        <v>1</v>
      </c>
      <c r="BZ55" s="56" t="n">
        <f aca="false">IF(Reporte_Consolidación_2022___Copy[[#This Row],[Fecha Visita Día 1]]&gt;=DATE(2022,6,10),1,IF(Reporte_Consolidación_2022___Copy[[#This Row],[Fecha Visita Día 1]]="",2,0))</f>
        <v>0</v>
      </c>
      <c r="CA55" s="56" t="n">
        <f aca="false">IF(Reporte_Consolidación_2022___Copy[[#This Row],[Fecha Visita Día 2]]&gt;=DATE(2022,6,10),1,IF(Reporte_Consolidación_2022___Copy[[#This Row],[Fecha Visita Día 2]]="",2,0))</f>
        <v>0</v>
      </c>
    </row>
    <row r="56" customFormat="false" ht="15" hidden="true" customHeight="false" outlineLevel="0" collapsed="false">
      <c r="A56" s="21" t="s">
        <v>162</v>
      </c>
      <c r="B56" s="21" t="s">
        <v>163</v>
      </c>
      <c r="C56" s="21" t="s">
        <v>61</v>
      </c>
      <c r="D56" s="21" t="s">
        <v>365</v>
      </c>
      <c r="E56" s="21" t="s">
        <v>366</v>
      </c>
      <c r="F56" s="21" t="s">
        <v>379</v>
      </c>
      <c r="G56" s="52" t="n">
        <v>250001003212</v>
      </c>
      <c r="H56" s="0" t="n">
        <v>76</v>
      </c>
      <c r="I56" s="53" t="n">
        <v>44662</v>
      </c>
      <c r="J56" s="54" t="n">
        <v>0.0902777777777777</v>
      </c>
      <c r="K56" s="21" t="s">
        <v>15</v>
      </c>
      <c r="L56" s="21"/>
      <c r="M56" s="53" t="n">
        <v>44670</v>
      </c>
      <c r="N56" s="53" t="n">
        <v>44671</v>
      </c>
      <c r="O56" s="21"/>
      <c r="P56" s="53" t="n">
        <v>44670</v>
      </c>
      <c r="Q56" s="21" t="s">
        <v>15</v>
      </c>
      <c r="R56" s="53" t="n">
        <v>44670</v>
      </c>
      <c r="S56" s="21" t="s">
        <v>15</v>
      </c>
      <c r="T56" s="53" t="n">
        <v>44670</v>
      </c>
      <c r="U56" s="21" t="s">
        <v>15</v>
      </c>
      <c r="V56" s="53" t="n">
        <v>44670</v>
      </c>
      <c r="W56" s="21" t="s">
        <v>15</v>
      </c>
      <c r="X56" s="53" t="n">
        <v>44670</v>
      </c>
      <c r="Y56" s="21" t="s">
        <v>15</v>
      </c>
      <c r="Z56" s="53" t="n">
        <v>44670</v>
      </c>
      <c r="AA56" s="21" t="s">
        <v>15</v>
      </c>
      <c r="AB56" s="53" t="n">
        <v>44671</v>
      </c>
      <c r="AC56" s="21" t="s">
        <v>15</v>
      </c>
      <c r="AD56" s="53" t="n">
        <v>44671</v>
      </c>
      <c r="AE56" s="21" t="s">
        <v>15</v>
      </c>
      <c r="AF56" s="53" t="n">
        <v>44671</v>
      </c>
      <c r="AG56" s="21" t="s">
        <v>15</v>
      </c>
      <c r="AH56" s="53"/>
      <c r="AI56" s="21" t="s">
        <v>169</v>
      </c>
      <c r="AJ56" s="53" t="n">
        <v>44670</v>
      </c>
      <c r="AK56" s="21" t="s">
        <v>15</v>
      </c>
      <c r="AL56" s="21" t="s">
        <v>202</v>
      </c>
      <c r="AM56" s="21" t="s">
        <v>368</v>
      </c>
      <c r="AN56" s="54" t="n">
        <v>44712.8472222222</v>
      </c>
      <c r="AO56" s="21" t="s">
        <v>380</v>
      </c>
      <c r="AP56" s="21" t="s">
        <v>172</v>
      </c>
      <c r="AQ56" s="21" t="s">
        <v>173</v>
      </c>
      <c r="AR56" s="21" t="s">
        <v>172</v>
      </c>
      <c r="AS56" s="0" t="s">
        <v>173</v>
      </c>
      <c r="AT56" s="21" t="s">
        <v>172</v>
      </c>
      <c r="AU56" s="0" t="s">
        <v>173</v>
      </c>
      <c r="AV56" s="0" t="n">
        <v>62</v>
      </c>
      <c r="AW56" s="0" t="s">
        <v>173</v>
      </c>
      <c r="AX56" s="0" t="n">
        <v>24</v>
      </c>
      <c r="AY56" s="0" t="s">
        <v>173</v>
      </c>
      <c r="AZ56" s="21" t="s">
        <v>172</v>
      </c>
      <c r="BA56" s="0" t="s">
        <v>278</v>
      </c>
      <c r="BB56" s="21" t="s">
        <v>172</v>
      </c>
      <c r="BC56" s="0" t="s">
        <v>173</v>
      </c>
      <c r="BG56" s="21" t="s">
        <v>368</v>
      </c>
      <c r="BH56" s="54" t="n">
        <v>44712.8472222222</v>
      </c>
      <c r="BI56" s="21" t="s">
        <v>163</v>
      </c>
      <c r="BJ56" s="54" t="n">
        <v>44703.8951388889</v>
      </c>
      <c r="BK56" s="55" t="n">
        <f aca="false">COUNTIF(Reporte_Consolidación_2022___Copy[[#This Row],[Estado llamada]],"Realizada")</f>
        <v>1</v>
      </c>
      <c r="BL56" s="55" t="n">
        <f aca="false">COUNTIF(Reporte_Consolidación_2022___Copy[[#This Row],[Estado RID]],"Realizada")</f>
        <v>1</v>
      </c>
      <c r="BM56" s="55" t="n">
        <f aca="false">COUNTIF(Reporte_Consolidación_2022___Copy[[#This Row],[Estado Encuesta Directivos]],"Realizada")</f>
        <v>1</v>
      </c>
      <c r="BN56" s="55" t="n">
        <f aca="false">COUNTIF(Reporte_Consolidación_2022___Copy[[#This Row],[Estado PPT Programa Directivos]],"Realizada")</f>
        <v>1</v>
      </c>
      <c r="BO56" s="55" t="n">
        <f aca="false">COUNTIF(Reporte_Consolidación_2022___Copy[[#This Row],[Estado PPT Programa Docentes]],"Realizada")</f>
        <v>1</v>
      </c>
      <c r="BP56" s="55" t="n">
        <f aca="false">COUNTIF(Reporte_Consolidación_2022___Copy[[#This Row],[Estado Encuesta Docentes]],"Realizada")</f>
        <v>1</v>
      </c>
      <c r="BQ56" s="55" t="n">
        <f aca="false">COUNTIF(Reporte_Consolidación_2022___Copy[[#This Row],[Estado Taller PC Docentes]],"Realizada")</f>
        <v>1</v>
      </c>
      <c r="BR56" s="55" t="n">
        <f aca="false">COUNTIF(Reporte_Consolidación_2022___Copy[[#This Row],[Estado Encuesta Estudiantes]],"Realizada")</f>
        <v>1</v>
      </c>
      <c r="BS56" s="55" t="n">
        <f aca="false">COUNTIF(Reporte_Consolidación_2022___Copy[[#This Row],[Estado Infraestructura]],"Realizada")</f>
        <v>1</v>
      </c>
      <c r="BT56" s="55" t="n">
        <f aca="false">COUNTIF(Reporte_Consolidación_2022___Copy[[#This Row],[Estado Entrevista Líder Área Informática]],"Realizada")</f>
        <v>1</v>
      </c>
      <c r="BU56" s="55" t="n">
        <f aca="false">IF(Reporte_Consolidación_2022___Copy[[#This Row],[Estado Obs Aula]]="Realizada",1,IF(Reporte_Consolidación_2022___Copy[[#This Row],[Estado Obs Aula]]="NO aplica fichas",1,0))</f>
        <v>1</v>
      </c>
      <c r="BV56" s="55" t="n">
        <f aca="false">COUNTIF(Reporte_Consolidación_2022___Copy[[#This Row],[Estado Recolección Documental]],"Realizada")</f>
        <v>1</v>
      </c>
      <c r="BX56" s="56" t="n">
        <f aca="false">COUNTIF(Reporte_Consolidación_2022___Copy[[#This Row],[Nombre Coordinadora]:[Estado Recolección Documental]],"Realizada")</f>
        <v>11</v>
      </c>
      <c r="BY56" s="57" t="n">
        <f aca="false">BX56/12</f>
        <v>0.916666666666667</v>
      </c>
      <c r="BZ56" s="56" t="n">
        <f aca="false">IF(Reporte_Consolidación_2022___Copy[[#This Row],[Fecha Visita Día 1]]&gt;=DATE(2022,6,10),1,IF(Reporte_Consolidación_2022___Copy[[#This Row],[Fecha Visita Día 1]]="",2,0))</f>
        <v>0</v>
      </c>
      <c r="CA56" s="56" t="n">
        <f aca="false">IF(Reporte_Consolidación_2022___Copy[[#This Row],[Fecha Visita Día 2]]&gt;=DATE(2022,6,10),1,IF(Reporte_Consolidación_2022___Copy[[#This Row],[Fecha Visita Día 2]]="",2,0))</f>
        <v>0</v>
      </c>
    </row>
    <row r="57" customFormat="false" ht="15" hidden="false" customHeight="false" outlineLevel="0" collapsed="false">
      <c r="A57" s="21" t="s">
        <v>162</v>
      </c>
      <c r="B57" s="21" t="s">
        <v>163</v>
      </c>
      <c r="C57" s="58" t="s">
        <v>61</v>
      </c>
      <c r="D57" s="21" t="s">
        <v>365</v>
      </c>
      <c r="E57" s="21" t="s">
        <v>366</v>
      </c>
      <c r="F57" s="21" t="s">
        <v>381</v>
      </c>
      <c r="G57" s="52" t="n">
        <v>250001003310</v>
      </c>
      <c r="H57" s="0" t="n">
        <v>77</v>
      </c>
      <c r="I57" s="53" t="n">
        <v>44669</v>
      </c>
      <c r="J57" s="54" t="n">
        <v>0.0833333333333333</v>
      </c>
      <c r="K57" s="21" t="s">
        <v>15</v>
      </c>
      <c r="L57" s="21"/>
      <c r="M57" s="53" t="n">
        <v>44686</v>
      </c>
      <c r="N57" s="53" t="n">
        <v>44687</v>
      </c>
      <c r="O57" s="21"/>
      <c r="P57" s="53" t="n">
        <v>44686</v>
      </c>
      <c r="Q57" s="21" t="s">
        <v>15</v>
      </c>
      <c r="R57" s="53" t="n">
        <v>44686</v>
      </c>
      <c r="S57" s="21" t="s">
        <v>15</v>
      </c>
      <c r="T57" s="53" t="n">
        <v>44686</v>
      </c>
      <c r="U57" s="21" t="s">
        <v>15</v>
      </c>
      <c r="V57" s="53" t="n">
        <v>44686</v>
      </c>
      <c r="W57" s="21" t="s">
        <v>15</v>
      </c>
      <c r="X57" s="53" t="n">
        <v>44686</v>
      </c>
      <c r="Y57" s="21" t="s">
        <v>15</v>
      </c>
      <c r="Z57" s="53" t="n">
        <v>44686</v>
      </c>
      <c r="AA57" s="21" t="s">
        <v>15</v>
      </c>
      <c r="AB57" s="53" t="n">
        <v>44686</v>
      </c>
      <c r="AC57" s="21" t="s">
        <v>15</v>
      </c>
      <c r="AD57" s="53" t="n">
        <v>44687</v>
      </c>
      <c r="AE57" s="21" t="s">
        <v>15</v>
      </c>
      <c r="AF57" s="53" t="n">
        <v>44687</v>
      </c>
      <c r="AG57" s="21" t="s">
        <v>15</v>
      </c>
      <c r="AH57" s="59" t="n">
        <v>44687</v>
      </c>
      <c r="AI57" s="21" t="s">
        <v>15</v>
      </c>
      <c r="AJ57" s="53" t="n">
        <v>44687</v>
      </c>
      <c r="AK57" s="21" t="s">
        <v>15</v>
      </c>
      <c r="AL57" s="21" t="s">
        <v>202</v>
      </c>
      <c r="AM57" s="21" t="s">
        <v>368</v>
      </c>
      <c r="AN57" s="54" t="n">
        <v>44699.4833333333</v>
      </c>
      <c r="AO57" s="21" t="s">
        <v>382</v>
      </c>
      <c r="AP57" s="21" t="s">
        <v>172</v>
      </c>
      <c r="AQ57" s="21" t="s">
        <v>173</v>
      </c>
      <c r="AR57" s="21" t="s">
        <v>172</v>
      </c>
      <c r="AS57" s="0" t="s">
        <v>173</v>
      </c>
      <c r="AT57" s="21" t="s">
        <v>172</v>
      </c>
      <c r="AU57" s="0" t="s">
        <v>173</v>
      </c>
      <c r="AV57" s="0" t="n">
        <v>54</v>
      </c>
      <c r="AW57" s="0" t="s">
        <v>173</v>
      </c>
      <c r="AX57" s="0" t="n">
        <v>15</v>
      </c>
      <c r="AY57" s="0" t="s">
        <v>173</v>
      </c>
      <c r="AZ57" s="21" t="s">
        <v>172</v>
      </c>
      <c r="BA57" s="0" t="s">
        <v>278</v>
      </c>
      <c r="BB57" s="21" t="s">
        <v>172</v>
      </c>
      <c r="BC57" s="0" t="s">
        <v>173</v>
      </c>
      <c r="BG57" s="21" t="s">
        <v>368</v>
      </c>
      <c r="BH57" s="54" t="n">
        <v>44699.4833333333</v>
      </c>
      <c r="BI57" s="21" t="s">
        <v>163</v>
      </c>
      <c r="BJ57" s="54" t="n">
        <v>44699.0013888889</v>
      </c>
      <c r="BK57" s="55" t="n">
        <f aca="false">COUNTIF(Reporte_Consolidación_2022___Copy[[#This Row],[Estado llamada]],"Realizada")</f>
        <v>1</v>
      </c>
      <c r="BL57" s="55" t="n">
        <f aca="false">COUNTIF(Reporte_Consolidación_2022___Copy[[#This Row],[Estado RID]],"Realizada")</f>
        <v>1</v>
      </c>
      <c r="BM57" s="55" t="n">
        <f aca="false">COUNTIF(Reporte_Consolidación_2022___Copy[[#This Row],[Estado Encuesta Directivos]],"Realizada")</f>
        <v>1</v>
      </c>
      <c r="BN57" s="55" t="n">
        <f aca="false">COUNTIF(Reporte_Consolidación_2022___Copy[[#This Row],[Estado PPT Programa Directivos]],"Realizada")</f>
        <v>1</v>
      </c>
      <c r="BO57" s="55" t="n">
        <f aca="false">COUNTIF(Reporte_Consolidación_2022___Copy[[#This Row],[Estado PPT Programa Docentes]],"Realizada")</f>
        <v>1</v>
      </c>
      <c r="BP57" s="55" t="n">
        <f aca="false">COUNTIF(Reporte_Consolidación_2022___Copy[[#This Row],[Estado Encuesta Docentes]],"Realizada")</f>
        <v>1</v>
      </c>
      <c r="BQ57" s="55" t="n">
        <f aca="false">COUNTIF(Reporte_Consolidación_2022___Copy[[#This Row],[Estado Taller PC Docentes]],"Realizada")</f>
        <v>1</v>
      </c>
      <c r="BR57" s="55" t="n">
        <f aca="false">COUNTIF(Reporte_Consolidación_2022___Copy[[#This Row],[Estado Encuesta Estudiantes]],"Realizada")</f>
        <v>1</v>
      </c>
      <c r="BS57" s="55" t="n">
        <f aca="false">COUNTIF(Reporte_Consolidación_2022___Copy[[#This Row],[Estado Infraestructura]],"Realizada")</f>
        <v>1</v>
      </c>
      <c r="BT57" s="55" t="n">
        <f aca="false">COUNTIF(Reporte_Consolidación_2022___Copy[[#This Row],[Estado Entrevista Líder Área Informática]],"Realizada")</f>
        <v>1</v>
      </c>
      <c r="BU57" s="55" t="n">
        <f aca="false">IF(Reporte_Consolidación_2022___Copy[[#This Row],[Estado Obs Aula]]="Realizada",1,IF(Reporte_Consolidación_2022___Copy[[#This Row],[Estado Obs Aula]]="NO aplica fichas",1,0))</f>
        <v>1</v>
      </c>
      <c r="BV57" s="55" t="n">
        <f aca="false">COUNTIF(Reporte_Consolidación_2022___Copy[[#This Row],[Estado Recolección Documental]],"Realizada")</f>
        <v>1</v>
      </c>
      <c r="BX57" s="56" t="n">
        <f aca="false">COUNTIF(Reporte_Consolidación_2022___Copy[[#This Row],[Nombre Coordinadora]:[Estado Recolección Documental]],"Realizada")</f>
        <v>12</v>
      </c>
      <c r="BY57" s="57" t="n">
        <f aca="false">BX57/12</f>
        <v>1</v>
      </c>
      <c r="BZ57" s="56" t="n">
        <f aca="false">IF(Reporte_Consolidación_2022___Copy[[#This Row],[Fecha Visita Día 1]]&gt;=DATE(2022,6,10),1,IF(Reporte_Consolidación_2022___Copy[[#This Row],[Fecha Visita Día 1]]="",2,0))</f>
        <v>0</v>
      </c>
      <c r="CA57" s="56" t="n">
        <f aca="false">IF(Reporte_Consolidación_2022___Copy[[#This Row],[Fecha Visita Día 2]]&gt;=DATE(2022,6,10),1,IF(Reporte_Consolidación_2022___Copy[[#This Row],[Fecha Visita Día 2]]="",2,0))</f>
        <v>0</v>
      </c>
    </row>
    <row r="58" customFormat="false" ht="15" hidden="true" customHeight="false" outlineLevel="0" collapsed="false">
      <c r="A58" s="21" t="s">
        <v>162</v>
      </c>
      <c r="B58" s="21" t="s">
        <v>163</v>
      </c>
      <c r="C58" s="21" t="s">
        <v>65</v>
      </c>
      <c r="D58" s="21" t="s">
        <v>383</v>
      </c>
      <c r="E58" s="21" t="s">
        <v>384</v>
      </c>
      <c r="F58" s="21" t="s">
        <v>385</v>
      </c>
      <c r="G58" s="52" t="n">
        <v>168001000398</v>
      </c>
      <c r="H58" s="0" t="n">
        <v>99</v>
      </c>
      <c r="I58" s="53" t="n">
        <v>44657</v>
      </c>
      <c r="J58" s="54" t="n">
        <v>0.461805555555556</v>
      </c>
      <c r="K58" s="21" t="s">
        <v>15</v>
      </c>
      <c r="L58" s="21" t="s">
        <v>386</v>
      </c>
      <c r="M58" s="53" t="n">
        <v>44684</v>
      </c>
      <c r="N58" s="53" t="n">
        <v>44685</v>
      </c>
      <c r="O58" s="21" t="s">
        <v>387</v>
      </c>
      <c r="P58" s="53" t="n">
        <v>44684</v>
      </c>
      <c r="Q58" s="21" t="s">
        <v>15</v>
      </c>
      <c r="R58" s="53" t="n">
        <v>44676</v>
      </c>
      <c r="S58" s="21" t="s">
        <v>15</v>
      </c>
      <c r="T58" s="53" t="n">
        <v>44684</v>
      </c>
      <c r="U58" s="21" t="s">
        <v>15</v>
      </c>
      <c r="V58" s="53" t="n">
        <v>44684</v>
      </c>
      <c r="W58" s="21" t="s">
        <v>15</v>
      </c>
      <c r="X58" s="53" t="n">
        <v>44685</v>
      </c>
      <c r="Y58" s="21" t="s">
        <v>15</v>
      </c>
      <c r="Z58" s="53" t="n">
        <v>44685</v>
      </c>
      <c r="AA58" s="21" t="s">
        <v>15</v>
      </c>
      <c r="AB58" s="53" t="n">
        <v>44692</v>
      </c>
      <c r="AC58" s="21" t="s">
        <v>15</v>
      </c>
      <c r="AD58" s="53" t="n">
        <v>44694</v>
      </c>
      <c r="AE58" s="21" t="s">
        <v>15</v>
      </c>
      <c r="AF58" s="53" t="n">
        <v>44694</v>
      </c>
      <c r="AG58" s="21" t="s">
        <v>15</v>
      </c>
      <c r="AH58" s="53"/>
      <c r="AI58" s="21" t="s">
        <v>169</v>
      </c>
      <c r="AJ58" s="53" t="n">
        <v>44694</v>
      </c>
      <c r="AK58" s="21" t="s">
        <v>15</v>
      </c>
      <c r="AL58" s="21" t="s">
        <v>202</v>
      </c>
      <c r="AM58" s="21" t="s">
        <v>65</v>
      </c>
      <c r="AN58" s="54" t="n">
        <v>44714.7493055556</v>
      </c>
      <c r="AO58" s="21" t="s">
        <v>388</v>
      </c>
      <c r="AP58" s="21" t="s">
        <v>172</v>
      </c>
      <c r="AQ58" s="21" t="s">
        <v>173</v>
      </c>
      <c r="AR58" s="21" t="s">
        <v>172</v>
      </c>
      <c r="AS58" s="0" t="s">
        <v>173</v>
      </c>
      <c r="AT58" s="21" t="s">
        <v>172</v>
      </c>
      <c r="AU58" s="0" t="s">
        <v>173</v>
      </c>
      <c r="AV58" s="0" t="n">
        <v>271</v>
      </c>
      <c r="AW58" s="0" t="s">
        <v>173</v>
      </c>
      <c r="AX58" s="0" t="n">
        <v>8</v>
      </c>
      <c r="AY58" s="0" t="s">
        <v>173</v>
      </c>
      <c r="AZ58" s="21" t="s">
        <v>172</v>
      </c>
      <c r="BA58" s="0" t="s">
        <v>173</v>
      </c>
      <c r="BB58" s="21" t="s">
        <v>172</v>
      </c>
      <c r="BC58" s="0" t="s">
        <v>173</v>
      </c>
      <c r="BF58" s="0" t="s">
        <v>389</v>
      </c>
      <c r="BG58" s="21" t="s">
        <v>65</v>
      </c>
      <c r="BH58" s="54" t="n">
        <v>44714.7493055556</v>
      </c>
      <c r="BI58" s="21" t="s">
        <v>163</v>
      </c>
      <c r="BJ58" s="54" t="n">
        <v>44703.8236111111</v>
      </c>
      <c r="BK58" s="55" t="n">
        <f aca="false">COUNTIF(Reporte_Consolidación_2022___Copy[[#This Row],[Estado llamada]],"Realizada")</f>
        <v>1</v>
      </c>
      <c r="BL58" s="55" t="n">
        <f aca="false">COUNTIF(Reporte_Consolidación_2022___Copy[[#This Row],[Estado RID]],"Realizada")</f>
        <v>1</v>
      </c>
      <c r="BM58" s="55" t="n">
        <f aca="false">COUNTIF(Reporte_Consolidación_2022___Copy[[#This Row],[Estado Encuesta Directivos]],"Realizada")</f>
        <v>1</v>
      </c>
      <c r="BN58" s="55" t="n">
        <f aca="false">COUNTIF(Reporte_Consolidación_2022___Copy[[#This Row],[Estado PPT Programa Directivos]],"Realizada")</f>
        <v>1</v>
      </c>
      <c r="BO58" s="55" t="n">
        <f aca="false">COUNTIF(Reporte_Consolidación_2022___Copy[[#This Row],[Estado PPT Programa Docentes]],"Realizada")</f>
        <v>1</v>
      </c>
      <c r="BP58" s="55" t="n">
        <f aca="false">COUNTIF(Reporte_Consolidación_2022___Copy[[#This Row],[Estado Encuesta Docentes]],"Realizada")</f>
        <v>1</v>
      </c>
      <c r="BQ58" s="55" t="n">
        <f aca="false">COUNTIF(Reporte_Consolidación_2022___Copy[[#This Row],[Estado Taller PC Docentes]],"Realizada")</f>
        <v>1</v>
      </c>
      <c r="BR58" s="55" t="n">
        <f aca="false">COUNTIF(Reporte_Consolidación_2022___Copy[[#This Row],[Estado Encuesta Estudiantes]],"Realizada")</f>
        <v>1</v>
      </c>
      <c r="BS58" s="55" t="n">
        <f aca="false">COUNTIF(Reporte_Consolidación_2022___Copy[[#This Row],[Estado Infraestructura]],"Realizada")</f>
        <v>1</v>
      </c>
      <c r="BT58" s="55" t="n">
        <f aca="false">COUNTIF(Reporte_Consolidación_2022___Copy[[#This Row],[Estado Entrevista Líder Área Informática]],"Realizada")</f>
        <v>1</v>
      </c>
      <c r="BU58" s="55" t="n">
        <f aca="false">IF(Reporte_Consolidación_2022___Copy[[#This Row],[Estado Obs Aula]]="Realizada",1,IF(Reporte_Consolidación_2022___Copy[[#This Row],[Estado Obs Aula]]="NO aplica fichas",1,0))</f>
        <v>1</v>
      </c>
      <c r="BV58" s="55" t="n">
        <f aca="false">COUNTIF(Reporte_Consolidación_2022___Copy[[#This Row],[Estado Recolección Documental]],"Realizada")</f>
        <v>1</v>
      </c>
      <c r="BX58" s="56" t="n">
        <f aca="false">COUNTIF(Reporte_Consolidación_2022___Copy[[#This Row],[Nombre Coordinadora]:[Estado Recolección Documental]],"Realizada")</f>
        <v>11</v>
      </c>
      <c r="BY58" s="57" t="n">
        <f aca="false">BX58/12</f>
        <v>0.916666666666667</v>
      </c>
      <c r="BZ58" s="56" t="n">
        <f aca="false">IF(Reporte_Consolidación_2022___Copy[[#This Row],[Fecha Visita Día 1]]&gt;=DATE(2022,6,10),1,IF(Reporte_Consolidación_2022___Copy[[#This Row],[Fecha Visita Día 1]]="",2,0))</f>
        <v>0</v>
      </c>
      <c r="CA58" s="56" t="n">
        <f aca="false">IF(Reporte_Consolidación_2022___Copy[[#This Row],[Fecha Visita Día 2]]&gt;=DATE(2022,6,10),1,IF(Reporte_Consolidación_2022___Copy[[#This Row],[Fecha Visita Día 2]]="",2,0))</f>
        <v>0</v>
      </c>
    </row>
    <row r="59" customFormat="false" ht="15" hidden="true" customHeight="false" outlineLevel="0" collapsed="false">
      <c r="A59" s="21" t="s">
        <v>162</v>
      </c>
      <c r="B59" s="21" t="s">
        <v>163</v>
      </c>
      <c r="C59" s="21" t="s">
        <v>65</v>
      </c>
      <c r="D59" s="21" t="s">
        <v>383</v>
      </c>
      <c r="E59" s="21" t="s">
        <v>384</v>
      </c>
      <c r="F59" s="21" t="s">
        <v>390</v>
      </c>
      <c r="G59" s="52" t="n">
        <v>268001003022</v>
      </c>
      <c r="H59" s="0" t="n">
        <v>100</v>
      </c>
      <c r="I59" s="53" t="n">
        <v>44657</v>
      </c>
      <c r="J59" s="54" t="n">
        <v>0.376388888888889</v>
      </c>
      <c r="K59" s="21" t="s">
        <v>15</v>
      </c>
      <c r="L59" s="21" t="s">
        <v>391</v>
      </c>
      <c r="M59" s="53" t="n">
        <v>44678</v>
      </c>
      <c r="N59" s="53" t="n">
        <v>44679</v>
      </c>
      <c r="O59" s="21" t="s">
        <v>392</v>
      </c>
      <c r="P59" s="53" t="n">
        <v>44678</v>
      </c>
      <c r="Q59" s="21" t="s">
        <v>15</v>
      </c>
      <c r="R59" s="53" t="n">
        <v>44691</v>
      </c>
      <c r="S59" s="21" t="s">
        <v>15</v>
      </c>
      <c r="T59" s="53" t="n">
        <v>44678</v>
      </c>
      <c r="U59" s="21" t="s">
        <v>15</v>
      </c>
      <c r="V59" s="53" t="n">
        <v>44678</v>
      </c>
      <c r="W59" s="21" t="s">
        <v>15</v>
      </c>
      <c r="X59" s="53" t="n">
        <v>44680</v>
      </c>
      <c r="Y59" s="21" t="s">
        <v>15</v>
      </c>
      <c r="Z59" s="53" t="n">
        <v>44679</v>
      </c>
      <c r="AA59" s="21" t="s">
        <v>15</v>
      </c>
      <c r="AB59" s="53" t="n">
        <v>44687</v>
      </c>
      <c r="AC59" s="21" t="s">
        <v>15</v>
      </c>
      <c r="AD59" s="53" t="n">
        <v>44687</v>
      </c>
      <c r="AE59" s="21" t="s">
        <v>15</v>
      </c>
      <c r="AF59" s="53" t="n">
        <v>44687</v>
      </c>
      <c r="AG59" s="21" t="s">
        <v>15</v>
      </c>
      <c r="AH59" s="53"/>
      <c r="AI59" s="21" t="s">
        <v>169</v>
      </c>
      <c r="AJ59" s="53" t="n">
        <v>44689</v>
      </c>
      <c r="AK59" s="21" t="s">
        <v>15</v>
      </c>
      <c r="AL59" s="21" t="s">
        <v>202</v>
      </c>
      <c r="AM59" s="21" t="s">
        <v>65</v>
      </c>
      <c r="AN59" s="54" t="n">
        <v>44714.7493055556</v>
      </c>
      <c r="AO59" s="21" t="s">
        <v>393</v>
      </c>
      <c r="AP59" s="21" t="s">
        <v>172</v>
      </c>
      <c r="AQ59" s="21" t="s">
        <v>173</v>
      </c>
      <c r="AR59" s="21" t="s">
        <v>172</v>
      </c>
      <c r="AS59" s="0" t="s">
        <v>173</v>
      </c>
      <c r="AT59" s="21" t="s">
        <v>172</v>
      </c>
      <c r="AU59" s="0" t="s">
        <v>173</v>
      </c>
      <c r="AV59" s="0" t="n">
        <v>91</v>
      </c>
      <c r="AW59" s="0" t="s">
        <v>173</v>
      </c>
      <c r="AX59" s="0" t="n">
        <v>2</v>
      </c>
      <c r="AY59" s="0" t="s">
        <v>173</v>
      </c>
      <c r="AZ59" s="21" t="s">
        <v>172</v>
      </c>
      <c r="BA59" s="0" t="s">
        <v>173</v>
      </c>
      <c r="BB59" s="21" t="s">
        <v>172</v>
      </c>
      <c r="BC59" s="0" t="s">
        <v>173</v>
      </c>
      <c r="BF59" s="0" t="s">
        <v>389</v>
      </c>
      <c r="BG59" s="21" t="s">
        <v>65</v>
      </c>
      <c r="BH59" s="54" t="n">
        <v>44714.7493055556</v>
      </c>
      <c r="BI59" s="21" t="s">
        <v>163</v>
      </c>
      <c r="BJ59" s="54" t="n">
        <v>44704.8993055556</v>
      </c>
      <c r="BK59" s="55" t="n">
        <f aca="false">COUNTIF(Reporte_Consolidación_2022___Copy[[#This Row],[Estado llamada]],"Realizada")</f>
        <v>1</v>
      </c>
      <c r="BL59" s="55" t="n">
        <f aca="false">COUNTIF(Reporte_Consolidación_2022___Copy[[#This Row],[Estado RID]],"Realizada")</f>
        <v>1</v>
      </c>
      <c r="BM59" s="55" t="n">
        <f aca="false">COUNTIF(Reporte_Consolidación_2022___Copy[[#This Row],[Estado Encuesta Directivos]],"Realizada")</f>
        <v>1</v>
      </c>
      <c r="BN59" s="55" t="n">
        <f aca="false">COUNTIF(Reporte_Consolidación_2022___Copy[[#This Row],[Estado PPT Programa Directivos]],"Realizada")</f>
        <v>1</v>
      </c>
      <c r="BO59" s="55" t="n">
        <f aca="false">COUNTIF(Reporte_Consolidación_2022___Copy[[#This Row],[Estado PPT Programa Docentes]],"Realizada")</f>
        <v>1</v>
      </c>
      <c r="BP59" s="55" t="n">
        <f aca="false">COUNTIF(Reporte_Consolidación_2022___Copy[[#This Row],[Estado Encuesta Docentes]],"Realizada")</f>
        <v>1</v>
      </c>
      <c r="BQ59" s="55" t="n">
        <f aca="false">COUNTIF(Reporte_Consolidación_2022___Copy[[#This Row],[Estado Taller PC Docentes]],"Realizada")</f>
        <v>1</v>
      </c>
      <c r="BR59" s="55" t="n">
        <f aca="false">COUNTIF(Reporte_Consolidación_2022___Copy[[#This Row],[Estado Encuesta Estudiantes]],"Realizada")</f>
        <v>1</v>
      </c>
      <c r="BS59" s="55" t="n">
        <f aca="false">COUNTIF(Reporte_Consolidación_2022___Copy[[#This Row],[Estado Infraestructura]],"Realizada")</f>
        <v>1</v>
      </c>
      <c r="BT59" s="55" t="n">
        <f aca="false">COUNTIF(Reporte_Consolidación_2022___Copy[[#This Row],[Estado Entrevista Líder Área Informática]],"Realizada")</f>
        <v>1</v>
      </c>
      <c r="BU59" s="55" t="n">
        <f aca="false">IF(Reporte_Consolidación_2022___Copy[[#This Row],[Estado Obs Aula]]="Realizada",1,IF(Reporte_Consolidación_2022___Copy[[#This Row],[Estado Obs Aula]]="NO aplica fichas",1,0))</f>
        <v>1</v>
      </c>
      <c r="BV59" s="55" t="n">
        <f aca="false">COUNTIF(Reporte_Consolidación_2022___Copy[[#This Row],[Estado Recolección Documental]],"Realizada")</f>
        <v>1</v>
      </c>
      <c r="BX59" s="56" t="n">
        <f aca="false">COUNTIF(Reporte_Consolidación_2022___Copy[[#This Row],[Nombre Coordinadora]:[Estado Recolección Documental]],"Realizada")</f>
        <v>11</v>
      </c>
      <c r="BY59" s="57" t="n">
        <f aca="false">BX59/12</f>
        <v>0.916666666666667</v>
      </c>
      <c r="BZ59" s="56" t="n">
        <f aca="false">IF(Reporte_Consolidación_2022___Copy[[#This Row],[Fecha Visita Día 1]]&gt;=DATE(2022,6,10),1,IF(Reporte_Consolidación_2022___Copy[[#This Row],[Fecha Visita Día 1]]="",2,0))</f>
        <v>0</v>
      </c>
      <c r="CA59" s="56" t="n">
        <f aca="false">IF(Reporte_Consolidación_2022___Copy[[#This Row],[Fecha Visita Día 2]]&gt;=DATE(2022,6,10),1,IF(Reporte_Consolidación_2022___Copy[[#This Row],[Fecha Visita Día 2]]="",2,0))</f>
        <v>0</v>
      </c>
    </row>
    <row r="60" customFormat="false" ht="15" hidden="true" customHeight="false" outlineLevel="0" collapsed="false">
      <c r="A60" s="21" t="s">
        <v>162</v>
      </c>
      <c r="B60" s="21" t="s">
        <v>163</v>
      </c>
      <c r="C60" s="21" t="s">
        <v>65</v>
      </c>
      <c r="D60" s="21" t="s">
        <v>383</v>
      </c>
      <c r="E60" s="21" t="s">
        <v>394</v>
      </c>
      <c r="F60" s="21" t="s">
        <v>395</v>
      </c>
      <c r="G60" s="52" t="n">
        <v>268615002359</v>
      </c>
      <c r="H60" s="0" t="n">
        <v>101</v>
      </c>
      <c r="I60" s="53" t="n">
        <v>44657</v>
      </c>
      <c r="J60" s="54" t="n">
        <v>0.129166666666667</v>
      </c>
      <c r="K60" s="21" t="s">
        <v>15</v>
      </c>
      <c r="L60" s="21" t="s">
        <v>396</v>
      </c>
      <c r="M60" s="53" t="n">
        <v>44690</v>
      </c>
      <c r="N60" s="53" t="n">
        <v>44691</v>
      </c>
      <c r="O60" s="21" t="s">
        <v>397</v>
      </c>
      <c r="P60" s="53" t="n">
        <v>44690</v>
      </c>
      <c r="Q60" s="21" t="s">
        <v>15</v>
      </c>
      <c r="R60" s="53" t="n">
        <v>44690</v>
      </c>
      <c r="S60" s="21" t="s">
        <v>15</v>
      </c>
      <c r="T60" s="53" t="n">
        <v>44690</v>
      </c>
      <c r="U60" s="21" t="s">
        <v>15</v>
      </c>
      <c r="V60" s="53" t="n">
        <v>44690</v>
      </c>
      <c r="W60" s="21" t="s">
        <v>15</v>
      </c>
      <c r="X60" s="53" t="n">
        <v>44690</v>
      </c>
      <c r="Y60" s="21" t="s">
        <v>15</v>
      </c>
      <c r="Z60" s="53" t="n">
        <v>44690</v>
      </c>
      <c r="AA60" s="21" t="s">
        <v>15</v>
      </c>
      <c r="AB60" s="53" t="n">
        <v>44690</v>
      </c>
      <c r="AC60" s="21" t="s">
        <v>15</v>
      </c>
      <c r="AD60" s="53" t="n">
        <v>44690</v>
      </c>
      <c r="AE60" s="21" t="s">
        <v>15</v>
      </c>
      <c r="AF60" s="53" t="n">
        <v>44690</v>
      </c>
      <c r="AG60" s="21" t="s">
        <v>15</v>
      </c>
      <c r="AH60" s="53"/>
      <c r="AI60" s="21" t="s">
        <v>169</v>
      </c>
      <c r="AJ60" s="53" t="n">
        <v>44690</v>
      </c>
      <c r="AK60" s="21" t="s">
        <v>15</v>
      </c>
      <c r="AL60" s="21" t="s">
        <v>202</v>
      </c>
      <c r="AM60" s="21" t="s">
        <v>65</v>
      </c>
      <c r="AN60" s="54" t="n">
        <v>44714.7493055556</v>
      </c>
      <c r="AO60" s="21" t="s">
        <v>398</v>
      </c>
      <c r="AP60" s="21" t="s">
        <v>172</v>
      </c>
      <c r="AQ60" s="21" t="s">
        <v>173</v>
      </c>
      <c r="AR60" s="21" t="s">
        <v>172</v>
      </c>
      <c r="AS60" s="0" t="s">
        <v>173</v>
      </c>
      <c r="AT60" s="21" t="s">
        <v>172</v>
      </c>
      <c r="AU60" s="0" t="s">
        <v>173</v>
      </c>
      <c r="AV60" s="0" t="n">
        <v>60</v>
      </c>
      <c r="AW60" s="0" t="s">
        <v>173</v>
      </c>
      <c r="AX60" s="0" t="n">
        <v>3</v>
      </c>
      <c r="AY60" s="0" t="s">
        <v>173</v>
      </c>
      <c r="AZ60" s="21" t="s">
        <v>172</v>
      </c>
      <c r="BA60" s="0" t="s">
        <v>173</v>
      </c>
      <c r="BB60" s="21" t="s">
        <v>172</v>
      </c>
      <c r="BC60" s="0" t="s">
        <v>173</v>
      </c>
      <c r="BF60" s="0" t="s">
        <v>389</v>
      </c>
      <c r="BG60" s="21" t="s">
        <v>65</v>
      </c>
      <c r="BH60" s="54" t="n">
        <v>44714.7493055556</v>
      </c>
      <c r="BI60" s="21" t="s">
        <v>163</v>
      </c>
      <c r="BJ60" s="54" t="n">
        <v>44704.9013888889</v>
      </c>
      <c r="BK60" s="55" t="n">
        <f aca="false">COUNTIF(Reporte_Consolidación_2022___Copy[[#This Row],[Estado llamada]],"Realizada")</f>
        <v>1</v>
      </c>
      <c r="BL60" s="55" t="n">
        <f aca="false">COUNTIF(Reporte_Consolidación_2022___Copy[[#This Row],[Estado RID]],"Realizada")</f>
        <v>1</v>
      </c>
      <c r="BM60" s="55" t="n">
        <f aca="false">COUNTIF(Reporte_Consolidación_2022___Copy[[#This Row],[Estado Encuesta Directivos]],"Realizada")</f>
        <v>1</v>
      </c>
      <c r="BN60" s="55" t="n">
        <f aca="false">COUNTIF(Reporte_Consolidación_2022___Copy[[#This Row],[Estado PPT Programa Directivos]],"Realizada")</f>
        <v>1</v>
      </c>
      <c r="BO60" s="55" t="n">
        <f aca="false">COUNTIF(Reporte_Consolidación_2022___Copy[[#This Row],[Estado PPT Programa Docentes]],"Realizada")</f>
        <v>1</v>
      </c>
      <c r="BP60" s="55" t="n">
        <f aca="false">COUNTIF(Reporte_Consolidación_2022___Copy[[#This Row],[Estado Encuesta Docentes]],"Realizada")</f>
        <v>1</v>
      </c>
      <c r="BQ60" s="55" t="n">
        <f aca="false">COUNTIF(Reporte_Consolidación_2022___Copy[[#This Row],[Estado Taller PC Docentes]],"Realizada")</f>
        <v>1</v>
      </c>
      <c r="BR60" s="55" t="n">
        <f aca="false">COUNTIF(Reporte_Consolidación_2022___Copy[[#This Row],[Estado Encuesta Estudiantes]],"Realizada")</f>
        <v>1</v>
      </c>
      <c r="BS60" s="55" t="n">
        <f aca="false">COUNTIF(Reporte_Consolidación_2022___Copy[[#This Row],[Estado Infraestructura]],"Realizada")</f>
        <v>1</v>
      </c>
      <c r="BT60" s="55" t="n">
        <f aca="false">COUNTIF(Reporte_Consolidación_2022___Copy[[#This Row],[Estado Entrevista Líder Área Informática]],"Realizada")</f>
        <v>1</v>
      </c>
      <c r="BU60" s="55" t="n">
        <f aca="false">IF(Reporte_Consolidación_2022___Copy[[#This Row],[Estado Obs Aula]]="Realizada",1,IF(Reporte_Consolidación_2022___Copy[[#This Row],[Estado Obs Aula]]="NO aplica fichas",1,0))</f>
        <v>1</v>
      </c>
      <c r="BV60" s="55" t="n">
        <f aca="false">COUNTIF(Reporte_Consolidación_2022___Copy[[#This Row],[Estado Recolección Documental]],"Realizada")</f>
        <v>1</v>
      </c>
      <c r="BX60" s="56" t="n">
        <f aca="false">COUNTIF(Reporte_Consolidación_2022___Copy[[#This Row],[Nombre Coordinadora]:[Estado Recolección Documental]],"Realizada")</f>
        <v>11</v>
      </c>
      <c r="BY60" s="57" t="n">
        <f aca="false">BX60/12</f>
        <v>0.916666666666667</v>
      </c>
      <c r="BZ60" s="56" t="n">
        <f aca="false">IF(Reporte_Consolidación_2022___Copy[[#This Row],[Fecha Visita Día 1]]&gt;=DATE(2022,6,10),1,IF(Reporte_Consolidación_2022___Copy[[#This Row],[Fecha Visita Día 1]]="",2,0))</f>
        <v>0</v>
      </c>
      <c r="CA60" s="56" t="n">
        <f aca="false">IF(Reporte_Consolidación_2022___Copy[[#This Row],[Fecha Visita Día 2]]&gt;=DATE(2022,6,10),1,IF(Reporte_Consolidación_2022___Copy[[#This Row],[Fecha Visita Día 2]]="",2,0))</f>
        <v>0</v>
      </c>
    </row>
    <row r="61" customFormat="false" ht="15" hidden="true" customHeight="false" outlineLevel="0" collapsed="false">
      <c r="A61" s="21" t="s">
        <v>162</v>
      </c>
      <c r="B61" s="21" t="s">
        <v>163</v>
      </c>
      <c r="C61" s="21" t="s">
        <v>65</v>
      </c>
      <c r="D61" s="21" t="s">
        <v>383</v>
      </c>
      <c r="E61" s="21" t="s">
        <v>384</v>
      </c>
      <c r="F61" s="21" t="s">
        <v>399</v>
      </c>
      <c r="G61" s="52" t="n">
        <v>168001001921</v>
      </c>
      <c r="H61" s="0" t="n">
        <v>102</v>
      </c>
      <c r="I61" s="53" t="n">
        <v>44666</v>
      </c>
      <c r="J61" s="54" t="n">
        <v>0.0874999999999999</v>
      </c>
      <c r="K61" s="21" t="s">
        <v>15</v>
      </c>
      <c r="L61" s="21" t="s">
        <v>400</v>
      </c>
      <c r="M61" s="53" t="n">
        <v>44692</v>
      </c>
      <c r="N61" s="53" t="n">
        <v>44699</v>
      </c>
      <c r="O61" s="21" t="s">
        <v>397</v>
      </c>
      <c r="P61" s="53" t="n">
        <v>44693</v>
      </c>
      <c r="Q61" s="21" t="s">
        <v>15</v>
      </c>
      <c r="R61" s="53" t="n">
        <v>44699</v>
      </c>
      <c r="S61" s="21" t="s">
        <v>15</v>
      </c>
      <c r="T61" s="53" t="n">
        <v>44699</v>
      </c>
      <c r="U61" s="21" t="s">
        <v>15</v>
      </c>
      <c r="V61" s="53" t="n">
        <v>44699</v>
      </c>
      <c r="W61" s="21" t="s">
        <v>15</v>
      </c>
      <c r="X61" s="53" t="n">
        <v>44699</v>
      </c>
      <c r="Y61" s="21" t="s">
        <v>15</v>
      </c>
      <c r="Z61" s="53" t="n">
        <v>44699</v>
      </c>
      <c r="AA61" s="21" t="s">
        <v>15</v>
      </c>
      <c r="AB61" s="53" t="n">
        <v>44693</v>
      </c>
      <c r="AC61" s="21" t="s">
        <v>15</v>
      </c>
      <c r="AD61" s="53" t="n">
        <v>44692</v>
      </c>
      <c r="AE61" s="21" t="s">
        <v>15</v>
      </c>
      <c r="AF61" s="53" t="n">
        <v>44693</v>
      </c>
      <c r="AG61" s="21" t="s">
        <v>15</v>
      </c>
      <c r="AH61" s="53"/>
      <c r="AI61" s="21" t="s">
        <v>169</v>
      </c>
      <c r="AJ61" s="53" t="n">
        <v>44697</v>
      </c>
      <c r="AK61" s="21" t="s">
        <v>15</v>
      </c>
      <c r="AL61" s="21" t="s">
        <v>202</v>
      </c>
      <c r="AM61" s="21" t="s">
        <v>65</v>
      </c>
      <c r="AN61" s="54" t="n">
        <v>44714.7493055556</v>
      </c>
      <c r="AO61" s="21" t="s">
        <v>401</v>
      </c>
      <c r="AP61" s="21" t="s">
        <v>172</v>
      </c>
      <c r="AQ61" s="21" t="s">
        <v>173</v>
      </c>
      <c r="AR61" s="21" t="s">
        <v>172</v>
      </c>
      <c r="AS61" s="0" t="s">
        <v>173</v>
      </c>
      <c r="AT61" s="21" t="s">
        <v>172</v>
      </c>
      <c r="AU61" s="0" t="s">
        <v>173</v>
      </c>
      <c r="AV61" s="0" t="n">
        <v>109</v>
      </c>
      <c r="AW61" s="0" t="s">
        <v>173</v>
      </c>
      <c r="AX61" s="0" t="n">
        <v>4</v>
      </c>
      <c r="AY61" s="0" t="s">
        <v>173</v>
      </c>
      <c r="AZ61" s="21" t="s">
        <v>172</v>
      </c>
      <c r="BA61" s="0" t="s">
        <v>173</v>
      </c>
      <c r="BB61" s="21" t="s">
        <v>172</v>
      </c>
      <c r="BC61" s="0" t="s">
        <v>173</v>
      </c>
      <c r="BF61" s="0" t="s">
        <v>402</v>
      </c>
      <c r="BG61" s="21" t="s">
        <v>65</v>
      </c>
      <c r="BH61" s="54" t="n">
        <v>44714.7493055556</v>
      </c>
      <c r="BI61" s="21" t="s">
        <v>163</v>
      </c>
      <c r="BJ61" s="54" t="n">
        <v>44712.4881944444</v>
      </c>
      <c r="BK61" s="55" t="n">
        <f aca="false">COUNTIF(Reporte_Consolidación_2022___Copy[[#This Row],[Estado llamada]],"Realizada")</f>
        <v>1</v>
      </c>
      <c r="BL61" s="55" t="n">
        <f aca="false">COUNTIF(Reporte_Consolidación_2022___Copy[[#This Row],[Estado RID]],"Realizada")</f>
        <v>1</v>
      </c>
      <c r="BM61" s="55" t="n">
        <f aca="false">COUNTIF(Reporte_Consolidación_2022___Copy[[#This Row],[Estado Encuesta Directivos]],"Realizada")</f>
        <v>1</v>
      </c>
      <c r="BN61" s="55" t="n">
        <f aca="false">COUNTIF(Reporte_Consolidación_2022___Copy[[#This Row],[Estado PPT Programa Directivos]],"Realizada")</f>
        <v>1</v>
      </c>
      <c r="BO61" s="55" t="n">
        <f aca="false">COUNTIF(Reporte_Consolidación_2022___Copy[[#This Row],[Estado PPT Programa Docentes]],"Realizada")</f>
        <v>1</v>
      </c>
      <c r="BP61" s="55" t="n">
        <f aca="false">COUNTIF(Reporte_Consolidación_2022___Copy[[#This Row],[Estado Encuesta Docentes]],"Realizada")</f>
        <v>1</v>
      </c>
      <c r="BQ61" s="55" t="n">
        <f aca="false">COUNTIF(Reporte_Consolidación_2022___Copy[[#This Row],[Estado Taller PC Docentes]],"Realizada")</f>
        <v>1</v>
      </c>
      <c r="BR61" s="55" t="n">
        <f aca="false">COUNTIF(Reporte_Consolidación_2022___Copy[[#This Row],[Estado Encuesta Estudiantes]],"Realizada")</f>
        <v>1</v>
      </c>
      <c r="BS61" s="55" t="n">
        <f aca="false">COUNTIF(Reporte_Consolidación_2022___Copy[[#This Row],[Estado Infraestructura]],"Realizada")</f>
        <v>1</v>
      </c>
      <c r="BT61" s="55" t="n">
        <f aca="false">COUNTIF(Reporte_Consolidación_2022___Copy[[#This Row],[Estado Entrevista Líder Área Informática]],"Realizada")</f>
        <v>1</v>
      </c>
      <c r="BU61" s="55" t="n">
        <f aca="false">IF(Reporte_Consolidación_2022___Copy[[#This Row],[Estado Obs Aula]]="Realizada",1,IF(Reporte_Consolidación_2022___Copy[[#This Row],[Estado Obs Aula]]="NO aplica fichas",1,0))</f>
        <v>1</v>
      </c>
      <c r="BV61" s="55" t="n">
        <f aca="false">COUNTIF(Reporte_Consolidación_2022___Copy[[#This Row],[Estado Recolección Documental]],"Realizada")</f>
        <v>1</v>
      </c>
      <c r="BX61" s="56" t="n">
        <f aca="false">COUNTIF(Reporte_Consolidación_2022___Copy[[#This Row],[Nombre Coordinadora]:[Estado Recolección Documental]],"Realizada")</f>
        <v>11</v>
      </c>
      <c r="BY61" s="57" t="n">
        <f aca="false">BX61/12</f>
        <v>0.916666666666667</v>
      </c>
      <c r="BZ61" s="56" t="n">
        <f aca="false">IF(Reporte_Consolidación_2022___Copy[[#This Row],[Fecha Visita Día 1]]&gt;=DATE(2022,6,10),1,IF(Reporte_Consolidación_2022___Copy[[#This Row],[Fecha Visita Día 1]]="",2,0))</f>
        <v>0</v>
      </c>
      <c r="CA61" s="56" t="n">
        <f aca="false">IF(Reporte_Consolidación_2022___Copy[[#This Row],[Fecha Visita Día 2]]&gt;=DATE(2022,6,10),1,IF(Reporte_Consolidación_2022___Copy[[#This Row],[Fecha Visita Día 2]]="",2,0))</f>
        <v>0</v>
      </c>
    </row>
    <row r="62" customFormat="false" ht="15" hidden="true" customHeight="false" outlineLevel="0" collapsed="false">
      <c r="A62" s="21" t="s">
        <v>162</v>
      </c>
      <c r="B62" s="21" t="s">
        <v>163</v>
      </c>
      <c r="C62" s="21" t="s">
        <v>65</v>
      </c>
      <c r="D62" s="21" t="s">
        <v>383</v>
      </c>
      <c r="E62" s="21" t="s">
        <v>384</v>
      </c>
      <c r="F62" s="21" t="s">
        <v>403</v>
      </c>
      <c r="G62" s="52" t="n">
        <v>168001000525</v>
      </c>
      <c r="H62" s="0" t="n">
        <v>103</v>
      </c>
      <c r="I62" s="53" t="n">
        <v>44665</v>
      </c>
      <c r="J62" s="54" t="n">
        <v>0.176388888888889</v>
      </c>
      <c r="K62" s="21" t="s">
        <v>15</v>
      </c>
      <c r="L62" s="21" t="s">
        <v>400</v>
      </c>
      <c r="M62" s="53" t="n">
        <v>44676</v>
      </c>
      <c r="N62" s="53" t="n">
        <v>44677</v>
      </c>
      <c r="O62" s="21" t="s">
        <v>387</v>
      </c>
      <c r="P62" s="53" t="n">
        <v>44676</v>
      </c>
      <c r="Q62" s="21" t="s">
        <v>15</v>
      </c>
      <c r="R62" s="53" t="n">
        <v>44676</v>
      </c>
      <c r="S62" s="21" t="s">
        <v>15</v>
      </c>
      <c r="T62" s="53" t="n">
        <v>44676</v>
      </c>
      <c r="U62" s="21" t="s">
        <v>15</v>
      </c>
      <c r="V62" s="53" t="n">
        <v>44676</v>
      </c>
      <c r="W62" s="21" t="s">
        <v>15</v>
      </c>
      <c r="X62" s="53" t="n">
        <v>44676</v>
      </c>
      <c r="Y62" s="21" t="s">
        <v>15</v>
      </c>
      <c r="Z62" s="53" t="n">
        <v>44677</v>
      </c>
      <c r="AA62" s="21" t="s">
        <v>15</v>
      </c>
      <c r="AB62" s="53" t="n">
        <v>44691</v>
      </c>
      <c r="AC62" s="21" t="s">
        <v>15</v>
      </c>
      <c r="AD62" s="53" t="n">
        <v>44687</v>
      </c>
      <c r="AE62" s="21" t="s">
        <v>15</v>
      </c>
      <c r="AF62" s="53" t="n">
        <v>44687</v>
      </c>
      <c r="AG62" s="21" t="s">
        <v>15</v>
      </c>
      <c r="AH62" s="53"/>
      <c r="AI62" s="21" t="s">
        <v>169</v>
      </c>
      <c r="AJ62" s="53" t="n">
        <v>44692</v>
      </c>
      <c r="AK62" s="21" t="s">
        <v>15</v>
      </c>
      <c r="AL62" s="21" t="s">
        <v>202</v>
      </c>
      <c r="AM62" s="21" t="s">
        <v>65</v>
      </c>
      <c r="AN62" s="54" t="n">
        <v>44714.75</v>
      </c>
      <c r="AO62" s="21" t="s">
        <v>404</v>
      </c>
      <c r="AP62" s="21" t="s">
        <v>172</v>
      </c>
      <c r="AQ62" s="21" t="s">
        <v>173</v>
      </c>
      <c r="AR62" s="21" t="s">
        <v>172</v>
      </c>
      <c r="AS62" s="0" t="s">
        <v>173</v>
      </c>
      <c r="AT62" s="21" t="s">
        <v>172</v>
      </c>
      <c r="AU62" s="0" t="s">
        <v>173</v>
      </c>
      <c r="AV62" s="0" t="n">
        <v>108</v>
      </c>
      <c r="AW62" s="0" t="s">
        <v>173</v>
      </c>
      <c r="AX62" s="0" t="n">
        <v>5</v>
      </c>
      <c r="AY62" s="0" t="s">
        <v>173</v>
      </c>
      <c r="AZ62" s="21" t="s">
        <v>172</v>
      </c>
      <c r="BA62" s="0" t="s">
        <v>173</v>
      </c>
      <c r="BB62" s="21" t="s">
        <v>172</v>
      </c>
      <c r="BC62" s="0" t="s">
        <v>173</v>
      </c>
      <c r="BF62" s="0" t="s">
        <v>405</v>
      </c>
      <c r="BG62" s="21" t="s">
        <v>65</v>
      </c>
      <c r="BH62" s="54" t="n">
        <v>44714.75</v>
      </c>
      <c r="BI62" s="21" t="s">
        <v>163</v>
      </c>
      <c r="BJ62" s="54" t="n">
        <v>44712.4854166667</v>
      </c>
      <c r="BK62" s="55" t="n">
        <f aca="false">COUNTIF(Reporte_Consolidación_2022___Copy[[#This Row],[Estado llamada]],"Realizada")</f>
        <v>1</v>
      </c>
      <c r="BL62" s="55" t="n">
        <f aca="false">COUNTIF(Reporte_Consolidación_2022___Copy[[#This Row],[Estado RID]],"Realizada")</f>
        <v>1</v>
      </c>
      <c r="BM62" s="55" t="n">
        <f aca="false">COUNTIF(Reporte_Consolidación_2022___Copy[[#This Row],[Estado Encuesta Directivos]],"Realizada")</f>
        <v>1</v>
      </c>
      <c r="BN62" s="55" t="n">
        <f aca="false">COUNTIF(Reporte_Consolidación_2022___Copy[[#This Row],[Estado PPT Programa Directivos]],"Realizada")</f>
        <v>1</v>
      </c>
      <c r="BO62" s="55" t="n">
        <f aca="false">COUNTIF(Reporte_Consolidación_2022___Copy[[#This Row],[Estado PPT Programa Docentes]],"Realizada")</f>
        <v>1</v>
      </c>
      <c r="BP62" s="55" t="n">
        <f aca="false">COUNTIF(Reporte_Consolidación_2022___Copy[[#This Row],[Estado Encuesta Docentes]],"Realizada")</f>
        <v>1</v>
      </c>
      <c r="BQ62" s="55" t="n">
        <f aca="false">COUNTIF(Reporte_Consolidación_2022___Copy[[#This Row],[Estado Taller PC Docentes]],"Realizada")</f>
        <v>1</v>
      </c>
      <c r="BR62" s="55" t="n">
        <f aca="false">COUNTIF(Reporte_Consolidación_2022___Copy[[#This Row],[Estado Encuesta Estudiantes]],"Realizada")</f>
        <v>1</v>
      </c>
      <c r="BS62" s="55" t="n">
        <f aca="false">COUNTIF(Reporte_Consolidación_2022___Copy[[#This Row],[Estado Infraestructura]],"Realizada")</f>
        <v>1</v>
      </c>
      <c r="BT62" s="55" t="n">
        <f aca="false">COUNTIF(Reporte_Consolidación_2022___Copy[[#This Row],[Estado Entrevista Líder Área Informática]],"Realizada")</f>
        <v>1</v>
      </c>
      <c r="BU62" s="55" t="n">
        <f aca="false">IF(Reporte_Consolidación_2022___Copy[[#This Row],[Estado Obs Aula]]="Realizada",1,IF(Reporte_Consolidación_2022___Copy[[#This Row],[Estado Obs Aula]]="NO aplica fichas",1,0))</f>
        <v>1</v>
      </c>
      <c r="BV62" s="55" t="n">
        <f aca="false">COUNTIF(Reporte_Consolidación_2022___Copy[[#This Row],[Estado Recolección Documental]],"Realizada")</f>
        <v>1</v>
      </c>
      <c r="BX62" s="56" t="n">
        <f aca="false">COUNTIF(Reporte_Consolidación_2022___Copy[[#This Row],[Nombre Coordinadora]:[Estado Recolección Documental]],"Realizada")</f>
        <v>11</v>
      </c>
      <c r="BY62" s="57" t="n">
        <f aca="false">BX62/12</f>
        <v>0.916666666666667</v>
      </c>
      <c r="BZ62" s="56" t="n">
        <f aca="false">IF(Reporte_Consolidación_2022___Copy[[#This Row],[Fecha Visita Día 1]]&gt;=DATE(2022,6,10),1,IF(Reporte_Consolidación_2022___Copy[[#This Row],[Fecha Visita Día 1]]="",2,0))</f>
        <v>0</v>
      </c>
      <c r="CA62" s="56" t="n">
        <f aca="false">IF(Reporte_Consolidación_2022___Copy[[#This Row],[Fecha Visita Día 2]]&gt;=DATE(2022,6,10),1,IF(Reporte_Consolidación_2022___Copy[[#This Row],[Fecha Visita Día 2]]="",2,0))</f>
        <v>0</v>
      </c>
    </row>
    <row r="63" customFormat="false" ht="15" hidden="true" customHeight="false" outlineLevel="0" collapsed="false">
      <c r="A63" s="21" t="s">
        <v>162</v>
      </c>
      <c r="B63" s="21" t="s">
        <v>163</v>
      </c>
      <c r="C63" s="21" t="s">
        <v>65</v>
      </c>
      <c r="D63" s="21" t="s">
        <v>383</v>
      </c>
      <c r="E63" s="21" t="s">
        <v>384</v>
      </c>
      <c r="F63" s="21" t="s">
        <v>406</v>
      </c>
      <c r="G63" s="52" t="n">
        <v>168001003591</v>
      </c>
      <c r="H63" s="0" t="n">
        <v>104</v>
      </c>
      <c r="I63" s="53" t="n">
        <v>44665</v>
      </c>
      <c r="J63" s="54" t="n">
        <v>0.144444444444444</v>
      </c>
      <c r="K63" s="21" t="s">
        <v>15</v>
      </c>
      <c r="L63" s="21" t="s">
        <v>400</v>
      </c>
      <c r="M63" s="53" t="n">
        <v>44691</v>
      </c>
      <c r="N63" s="53" t="n">
        <v>44692</v>
      </c>
      <c r="O63" s="21" t="s">
        <v>407</v>
      </c>
      <c r="P63" s="53" t="n">
        <v>44691</v>
      </c>
      <c r="Q63" s="21" t="s">
        <v>15</v>
      </c>
      <c r="R63" s="53" t="n">
        <v>44686</v>
      </c>
      <c r="S63" s="21" t="s">
        <v>15</v>
      </c>
      <c r="T63" s="53" t="n">
        <v>44686</v>
      </c>
      <c r="U63" s="21" t="s">
        <v>15</v>
      </c>
      <c r="V63" s="53" t="n">
        <v>44686</v>
      </c>
      <c r="W63" s="21" t="s">
        <v>15</v>
      </c>
      <c r="X63" s="53" t="n">
        <v>44690</v>
      </c>
      <c r="Y63" s="21" t="s">
        <v>15</v>
      </c>
      <c r="Z63" s="53" t="n">
        <v>44691</v>
      </c>
      <c r="AA63" s="21" t="s">
        <v>15</v>
      </c>
      <c r="AB63" s="53" t="n">
        <v>44697</v>
      </c>
      <c r="AC63" s="21" t="s">
        <v>15</v>
      </c>
      <c r="AD63" s="53" t="n">
        <v>44691</v>
      </c>
      <c r="AE63" s="21" t="s">
        <v>15</v>
      </c>
      <c r="AF63" s="53" t="n">
        <v>44691</v>
      </c>
      <c r="AG63" s="21" t="s">
        <v>15</v>
      </c>
      <c r="AH63" s="53"/>
      <c r="AI63" s="21" t="s">
        <v>169</v>
      </c>
      <c r="AJ63" s="53" t="n">
        <v>44699</v>
      </c>
      <c r="AK63" s="21" t="s">
        <v>15</v>
      </c>
      <c r="AL63" s="21" t="s">
        <v>202</v>
      </c>
      <c r="AM63" s="21" t="s">
        <v>163</v>
      </c>
      <c r="AN63" s="54" t="n">
        <v>44712.4979166667</v>
      </c>
      <c r="AO63" s="21" t="s">
        <v>408</v>
      </c>
      <c r="AP63" s="21" t="s">
        <v>172</v>
      </c>
      <c r="AQ63" s="21" t="s">
        <v>173</v>
      </c>
      <c r="AR63" s="21" t="s">
        <v>172</v>
      </c>
      <c r="AS63" s="0" t="s">
        <v>173</v>
      </c>
      <c r="AT63" s="21" t="s">
        <v>172</v>
      </c>
      <c r="AU63" s="0" t="s">
        <v>173</v>
      </c>
      <c r="AV63" s="0" t="n">
        <v>103</v>
      </c>
      <c r="AW63" s="0" t="s">
        <v>173</v>
      </c>
      <c r="AX63" s="0" t="n">
        <v>2</v>
      </c>
      <c r="AY63" s="0" t="s">
        <v>173</v>
      </c>
      <c r="AZ63" s="21" t="s">
        <v>172</v>
      </c>
      <c r="BA63" s="0" t="s">
        <v>173</v>
      </c>
      <c r="BB63" s="21" t="s">
        <v>172</v>
      </c>
      <c r="BC63" s="0" t="s">
        <v>173</v>
      </c>
      <c r="BF63" s="0" t="s">
        <v>409</v>
      </c>
      <c r="BG63" s="21" t="s">
        <v>65</v>
      </c>
      <c r="BH63" s="54" t="n">
        <v>44703.7958333333</v>
      </c>
      <c r="BI63" s="21" t="s">
        <v>163</v>
      </c>
      <c r="BJ63" s="54" t="n">
        <v>44712.4715277778</v>
      </c>
      <c r="BK63" s="55" t="n">
        <f aca="false">COUNTIF(Reporte_Consolidación_2022___Copy[[#This Row],[Estado llamada]],"Realizada")</f>
        <v>1</v>
      </c>
      <c r="BL63" s="55" t="n">
        <f aca="false">COUNTIF(Reporte_Consolidación_2022___Copy[[#This Row],[Estado RID]],"Realizada")</f>
        <v>1</v>
      </c>
      <c r="BM63" s="55" t="n">
        <f aca="false">COUNTIF(Reporte_Consolidación_2022___Copy[[#This Row],[Estado Encuesta Directivos]],"Realizada")</f>
        <v>1</v>
      </c>
      <c r="BN63" s="55" t="n">
        <f aca="false">COUNTIF(Reporte_Consolidación_2022___Copy[[#This Row],[Estado PPT Programa Directivos]],"Realizada")</f>
        <v>1</v>
      </c>
      <c r="BO63" s="55" t="n">
        <f aca="false">COUNTIF(Reporte_Consolidación_2022___Copy[[#This Row],[Estado PPT Programa Docentes]],"Realizada")</f>
        <v>1</v>
      </c>
      <c r="BP63" s="55" t="n">
        <f aca="false">COUNTIF(Reporte_Consolidación_2022___Copy[[#This Row],[Estado Encuesta Docentes]],"Realizada")</f>
        <v>1</v>
      </c>
      <c r="BQ63" s="55" t="n">
        <f aca="false">COUNTIF(Reporte_Consolidación_2022___Copy[[#This Row],[Estado Taller PC Docentes]],"Realizada")</f>
        <v>1</v>
      </c>
      <c r="BR63" s="55" t="n">
        <f aca="false">COUNTIF(Reporte_Consolidación_2022___Copy[[#This Row],[Estado Encuesta Estudiantes]],"Realizada")</f>
        <v>1</v>
      </c>
      <c r="BS63" s="55" t="n">
        <f aca="false">COUNTIF(Reporte_Consolidación_2022___Copy[[#This Row],[Estado Infraestructura]],"Realizada")</f>
        <v>1</v>
      </c>
      <c r="BT63" s="55" t="n">
        <f aca="false">COUNTIF(Reporte_Consolidación_2022___Copy[[#This Row],[Estado Entrevista Líder Área Informática]],"Realizada")</f>
        <v>1</v>
      </c>
      <c r="BU63" s="55" t="n">
        <f aca="false">IF(Reporte_Consolidación_2022___Copy[[#This Row],[Estado Obs Aula]]="Realizada",1,IF(Reporte_Consolidación_2022___Copy[[#This Row],[Estado Obs Aula]]="NO aplica fichas",1,0))</f>
        <v>1</v>
      </c>
      <c r="BV63" s="55" t="n">
        <f aca="false">COUNTIF(Reporte_Consolidación_2022___Copy[[#This Row],[Estado Recolección Documental]],"Realizada")</f>
        <v>1</v>
      </c>
      <c r="BX63" s="56" t="n">
        <f aca="false">COUNTIF(Reporte_Consolidación_2022___Copy[[#This Row],[Nombre Coordinadora]:[Estado Recolección Documental]],"Realizada")</f>
        <v>11</v>
      </c>
      <c r="BY63" s="57" t="n">
        <f aca="false">BX63/12</f>
        <v>0.916666666666667</v>
      </c>
      <c r="BZ63" s="56" t="n">
        <f aca="false">IF(Reporte_Consolidación_2022___Copy[[#This Row],[Fecha Visita Día 1]]&gt;=DATE(2022,6,10),1,IF(Reporte_Consolidación_2022___Copy[[#This Row],[Fecha Visita Día 1]]="",2,0))</f>
        <v>0</v>
      </c>
      <c r="CA63" s="56" t="n">
        <f aca="false">IF(Reporte_Consolidación_2022___Copy[[#This Row],[Fecha Visita Día 2]]&gt;=DATE(2022,6,10),1,IF(Reporte_Consolidación_2022___Copy[[#This Row],[Fecha Visita Día 2]]="",2,0))</f>
        <v>0</v>
      </c>
    </row>
    <row r="64" customFormat="false" ht="15" hidden="true" customHeight="false" outlineLevel="0" collapsed="false">
      <c r="A64" s="21" t="s">
        <v>162</v>
      </c>
      <c r="B64" s="21" t="s">
        <v>163</v>
      </c>
      <c r="C64" s="21" t="s">
        <v>65</v>
      </c>
      <c r="D64" s="21" t="s">
        <v>383</v>
      </c>
      <c r="E64" s="21" t="s">
        <v>384</v>
      </c>
      <c r="F64" s="21" t="s">
        <v>410</v>
      </c>
      <c r="G64" s="52" t="n">
        <v>168001001025</v>
      </c>
      <c r="H64" s="0" t="n">
        <v>105</v>
      </c>
      <c r="I64" s="53" t="n">
        <v>44665</v>
      </c>
      <c r="J64" s="54" t="n">
        <v>0.0993055555555555</v>
      </c>
      <c r="K64" s="21" t="s">
        <v>15</v>
      </c>
      <c r="L64" s="21" t="s">
        <v>400</v>
      </c>
      <c r="M64" s="53" t="n">
        <v>44685</v>
      </c>
      <c r="N64" s="53" t="n">
        <v>44686</v>
      </c>
      <c r="O64" s="21" t="s">
        <v>392</v>
      </c>
      <c r="P64" s="53" t="n">
        <v>44680</v>
      </c>
      <c r="Q64" s="21" t="s">
        <v>15</v>
      </c>
      <c r="R64" s="53" t="n">
        <v>44698</v>
      </c>
      <c r="S64" s="21" t="s">
        <v>15</v>
      </c>
      <c r="T64" s="53" t="n">
        <v>44686</v>
      </c>
      <c r="U64" s="21" t="s">
        <v>15</v>
      </c>
      <c r="V64" s="53" t="n">
        <v>44686</v>
      </c>
      <c r="W64" s="21" t="s">
        <v>15</v>
      </c>
      <c r="X64" s="53" t="n">
        <v>44685</v>
      </c>
      <c r="Y64" s="21" t="s">
        <v>15</v>
      </c>
      <c r="Z64" s="53" t="n">
        <v>44685</v>
      </c>
      <c r="AA64" s="21" t="s">
        <v>15</v>
      </c>
      <c r="AB64" s="53" t="n">
        <v>44685</v>
      </c>
      <c r="AC64" s="21" t="s">
        <v>15</v>
      </c>
      <c r="AD64" s="53" t="n">
        <v>44686</v>
      </c>
      <c r="AE64" s="21" t="s">
        <v>15</v>
      </c>
      <c r="AF64" s="53" t="n">
        <v>44686</v>
      </c>
      <c r="AG64" s="21" t="s">
        <v>15</v>
      </c>
      <c r="AH64" s="53"/>
      <c r="AI64" s="21" t="s">
        <v>169</v>
      </c>
      <c r="AJ64" s="53" t="n">
        <v>44692</v>
      </c>
      <c r="AK64" s="21" t="s">
        <v>15</v>
      </c>
      <c r="AL64" s="21" t="s">
        <v>202</v>
      </c>
      <c r="AM64" s="21" t="s">
        <v>65</v>
      </c>
      <c r="AN64" s="54" t="n">
        <v>44714.75</v>
      </c>
      <c r="AO64" s="21" t="s">
        <v>411</v>
      </c>
      <c r="AP64" s="21" t="s">
        <v>172</v>
      </c>
      <c r="AQ64" s="21" t="s">
        <v>173</v>
      </c>
      <c r="AR64" s="21" t="s">
        <v>172</v>
      </c>
      <c r="AS64" s="0" t="s">
        <v>173</v>
      </c>
      <c r="AT64" s="21" t="s">
        <v>172</v>
      </c>
      <c r="AU64" s="0" t="s">
        <v>173</v>
      </c>
      <c r="AV64" s="0" t="n">
        <v>153</v>
      </c>
      <c r="AW64" s="0" t="s">
        <v>173</v>
      </c>
      <c r="AX64" s="0" t="n">
        <v>7</v>
      </c>
      <c r="AY64" s="0" t="s">
        <v>173</v>
      </c>
      <c r="AZ64" s="21" t="s">
        <v>172</v>
      </c>
      <c r="BA64" s="0" t="s">
        <v>173</v>
      </c>
      <c r="BB64" s="21" t="s">
        <v>172</v>
      </c>
      <c r="BC64" s="0" t="s">
        <v>173</v>
      </c>
      <c r="BF64" s="0" t="s">
        <v>412</v>
      </c>
      <c r="BG64" s="21" t="s">
        <v>65</v>
      </c>
      <c r="BH64" s="54" t="n">
        <v>44714.75</v>
      </c>
      <c r="BI64" s="21" t="s">
        <v>163</v>
      </c>
      <c r="BJ64" s="54" t="n">
        <v>44703.825</v>
      </c>
      <c r="BK64" s="55" t="n">
        <f aca="false">COUNTIF(Reporte_Consolidación_2022___Copy[[#This Row],[Estado llamada]],"Realizada")</f>
        <v>1</v>
      </c>
      <c r="BL64" s="55" t="n">
        <f aca="false">COUNTIF(Reporte_Consolidación_2022___Copy[[#This Row],[Estado RID]],"Realizada")</f>
        <v>1</v>
      </c>
      <c r="BM64" s="55" t="n">
        <f aca="false">COUNTIF(Reporte_Consolidación_2022___Copy[[#This Row],[Estado Encuesta Directivos]],"Realizada")</f>
        <v>1</v>
      </c>
      <c r="BN64" s="55" t="n">
        <f aca="false">COUNTIF(Reporte_Consolidación_2022___Copy[[#This Row],[Estado PPT Programa Directivos]],"Realizada")</f>
        <v>1</v>
      </c>
      <c r="BO64" s="55" t="n">
        <f aca="false">COUNTIF(Reporte_Consolidación_2022___Copy[[#This Row],[Estado PPT Programa Docentes]],"Realizada")</f>
        <v>1</v>
      </c>
      <c r="BP64" s="55" t="n">
        <f aca="false">COUNTIF(Reporte_Consolidación_2022___Copy[[#This Row],[Estado Encuesta Docentes]],"Realizada")</f>
        <v>1</v>
      </c>
      <c r="BQ64" s="55" t="n">
        <f aca="false">COUNTIF(Reporte_Consolidación_2022___Copy[[#This Row],[Estado Taller PC Docentes]],"Realizada")</f>
        <v>1</v>
      </c>
      <c r="BR64" s="55" t="n">
        <f aca="false">COUNTIF(Reporte_Consolidación_2022___Copy[[#This Row],[Estado Encuesta Estudiantes]],"Realizada")</f>
        <v>1</v>
      </c>
      <c r="BS64" s="55" t="n">
        <f aca="false">COUNTIF(Reporte_Consolidación_2022___Copy[[#This Row],[Estado Infraestructura]],"Realizada")</f>
        <v>1</v>
      </c>
      <c r="BT64" s="55" t="n">
        <f aca="false">COUNTIF(Reporte_Consolidación_2022___Copy[[#This Row],[Estado Entrevista Líder Área Informática]],"Realizada")</f>
        <v>1</v>
      </c>
      <c r="BU64" s="55" t="n">
        <f aca="false">IF(Reporte_Consolidación_2022___Copy[[#This Row],[Estado Obs Aula]]="Realizada",1,IF(Reporte_Consolidación_2022___Copy[[#This Row],[Estado Obs Aula]]="NO aplica fichas",1,0))</f>
        <v>1</v>
      </c>
      <c r="BV64" s="55" t="n">
        <f aca="false">COUNTIF(Reporte_Consolidación_2022___Copy[[#This Row],[Estado Recolección Documental]],"Realizada")</f>
        <v>1</v>
      </c>
      <c r="BX64" s="56" t="n">
        <f aca="false">COUNTIF(Reporte_Consolidación_2022___Copy[[#This Row],[Nombre Coordinadora]:[Estado Recolección Documental]],"Realizada")</f>
        <v>11</v>
      </c>
      <c r="BY64" s="57" t="n">
        <f aca="false">BX64/12</f>
        <v>0.916666666666667</v>
      </c>
      <c r="BZ64" s="56" t="n">
        <f aca="false">IF(Reporte_Consolidación_2022___Copy[[#This Row],[Fecha Visita Día 1]]&gt;=DATE(2022,6,10),1,IF(Reporte_Consolidación_2022___Copy[[#This Row],[Fecha Visita Día 1]]="",2,0))</f>
        <v>0</v>
      </c>
      <c r="CA64" s="56" t="n">
        <f aca="false">IF(Reporte_Consolidación_2022___Copy[[#This Row],[Fecha Visita Día 2]]&gt;=DATE(2022,6,10),1,IF(Reporte_Consolidación_2022___Copy[[#This Row],[Fecha Visita Día 2]]="",2,0))</f>
        <v>0</v>
      </c>
    </row>
    <row r="65" customFormat="false" ht="15" hidden="true" customHeight="false" outlineLevel="0" collapsed="false">
      <c r="A65" s="21" t="s">
        <v>162</v>
      </c>
      <c r="B65" s="21" t="s">
        <v>163</v>
      </c>
      <c r="C65" s="21" t="s">
        <v>66</v>
      </c>
      <c r="D65" s="21" t="s">
        <v>285</v>
      </c>
      <c r="E65" s="21" t="s">
        <v>286</v>
      </c>
      <c r="F65" s="21" t="s">
        <v>413</v>
      </c>
      <c r="G65" s="52" t="n">
        <v>111001011819</v>
      </c>
      <c r="H65" s="0" t="n">
        <v>106</v>
      </c>
      <c r="I65" s="53" t="n">
        <v>44662</v>
      </c>
      <c r="J65" s="54" t="n">
        <v>0.395833333333333</v>
      </c>
      <c r="K65" s="21" t="s">
        <v>15</v>
      </c>
      <c r="L65" s="21"/>
      <c r="M65" s="53" t="n">
        <v>44678</v>
      </c>
      <c r="N65" s="53" t="n">
        <v>44693</v>
      </c>
      <c r="O65" s="21" t="s">
        <v>414</v>
      </c>
      <c r="P65" s="53" t="n">
        <v>44678</v>
      </c>
      <c r="Q65" s="21" t="s">
        <v>15</v>
      </c>
      <c r="R65" s="53" t="n">
        <v>44678</v>
      </c>
      <c r="S65" s="21" t="s">
        <v>15</v>
      </c>
      <c r="T65" s="53" t="n">
        <v>44678</v>
      </c>
      <c r="U65" s="21" t="s">
        <v>15</v>
      </c>
      <c r="V65" s="53" t="n">
        <v>44693</v>
      </c>
      <c r="W65" s="21" t="s">
        <v>15</v>
      </c>
      <c r="X65" s="53" t="n">
        <v>44693</v>
      </c>
      <c r="Y65" s="21" t="s">
        <v>15</v>
      </c>
      <c r="Z65" s="53" t="n">
        <v>44693</v>
      </c>
      <c r="AA65" s="21" t="s">
        <v>15</v>
      </c>
      <c r="AB65" s="53" t="n">
        <v>44678</v>
      </c>
      <c r="AC65" s="21" t="s">
        <v>15</v>
      </c>
      <c r="AD65" s="53" t="n">
        <v>44678</v>
      </c>
      <c r="AE65" s="21" t="s">
        <v>15</v>
      </c>
      <c r="AF65" s="53" t="n">
        <v>44693</v>
      </c>
      <c r="AG65" s="21" t="s">
        <v>15</v>
      </c>
      <c r="AH65" s="53"/>
      <c r="AI65" s="21" t="s">
        <v>169</v>
      </c>
      <c r="AJ65" s="53" t="n">
        <v>44693</v>
      </c>
      <c r="AK65" s="21" t="s">
        <v>15</v>
      </c>
      <c r="AL65" s="21" t="s">
        <v>202</v>
      </c>
      <c r="AM65" s="21" t="s">
        <v>415</v>
      </c>
      <c r="AN65" s="54" t="n">
        <v>44714.4743055556</v>
      </c>
      <c r="AO65" s="21" t="s">
        <v>416</v>
      </c>
      <c r="AP65" s="21" t="s">
        <v>172</v>
      </c>
      <c r="AQ65" s="21" t="s">
        <v>173</v>
      </c>
      <c r="AR65" s="21" t="s">
        <v>172</v>
      </c>
      <c r="AS65" s="0" t="s">
        <v>173</v>
      </c>
      <c r="AT65" s="21" t="s">
        <v>172</v>
      </c>
      <c r="AU65" s="0" t="s">
        <v>173</v>
      </c>
      <c r="AV65" s="0" t="n">
        <v>133</v>
      </c>
      <c r="AW65" s="0" t="s">
        <v>173</v>
      </c>
      <c r="AX65" s="0" t="n">
        <v>23</v>
      </c>
      <c r="AY65" s="0" t="s">
        <v>173</v>
      </c>
      <c r="AZ65" s="21" t="s">
        <v>172</v>
      </c>
      <c r="BA65" s="0" t="s">
        <v>173</v>
      </c>
      <c r="BB65" s="21" t="s">
        <v>172</v>
      </c>
      <c r="BC65" s="0" t="s">
        <v>173</v>
      </c>
      <c r="BG65" s="21" t="s">
        <v>415</v>
      </c>
      <c r="BH65" s="54" t="n">
        <v>44714.4743055556</v>
      </c>
      <c r="BI65" s="21" t="s">
        <v>163</v>
      </c>
      <c r="BJ65" s="54" t="n">
        <v>44712.6895833333</v>
      </c>
      <c r="BK65" s="55" t="n">
        <f aca="false">COUNTIF(Reporte_Consolidación_2022___Copy[[#This Row],[Estado llamada]],"Realizada")</f>
        <v>1</v>
      </c>
      <c r="BL65" s="55" t="n">
        <f aca="false">COUNTIF(Reporte_Consolidación_2022___Copy[[#This Row],[Estado RID]],"Realizada")</f>
        <v>1</v>
      </c>
      <c r="BM65" s="55" t="n">
        <f aca="false">COUNTIF(Reporte_Consolidación_2022___Copy[[#This Row],[Estado Encuesta Directivos]],"Realizada")</f>
        <v>1</v>
      </c>
      <c r="BN65" s="55" t="n">
        <f aca="false">COUNTIF(Reporte_Consolidación_2022___Copy[[#This Row],[Estado PPT Programa Directivos]],"Realizada")</f>
        <v>1</v>
      </c>
      <c r="BO65" s="55" t="n">
        <f aca="false">COUNTIF(Reporte_Consolidación_2022___Copy[[#This Row],[Estado PPT Programa Docentes]],"Realizada")</f>
        <v>1</v>
      </c>
      <c r="BP65" s="55" t="n">
        <f aca="false">COUNTIF(Reporte_Consolidación_2022___Copy[[#This Row],[Estado Encuesta Docentes]],"Realizada")</f>
        <v>1</v>
      </c>
      <c r="BQ65" s="55" t="n">
        <f aca="false">COUNTIF(Reporte_Consolidación_2022___Copy[[#This Row],[Estado Taller PC Docentes]],"Realizada")</f>
        <v>1</v>
      </c>
      <c r="BR65" s="55" t="n">
        <f aca="false">COUNTIF(Reporte_Consolidación_2022___Copy[[#This Row],[Estado Encuesta Estudiantes]],"Realizada")</f>
        <v>1</v>
      </c>
      <c r="BS65" s="55" t="n">
        <f aca="false">COUNTIF(Reporte_Consolidación_2022___Copy[[#This Row],[Estado Infraestructura]],"Realizada")</f>
        <v>1</v>
      </c>
      <c r="BT65" s="55" t="n">
        <f aca="false">COUNTIF(Reporte_Consolidación_2022___Copy[[#This Row],[Estado Entrevista Líder Área Informática]],"Realizada")</f>
        <v>1</v>
      </c>
      <c r="BU65" s="55" t="n">
        <f aca="false">IF(Reporte_Consolidación_2022___Copy[[#This Row],[Estado Obs Aula]]="Realizada",1,IF(Reporte_Consolidación_2022___Copy[[#This Row],[Estado Obs Aula]]="NO aplica fichas",1,0))</f>
        <v>1</v>
      </c>
      <c r="BV65" s="55" t="n">
        <f aca="false">COUNTIF(Reporte_Consolidación_2022___Copy[[#This Row],[Estado Recolección Documental]],"Realizada")</f>
        <v>1</v>
      </c>
      <c r="BX65" s="56" t="n">
        <f aca="false">COUNTIF(Reporte_Consolidación_2022___Copy[[#This Row],[Nombre Coordinadora]:[Estado Recolección Documental]],"Realizada")</f>
        <v>11</v>
      </c>
      <c r="BY65" s="57" t="n">
        <f aca="false">BX65/12</f>
        <v>0.916666666666667</v>
      </c>
      <c r="BZ65" s="56" t="n">
        <f aca="false">IF(Reporte_Consolidación_2022___Copy[[#This Row],[Fecha Visita Día 1]]&gt;=DATE(2022,6,10),1,IF(Reporte_Consolidación_2022___Copy[[#This Row],[Fecha Visita Día 1]]="",2,0))</f>
        <v>0</v>
      </c>
      <c r="CA65" s="56" t="n">
        <f aca="false">IF(Reporte_Consolidación_2022___Copy[[#This Row],[Fecha Visita Día 2]]&gt;=DATE(2022,6,10),1,IF(Reporte_Consolidación_2022___Copy[[#This Row],[Fecha Visita Día 2]]="",2,0))</f>
        <v>0</v>
      </c>
    </row>
    <row r="66" customFormat="false" ht="15" hidden="true" customHeight="false" outlineLevel="0" collapsed="false">
      <c r="A66" s="21" t="s">
        <v>162</v>
      </c>
      <c r="B66" s="21" t="s">
        <v>163</v>
      </c>
      <c r="C66" s="21" t="s">
        <v>66</v>
      </c>
      <c r="D66" s="21" t="s">
        <v>285</v>
      </c>
      <c r="E66" s="21" t="s">
        <v>286</v>
      </c>
      <c r="F66" s="21" t="s">
        <v>417</v>
      </c>
      <c r="G66" s="52" t="n">
        <v>111001024732</v>
      </c>
      <c r="H66" s="0" t="n">
        <v>107</v>
      </c>
      <c r="I66" s="53" t="n">
        <v>44659</v>
      </c>
      <c r="J66" s="54" t="n">
        <v>0.1875</v>
      </c>
      <c r="K66" s="21" t="s">
        <v>15</v>
      </c>
      <c r="L66" s="21"/>
      <c r="M66" s="53" t="n">
        <v>44670</v>
      </c>
      <c r="N66" s="53" t="n">
        <v>44671</v>
      </c>
      <c r="O66" s="21"/>
      <c r="P66" s="53" t="n">
        <v>44670</v>
      </c>
      <c r="Q66" s="21" t="s">
        <v>15</v>
      </c>
      <c r="R66" s="53" t="n">
        <v>44670</v>
      </c>
      <c r="S66" s="21" t="s">
        <v>15</v>
      </c>
      <c r="T66" s="53" t="n">
        <v>44670</v>
      </c>
      <c r="U66" s="21" t="s">
        <v>15</v>
      </c>
      <c r="V66" s="53" t="n">
        <v>44670</v>
      </c>
      <c r="W66" s="21" t="s">
        <v>15</v>
      </c>
      <c r="X66" s="53" t="n">
        <v>44670</v>
      </c>
      <c r="Y66" s="21" t="s">
        <v>15</v>
      </c>
      <c r="Z66" s="53" t="n">
        <v>44670</v>
      </c>
      <c r="AA66" s="21" t="s">
        <v>15</v>
      </c>
      <c r="AB66" s="53" t="n">
        <v>44670</v>
      </c>
      <c r="AC66" s="21" t="s">
        <v>15</v>
      </c>
      <c r="AD66" s="53" t="n">
        <v>44671</v>
      </c>
      <c r="AE66" s="21" t="s">
        <v>15</v>
      </c>
      <c r="AF66" s="53" t="n">
        <v>44671</v>
      </c>
      <c r="AG66" s="21" t="s">
        <v>15</v>
      </c>
      <c r="AH66" s="53"/>
      <c r="AI66" s="21" t="s">
        <v>169</v>
      </c>
      <c r="AJ66" s="53" t="n">
        <v>44671</v>
      </c>
      <c r="AK66" s="21" t="s">
        <v>15</v>
      </c>
      <c r="AL66" s="21" t="s">
        <v>202</v>
      </c>
      <c r="AM66" s="21" t="s">
        <v>415</v>
      </c>
      <c r="AN66" s="54" t="n">
        <v>44714.4743055556</v>
      </c>
      <c r="AO66" s="21" t="s">
        <v>418</v>
      </c>
      <c r="AP66" s="21" t="s">
        <v>172</v>
      </c>
      <c r="AQ66" s="21" t="s">
        <v>173</v>
      </c>
      <c r="AR66" s="21" t="s">
        <v>172</v>
      </c>
      <c r="AS66" s="0" t="s">
        <v>173</v>
      </c>
      <c r="AT66" s="21" t="s">
        <v>172</v>
      </c>
      <c r="AU66" s="0" t="s">
        <v>173</v>
      </c>
      <c r="AV66" s="0" t="n">
        <v>84</v>
      </c>
      <c r="AW66" s="0" t="s">
        <v>173</v>
      </c>
      <c r="AX66" s="0" t="n">
        <v>32</v>
      </c>
      <c r="AY66" s="0" t="s">
        <v>173</v>
      </c>
      <c r="AZ66" s="21" t="s">
        <v>172</v>
      </c>
      <c r="BA66" s="0" t="s">
        <v>173</v>
      </c>
      <c r="BB66" s="21" t="s">
        <v>172</v>
      </c>
      <c r="BC66" s="0" t="s">
        <v>173</v>
      </c>
      <c r="BG66" s="21" t="s">
        <v>415</v>
      </c>
      <c r="BH66" s="54" t="n">
        <v>44714.4743055556</v>
      </c>
      <c r="BI66" s="21" t="s">
        <v>163</v>
      </c>
      <c r="BJ66" s="54" t="n">
        <v>44698.9083333333</v>
      </c>
      <c r="BK66" s="55" t="n">
        <f aca="false">COUNTIF(Reporte_Consolidación_2022___Copy[[#This Row],[Estado llamada]],"Realizada")</f>
        <v>1</v>
      </c>
      <c r="BL66" s="55" t="n">
        <f aca="false">COUNTIF(Reporte_Consolidación_2022___Copy[[#This Row],[Estado RID]],"Realizada")</f>
        <v>1</v>
      </c>
      <c r="BM66" s="55" t="n">
        <f aca="false">COUNTIF(Reporte_Consolidación_2022___Copy[[#This Row],[Estado Encuesta Directivos]],"Realizada")</f>
        <v>1</v>
      </c>
      <c r="BN66" s="55" t="n">
        <f aca="false">COUNTIF(Reporte_Consolidación_2022___Copy[[#This Row],[Estado PPT Programa Directivos]],"Realizada")</f>
        <v>1</v>
      </c>
      <c r="BO66" s="55" t="n">
        <f aca="false">COUNTIF(Reporte_Consolidación_2022___Copy[[#This Row],[Estado PPT Programa Docentes]],"Realizada")</f>
        <v>1</v>
      </c>
      <c r="BP66" s="55" t="n">
        <f aca="false">COUNTIF(Reporte_Consolidación_2022___Copy[[#This Row],[Estado Encuesta Docentes]],"Realizada")</f>
        <v>1</v>
      </c>
      <c r="BQ66" s="55" t="n">
        <f aca="false">COUNTIF(Reporte_Consolidación_2022___Copy[[#This Row],[Estado Taller PC Docentes]],"Realizada")</f>
        <v>1</v>
      </c>
      <c r="BR66" s="55" t="n">
        <f aca="false">COUNTIF(Reporte_Consolidación_2022___Copy[[#This Row],[Estado Encuesta Estudiantes]],"Realizada")</f>
        <v>1</v>
      </c>
      <c r="BS66" s="55" t="n">
        <f aca="false">COUNTIF(Reporte_Consolidación_2022___Copy[[#This Row],[Estado Infraestructura]],"Realizada")</f>
        <v>1</v>
      </c>
      <c r="BT66" s="55" t="n">
        <f aca="false">COUNTIF(Reporte_Consolidación_2022___Copy[[#This Row],[Estado Entrevista Líder Área Informática]],"Realizada")</f>
        <v>1</v>
      </c>
      <c r="BU66" s="55" t="n">
        <f aca="false">IF(Reporte_Consolidación_2022___Copy[[#This Row],[Estado Obs Aula]]="Realizada",1,IF(Reporte_Consolidación_2022___Copy[[#This Row],[Estado Obs Aula]]="NO aplica fichas",1,0))</f>
        <v>1</v>
      </c>
      <c r="BV66" s="55" t="n">
        <f aca="false">COUNTIF(Reporte_Consolidación_2022___Copy[[#This Row],[Estado Recolección Documental]],"Realizada")</f>
        <v>1</v>
      </c>
      <c r="BX66" s="56" t="n">
        <f aca="false">COUNTIF(Reporte_Consolidación_2022___Copy[[#This Row],[Nombre Coordinadora]:[Estado Recolección Documental]],"Realizada")</f>
        <v>11</v>
      </c>
      <c r="BY66" s="57" t="n">
        <f aca="false">BX66/12</f>
        <v>0.916666666666667</v>
      </c>
      <c r="BZ66" s="56" t="n">
        <f aca="false">IF(Reporte_Consolidación_2022___Copy[[#This Row],[Fecha Visita Día 1]]&gt;=DATE(2022,6,10),1,IF(Reporte_Consolidación_2022___Copy[[#This Row],[Fecha Visita Día 1]]="",2,0))</f>
        <v>0</v>
      </c>
      <c r="CA66" s="56" t="n">
        <f aca="false">IF(Reporte_Consolidación_2022___Copy[[#This Row],[Fecha Visita Día 2]]&gt;=DATE(2022,6,10),1,IF(Reporte_Consolidación_2022___Copy[[#This Row],[Fecha Visita Día 2]]="",2,0))</f>
        <v>0</v>
      </c>
    </row>
    <row r="67" customFormat="false" ht="15" hidden="true" customHeight="false" outlineLevel="0" collapsed="false">
      <c r="A67" s="21" t="s">
        <v>162</v>
      </c>
      <c r="B67" s="21" t="s">
        <v>163</v>
      </c>
      <c r="C67" s="21" t="s">
        <v>66</v>
      </c>
      <c r="D67" s="21" t="s">
        <v>285</v>
      </c>
      <c r="E67" s="21" t="s">
        <v>286</v>
      </c>
      <c r="F67" s="21" t="s">
        <v>419</v>
      </c>
      <c r="G67" s="52" t="n">
        <v>111102000753</v>
      </c>
      <c r="H67" s="0" t="n">
        <v>108</v>
      </c>
      <c r="I67" s="53" t="n">
        <v>44659</v>
      </c>
      <c r="J67" s="54" t="n">
        <v>0.260416666666667</v>
      </c>
      <c r="K67" s="21" t="s">
        <v>15</v>
      </c>
      <c r="L67" s="21"/>
      <c r="M67" s="53" t="n">
        <v>44680</v>
      </c>
      <c r="N67" s="53" t="n">
        <v>44692</v>
      </c>
      <c r="O67" s="21" t="s">
        <v>420</v>
      </c>
      <c r="P67" s="53" t="n">
        <v>44680</v>
      </c>
      <c r="Q67" s="21" t="s">
        <v>15</v>
      </c>
      <c r="R67" s="53" t="n">
        <v>44692</v>
      </c>
      <c r="S67" s="21" t="s">
        <v>15</v>
      </c>
      <c r="T67" s="53" t="n">
        <v>44690</v>
      </c>
      <c r="U67" s="21" t="s">
        <v>15</v>
      </c>
      <c r="V67" s="53" t="n">
        <v>44692</v>
      </c>
      <c r="W67" s="21" t="s">
        <v>15</v>
      </c>
      <c r="X67" s="53" t="n">
        <v>44692</v>
      </c>
      <c r="Y67" s="21" t="s">
        <v>15</v>
      </c>
      <c r="Z67" s="53" t="n">
        <v>44692</v>
      </c>
      <c r="AA67" s="21" t="s">
        <v>15</v>
      </c>
      <c r="AB67" s="53" t="n">
        <v>44692</v>
      </c>
      <c r="AC67" s="21" t="s">
        <v>15</v>
      </c>
      <c r="AD67" s="53" t="n">
        <v>44680</v>
      </c>
      <c r="AE67" s="21" t="s">
        <v>15</v>
      </c>
      <c r="AF67" s="53" t="n">
        <v>44680</v>
      </c>
      <c r="AG67" s="21" t="s">
        <v>15</v>
      </c>
      <c r="AH67" s="53"/>
      <c r="AI67" s="21" t="s">
        <v>169</v>
      </c>
      <c r="AJ67" s="53" t="n">
        <v>44680</v>
      </c>
      <c r="AK67" s="21" t="s">
        <v>15</v>
      </c>
      <c r="AL67" s="21" t="s">
        <v>202</v>
      </c>
      <c r="AM67" s="21" t="s">
        <v>415</v>
      </c>
      <c r="AN67" s="54" t="n">
        <v>44713.6555555556</v>
      </c>
      <c r="AO67" s="21" t="s">
        <v>421</v>
      </c>
      <c r="AP67" s="21" t="s">
        <v>172</v>
      </c>
      <c r="AQ67" s="21" t="s">
        <v>173</v>
      </c>
      <c r="AR67" s="21" t="s">
        <v>172</v>
      </c>
      <c r="AS67" s="0" t="s">
        <v>173</v>
      </c>
      <c r="AT67" s="21" t="s">
        <v>172</v>
      </c>
      <c r="AU67" s="0" t="s">
        <v>173</v>
      </c>
      <c r="AV67" s="0" t="n">
        <v>135</v>
      </c>
      <c r="AW67" s="0" t="s">
        <v>173</v>
      </c>
      <c r="AX67" s="0" t="n">
        <v>10</v>
      </c>
      <c r="AY67" s="0" t="s">
        <v>173</v>
      </c>
      <c r="AZ67" s="21" t="s">
        <v>172</v>
      </c>
      <c r="BA67" s="0" t="s">
        <v>173</v>
      </c>
      <c r="BB67" s="21" t="s">
        <v>172</v>
      </c>
      <c r="BC67" s="0" t="s">
        <v>173</v>
      </c>
      <c r="BG67" s="21" t="s">
        <v>415</v>
      </c>
      <c r="BH67" s="54" t="n">
        <v>44713.6555555556</v>
      </c>
      <c r="BI67" s="21" t="s">
        <v>163</v>
      </c>
      <c r="BJ67" s="54" t="n">
        <v>44712.7104166667</v>
      </c>
      <c r="BK67" s="55" t="n">
        <f aca="false">COUNTIF(Reporte_Consolidación_2022___Copy[[#This Row],[Estado llamada]],"Realizada")</f>
        <v>1</v>
      </c>
      <c r="BL67" s="55" t="n">
        <f aca="false">COUNTIF(Reporte_Consolidación_2022___Copy[[#This Row],[Estado RID]],"Realizada")</f>
        <v>1</v>
      </c>
      <c r="BM67" s="55" t="n">
        <f aca="false">COUNTIF(Reporte_Consolidación_2022___Copy[[#This Row],[Estado Encuesta Directivos]],"Realizada")</f>
        <v>1</v>
      </c>
      <c r="BN67" s="55" t="n">
        <f aca="false">COUNTIF(Reporte_Consolidación_2022___Copy[[#This Row],[Estado PPT Programa Directivos]],"Realizada")</f>
        <v>1</v>
      </c>
      <c r="BO67" s="55" t="n">
        <f aca="false">COUNTIF(Reporte_Consolidación_2022___Copy[[#This Row],[Estado PPT Programa Docentes]],"Realizada")</f>
        <v>1</v>
      </c>
      <c r="BP67" s="55" t="n">
        <f aca="false">COUNTIF(Reporte_Consolidación_2022___Copy[[#This Row],[Estado Encuesta Docentes]],"Realizada")</f>
        <v>1</v>
      </c>
      <c r="BQ67" s="55" t="n">
        <f aca="false">COUNTIF(Reporte_Consolidación_2022___Copy[[#This Row],[Estado Taller PC Docentes]],"Realizada")</f>
        <v>1</v>
      </c>
      <c r="BR67" s="55" t="n">
        <f aca="false">COUNTIF(Reporte_Consolidación_2022___Copy[[#This Row],[Estado Encuesta Estudiantes]],"Realizada")</f>
        <v>1</v>
      </c>
      <c r="BS67" s="55" t="n">
        <f aca="false">COUNTIF(Reporte_Consolidación_2022___Copy[[#This Row],[Estado Infraestructura]],"Realizada")</f>
        <v>1</v>
      </c>
      <c r="BT67" s="55" t="n">
        <f aca="false">COUNTIF(Reporte_Consolidación_2022___Copy[[#This Row],[Estado Entrevista Líder Área Informática]],"Realizada")</f>
        <v>1</v>
      </c>
      <c r="BU67" s="55" t="n">
        <f aca="false">IF(Reporte_Consolidación_2022___Copy[[#This Row],[Estado Obs Aula]]="Realizada",1,IF(Reporte_Consolidación_2022___Copy[[#This Row],[Estado Obs Aula]]="NO aplica fichas",1,0))</f>
        <v>1</v>
      </c>
      <c r="BV67" s="55" t="n">
        <f aca="false">COUNTIF(Reporte_Consolidación_2022___Copy[[#This Row],[Estado Recolección Documental]],"Realizada")</f>
        <v>1</v>
      </c>
      <c r="BX67" s="56" t="n">
        <f aca="false">COUNTIF(Reporte_Consolidación_2022___Copy[[#This Row],[Nombre Coordinadora]:[Estado Recolección Documental]],"Realizada")</f>
        <v>11</v>
      </c>
      <c r="BY67" s="57" t="n">
        <f aca="false">BX67/12</f>
        <v>0.916666666666667</v>
      </c>
      <c r="BZ67" s="56" t="n">
        <f aca="false">IF(Reporte_Consolidación_2022___Copy[[#This Row],[Fecha Visita Día 1]]&gt;=DATE(2022,6,10),1,IF(Reporte_Consolidación_2022___Copy[[#This Row],[Fecha Visita Día 1]]="",2,0))</f>
        <v>0</v>
      </c>
      <c r="CA67" s="56" t="n">
        <f aca="false">IF(Reporte_Consolidación_2022___Copy[[#This Row],[Fecha Visita Día 2]]&gt;=DATE(2022,6,10),1,IF(Reporte_Consolidación_2022___Copy[[#This Row],[Fecha Visita Día 2]]="",2,0))</f>
        <v>0</v>
      </c>
    </row>
    <row r="68" customFormat="false" ht="15" hidden="true" customHeight="false" outlineLevel="0" collapsed="false">
      <c r="A68" s="21" t="s">
        <v>162</v>
      </c>
      <c r="B68" s="21" t="s">
        <v>163</v>
      </c>
      <c r="C68" s="21" t="s">
        <v>66</v>
      </c>
      <c r="D68" s="21" t="s">
        <v>285</v>
      </c>
      <c r="E68" s="21" t="s">
        <v>286</v>
      </c>
      <c r="F68" s="21" t="s">
        <v>422</v>
      </c>
      <c r="G68" s="52" t="n">
        <v>111769000247</v>
      </c>
      <c r="H68" s="0" t="n">
        <v>109</v>
      </c>
      <c r="I68" s="53" t="n">
        <v>44659</v>
      </c>
      <c r="J68" s="54" t="n">
        <v>0.229166666666667</v>
      </c>
      <c r="K68" s="21" t="s">
        <v>15</v>
      </c>
      <c r="L68" s="21" t="s">
        <v>423</v>
      </c>
      <c r="M68" s="53" t="n">
        <v>44676</v>
      </c>
      <c r="N68" s="53" t="n">
        <v>44677</v>
      </c>
      <c r="O68" s="21"/>
      <c r="P68" s="53" t="n">
        <v>44676</v>
      </c>
      <c r="Q68" s="21" t="s">
        <v>15</v>
      </c>
      <c r="R68" s="53" t="n">
        <v>44676</v>
      </c>
      <c r="S68" s="21" t="s">
        <v>15</v>
      </c>
      <c r="T68" s="53" t="n">
        <v>44676</v>
      </c>
      <c r="U68" s="21" t="s">
        <v>15</v>
      </c>
      <c r="V68" s="53" t="n">
        <v>44676</v>
      </c>
      <c r="W68" s="21" t="s">
        <v>15</v>
      </c>
      <c r="X68" s="53" t="n">
        <v>44676</v>
      </c>
      <c r="Y68" s="21" t="s">
        <v>15</v>
      </c>
      <c r="Z68" s="53" t="n">
        <v>44676</v>
      </c>
      <c r="AA68" s="21" t="s">
        <v>15</v>
      </c>
      <c r="AB68" s="53" t="n">
        <v>44676</v>
      </c>
      <c r="AC68" s="21" t="s">
        <v>15</v>
      </c>
      <c r="AD68" s="53" t="n">
        <v>44677</v>
      </c>
      <c r="AE68" s="21" t="s">
        <v>15</v>
      </c>
      <c r="AF68" s="53" t="n">
        <v>44677</v>
      </c>
      <c r="AG68" s="21" t="s">
        <v>15</v>
      </c>
      <c r="AH68" s="53"/>
      <c r="AI68" s="21" t="s">
        <v>169</v>
      </c>
      <c r="AJ68" s="53" t="n">
        <v>44677</v>
      </c>
      <c r="AK68" s="21" t="s">
        <v>15</v>
      </c>
      <c r="AL68" s="21" t="s">
        <v>202</v>
      </c>
      <c r="AM68" s="21" t="s">
        <v>415</v>
      </c>
      <c r="AN68" s="54" t="n">
        <v>44704.50625</v>
      </c>
      <c r="AO68" s="21" t="s">
        <v>424</v>
      </c>
      <c r="AP68" s="21" t="s">
        <v>172</v>
      </c>
      <c r="AQ68" s="21" t="s">
        <v>173</v>
      </c>
      <c r="AR68" s="21" t="s">
        <v>172</v>
      </c>
      <c r="AS68" s="0" t="s">
        <v>173</v>
      </c>
      <c r="AT68" s="21" t="s">
        <v>172</v>
      </c>
      <c r="AU68" s="0" t="s">
        <v>173</v>
      </c>
      <c r="AV68" s="0" t="n">
        <v>122</v>
      </c>
      <c r="AW68" s="0" t="s">
        <v>173</v>
      </c>
      <c r="AX68" s="0" t="n">
        <v>16</v>
      </c>
      <c r="AY68" s="0" t="s">
        <v>173</v>
      </c>
      <c r="AZ68" s="21" t="s">
        <v>172</v>
      </c>
      <c r="BA68" s="0" t="s">
        <v>173</v>
      </c>
      <c r="BB68" s="21" t="s">
        <v>172</v>
      </c>
      <c r="BC68" s="0" t="s">
        <v>173</v>
      </c>
      <c r="BG68" s="21" t="s">
        <v>415</v>
      </c>
      <c r="BH68" s="54" t="n">
        <v>44704.50625</v>
      </c>
      <c r="BI68" s="21" t="s">
        <v>163</v>
      </c>
      <c r="BJ68" s="54" t="n">
        <v>44703.7798611111</v>
      </c>
      <c r="BK68" s="55" t="n">
        <f aca="false">COUNTIF(Reporte_Consolidación_2022___Copy[[#This Row],[Estado llamada]],"Realizada")</f>
        <v>1</v>
      </c>
      <c r="BL68" s="55" t="n">
        <f aca="false">COUNTIF(Reporte_Consolidación_2022___Copy[[#This Row],[Estado RID]],"Realizada")</f>
        <v>1</v>
      </c>
      <c r="BM68" s="55" t="n">
        <f aca="false">COUNTIF(Reporte_Consolidación_2022___Copy[[#This Row],[Estado Encuesta Directivos]],"Realizada")</f>
        <v>1</v>
      </c>
      <c r="BN68" s="55" t="n">
        <f aca="false">COUNTIF(Reporte_Consolidación_2022___Copy[[#This Row],[Estado PPT Programa Directivos]],"Realizada")</f>
        <v>1</v>
      </c>
      <c r="BO68" s="55" t="n">
        <f aca="false">COUNTIF(Reporte_Consolidación_2022___Copy[[#This Row],[Estado PPT Programa Docentes]],"Realizada")</f>
        <v>1</v>
      </c>
      <c r="BP68" s="55" t="n">
        <f aca="false">COUNTIF(Reporte_Consolidación_2022___Copy[[#This Row],[Estado Encuesta Docentes]],"Realizada")</f>
        <v>1</v>
      </c>
      <c r="BQ68" s="55" t="n">
        <f aca="false">COUNTIF(Reporte_Consolidación_2022___Copy[[#This Row],[Estado Taller PC Docentes]],"Realizada")</f>
        <v>1</v>
      </c>
      <c r="BR68" s="55" t="n">
        <f aca="false">COUNTIF(Reporte_Consolidación_2022___Copy[[#This Row],[Estado Encuesta Estudiantes]],"Realizada")</f>
        <v>1</v>
      </c>
      <c r="BS68" s="55" t="n">
        <f aca="false">COUNTIF(Reporte_Consolidación_2022___Copy[[#This Row],[Estado Infraestructura]],"Realizada")</f>
        <v>1</v>
      </c>
      <c r="BT68" s="55" t="n">
        <f aca="false">COUNTIF(Reporte_Consolidación_2022___Copy[[#This Row],[Estado Entrevista Líder Área Informática]],"Realizada")</f>
        <v>1</v>
      </c>
      <c r="BU68" s="55" t="n">
        <f aca="false">IF(Reporte_Consolidación_2022___Copy[[#This Row],[Estado Obs Aula]]="Realizada",1,IF(Reporte_Consolidación_2022___Copy[[#This Row],[Estado Obs Aula]]="NO aplica fichas",1,0))</f>
        <v>1</v>
      </c>
      <c r="BV68" s="55" t="n">
        <f aca="false">COUNTIF(Reporte_Consolidación_2022___Copy[[#This Row],[Estado Recolección Documental]],"Realizada")</f>
        <v>1</v>
      </c>
      <c r="BX68" s="56" t="n">
        <f aca="false">COUNTIF(Reporte_Consolidación_2022___Copy[[#This Row],[Nombre Coordinadora]:[Estado Recolección Documental]],"Realizada")</f>
        <v>11</v>
      </c>
      <c r="BY68" s="57" t="n">
        <f aca="false">BX68/12</f>
        <v>0.916666666666667</v>
      </c>
      <c r="BZ68" s="56" t="n">
        <f aca="false">IF(Reporte_Consolidación_2022___Copy[[#This Row],[Fecha Visita Día 1]]&gt;=DATE(2022,6,10),1,IF(Reporte_Consolidación_2022___Copy[[#This Row],[Fecha Visita Día 1]]="",2,0))</f>
        <v>0</v>
      </c>
      <c r="CA68" s="56" t="n">
        <f aca="false">IF(Reporte_Consolidación_2022___Copy[[#This Row],[Fecha Visita Día 2]]&gt;=DATE(2022,6,10),1,IF(Reporte_Consolidación_2022___Copy[[#This Row],[Fecha Visita Día 2]]="",2,0))</f>
        <v>0</v>
      </c>
    </row>
    <row r="69" customFormat="false" ht="15" hidden="true" customHeight="false" outlineLevel="0" collapsed="false">
      <c r="A69" s="21" t="s">
        <v>162</v>
      </c>
      <c r="B69" s="21" t="s">
        <v>163</v>
      </c>
      <c r="C69" s="21" t="s">
        <v>66</v>
      </c>
      <c r="D69" s="21" t="s">
        <v>285</v>
      </c>
      <c r="E69" s="21" t="s">
        <v>286</v>
      </c>
      <c r="F69" s="21" t="s">
        <v>425</v>
      </c>
      <c r="G69" s="52" t="n">
        <v>111001019411</v>
      </c>
      <c r="H69" s="0" t="n">
        <v>110</v>
      </c>
      <c r="I69" s="53" t="n">
        <v>44659</v>
      </c>
      <c r="J69" s="54" t="n">
        <v>0.208333333333333</v>
      </c>
      <c r="K69" s="21" t="s">
        <v>15</v>
      </c>
      <c r="L69" s="21" t="s">
        <v>423</v>
      </c>
      <c r="M69" s="53" t="n">
        <v>44672</v>
      </c>
      <c r="N69" s="53" t="n">
        <v>44673</v>
      </c>
      <c r="O69" s="21"/>
      <c r="P69" s="53" t="n">
        <v>44672</v>
      </c>
      <c r="Q69" s="21" t="s">
        <v>15</v>
      </c>
      <c r="R69" s="53" t="n">
        <v>44672</v>
      </c>
      <c r="S69" s="21" t="s">
        <v>15</v>
      </c>
      <c r="T69" s="53" t="n">
        <v>44672</v>
      </c>
      <c r="U69" s="21" t="s">
        <v>15</v>
      </c>
      <c r="V69" s="53" t="n">
        <v>44672</v>
      </c>
      <c r="W69" s="21" t="s">
        <v>15</v>
      </c>
      <c r="X69" s="53" t="n">
        <v>44672</v>
      </c>
      <c r="Y69" s="21" t="s">
        <v>15</v>
      </c>
      <c r="Z69" s="53" t="n">
        <v>44672</v>
      </c>
      <c r="AA69" s="21" t="s">
        <v>15</v>
      </c>
      <c r="AB69" s="53" t="n">
        <v>44673</v>
      </c>
      <c r="AC69" s="21" t="s">
        <v>15</v>
      </c>
      <c r="AD69" s="53" t="n">
        <v>44673</v>
      </c>
      <c r="AE69" s="21" t="s">
        <v>15</v>
      </c>
      <c r="AF69" s="53" t="n">
        <v>44673</v>
      </c>
      <c r="AG69" s="21" t="s">
        <v>15</v>
      </c>
      <c r="AH69" s="53"/>
      <c r="AI69" s="21" t="s">
        <v>169</v>
      </c>
      <c r="AJ69" s="53" t="n">
        <v>44673</v>
      </c>
      <c r="AK69" s="21" t="s">
        <v>15</v>
      </c>
      <c r="AL69" s="21" t="s">
        <v>202</v>
      </c>
      <c r="AM69" s="21" t="s">
        <v>415</v>
      </c>
      <c r="AN69" s="54" t="n">
        <v>44704.5069444444</v>
      </c>
      <c r="AO69" s="21" t="s">
        <v>426</v>
      </c>
      <c r="AP69" s="21" t="s">
        <v>172</v>
      </c>
      <c r="AQ69" s="21" t="s">
        <v>173</v>
      </c>
      <c r="AR69" s="21" t="s">
        <v>172</v>
      </c>
      <c r="AS69" s="0" t="s">
        <v>173</v>
      </c>
      <c r="AT69" s="21" t="s">
        <v>172</v>
      </c>
      <c r="AU69" s="0" t="s">
        <v>173</v>
      </c>
      <c r="AV69" s="0" t="n">
        <v>123</v>
      </c>
      <c r="AW69" s="0" t="s">
        <v>173</v>
      </c>
      <c r="AX69" s="0" t="n">
        <v>20</v>
      </c>
      <c r="AY69" s="0" t="s">
        <v>173</v>
      </c>
      <c r="AZ69" s="21" t="s">
        <v>172</v>
      </c>
      <c r="BA69" s="0" t="s">
        <v>173</v>
      </c>
      <c r="BB69" s="21" t="s">
        <v>172</v>
      </c>
      <c r="BC69" s="0" t="s">
        <v>173</v>
      </c>
      <c r="BG69" s="21" t="s">
        <v>415</v>
      </c>
      <c r="BH69" s="54" t="n">
        <v>44704.5069444444</v>
      </c>
      <c r="BI69" s="21" t="s">
        <v>163</v>
      </c>
      <c r="BJ69" s="54" t="n">
        <v>44698.9097222222</v>
      </c>
      <c r="BK69" s="55" t="n">
        <f aca="false">COUNTIF(Reporte_Consolidación_2022___Copy[[#This Row],[Estado llamada]],"Realizada")</f>
        <v>1</v>
      </c>
      <c r="BL69" s="55" t="n">
        <f aca="false">COUNTIF(Reporte_Consolidación_2022___Copy[[#This Row],[Estado RID]],"Realizada")</f>
        <v>1</v>
      </c>
      <c r="BM69" s="55" t="n">
        <f aca="false">COUNTIF(Reporte_Consolidación_2022___Copy[[#This Row],[Estado Encuesta Directivos]],"Realizada")</f>
        <v>1</v>
      </c>
      <c r="BN69" s="55" t="n">
        <f aca="false">COUNTIF(Reporte_Consolidación_2022___Copy[[#This Row],[Estado PPT Programa Directivos]],"Realizada")</f>
        <v>1</v>
      </c>
      <c r="BO69" s="55" t="n">
        <f aca="false">COUNTIF(Reporte_Consolidación_2022___Copy[[#This Row],[Estado PPT Programa Docentes]],"Realizada")</f>
        <v>1</v>
      </c>
      <c r="BP69" s="55" t="n">
        <f aca="false">COUNTIF(Reporte_Consolidación_2022___Copy[[#This Row],[Estado Encuesta Docentes]],"Realizada")</f>
        <v>1</v>
      </c>
      <c r="BQ69" s="55" t="n">
        <f aca="false">COUNTIF(Reporte_Consolidación_2022___Copy[[#This Row],[Estado Taller PC Docentes]],"Realizada")</f>
        <v>1</v>
      </c>
      <c r="BR69" s="55" t="n">
        <f aca="false">COUNTIF(Reporte_Consolidación_2022___Copy[[#This Row],[Estado Encuesta Estudiantes]],"Realizada")</f>
        <v>1</v>
      </c>
      <c r="BS69" s="55" t="n">
        <f aca="false">COUNTIF(Reporte_Consolidación_2022___Copy[[#This Row],[Estado Infraestructura]],"Realizada")</f>
        <v>1</v>
      </c>
      <c r="BT69" s="55" t="n">
        <f aca="false">COUNTIF(Reporte_Consolidación_2022___Copy[[#This Row],[Estado Entrevista Líder Área Informática]],"Realizada")</f>
        <v>1</v>
      </c>
      <c r="BU69" s="55" t="n">
        <f aca="false">IF(Reporte_Consolidación_2022___Copy[[#This Row],[Estado Obs Aula]]="Realizada",1,IF(Reporte_Consolidación_2022___Copy[[#This Row],[Estado Obs Aula]]="NO aplica fichas",1,0))</f>
        <v>1</v>
      </c>
      <c r="BV69" s="55" t="n">
        <f aca="false">COUNTIF(Reporte_Consolidación_2022___Copy[[#This Row],[Estado Recolección Documental]],"Realizada")</f>
        <v>1</v>
      </c>
      <c r="BX69" s="56" t="n">
        <f aca="false">COUNTIF(Reporte_Consolidación_2022___Copy[[#This Row],[Nombre Coordinadora]:[Estado Recolección Documental]],"Realizada")</f>
        <v>11</v>
      </c>
      <c r="BY69" s="57" t="n">
        <f aca="false">BX69/12</f>
        <v>0.916666666666667</v>
      </c>
      <c r="BZ69" s="56" t="n">
        <f aca="false">IF(Reporte_Consolidación_2022___Copy[[#This Row],[Fecha Visita Día 1]]&gt;=DATE(2022,6,10),1,IF(Reporte_Consolidación_2022___Copy[[#This Row],[Fecha Visita Día 1]]="",2,0))</f>
        <v>0</v>
      </c>
      <c r="CA69" s="56" t="n">
        <f aca="false">IF(Reporte_Consolidación_2022___Copy[[#This Row],[Fecha Visita Día 2]]&gt;=DATE(2022,6,10),1,IF(Reporte_Consolidación_2022___Copy[[#This Row],[Fecha Visita Día 2]]="",2,0))</f>
        <v>0</v>
      </c>
    </row>
    <row r="70" customFormat="false" ht="15" hidden="true" customHeight="false" outlineLevel="0" collapsed="false">
      <c r="A70" s="21" t="s">
        <v>162</v>
      </c>
      <c r="B70" s="21" t="s">
        <v>163</v>
      </c>
      <c r="C70" s="21" t="s">
        <v>66</v>
      </c>
      <c r="D70" s="21" t="s">
        <v>427</v>
      </c>
      <c r="E70" s="21" t="s">
        <v>428</v>
      </c>
      <c r="F70" s="21" t="s">
        <v>429</v>
      </c>
      <c r="G70" s="52" t="n">
        <v>188001000071</v>
      </c>
      <c r="H70" s="0" t="n">
        <v>111</v>
      </c>
      <c r="I70" s="53" t="n">
        <v>44662</v>
      </c>
      <c r="J70" s="54" t="n">
        <v>0.395833333333333</v>
      </c>
      <c r="K70" s="21" t="s">
        <v>15</v>
      </c>
      <c r="L70" s="21"/>
      <c r="M70" s="53" t="n">
        <v>44686</v>
      </c>
      <c r="N70" s="53" t="n">
        <v>44687</v>
      </c>
      <c r="O70" s="21"/>
      <c r="P70" s="53" t="n">
        <v>44686</v>
      </c>
      <c r="Q70" s="21" t="s">
        <v>15</v>
      </c>
      <c r="R70" s="53" t="n">
        <v>44686</v>
      </c>
      <c r="S70" s="21" t="s">
        <v>15</v>
      </c>
      <c r="T70" s="53" t="n">
        <v>44686</v>
      </c>
      <c r="U70" s="21" t="s">
        <v>15</v>
      </c>
      <c r="V70" s="53" t="n">
        <v>44686</v>
      </c>
      <c r="W70" s="21" t="s">
        <v>15</v>
      </c>
      <c r="X70" s="53" t="n">
        <v>44686</v>
      </c>
      <c r="Y70" s="21" t="s">
        <v>15</v>
      </c>
      <c r="Z70" s="53" t="n">
        <v>44686</v>
      </c>
      <c r="AA70" s="21" t="s">
        <v>15</v>
      </c>
      <c r="AB70" s="53" t="n">
        <v>44687</v>
      </c>
      <c r="AC70" s="21" t="s">
        <v>15</v>
      </c>
      <c r="AD70" s="53" t="n">
        <v>44686</v>
      </c>
      <c r="AE70" s="21" t="s">
        <v>15</v>
      </c>
      <c r="AF70" s="53" t="n">
        <v>44686</v>
      </c>
      <c r="AG70" s="21" t="s">
        <v>15</v>
      </c>
      <c r="AH70" s="53"/>
      <c r="AI70" s="21" t="s">
        <v>169</v>
      </c>
      <c r="AJ70" s="53" t="n">
        <v>44686</v>
      </c>
      <c r="AK70" s="21" t="s">
        <v>15</v>
      </c>
      <c r="AL70" s="21" t="s">
        <v>202</v>
      </c>
      <c r="AM70" s="21" t="s">
        <v>415</v>
      </c>
      <c r="AN70" s="54" t="n">
        <v>44714.4722222222</v>
      </c>
      <c r="AO70" s="21" t="s">
        <v>430</v>
      </c>
      <c r="AP70" s="21" t="s">
        <v>172</v>
      </c>
      <c r="AQ70" s="21" t="s">
        <v>173</v>
      </c>
      <c r="AR70" s="21" t="s">
        <v>172</v>
      </c>
      <c r="AS70" s="0" t="s">
        <v>173</v>
      </c>
      <c r="AT70" s="21" t="s">
        <v>172</v>
      </c>
      <c r="AU70" s="0" t="s">
        <v>173</v>
      </c>
      <c r="AV70" s="0" t="n">
        <v>57</v>
      </c>
      <c r="AW70" s="0" t="s">
        <v>173</v>
      </c>
      <c r="AX70" s="0" t="n">
        <v>9</v>
      </c>
      <c r="AY70" s="0" t="s">
        <v>173</v>
      </c>
      <c r="AZ70" s="21" t="s">
        <v>172</v>
      </c>
      <c r="BA70" s="0" t="s">
        <v>173</v>
      </c>
      <c r="BB70" s="21" t="s">
        <v>172</v>
      </c>
      <c r="BC70" s="0" t="s">
        <v>173</v>
      </c>
      <c r="BG70" s="21" t="s">
        <v>415</v>
      </c>
      <c r="BH70" s="54" t="n">
        <v>44704.50625</v>
      </c>
      <c r="BI70" s="21" t="s">
        <v>163</v>
      </c>
      <c r="BJ70" s="54" t="n">
        <v>44712.6930555556</v>
      </c>
      <c r="BK70" s="55" t="n">
        <f aca="false">COUNTIF(Reporte_Consolidación_2022___Copy[[#This Row],[Estado llamada]],"Realizada")</f>
        <v>1</v>
      </c>
      <c r="BL70" s="55" t="n">
        <f aca="false">COUNTIF(Reporte_Consolidación_2022___Copy[[#This Row],[Estado RID]],"Realizada")</f>
        <v>1</v>
      </c>
      <c r="BM70" s="55" t="n">
        <f aca="false">COUNTIF(Reporte_Consolidación_2022___Copy[[#This Row],[Estado Encuesta Directivos]],"Realizada")</f>
        <v>1</v>
      </c>
      <c r="BN70" s="55" t="n">
        <f aca="false">COUNTIF(Reporte_Consolidación_2022___Copy[[#This Row],[Estado PPT Programa Directivos]],"Realizada")</f>
        <v>1</v>
      </c>
      <c r="BO70" s="55" t="n">
        <f aca="false">COUNTIF(Reporte_Consolidación_2022___Copy[[#This Row],[Estado PPT Programa Docentes]],"Realizada")</f>
        <v>1</v>
      </c>
      <c r="BP70" s="55" t="n">
        <f aca="false">COUNTIF(Reporte_Consolidación_2022___Copy[[#This Row],[Estado Encuesta Docentes]],"Realizada")</f>
        <v>1</v>
      </c>
      <c r="BQ70" s="55" t="n">
        <f aca="false">COUNTIF(Reporte_Consolidación_2022___Copy[[#This Row],[Estado Taller PC Docentes]],"Realizada")</f>
        <v>1</v>
      </c>
      <c r="BR70" s="55" t="n">
        <f aca="false">COUNTIF(Reporte_Consolidación_2022___Copy[[#This Row],[Estado Encuesta Estudiantes]],"Realizada")</f>
        <v>1</v>
      </c>
      <c r="BS70" s="55" t="n">
        <f aca="false">COUNTIF(Reporte_Consolidación_2022___Copy[[#This Row],[Estado Infraestructura]],"Realizada")</f>
        <v>1</v>
      </c>
      <c r="BT70" s="55" t="n">
        <f aca="false">COUNTIF(Reporte_Consolidación_2022___Copy[[#This Row],[Estado Entrevista Líder Área Informática]],"Realizada")</f>
        <v>1</v>
      </c>
      <c r="BU70" s="55" t="n">
        <f aca="false">IF(Reporte_Consolidación_2022___Copy[[#This Row],[Estado Obs Aula]]="Realizada",1,IF(Reporte_Consolidación_2022___Copy[[#This Row],[Estado Obs Aula]]="NO aplica fichas",1,0))</f>
        <v>1</v>
      </c>
      <c r="BV70" s="55" t="n">
        <f aca="false">COUNTIF(Reporte_Consolidación_2022___Copy[[#This Row],[Estado Recolección Documental]],"Realizada")</f>
        <v>1</v>
      </c>
      <c r="BX70" s="56" t="n">
        <f aca="false">COUNTIF(Reporte_Consolidación_2022___Copy[[#This Row],[Nombre Coordinadora]:[Estado Recolección Documental]],"Realizada")</f>
        <v>11</v>
      </c>
      <c r="BY70" s="57" t="n">
        <f aca="false">BX70/12</f>
        <v>0.916666666666667</v>
      </c>
      <c r="BZ70" s="56" t="n">
        <f aca="false">IF(Reporte_Consolidación_2022___Copy[[#This Row],[Fecha Visita Día 1]]&gt;=DATE(2022,6,10),1,IF(Reporte_Consolidación_2022___Copy[[#This Row],[Fecha Visita Día 1]]="",2,0))</f>
        <v>0</v>
      </c>
      <c r="CA70" s="56" t="n">
        <f aca="false">IF(Reporte_Consolidación_2022___Copy[[#This Row],[Fecha Visita Día 2]]&gt;=DATE(2022,6,10),1,IF(Reporte_Consolidación_2022___Copy[[#This Row],[Fecha Visita Día 2]]="",2,0))</f>
        <v>0</v>
      </c>
    </row>
    <row r="71" customFormat="false" ht="15" hidden="true" customHeight="false" outlineLevel="0" collapsed="false">
      <c r="A71" s="21" t="s">
        <v>162</v>
      </c>
      <c r="B71" s="21" t="s">
        <v>163</v>
      </c>
      <c r="C71" s="21" t="s">
        <v>66</v>
      </c>
      <c r="D71" s="21" t="s">
        <v>427</v>
      </c>
      <c r="E71" s="21" t="s">
        <v>428</v>
      </c>
      <c r="F71" s="21" t="s">
        <v>431</v>
      </c>
      <c r="G71" s="52" t="n">
        <v>288001000431</v>
      </c>
      <c r="H71" s="0" t="n">
        <v>112</v>
      </c>
      <c r="I71" s="53" t="n">
        <v>44659</v>
      </c>
      <c r="J71" s="54" t="n">
        <v>0.25</v>
      </c>
      <c r="K71" s="21" t="s">
        <v>15</v>
      </c>
      <c r="L71" s="21"/>
      <c r="M71" s="53" t="n">
        <v>44684</v>
      </c>
      <c r="N71" s="53" t="n">
        <v>44685</v>
      </c>
      <c r="O71" s="21"/>
      <c r="P71" s="53" t="n">
        <v>44684</v>
      </c>
      <c r="Q71" s="21" t="s">
        <v>15</v>
      </c>
      <c r="R71" s="53" t="n">
        <v>44684</v>
      </c>
      <c r="S71" s="21" t="s">
        <v>15</v>
      </c>
      <c r="T71" s="53" t="n">
        <v>44684</v>
      </c>
      <c r="U71" s="21" t="s">
        <v>15</v>
      </c>
      <c r="V71" s="53" t="n">
        <v>44685</v>
      </c>
      <c r="W71" s="21" t="s">
        <v>15</v>
      </c>
      <c r="X71" s="53" t="n">
        <v>44684</v>
      </c>
      <c r="Y71" s="21" t="s">
        <v>15</v>
      </c>
      <c r="Z71" s="53" t="n">
        <v>44685</v>
      </c>
      <c r="AA71" s="21" t="s">
        <v>15</v>
      </c>
      <c r="AB71" s="53" t="n">
        <v>44685</v>
      </c>
      <c r="AC71" s="21" t="s">
        <v>15</v>
      </c>
      <c r="AD71" s="53" t="n">
        <v>44684</v>
      </c>
      <c r="AE71" s="21" t="s">
        <v>15</v>
      </c>
      <c r="AF71" s="53" t="n">
        <v>44684</v>
      </c>
      <c r="AG71" s="21" t="s">
        <v>15</v>
      </c>
      <c r="AH71" s="53"/>
      <c r="AI71" s="21" t="s">
        <v>169</v>
      </c>
      <c r="AJ71" s="53" t="n">
        <v>44684</v>
      </c>
      <c r="AK71" s="21" t="s">
        <v>15</v>
      </c>
      <c r="AL71" s="21" t="s">
        <v>202</v>
      </c>
      <c r="AM71" s="21" t="s">
        <v>415</v>
      </c>
      <c r="AN71" s="54" t="n">
        <v>44704.5069444444</v>
      </c>
      <c r="AO71" s="21" t="s">
        <v>432</v>
      </c>
      <c r="AP71" s="21" t="s">
        <v>172</v>
      </c>
      <c r="AQ71" s="21" t="s">
        <v>173</v>
      </c>
      <c r="AR71" s="21" t="s">
        <v>172</v>
      </c>
      <c r="AS71" s="0" t="s">
        <v>173</v>
      </c>
      <c r="AT71" s="21" t="s">
        <v>172</v>
      </c>
      <c r="AU71" s="0" t="s">
        <v>173</v>
      </c>
      <c r="AV71" s="0" t="n">
        <v>56</v>
      </c>
      <c r="AW71" s="0" t="s">
        <v>173</v>
      </c>
      <c r="AX71" s="0" t="n">
        <v>21</v>
      </c>
      <c r="AY71" s="0" t="s">
        <v>173</v>
      </c>
      <c r="AZ71" s="21" t="s">
        <v>172</v>
      </c>
      <c r="BA71" s="0" t="s">
        <v>173</v>
      </c>
      <c r="BB71" s="21" t="s">
        <v>172</v>
      </c>
      <c r="BC71" s="0" t="s">
        <v>173</v>
      </c>
      <c r="BG71" s="21" t="s">
        <v>415</v>
      </c>
      <c r="BH71" s="54" t="n">
        <v>44704.5069444444</v>
      </c>
      <c r="BI71" s="21" t="s">
        <v>163</v>
      </c>
      <c r="BJ71" s="54" t="n">
        <v>44703.7763888889</v>
      </c>
      <c r="BK71" s="55" t="n">
        <f aca="false">COUNTIF(Reporte_Consolidación_2022___Copy[[#This Row],[Estado llamada]],"Realizada")</f>
        <v>1</v>
      </c>
      <c r="BL71" s="55" t="n">
        <f aca="false">COUNTIF(Reporte_Consolidación_2022___Copy[[#This Row],[Estado RID]],"Realizada")</f>
        <v>1</v>
      </c>
      <c r="BM71" s="55" t="n">
        <f aca="false">COUNTIF(Reporte_Consolidación_2022___Copy[[#This Row],[Estado Encuesta Directivos]],"Realizada")</f>
        <v>1</v>
      </c>
      <c r="BN71" s="55" t="n">
        <f aca="false">COUNTIF(Reporte_Consolidación_2022___Copy[[#This Row],[Estado PPT Programa Directivos]],"Realizada")</f>
        <v>1</v>
      </c>
      <c r="BO71" s="55" t="n">
        <f aca="false">COUNTIF(Reporte_Consolidación_2022___Copy[[#This Row],[Estado PPT Programa Docentes]],"Realizada")</f>
        <v>1</v>
      </c>
      <c r="BP71" s="55" t="n">
        <f aca="false">COUNTIF(Reporte_Consolidación_2022___Copy[[#This Row],[Estado Encuesta Docentes]],"Realizada")</f>
        <v>1</v>
      </c>
      <c r="BQ71" s="55" t="n">
        <f aca="false">COUNTIF(Reporte_Consolidación_2022___Copy[[#This Row],[Estado Taller PC Docentes]],"Realizada")</f>
        <v>1</v>
      </c>
      <c r="BR71" s="55" t="n">
        <f aca="false">COUNTIF(Reporte_Consolidación_2022___Copy[[#This Row],[Estado Encuesta Estudiantes]],"Realizada")</f>
        <v>1</v>
      </c>
      <c r="BS71" s="55" t="n">
        <f aca="false">COUNTIF(Reporte_Consolidación_2022___Copy[[#This Row],[Estado Infraestructura]],"Realizada")</f>
        <v>1</v>
      </c>
      <c r="BT71" s="55" t="n">
        <f aca="false">COUNTIF(Reporte_Consolidación_2022___Copy[[#This Row],[Estado Entrevista Líder Área Informática]],"Realizada")</f>
        <v>1</v>
      </c>
      <c r="BU71" s="55" t="n">
        <f aca="false">IF(Reporte_Consolidación_2022___Copy[[#This Row],[Estado Obs Aula]]="Realizada",1,IF(Reporte_Consolidación_2022___Copy[[#This Row],[Estado Obs Aula]]="NO aplica fichas",1,0))</f>
        <v>1</v>
      </c>
      <c r="BV71" s="55" t="n">
        <f aca="false">COUNTIF(Reporte_Consolidación_2022___Copy[[#This Row],[Estado Recolección Documental]],"Realizada")</f>
        <v>1</v>
      </c>
      <c r="BX71" s="56" t="n">
        <f aca="false">COUNTIF(Reporte_Consolidación_2022___Copy[[#This Row],[Nombre Coordinadora]:[Estado Recolección Documental]],"Realizada")</f>
        <v>11</v>
      </c>
      <c r="BY71" s="57" t="n">
        <f aca="false">BX71/12</f>
        <v>0.916666666666667</v>
      </c>
      <c r="BZ71" s="56" t="n">
        <f aca="false">IF(Reporte_Consolidación_2022___Copy[[#This Row],[Fecha Visita Día 1]]&gt;=DATE(2022,6,10),1,IF(Reporte_Consolidación_2022___Copy[[#This Row],[Fecha Visita Día 1]]="",2,0))</f>
        <v>0</v>
      </c>
      <c r="CA71" s="56" t="n">
        <f aca="false">IF(Reporte_Consolidación_2022___Copy[[#This Row],[Fecha Visita Día 2]]&gt;=DATE(2022,6,10),1,IF(Reporte_Consolidación_2022___Copy[[#This Row],[Fecha Visita Día 2]]="",2,0))</f>
        <v>0</v>
      </c>
    </row>
    <row r="72" customFormat="false" ht="15" hidden="true" customHeight="false" outlineLevel="0" collapsed="false">
      <c r="A72" s="21" t="s">
        <v>162</v>
      </c>
      <c r="B72" s="21" t="s">
        <v>163</v>
      </c>
      <c r="C72" s="21" t="s">
        <v>68</v>
      </c>
      <c r="D72" s="21" t="s">
        <v>433</v>
      </c>
      <c r="E72" s="21" t="s">
        <v>434</v>
      </c>
      <c r="F72" s="21" t="s">
        <v>435</v>
      </c>
      <c r="G72" s="52" t="n">
        <v>113001002057</v>
      </c>
      <c r="H72" s="0" t="n">
        <v>120</v>
      </c>
      <c r="I72" s="53" t="n">
        <v>44669</v>
      </c>
      <c r="J72" s="54" t="n">
        <v>0.1875</v>
      </c>
      <c r="K72" s="21" t="s">
        <v>15</v>
      </c>
      <c r="L72" s="21"/>
      <c r="M72" s="53" t="n">
        <v>44700</v>
      </c>
      <c r="N72" s="53" t="n">
        <v>44701</v>
      </c>
      <c r="O72" s="21"/>
      <c r="P72" s="53" t="n">
        <v>44693</v>
      </c>
      <c r="Q72" s="21" t="s">
        <v>15</v>
      </c>
      <c r="R72" s="53" t="n">
        <v>44683</v>
      </c>
      <c r="S72" s="21" t="s">
        <v>15</v>
      </c>
      <c r="T72" s="53" t="n">
        <v>44693</v>
      </c>
      <c r="U72" s="21" t="s">
        <v>15</v>
      </c>
      <c r="V72" s="53" t="n">
        <v>44700</v>
      </c>
      <c r="W72" s="21" t="s">
        <v>15</v>
      </c>
      <c r="X72" s="53" t="n">
        <v>44683</v>
      </c>
      <c r="Y72" s="21" t="s">
        <v>15</v>
      </c>
      <c r="Z72" s="53" t="n">
        <v>44700</v>
      </c>
      <c r="AA72" s="21" t="s">
        <v>15</v>
      </c>
      <c r="AB72" s="53" t="n">
        <v>44700</v>
      </c>
      <c r="AC72" s="21" t="s">
        <v>15</v>
      </c>
      <c r="AD72" s="53" t="n">
        <v>44693</v>
      </c>
      <c r="AE72" s="21" t="s">
        <v>15</v>
      </c>
      <c r="AF72" s="53" t="n">
        <v>44693</v>
      </c>
      <c r="AG72" s="21" t="s">
        <v>15</v>
      </c>
      <c r="AH72" s="53"/>
      <c r="AI72" s="21" t="s">
        <v>169</v>
      </c>
      <c r="AJ72" s="53" t="n">
        <v>44693</v>
      </c>
      <c r="AK72" s="21" t="s">
        <v>15</v>
      </c>
      <c r="AL72" s="21" t="s">
        <v>202</v>
      </c>
      <c r="AM72" s="21" t="s">
        <v>436</v>
      </c>
      <c r="AN72" s="54" t="n">
        <v>44720.0375</v>
      </c>
      <c r="AO72" s="21" t="s">
        <v>437</v>
      </c>
      <c r="AP72" s="21" t="s">
        <v>172</v>
      </c>
      <c r="AQ72" s="21" t="s">
        <v>173</v>
      </c>
      <c r="AR72" s="21" t="s">
        <v>172</v>
      </c>
      <c r="AS72" s="0" t="s">
        <v>173</v>
      </c>
      <c r="AT72" s="21" t="s">
        <v>172</v>
      </c>
      <c r="AU72" s="0" t="s">
        <v>173</v>
      </c>
      <c r="AV72" s="0" t="n">
        <v>108</v>
      </c>
      <c r="AW72" s="0" t="s">
        <v>173</v>
      </c>
      <c r="AX72" s="0" t="n">
        <v>30</v>
      </c>
      <c r="AY72" s="0" t="s">
        <v>173</v>
      </c>
      <c r="AZ72" s="21" t="s">
        <v>172</v>
      </c>
      <c r="BA72" s="0" t="s">
        <v>173</v>
      </c>
      <c r="BB72" s="21" t="s">
        <v>172</v>
      </c>
      <c r="BC72" s="0" t="s">
        <v>173</v>
      </c>
      <c r="BG72" s="21" t="s">
        <v>436</v>
      </c>
      <c r="BH72" s="54" t="n">
        <v>44720.0375</v>
      </c>
      <c r="BI72" s="21" t="s">
        <v>163</v>
      </c>
      <c r="BJ72" s="54" t="n">
        <v>44715.7861111111</v>
      </c>
      <c r="BK72" s="55" t="n">
        <f aca="false">COUNTIF(Reporte_Consolidación_2022___Copy[[#This Row],[Estado llamada]],"Realizada")</f>
        <v>1</v>
      </c>
      <c r="BL72" s="55" t="n">
        <f aca="false">COUNTIF(Reporte_Consolidación_2022___Copy[[#This Row],[Estado RID]],"Realizada")</f>
        <v>1</v>
      </c>
      <c r="BM72" s="55" t="n">
        <f aca="false">COUNTIF(Reporte_Consolidación_2022___Copy[[#This Row],[Estado Encuesta Directivos]],"Realizada")</f>
        <v>1</v>
      </c>
      <c r="BN72" s="55" t="n">
        <f aca="false">COUNTIF(Reporte_Consolidación_2022___Copy[[#This Row],[Estado PPT Programa Directivos]],"Realizada")</f>
        <v>1</v>
      </c>
      <c r="BO72" s="55" t="n">
        <f aca="false">COUNTIF(Reporte_Consolidación_2022___Copy[[#This Row],[Estado PPT Programa Docentes]],"Realizada")</f>
        <v>1</v>
      </c>
      <c r="BP72" s="55" t="n">
        <f aca="false">COUNTIF(Reporte_Consolidación_2022___Copy[[#This Row],[Estado Encuesta Docentes]],"Realizada")</f>
        <v>1</v>
      </c>
      <c r="BQ72" s="55" t="n">
        <f aca="false">COUNTIF(Reporte_Consolidación_2022___Copy[[#This Row],[Estado Taller PC Docentes]],"Realizada")</f>
        <v>1</v>
      </c>
      <c r="BR72" s="55" t="n">
        <f aca="false">COUNTIF(Reporte_Consolidación_2022___Copy[[#This Row],[Estado Encuesta Estudiantes]],"Realizada")</f>
        <v>1</v>
      </c>
      <c r="BS72" s="55" t="n">
        <f aca="false">COUNTIF(Reporte_Consolidación_2022___Copy[[#This Row],[Estado Infraestructura]],"Realizada")</f>
        <v>1</v>
      </c>
      <c r="BT72" s="55" t="n">
        <f aca="false">COUNTIF(Reporte_Consolidación_2022___Copy[[#This Row],[Estado Entrevista Líder Área Informática]],"Realizada")</f>
        <v>1</v>
      </c>
      <c r="BU72" s="55" t="n">
        <f aca="false">IF(Reporte_Consolidación_2022___Copy[[#This Row],[Estado Obs Aula]]="Realizada",1,IF(Reporte_Consolidación_2022___Copy[[#This Row],[Estado Obs Aula]]="NO aplica fichas",1,0))</f>
        <v>1</v>
      </c>
      <c r="BV72" s="55" t="n">
        <f aca="false">COUNTIF(Reporte_Consolidación_2022___Copy[[#This Row],[Estado Recolección Documental]],"Realizada")</f>
        <v>1</v>
      </c>
      <c r="BX72" s="56" t="n">
        <f aca="false">COUNTIF(Reporte_Consolidación_2022___Copy[[#This Row],[Nombre Coordinadora]:[Estado Recolección Documental]],"Realizada")</f>
        <v>11</v>
      </c>
      <c r="BY72" s="57" t="n">
        <f aca="false">BX72/12</f>
        <v>0.916666666666667</v>
      </c>
      <c r="BZ72" s="56" t="n">
        <f aca="false">IF(Reporte_Consolidación_2022___Copy[[#This Row],[Fecha Visita Día 1]]&gt;=DATE(2022,6,10),1,IF(Reporte_Consolidación_2022___Copy[[#This Row],[Fecha Visita Día 1]]="",2,0))</f>
        <v>0</v>
      </c>
      <c r="CA72" s="56" t="n">
        <f aca="false">IF(Reporte_Consolidación_2022___Copy[[#This Row],[Fecha Visita Día 2]]&gt;=DATE(2022,6,10),1,IF(Reporte_Consolidación_2022___Copy[[#This Row],[Fecha Visita Día 2]]="",2,0))</f>
        <v>0</v>
      </c>
    </row>
    <row r="73" customFormat="false" ht="15" hidden="true" customHeight="false" outlineLevel="0" collapsed="false">
      <c r="A73" s="21" t="s">
        <v>162</v>
      </c>
      <c r="B73" s="21" t="s">
        <v>163</v>
      </c>
      <c r="C73" s="21" t="s">
        <v>68</v>
      </c>
      <c r="D73" s="21" t="s">
        <v>433</v>
      </c>
      <c r="E73" s="21" t="s">
        <v>434</v>
      </c>
      <c r="F73" s="21" t="s">
        <v>438</v>
      </c>
      <c r="G73" s="52" t="n">
        <v>113001000879</v>
      </c>
      <c r="H73" s="0" t="n">
        <v>121</v>
      </c>
      <c r="I73" s="53" t="n">
        <v>44664</v>
      </c>
      <c r="J73" s="54" t="n">
        <v>0.0868055555555556</v>
      </c>
      <c r="K73" s="21" t="s">
        <v>15</v>
      </c>
      <c r="L73" s="21"/>
      <c r="M73" s="53" t="n">
        <v>44673</v>
      </c>
      <c r="N73" s="53" t="n">
        <v>44676</v>
      </c>
      <c r="O73" s="21"/>
      <c r="P73" s="53" t="n">
        <v>44673</v>
      </c>
      <c r="Q73" s="21" t="s">
        <v>15</v>
      </c>
      <c r="R73" s="53" t="n">
        <v>44673</v>
      </c>
      <c r="S73" s="21" t="s">
        <v>15</v>
      </c>
      <c r="T73" s="53" t="n">
        <v>44673</v>
      </c>
      <c r="U73" s="21" t="s">
        <v>15</v>
      </c>
      <c r="V73" s="53" t="n">
        <v>44676</v>
      </c>
      <c r="W73" s="21" t="s">
        <v>15</v>
      </c>
      <c r="X73" s="53" t="n">
        <v>44673</v>
      </c>
      <c r="Y73" s="21" t="s">
        <v>15</v>
      </c>
      <c r="Z73" s="53" t="n">
        <v>44676</v>
      </c>
      <c r="AA73" s="21" t="s">
        <v>15</v>
      </c>
      <c r="AB73" s="53" t="n">
        <v>44673</v>
      </c>
      <c r="AC73" s="21" t="s">
        <v>15</v>
      </c>
      <c r="AD73" s="53" t="n">
        <v>44673</v>
      </c>
      <c r="AE73" s="21" t="s">
        <v>15</v>
      </c>
      <c r="AF73" s="53" t="n">
        <v>44673</v>
      </c>
      <c r="AG73" s="21" t="s">
        <v>15</v>
      </c>
      <c r="AH73" s="53"/>
      <c r="AI73" s="21" t="s">
        <v>169</v>
      </c>
      <c r="AJ73" s="53" t="n">
        <v>44676</v>
      </c>
      <c r="AK73" s="21" t="s">
        <v>15</v>
      </c>
      <c r="AL73" s="21" t="s">
        <v>202</v>
      </c>
      <c r="AM73" s="21" t="s">
        <v>163</v>
      </c>
      <c r="AN73" s="54" t="n">
        <v>44718.4305555556</v>
      </c>
      <c r="AO73" s="21" t="s">
        <v>439</v>
      </c>
      <c r="AP73" s="21" t="s">
        <v>172</v>
      </c>
      <c r="AQ73" s="21" t="s">
        <v>173</v>
      </c>
      <c r="AR73" s="21" t="s">
        <v>172</v>
      </c>
      <c r="AS73" s="0" t="s">
        <v>173</v>
      </c>
      <c r="AT73" s="21" t="s">
        <v>172</v>
      </c>
      <c r="AU73" s="0" t="s">
        <v>173</v>
      </c>
      <c r="AV73" s="0" t="n">
        <v>129</v>
      </c>
      <c r="AW73" s="0" t="s">
        <v>173</v>
      </c>
      <c r="AX73" s="0" t="n">
        <v>27</v>
      </c>
      <c r="AY73" s="0" t="s">
        <v>173</v>
      </c>
      <c r="AZ73" s="21" t="s">
        <v>172</v>
      </c>
      <c r="BA73" s="0" t="s">
        <v>173</v>
      </c>
      <c r="BB73" s="21" t="s">
        <v>172</v>
      </c>
      <c r="BC73" s="0" t="s">
        <v>173</v>
      </c>
      <c r="BF73" s="0" t="s">
        <v>440</v>
      </c>
      <c r="BG73" s="21" t="s">
        <v>436</v>
      </c>
      <c r="BH73" s="54" t="n">
        <v>44717.9243055556</v>
      </c>
      <c r="BI73" s="21" t="s">
        <v>163</v>
      </c>
      <c r="BJ73" s="54" t="n">
        <v>44718.4305555556</v>
      </c>
      <c r="BK73" s="55" t="n">
        <f aca="false">COUNTIF(Reporte_Consolidación_2022___Copy[[#This Row],[Estado llamada]],"Realizada")</f>
        <v>1</v>
      </c>
      <c r="BL73" s="55" t="n">
        <f aca="false">COUNTIF(Reporte_Consolidación_2022___Copy[[#This Row],[Estado RID]],"Realizada")</f>
        <v>1</v>
      </c>
      <c r="BM73" s="55" t="n">
        <f aca="false">COUNTIF(Reporte_Consolidación_2022___Copy[[#This Row],[Estado Encuesta Directivos]],"Realizada")</f>
        <v>1</v>
      </c>
      <c r="BN73" s="55" t="n">
        <f aca="false">COUNTIF(Reporte_Consolidación_2022___Copy[[#This Row],[Estado PPT Programa Directivos]],"Realizada")</f>
        <v>1</v>
      </c>
      <c r="BO73" s="55" t="n">
        <f aca="false">COUNTIF(Reporte_Consolidación_2022___Copy[[#This Row],[Estado PPT Programa Docentes]],"Realizada")</f>
        <v>1</v>
      </c>
      <c r="BP73" s="55" t="n">
        <f aca="false">COUNTIF(Reporte_Consolidación_2022___Copy[[#This Row],[Estado Encuesta Docentes]],"Realizada")</f>
        <v>1</v>
      </c>
      <c r="BQ73" s="55" t="n">
        <f aca="false">COUNTIF(Reporte_Consolidación_2022___Copy[[#This Row],[Estado Taller PC Docentes]],"Realizada")</f>
        <v>1</v>
      </c>
      <c r="BR73" s="55" t="n">
        <f aca="false">COUNTIF(Reporte_Consolidación_2022___Copy[[#This Row],[Estado Encuesta Estudiantes]],"Realizada")</f>
        <v>1</v>
      </c>
      <c r="BS73" s="55" t="n">
        <f aca="false">COUNTIF(Reporte_Consolidación_2022___Copy[[#This Row],[Estado Infraestructura]],"Realizada")</f>
        <v>1</v>
      </c>
      <c r="BT73" s="55" t="n">
        <f aca="false">COUNTIF(Reporte_Consolidación_2022___Copy[[#This Row],[Estado Entrevista Líder Área Informática]],"Realizada")</f>
        <v>1</v>
      </c>
      <c r="BU73" s="55" t="n">
        <f aca="false">IF(Reporte_Consolidación_2022___Copy[[#This Row],[Estado Obs Aula]]="Realizada",1,IF(Reporte_Consolidación_2022___Copy[[#This Row],[Estado Obs Aula]]="NO aplica fichas",1,0))</f>
        <v>1</v>
      </c>
      <c r="BV73" s="55" t="n">
        <f aca="false">COUNTIF(Reporte_Consolidación_2022___Copy[[#This Row],[Estado Recolección Documental]],"Realizada")</f>
        <v>1</v>
      </c>
      <c r="BX73" s="56" t="n">
        <f aca="false">COUNTIF(Reporte_Consolidación_2022___Copy[[#This Row],[Nombre Coordinadora]:[Estado Recolección Documental]],"Realizada")</f>
        <v>11</v>
      </c>
      <c r="BY73" s="57" t="n">
        <f aca="false">BX73/12</f>
        <v>0.916666666666667</v>
      </c>
      <c r="BZ73" s="56" t="n">
        <f aca="false">IF(Reporte_Consolidación_2022___Copy[[#This Row],[Fecha Visita Día 1]]&gt;=DATE(2022,6,10),1,IF(Reporte_Consolidación_2022___Copy[[#This Row],[Fecha Visita Día 1]]="",2,0))</f>
        <v>0</v>
      </c>
      <c r="CA73" s="56" t="n">
        <f aca="false">IF(Reporte_Consolidación_2022___Copy[[#This Row],[Fecha Visita Día 2]]&gt;=DATE(2022,6,10),1,IF(Reporte_Consolidación_2022___Copy[[#This Row],[Fecha Visita Día 2]]="",2,0))</f>
        <v>0</v>
      </c>
    </row>
    <row r="74" customFormat="false" ht="15" hidden="true" customHeight="false" outlineLevel="0" collapsed="false">
      <c r="A74" s="21" t="s">
        <v>162</v>
      </c>
      <c r="B74" s="21" t="s">
        <v>163</v>
      </c>
      <c r="C74" s="21" t="s">
        <v>68</v>
      </c>
      <c r="D74" s="21" t="s">
        <v>433</v>
      </c>
      <c r="E74" s="21" t="s">
        <v>434</v>
      </c>
      <c r="F74" s="21" t="s">
        <v>441</v>
      </c>
      <c r="G74" s="52" t="n">
        <v>213001002809</v>
      </c>
      <c r="H74" s="0" t="n">
        <v>122</v>
      </c>
      <c r="I74" s="53" t="n">
        <v>44664</v>
      </c>
      <c r="J74" s="54" t="n">
        <v>0.0951388888888889</v>
      </c>
      <c r="K74" s="21" t="s">
        <v>15</v>
      </c>
      <c r="L74" s="21"/>
      <c r="M74" s="53" t="n">
        <v>44683</v>
      </c>
      <c r="N74" s="53" t="n">
        <v>44687</v>
      </c>
      <c r="O74" s="21"/>
      <c r="P74" s="53" t="n">
        <v>44683</v>
      </c>
      <c r="Q74" s="21" t="s">
        <v>15</v>
      </c>
      <c r="R74" s="53" t="n">
        <v>44687</v>
      </c>
      <c r="S74" s="21" t="s">
        <v>15</v>
      </c>
      <c r="T74" s="53" t="n">
        <v>44683</v>
      </c>
      <c r="U74" s="21" t="s">
        <v>15</v>
      </c>
      <c r="V74" s="53" t="n">
        <v>44687</v>
      </c>
      <c r="W74" s="21" t="s">
        <v>15</v>
      </c>
      <c r="X74" s="53" t="n">
        <v>44683</v>
      </c>
      <c r="Y74" s="21" t="s">
        <v>15</v>
      </c>
      <c r="Z74" s="53" t="n">
        <v>44687</v>
      </c>
      <c r="AA74" s="21" t="s">
        <v>15</v>
      </c>
      <c r="AB74" s="53" t="n">
        <v>44683</v>
      </c>
      <c r="AC74" s="21" t="s">
        <v>15</v>
      </c>
      <c r="AD74" s="53" t="n">
        <v>44683</v>
      </c>
      <c r="AE74" s="21" t="s">
        <v>15</v>
      </c>
      <c r="AF74" s="53" t="n">
        <v>44683</v>
      </c>
      <c r="AG74" s="21" t="s">
        <v>15</v>
      </c>
      <c r="AH74" s="53"/>
      <c r="AI74" s="21" t="s">
        <v>169</v>
      </c>
      <c r="AJ74" s="53" t="n">
        <v>44683</v>
      </c>
      <c r="AK74" s="21" t="s">
        <v>15</v>
      </c>
      <c r="AL74" s="21" t="s">
        <v>202</v>
      </c>
      <c r="AM74" s="21" t="s">
        <v>163</v>
      </c>
      <c r="AN74" s="54" t="n">
        <v>44719.8597222222</v>
      </c>
      <c r="AO74" s="21" t="s">
        <v>442</v>
      </c>
      <c r="AP74" s="21" t="s">
        <v>172</v>
      </c>
      <c r="AQ74" s="21" t="s">
        <v>173</v>
      </c>
      <c r="AR74" s="21" t="s">
        <v>172</v>
      </c>
      <c r="AS74" s="0" t="s">
        <v>173</v>
      </c>
      <c r="AT74" s="21" t="s">
        <v>172</v>
      </c>
      <c r="AU74" s="0" t="s">
        <v>173</v>
      </c>
      <c r="AV74" s="0" t="n">
        <v>85</v>
      </c>
      <c r="AW74" s="0" t="s">
        <v>173</v>
      </c>
      <c r="AX74" s="0" t="n">
        <v>12</v>
      </c>
      <c r="AY74" s="0" t="s">
        <v>173</v>
      </c>
      <c r="AZ74" s="21" t="s">
        <v>172</v>
      </c>
      <c r="BA74" s="0" t="s">
        <v>173</v>
      </c>
      <c r="BB74" s="21" t="s">
        <v>172</v>
      </c>
      <c r="BC74" s="0" t="s">
        <v>173</v>
      </c>
      <c r="BG74" s="21" t="s">
        <v>436</v>
      </c>
      <c r="BH74" s="54" t="n">
        <v>44715.7131944444</v>
      </c>
      <c r="BI74" s="21" t="s">
        <v>163</v>
      </c>
      <c r="BJ74" s="54" t="n">
        <v>44719.8597222222</v>
      </c>
      <c r="BK74" s="55" t="n">
        <f aca="false">COUNTIF(Reporte_Consolidación_2022___Copy[[#This Row],[Estado llamada]],"Realizada")</f>
        <v>1</v>
      </c>
      <c r="BL74" s="55" t="n">
        <f aca="false">COUNTIF(Reporte_Consolidación_2022___Copy[[#This Row],[Estado RID]],"Realizada")</f>
        <v>1</v>
      </c>
      <c r="BM74" s="55" t="n">
        <f aca="false">COUNTIF(Reporte_Consolidación_2022___Copy[[#This Row],[Estado Encuesta Directivos]],"Realizada")</f>
        <v>1</v>
      </c>
      <c r="BN74" s="55" t="n">
        <f aca="false">COUNTIF(Reporte_Consolidación_2022___Copy[[#This Row],[Estado PPT Programa Directivos]],"Realizada")</f>
        <v>1</v>
      </c>
      <c r="BO74" s="55" t="n">
        <f aca="false">COUNTIF(Reporte_Consolidación_2022___Copy[[#This Row],[Estado PPT Programa Docentes]],"Realizada")</f>
        <v>1</v>
      </c>
      <c r="BP74" s="55" t="n">
        <f aca="false">COUNTIF(Reporte_Consolidación_2022___Copy[[#This Row],[Estado Encuesta Docentes]],"Realizada")</f>
        <v>1</v>
      </c>
      <c r="BQ74" s="55" t="n">
        <f aca="false">COUNTIF(Reporte_Consolidación_2022___Copy[[#This Row],[Estado Taller PC Docentes]],"Realizada")</f>
        <v>1</v>
      </c>
      <c r="BR74" s="55" t="n">
        <f aca="false">COUNTIF(Reporte_Consolidación_2022___Copy[[#This Row],[Estado Encuesta Estudiantes]],"Realizada")</f>
        <v>1</v>
      </c>
      <c r="BS74" s="55" t="n">
        <f aca="false">COUNTIF(Reporte_Consolidación_2022___Copy[[#This Row],[Estado Infraestructura]],"Realizada")</f>
        <v>1</v>
      </c>
      <c r="BT74" s="55" t="n">
        <f aca="false">COUNTIF(Reporte_Consolidación_2022___Copy[[#This Row],[Estado Entrevista Líder Área Informática]],"Realizada")</f>
        <v>1</v>
      </c>
      <c r="BU74" s="55" t="n">
        <f aca="false">IF(Reporte_Consolidación_2022___Copy[[#This Row],[Estado Obs Aula]]="Realizada",1,IF(Reporte_Consolidación_2022___Copy[[#This Row],[Estado Obs Aula]]="NO aplica fichas",1,0))</f>
        <v>1</v>
      </c>
      <c r="BV74" s="55" t="n">
        <f aca="false">COUNTIF(Reporte_Consolidación_2022___Copy[[#This Row],[Estado Recolección Documental]],"Realizada")</f>
        <v>1</v>
      </c>
      <c r="BX74" s="56" t="n">
        <f aca="false">COUNTIF(Reporte_Consolidación_2022___Copy[[#This Row],[Nombre Coordinadora]:[Estado Recolección Documental]],"Realizada")</f>
        <v>11</v>
      </c>
      <c r="BY74" s="57" t="n">
        <f aca="false">BX74/12</f>
        <v>0.916666666666667</v>
      </c>
      <c r="BZ74" s="56" t="n">
        <f aca="false">IF(Reporte_Consolidación_2022___Copy[[#This Row],[Fecha Visita Día 1]]&gt;=DATE(2022,6,10),1,IF(Reporte_Consolidación_2022___Copy[[#This Row],[Fecha Visita Día 1]]="",2,0))</f>
        <v>0</v>
      </c>
      <c r="CA74" s="56" t="n">
        <f aca="false">IF(Reporte_Consolidación_2022___Copy[[#This Row],[Fecha Visita Día 2]]&gt;=DATE(2022,6,10),1,IF(Reporte_Consolidación_2022___Copy[[#This Row],[Fecha Visita Día 2]]="",2,0))</f>
        <v>0</v>
      </c>
    </row>
    <row r="75" customFormat="false" ht="15" hidden="true" customHeight="false" outlineLevel="0" collapsed="false">
      <c r="A75" s="21" t="s">
        <v>162</v>
      </c>
      <c r="B75" s="21" t="s">
        <v>163</v>
      </c>
      <c r="C75" s="21" t="s">
        <v>68</v>
      </c>
      <c r="D75" s="21" t="s">
        <v>433</v>
      </c>
      <c r="E75" s="21" t="s">
        <v>434</v>
      </c>
      <c r="F75" s="21" t="s">
        <v>443</v>
      </c>
      <c r="G75" s="52" t="n">
        <v>113001013814</v>
      </c>
      <c r="H75" s="0" t="n">
        <v>123</v>
      </c>
      <c r="I75" s="53" t="n">
        <v>44669</v>
      </c>
      <c r="J75" s="54" t="n">
        <v>0.208333333333333</v>
      </c>
      <c r="K75" s="21" t="s">
        <v>15</v>
      </c>
      <c r="L75" s="21"/>
      <c r="M75" s="53" t="n">
        <v>44707</v>
      </c>
      <c r="N75" s="53" t="n">
        <v>44708</v>
      </c>
      <c r="O75" s="21"/>
      <c r="P75" s="53" t="n">
        <v>44690</v>
      </c>
      <c r="Q75" s="21" t="s">
        <v>15</v>
      </c>
      <c r="R75" s="53" t="n">
        <v>44690</v>
      </c>
      <c r="S75" s="21" t="s">
        <v>15</v>
      </c>
      <c r="T75" s="53" t="n">
        <v>44690</v>
      </c>
      <c r="U75" s="21" t="s">
        <v>15</v>
      </c>
      <c r="V75" s="53" t="n">
        <v>44719</v>
      </c>
      <c r="W75" s="21" t="s">
        <v>15</v>
      </c>
      <c r="X75" s="53" t="n">
        <v>44690</v>
      </c>
      <c r="Y75" s="21" t="s">
        <v>15</v>
      </c>
      <c r="Z75" s="53" t="n">
        <v>44719</v>
      </c>
      <c r="AA75" s="21" t="s">
        <v>15</v>
      </c>
      <c r="AB75" s="53" t="n">
        <v>44707</v>
      </c>
      <c r="AC75" s="21" t="s">
        <v>15</v>
      </c>
      <c r="AD75" s="53" t="n">
        <v>44690</v>
      </c>
      <c r="AE75" s="21" t="s">
        <v>15</v>
      </c>
      <c r="AF75" s="53" t="n">
        <v>44690</v>
      </c>
      <c r="AG75" s="21" t="s">
        <v>15</v>
      </c>
      <c r="AH75" s="53"/>
      <c r="AI75" s="21" t="s">
        <v>169</v>
      </c>
      <c r="AJ75" s="53" t="n">
        <v>44690</v>
      </c>
      <c r="AK75" s="21" t="s">
        <v>15</v>
      </c>
      <c r="AL75" s="21" t="s">
        <v>202</v>
      </c>
      <c r="AM75" s="21" t="s">
        <v>436</v>
      </c>
      <c r="AN75" s="54" t="n">
        <v>44720.0368055556</v>
      </c>
      <c r="AO75" s="21" t="s">
        <v>444</v>
      </c>
      <c r="AP75" s="21" t="s">
        <v>172</v>
      </c>
      <c r="AQ75" s="21" t="s">
        <v>173</v>
      </c>
      <c r="AR75" s="21" t="s">
        <v>172</v>
      </c>
      <c r="AS75" s="0" t="s">
        <v>173</v>
      </c>
      <c r="AT75" s="21" t="s">
        <v>172</v>
      </c>
      <c r="AU75" s="0" t="s">
        <v>173</v>
      </c>
      <c r="AV75" s="0" t="n">
        <v>71</v>
      </c>
      <c r="AW75" s="0" t="s">
        <v>173</v>
      </c>
      <c r="AX75" s="0" t="n">
        <v>12</v>
      </c>
      <c r="AY75" s="0" t="s">
        <v>173</v>
      </c>
      <c r="AZ75" s="21" t="s">
        <v>172</v>
      </c>
      <c r="BA75" s="0" t="s">
        <v>173</v>
      </c>
      <c r="BB75" s="21" t="s">
        <v>172</v>
      </c>
      <c r="BC75" s="0" t="s">
        <v>173</v>
      </c>
      <c r="BG75" s="21" t="s">
        <v>436</v>
      </c>
      <c r="BH75" s="54" t="n">
        <v>44720.0368055556</v>
      </c>
      <c r="BI75" s="21" t="s">
        <v>163</v>
      </c>
      <c r="BJ75" s="54" t="n">
        <v>44717.8034722222</v>
      </c>
      <c r="BK75" s="55" t="n">
        <f aca="false">COUNTIF(Reporte_Consolidación_2022___Copy[[#This Row],[Estado llamada]],"Realizada")</f>
        <v>1</v>
      </c>
      <c r="BL75" s="55" t="n">
        <f aca="false">COUNTIF(Reporte_Consolidación_2022___Copy[[#This Row],[Estado RID]],"Realizada")</f>
        <v>1</v>
      </c>
      <c r="BM75" s="55" t="n">
        <f aca="false">COUNTIF(Reporte_Consolidación_2022___Copy[[#This Row],[Estado Encuesta Directivos]],"Realizada")</f>
        <v>1</v>
      </c>
      <c r="BN75" s="55" t="n">
        <f aca="false">COUNTIF(Reporte_Consolidación_2022___Copy[[#This Row],[Estado PPT Programa Directivos]],"Realizada")</f>
        <v>1</v>
      </c>
      <c r="BO75" s="55" t="n">
        <f aca="false">COUNTIF(Reporte_Consolidación_2022___Copy[[#This Row],[Estado PPT Programa Docentes]],"Realizada")</f>
        <v>1</v>
      </c>
      <c r="BP75" s="55" t="n">
        <f aca="false">COUNTIF(Reporte_Consolidación_2022___Copy[[#This Row],[Estado Encuesta Docentes]],"Realizada")</f>
        <v>1</v>
      </c>
      <c r="BQ75" s="55" t="n">
        <f aca="false">COUNTIF(Reporte_Consolidación_2022___Copy[[#This Row],[Estado Taller PC Docentes]],"Realizada")</f>
        <v>1</v>
      </c>
      <c r="BR75" s="55" t="n">
        <f aca="false">COUNTIF(Reporte_Consolidación_2022___Copy[[#This Row],[Estado Encuesta Estudiantes]],"Realizada")</f>
        <v>1</v>
      </c>
      <c r="BS75" s="55" t="n">
        <f aca="false">COUNTIF(Reporte_Consolidación_2022___Copy[[#This Row],[Estado Infraestructura]],"Realizada")</f>
        <v>1</v>
      </c>
      <c r="BT75" s="55" t="n">
        <f aca="false">COUNTIF(Reporte_Consolidación_2022___Copy[[#This Row],[Estado Entrevista Líder Área Informática]],"Realizada")</f>
        <v>1</v>
      </c>
      <c r="BU75" s="55" t="n">
        <f aca="false">IF(Reporte_Consolidación_2022___Copy[[#This Row],[Estado Obs Aula]]="Realizada",1,IF(Reporte_Consolidación_2022___Copy[[#This Row],[Estado Obs Aula]]="NO aplica fichas",1,0))</f>
        <v>1</v>
      </c>
      <c r="BV75" s="55" t="n">
        <f aca="false">COUNTIF(Reporte_Consolidación_2022___Copy[[#This Row],[Estado Recolección Documental]],"Realizada")</f>
        <v>1</v>
      </c>
      <c r="BX75" s="56" t="n">
        <f aca="false">COUNTIF(Reporte_Consolidación_2022___Copy[[#This Row],[Nombre Coordinadora]:[Estado Recolección Documental]],"Realizada")</f>
        <v>11</v>
      </c>
      <c r="BY75" s="57" t="n">
        <f aca="false">BX75/12</f>
        <v>0.916666666666667</v>
      </c>
      <c r="BZ75" s="56" t="n">
        <f aca="false">IF(Reporte_Consolidación_2022___Copy[[#This Row],[Fecha Visita Día 1]]&gt;=DATE(2022,6,10),1,IF(Reporte_Consolidación_2022___Copy[[#This Row],[Fecha Visita Día 1]]="",2,0))</f>
        <v>0</v>
      </c>
      <c r="CA75" s="56" t="n">
        <f aca="false">IF(Reporte_Consolidación_2022___Copy[[#This Row],[Fecha Visita Día 2]]&gt;=DATE(2022,6,10),1,IF(Reporte_Consolidación_2022___Copy[[#This Row],[Fecha Visita Día 2]]="",2,0))</f>
        <v>0</v>
      </c>
    </row>
    <row r="76" customFormat="false" ht="15" hidden="true" customHeight="false" outlineLevel="0" collapsed="false">
      <c r="A76" s="21" t="s">
        <v>162</v>
      </c>
      <c r="B76" s="21" t="s">
        <v>163</v>
      </c>
      <c r="C76" s="21" t="s">
        <v>68</v>
      </c>
      <c r="D76" s="21" t="s">
        <v>433</v>
      </c>
      <c r="E76" s="21" t="s">
        <v>434</v>
      </c>
      <c r="F76" s="21" t="s">
        <v>445</v>
      </c>
      <c r="G76" s="52" t="n">
        <v>213001027020</v>
      </c>
      <c r="H76" s="0" t="n">
        <v>124</v>
      </c>
      <c r="I76" s="53" t="n">
        <v>44664</v>
      </c>
      <c r="J76" s="54" t="n">
        <v>0.100694444444444</v>
      </c>
      <c r="K76" s="21" t="s">
        <v>15</v>
      </c>
      <c r="L76" s="21"/>
      <c r="M76" s="53" t="n">
        <v>44691</v>
      </c>
      <c r="N76" s="53" t="n">
        <v>44692</v>
      </c>
      <c r="O76" s="21"/>
      <c r="P76" s="53" t="n">
        <v>44691</v>
      </c>
      <c r="Q76" s="21" t="s">
        <v>15</v>
      </c>
      <c r="R76" s="53" t="n">
        <v>44691</v>
      </c>
      <c r="S76" s="21" t="s">
        <v>15</v>
      </c>
      <c r="T76" s="53" t="n">
        <v>44691</v>
      </c>
      <c r="U76" s="21" t="s">
        <v>15</v>
      </c>
      <c r="V76" s="53" t="n">
        <v>44691</v>
      </c>
      <c r="W76" s="21" t="s">
        <v>15</v>
      </c>
      <c r="X76" s="53" t="n">
        <v>44691</v>
      </c>
      <c r="Y76" s="21" t="s">
        <v>15</v>
      </c>
      <c r="Z76" s="53" t="n">
        <v>44691</v>
      </c>
      <c r="AA76" s="21" t="s">
        <v>15</v>
      </c>
      <c r="AB76" s="53" t="n">
        <v>44692</v>
      </c>
      <c r="AC76" s="21" t="s">
        <v>15</v>
      </c>
      <c r="AD76" s="53" t="n">
        <v>44691</v>
      </c>
      <c r="AE76" s="21" t="s">
        <v>15</v>
      </c>
      <c r="AF76" s="53" t="n">
        <v>44691</v>
      </c>
      <c r="AG76" s="21" t="s">
        <v>15</v>
      </c>
      <c r="AH76" s="53"/>
      <c r="AI76" s="21" t="s">
        <v>169</v>
      </c>
      <c r="AJ76" s="53" t="n">
        <v>44691</v>
      </c>
      <c r="AK76" s="21" t="s">
        <v>15</v>
      </c>
      <c r="AL76" s="21" t="s">
        <v>202</v>
      </c>
      <c r="AM76" s="21" t="s">
        <v>436</v>
      </c>
      <c r="AN76" s="54" t="n">
        <v>44720.0368055556</v>
      </c>
      <c r="AO76" s="21" t="s">
        <v>446</v>
      </c>
      <c r="AP76" s="21" t="s">
        <v>172</v>
      </c>
      <c r="AQ76" s="21" t="s">
        <v>173</v>
      </c>
      <c r="AR76" s="21" t="s">
        <v>172</v>
      </c>
      <c r="AS76" s="0" t="s">
        <v>173</v>
      </c>
      <c r="AT76" s="21" t="s">
        <v>172</v>
      </c>
      <c r="AU76" s="0" t="s">
        <v>173</v>
      </c>
      <c r="AV76" s="0" t="n">
        <v>50</v>
      </c>
      <c r="AW76" s="0" t="s">
        <v>173</v>
      </c>
      <c r="AX76" s="0" t="n">
        <v>10</v>
      </c>
      <c r="AY76" s="0" t="s">
        <v>173</v>
      </c>
      <c r="AZ76" s="21" t="s">
        <v>172</v>
      </c>
      <c r="BA76" s="0" t="s">
        <v>173</v>
      </c>
      <c r="BB76" s="21" t="s">
        <v>172</v>
      </c>
      <c r="BC76" s="0" t="s">
        <v>173</v>
      </c>
      <c r="BG76" s="21" t="s">
        <v>436</v>
      </c>
      <c r="BH76" s="54" t="n">
        <v>44720.0368055556</v>
      </c>
      <c r="BI76" s="21" t="s">
        <v>163</v>
      </c>
      <c r="BJ76" s="54" t="n">
        <v>44718.4305555556</v>
      </c>
      <c r="BK76" s="55" t="n">
        <f aca="false">COUNTIF(Reporte_Consolidación_2022___Copy[[#This Row],[Estado llamada]],"Realizada")</f>
        <v>1</v>
      </c>
      <c r="BL76" s="55" t="n">
        <f aca="false">COUNTIF(Reporte_Consolidación_2022___Copy[[#This Row],[Estado RID]],"Realizada")</f>
        <v>1</v>
      </c>
      <c r="BM76" s="55" t="n">
        <f aca="false">COUNTIF(Reporte_Consolidación_2022___Copy[[#This Row],[Estado Encuesta Directivos]],"Realizada")</f>
        <v>1</v>
      </c>
      <c r="BN76" s="55" t="n">
        <f aca="false">COUNTIF(Reporte_Consolidación_2022___Copy[[#This Row],[Estado PPT Programa Directivos]],"Realizada")</f>
        <v>1</v>
      </c>
      <c r="BO76" s="55" t="n">
        <f aca="false">COUNTIF(Reporte_Consolidación_2022___Copy[[#This Row],[Estado PPT Programa Docentes]],"Realizada")</f>
        <v>1</v>
      </c>
      <c r="BP76" s="55" t="n">
        <f aca="false">COUNTIF(Reporte_Consolidación_2022___Copy[[#This Row],[Estado Encuesta Docentes]],"Realizada")</f>
        <v>1</v>
      </c>
      <c r="BQ76" s="55" t="n">
        <f aca="false">COUNTIF(Reporte_Consolidación_2022___Copy[[#This Row],[Estado Taller PC Docentes]],"Realizada")</f>
        <v>1</v>
      </c>
      <c r="BR76" s="55" t="n">
        <f aca="false">COUNTIF(Reporte_Consolidación_2022___Copy[[#This Row],[Estado Encuesta Estudiantes]],"Realizada")</f>
        <v>1</v>
      </c>
      <c r="BS76" s="55" t="n">
        <f aca="false">COUNTIF(Reporte_Consolidación_2022___Copy[[#This Row],[Estado Infraestructura]],"Realizada")</f>
        <v>1</v>
      </c>
      <c r="BT76" s="55" t="n">
        <f aca="false">COUNTIF(Reporte_Consolidación_2022___Copy[[#This Row],[Estado Entrevista Líder Área Informática]],"Realizada")</f>
        <v>1</v>
      </c>
      <c r="BU76" s="55" t="n">
        <f aca="false">IF(Reporte_Consolidación_2022___Copy[[#This Row],[Estado Obs Aula]]="Realizada",1,IF(Reporte_Consolidación_2022___Copy[[#This Row],[Estado Obs Aula]]="NO aplica fichas",1,0))</f>
        <v>1</v>
      </c>
      <c r="BV76" s="55" t="n">
        <f aca="false">COUNTIF(Reporte_Consolidación_2022___Copy[[#This Row],[Estado Recolección Documental]],"Realizada")</f>
        <v>1</v>
      </c>
      <c r="BX76" s="56" t="n">
        <f aca="false">COUNTIF(Reporte_Consolidación_2022___Copy[[#This Row],[Nombre Coordinadora]:[Estado Recolección Documental]],"Realizada")</f>
        <v>11</v>
      </c>
      <c r="BY76" s="57" t="n">
        <f aca="false">BX76/12</f>
        <v>0.916666666666667</v>
      </c>
      <c r="BZ76" s="56" t="n">
        <f aca="false">IF(Reporte_Consolidación_2022___Copy[[#This Row],[Fecha Visita Día 1]]&gt;=DATE(2022,6,10),1,IF(Reporte_Consolidación_2022___Copy[[#This Row],[Fecha Visita Día 1]]="",2,0))</f>
        <v>0</v>
      </c>
      <c r="CA76" s="56" t="n">
        <f aca="false">IF(Reporte_Consolidación_2022___Copy[[#This Row],[Fecha Visita Día 2]]&gt;=DATE(2022,6,10),1,IF(Reporte_Consolidación_2022___Copy[[#This Row],[Fecha Visita Día 2]]="",2,0))</f>
        <v>0</v>
      </c>
    </row>
    <row r="77" customFormat="false" ht="15" hidden="false" customHeight="false" outlineLevel="0" collapsed="false">
      <c r="A77" s="21" t="s">
        <v>162</v>
      </c>
      <c r="B77" s="21" t="s">
        <v>163</v>
      </c>
      <c r="C77" s="58" t="s">
        <v>68</v>
      </c>
      <c r="D77" s="21" t="s">
        <v>433</v>
      </c>
      <c r="E77" s="21" t="s">
        <v>434</v>
      </c>
      <c r="F77" s="21" t="s">
        <v>447</v>
      </c>
      <c r="G77" s="52" t="n">
        <v>113001003061</v>
      </c>
      <c r="H77" s="0" t="n">
        <v>125</v>
      </c>
      <c r="I77" s="53" t="n">
        <v>44707</v>
      </c>
      <c r="J77" s="54" t="n">
        <v>0.458333333333333</v>
      </c>
      <c r="K77" s="21" t="s">
        <v>15</v>
      </c>
      <c r="L77" s="21"/>
      <c r="M77" s="53" t="n">
        <v>44715</v>
      </c>
      <c r="N77" s="53" t="n">
        <v>44718</v>
      </c>
      <c r="O77" s="21"/>
      <c r="P77" s="53" t="n">
        <v>44715</v>
      </c>
      <c r="Q77" s="21" t="s">
        <v>15</v>
      </c>
      <c r="R77" s="53" t="n">
        <v>44718</v>
      </c>
      <c r="S77" s="21" t="s">
        <v>15</v>
      </c>
      <c r="T77" s="53" t="n">
        <v>44715</v>
      </c>
      <c r="U77" s="21" t="s">
        <v>15</v>
      </c>
      <c r="V77" s="53" t="n">
        <v>44727</v>
      </c>
      <c r="W77" s="21" t="s">
        <v>23</v>
      </c>
      <c r="X77" s="53" t="n">
        <v>44718</v>
      </c>
      <c r="Y77" s="21" t="s">
        <v>15</v>
      </c>
      <c r="Z77" s="53" t="n">
        <v>44727</v>
      </c>
      <c r="AA77" s="21" t="s">
        <v>23</v>
      </c>
      <c r="AB77" s="53" t="n">
        <v>44718</v>
      </c>
      <c r="AC77" s="21" t="s">
        <v>15</v>
      </c>
      <c r="AD77" s="53" t="n">
        <v>44715</v>
      </c>
      <c r="AE77" s="21" t="s">
        <v>15</v>
      </c>
      <c r="AF77" s="53" t="n">
        <v>44715</v>
      </c>
      <c r="AG77" s="21" t="s">
        <v>15</v>
      </c>
      <c r="AH77" s="59" t="n">
        <v>44718</v>
      </c>
      <c r="AI77" s="21" t="s">
        <v>15</v>
      </c>
      <c r="AJ77" s="53" t="n">
        <v>44715</v>
      </c>
      <c r="AK77" s="21" t="s">
        <v>15</v>
      </c>
      <c r="AL77" s="21" t="s">
        <v>202</v>
      </c>
      <c r="AM77" s="21" t="s">
        <v>163</v>
      </c>
      <c r="AN77" s="54" t="n">
        <v>44721.6381944444</v>
      </c>
      <c r="AO77" s="21" t="s">
        <v>448</v>
      </c>
      <c r="AP77" s="21" t="s">
        <v>172</v>
      </c>
      <c r="AQ77" s="21" t="s">
        <v>173</v>
      </c>
      <c r="AR77" s="21" t="s">
        <v>172</v>
      </c>
      <c r="AS77" s="0" t="s">
        <v>173</v>
      </c>
      <c r="AT77" s="21" t="s">
        <v>172</v>
      </c>
      <c r="AU77" s="0" t="s">
        <v>173</v>
      </c>
      <c r="AV77" s="0" t="n">
        <v>74</v>
      </c>
      <c r="AW77" s="0" t="s">
        <v>173</v>
      </c>
      <c r="AX77" s="0" t="n">
        <v>13</v>
      </c>
      <c r="AY77" s="0" t="s">
        <v>173</v>
      </c>
      <c r="AZ77" s="21" t="s">
        <v>172</v>
      </c>
      <c r="BA77" s="0" t="s">
        <v>173</v>
      </c>
      <c r="BB77" s="21" t="s">
        <v>172</v>
      </c>
      <c r="BC77" s="0" t="s">
        <v>173</v>
      </c>
      <c r="BG77" s="21" t="s">
        <v>436</v>
      </c>
      <c r="BH77" s="54" t="n">
        <v>44720.0361111111</v>
      </c>
      <c r="BI77" s="21" t="s">
        <v>163</v>
      </c>
      <c r="BJ77" s="54" t="n">
        <v>44721.6381944444</v>
      </c>
      <c r="BK77" s="55" t="n">
        <f aca="false">COUNTIF(Reporte_Consolidación_2022___Copy[[#This Row],[Estado llamada]],"Realizada")</f>
        <v>1</v>
      </c>
      <c r="BL77" s="55" t="n">
        <f aca="false">COUNTIF(Reporte_Consolidación_2022___Copy[[#This Row],[Estado RID]],"Realizada")</f>
        <v>1</v>
      </c>
      <c r="BM77" s="55" t="n">
        <f aca="false">COUNTIF(Reporte_Consolidación_2022___Copy[[#This Row],[Estado Encuesta Directivos]],"Realizada")</f>
        <v>1</v>
      </c>
      <c r="BN77" s="55" t="n">
        <f aca="false">COUNTIF(Reporte_Consolidación_2022___Copy[[#This Row],[Estado PPT Programa Directivos]],"Realizada")</f>
        <v>1</v>
      </c>
      <c r="BO77" s="55" t="n">
        <f aca="false">COUNTIF(Reporte_Consolidación_2022___Copy[[#This Row],[Estado PPT Programa Docentes]],"Realizada")</f>
        <v>0</v>
      </c>
      <c r="BP77" s="55" t="n">
        <f aca="false">COUNTIF(Reporte_Consolidación_2022___Copy[[#This Row],[Estado Encuesta Docentes]],"Realizada")</f>
        <v>1</v>
      </c>
      <c r="BQ77" s="55" t="n">
        <f aca="false">COUNTIF(Reporte_Consolidación_2022___Copy[[#This Row],[Estado Taller PC Docentes]],"Realizada")</f>
        <v>0</v>
      </c>
      <c r="BR77" s="55" t="n">
        <f aca="false">COUNTIF(Reporte_Consolidación_2022___Copy[[#This Row],[Estado Encuesta Estudiantes]],"Realizada")</f>
        <v>1</v>
      </c>
      <c r="BS77" s="55" t="n">
        <f aca="false">COUNTIF(Reporte_Consolidación_2022___Copy[[#This Row],[Estado Infraestructura]],"Realizada")</f>
        <v>1</v>
      </c>
      <c r="BT77" s="55" t="n">
        <f aca="false">COUNTIF(Reporte_Consolidación_2022___Copy[[#This Row],[Estado Entrevista Líder Área Informática]],"Realizada")</f>
        <v>1</v>
      </c>
      <c r="BU77" s="55" t="n">
        <f aca="false">IF(Reporte_Consolidación_2022___Copy[[#This Row],[Estado Obs Aula]]="Realizada",1,IF(Reporte_Consolidación_2022___Copy[[#This Row],[Estado Obs Aula]]="NO aplica fichas",1,0))</f>
        <v>1</v>
      </c>
      <c r="BV77" s="55" t="n">
        <f aca="false">COUNTIF(Reporte_Consolidación_2022___Copy[[#This Row],[Estado Recolección Documental]],"Realizada")</f>
        <v>1</v>
      </c>
      <c r="BX77" s="56" t="n">
        <f aca="false">COUNTIF(Reporte_Consolidación_2022___Copy[[#This Row],[Nombre Coordinadora]:[Estado Recolección Documental]],"Realizada")</f>
        <v>10</v>
      </c>
      <c r="BY77" s="57" t="n">
        <f aca="false">BX77/12</f>
        <v>0.833333333333333</v>
      </c>
      <c r="BZ77" s="56" t="n">
        <f aca="false">IF(Reporte_Consolidación_2022___Copy[[#This Row],[Fecha Visita Día 1]]&gt;=DATE(2022,6,10),1,IF(Reporte_Consolidación_2022___Copy[[#This Row],[Fecha Visita Día 1]]="",2,0))</f>
        <v>0</v>
      </c>
      <c r="CA77" s="56" t="n">
        <f aca="false">IF(Reporte_Consolidación_2022___Copy[[#This Row],[Fecha Visita Día 2]]&gt;=DATE(2022,6,10),1,IF(Reporte_Consolidación_2022___Copy[[#This Row],[Fecha Visita Día 2]]="",2,0))</f>
        <v>0</v>
      </c>
    </row>
    <row r="78" customFormat="false" ht="15" hidden="true" customHeight="false" outlineLevel="0" collapsed="false">
      <c r="A78" s="21" t="s">
        <v>162</v>
      </c>
      <c r="B78" s="21" t="s">
        <v>163</v>
      </c>
      <c r="C78" s="21" t="s">
        <v>68</v>
      </c>
      <c r="D78" s="21" t="s">
        <v>433</v>
      </c>
      <c r="E78" s="21" t="s">
        <v>434</v>
      </c>
      <c r="F78" s="21" t="s">
        <v>449</v>
      </c>
      <c r="G78" s="52" t="n">
        <v>113001029851</v>
      </c>
      <c r="H78" s="0" t="n">
        <v>126</v>
      </c>
      <c r="I78" s="53" t="n">
        <v>44664</v>
      </c>
      <c r="J78" s="54" t="n">
        <v>0.113194444444444</v>
      </c>
      <c r="K78" s="21" t="s">
        <v>15</v>
      </c>
      <c r="L78" s="21"/>
      <c r="M78" s="53" t="n">
        <v>44713</v>
      </c>
      <c r="N78" s="53" t="n">
        <v>44714</v>
      </c>
      <c r="O78" s="21"/>
      <c r="P78" s="53" t="n">
        <v>44697</v>
      </c>
      <c r="Q78" s="21" t="s">
        <v>15</v>
      </c>
      <c r="R78" s="53" t="n">
        <v>44693</v>
      </c>
      <c r="S78" s="21" t="s">
        <v>15</v>
      </c>
      <c r="T78" s="53" t="n">
        <v>44697</v>
      </c>
      <c r="U78" s="21" t="s">
        <v>15</v>
      </c>
      <c r="V78" s="53" t="n">
        <v>44697</v>
      </c>
      <c r="W78" s="21" t="s">
        <v>15</v>
      </c>
      <c r="X78" s="53" t="n">
        <v>44691</v>
      </c>
      <c r="Y78" s="21" t="s">
        <v>15</v>
      </c>
      <c r="Z78" s="53" t="n">
        <v>44697</v>
      </c>
      <c r="AA78" s="21" t="s">
        <v>15</v>
      </c>
      <c r="AB78" s="53" t="n">
        <v>44697</v>
      </c>
      <c r="AC78" s="21" t="s">
        <v>15</v>
      </c>
      <c r="AD78" s="53" t="n">
        <v>44693</v>
      </c>
      <c r="AE78" s="21" t="s">
        <v>15</v>
      </c>
      <c r="AF78" s="53" t="n">
        <v>44693</v>
      </c>
      <c r="AG78" s="21" t="s">
        <v>15</v>
      </c>
      <c r="AH78" s="53"/>
      <c r="AI78" s="21" t="s">
        <v>169</v>
      </c>
      <c r="AJ78" s="53" t="n">
        <v>44692</v>
      </c>
      <c r="AK78" s="21" t="s">
        <v>15</v>
      </c>
      <c r="AL78" s="21" t="s">
        <v>202</v>
      </c>
      <c r="AM78" s="21" t="s">
        <v>163</v>
      </c>
      <c r="AN78" s="54" t="n">
        <v>44718.4277777778</v>
      </c>
      <c r="AO78" s="21" t="s">
        <v>450</v>
      </c>
      <c r="AP78" s="21" t="s">
        <v>172</v>
      </c>
      <c r="AQ78" s="21" t="s">
        <v>173</v>
      </c>
      <c r="AR78" s="21" t="s">
        <v>172</v>
      </c>
      <c r="AS78" s="0" t="s">
        <v>173</v>
      </c>
      <c r="AT78" s="21" t="s">
        <v>172</v>
      </c>
      <c r="AU78" s="0" t="s">
        <v>173</v>
      </c>
      <c r="AV78" s="0" t="n">
        <v>46</v>
      </c>
      <c r="AW78" s="0" t="s">
        <v>173</v>
      </c>
      <c r="AX78" s="0" t="n">
        <v>45</v>
      </c>
      <c r="AY78" s="0" t="s">
        <v>173</v>
      </c>
      <c r="AZ78" s="21" t="s">
        <v>172</v>
      </c>
      <c r="BA78" s="0" t="s">
        <v>173</v>
      </c>
      <c r="BB78" s="21" t="s">
        <v>172</v>
      </c>
      <c r="BC78" s="0" t="s">
        <v>173</v>
      </c>
      <c r="BG78" s="21" t="s">
        <v>436</v>
      </c>
      <c r="BH78" s="54" t="n">
        <v>44717.93125</v>
      </c>
      <c r="BI78" s="21" t="s">
        <v>163</v>
      </c>
      <c r="BJ78" s="54" t="n">
        <v>44718.4277777778</v>
      </c>
      <c r="BK78" s="55" t="n">
        <f aca="false">COUNTIF(Reporte_Consolidación_2022___Copy[[#This Row],[Estado llamada]],"Realizada")</f>
        <v>1</v>
      </c>
      <c r="BL78" s="55" t="n">
        <f aca="false">COUNTIF(Reporte_Consolidación_2022___Copy[[#This Row],[Estado RID]],"Realizada")</f>
        <v>1</v>
      </c>
      <c r="BM78" s="55" t="n">
        <f aca="false">COUNTIF(Reporte_Consolidación_2022___Copy[[#This Row],[Estado Encuesta Directivos]],"Realizada")</f>
        <v>1</v>
      </c>
      <c r="BN78" s="55" t="n">
        <f aca="false">COUNTIF(Reporte_Consolidación_2022___Copy[[#This Row],[Estado PPT Programa Directivos]],"Realizada")</f>
        <v>1</v>
      </c>
      <c r="BO78" s="55" t="n">
        <f aca="false">COUNTIF(Reporte_Consolidación_2022___Copy[[#This Row],[Estado PPT Programa Docentes]],"Realizada")</f>
        <v>1</v>
      </c>
      <c r="BP78" s="55" t="n">
        <f aca="false">COUNTIF(Reporte_Consolidación_2022___Copy[[#This Row],[Estado Encuesta Docentes]],"Realizada")</f>
        <v>1</v>
      </c>
      <c r="BQ78" s="55" t="n">
        <f aca="false">COUNTIF(Reporte_Consolidación_2022___Copy[[#This Row],[Estado Taller PC Docentes]],"Realizada")</f>
        <v>1</v>
      </c>
      <c r="BR78" s="55" t="n">
        <f aca="false">COUNTIF(Reporte_Consolidación_2022___Copy[[#This Row],[Estado Encuesta Estudiantes]],"Realizada")</f>
        <v>1</v>
      </c>
      <c r="BS78" s="55" t="n">
        <f aca="false">COUNTIF(Reporte_Consolidación_2022___Copy[[#This Row],[Estado Infraestructura]],"Realizada")</f>
        <v>1</v>
      </c>
      <c r="BT78" s="55" t="n">
        <f aca="false">COUNTIF(Reporte_Consolidación_2022___Copy[[#This Row],[Estado Entrevista Líder Área Informática]],"Realizada")</f>
        <v>1</v>
      </c>
      <c r="BU78" s="55" t="n">
        <f aca="false">IF(Reporte_Consolidación_2022___Copy[[#This Row],[Estado Obs Aula]]="Realizada",1,IF(Reporte_Consolidación_2022___Copy[[#This Row],[Estado Obs Aula]]="NO aplica fichas",1,0))</f>
        <v>1</v>
      </c>
      <c r="BV78" s="55" t="n">
        <f aca="false">COUNTIF(Reporte_Consolidación_2022___Copy[[#This Row],[Estado Recolección Documental]],"Realizada")</f>
        <v>1</v>
      </c>
      <c r="BX78" s="56" t="n">
        <f aca="false">COUNTIF(Reporte_Consolidación_2022___Copy[[#This Row],[Nombre Coordinadora]:[Estado Recolección Documental]],"Realizada")</f>
        <v>11</v>
      </c>
      <c r="BY78" s="57" t="n">
        <f aca="false">BX78/12</f>
        <v>0.916666666666667</v>
      </c>
      <c r="BZ78" s="56" t="n">
        <f aca="false">IF(Reporte_Consolidación_2022___Copy[[#This Row],[Fecha Visita Día 1]]&gt;=DATE(2022,6,10),1,IF(Reporte_Consolidación_2022___Copy[[#This Row],[Fecha Visita Día 1]]="",2,0))</f>
        <v>0</v>
      </c>
      <c r="CA78" s="56" t="n">
        <f aca="false">IF(Reporte_Consolidación_2022___Copy[[#This Row],[Fecha Visita Día 2]]&gt;=DATE(2022,6,10),1,IF(Reporte_Consolidación_2022___Copy[[#This Row],[Fecha Visita Día 2]]="",2,0))</f>
        <v>0</v>
      </c>
    </row>
    <row r="79" customFormat="false" ht="15" hidden="true" customHeight="false" outlineLevel="0" collapsed="false">
      <c r="A79" s="21" t="s">
        <v>162</v>
      </c>
      <c r="B79" s="21" t="s">
        <v>163</v>
      </c>
      <c r="C79" s="21" t="s">
        <v>70</v>
      </c>
      <c r="D79" s="21" t="s">
        <v>433</v>
      </c>
      <c r="E79" s="21" t="s">
        <v>434</v>
      </c>
      <c r="F79" s="21" t="s">
        <v>451</v>
      </c>
      <c r="G79" s="52" t="n">
        <v>113001009281</v>
      </c>
      <c r="H79" s="0" t="n">
        <v>141</v>
      </c>
      <c r="I79" s="53" t="n">
        <v>44655</v>
      </c>
      <c r="J79" s="54" t="n">
        <v>0.645833333333333</v>
      </c>
      <c r="K79" s="21" t="s">
        <v>15</v>
      </c>
      <c r="L79" s="21"/>
      <c r="M79" s="53" t="n">
        <v>44673</v>
      </c>
      <c r="N79" s="53" t="n">
        <v>44677</v>
      </c>
      <c r="O79" s="21"/>
      <c r="P79" s="53" t="n">
        <v>44673</v>
      </c>
      <c r="Q79" s="21" t="s">
        <v>15</v>
      </c>
      <c r="R79" s="53"/>
      <c r="S79" s="21" t="s">
        <v>15</v>
      </c>
      <c r="T79" s="53" t="n">
        <v>44673</v>
      </c>
      <c r="U79" s="21" t="s">
        <v>15</v>
      </c>
      <c r="V79" s="53" t="n">
        <v>44673</v>
      </c>
      <c r="W79" s="21" t="s">
        <v>15</v>
      </c>
      <c r="X79" s="53" t="n">
        <v>44673</v>
      </c>
      <c r="Y79" s="21" t="s">
        <v>15</v>
      </c>
      <c r="Z79" s="53" t="n">
        <v>44673</v>
      </c>
      <c r="AA79" s="21" t="s">
        <v>15</v>
      </c>
      <c r="AB79" s="53" t="n">
        <v>44691</v>
      </c>
      <c r="AC79" s="21" t="s">
        <v>15</v>
      </c>
      <c r="AD79" s="53"/>
      <c r="AE79" s="21" t="s">
        <v>15</v>
      </c>
      <c r="AF79" s="53"/>
      <c r="AG79" s="21" t="s">
        <v>15</v>
      </c>
      <c r="AH79" s="53"/>
      <c r="AI79" s="21" t="s">
        <v>169</v>
      </c>
      <c r="AJ79" s="53"/>
      <c r="AK79" s="21" t="s">
        <v>15</v>
      </c>
      <c r="AL79" s="21" t="s">
        <v>202</v>
      </c>
      <c r="AM79" s="21" t="s">
        <v>163</v>
      </c>
      <c r="AN79" s="54" t="n">
        <v>44714.9048611111</v>
      </c>
      <c r="AO79" s="21" t="s">
        <v>452</v>
      </c>
      <c r="AP79" s="21" t="s">
        <v>172</v>
      </c>
      <c r="AQ79" s="21" t="s">
        <v>173</v>
      </c>
      <c r="AR79" s="21" t="s">
        <v>172</v>
      </c>
      <c r="AS79" s="0" t="s">
        <v>173</v>
      </c>
      <c r="AT79" s="21" t="s">
        <v>172</v>
      </c>
      <c r="AU79" s="0" t="s">
        <v>173</v>
      </c>
      <c r="AV79" s="0" t="n">
        <v>114</v>
      </c>
      <c r="AW79" s="0" t="s">
        <v>173</v>
      </c>
      <c r="AX79" s="0" t="n">
        <v>5</v>
      </c>
      <c r="AY79" s="0" t="s">
        <v>173</v>
      </c>
      <c r="AZ79" s="21" t="s">
        <v>172</v>
      </c>
      <c r="BA79" s="0" t="s">
        <v>173</v>
      </c>
      <c r="BB79" s="21" t="s">
        <v>172</v>
      </c>
      <c r="BC79" s="0" t="s">
        <v>173</v>
      </c>
      <c r="BF79" s="0" t="s">
        <v>453</v>
      </c>
      <c r="BG79" s="21" t="s">
        <v>454</v>
      </c>
      <c r="BH79" s="54" t="n">
        <v>44705.7972222222</v>
      </c>
      <c r="BI79" s="21" t="s">
        <v>163</v>
      </c>
      <c r="BJ79" s="54" t="n">
        <v>44714.9048611111</v>
      </c>
      <c r="BK79" s="55" t="n">
        <f aca="false">COUNTIF(Reporte_Consolidación_2022___Copy[[#This Row],[Estado llamada]],"Realizada")</f>
        <v>1</v>
      </c>
      <c r="BL79" s="55" t="n">
        <f aca="false">COUNTIF(Reporte_Consolidación_2022___Copy[[#This Row],[Estado RID]],"Realizada")</f>
        <v>1</v>
      </c>
      <c r="BM79" s="55" t="n">
        <f aca="false">COUNTIF(Reporte_Consolidación_2022___Copy[[#This Row],[Estado Encuesta Directivos]],"Realizada")</f>
        <v>1</v>
      </c>
      <c r="BN79" s="55" t="n">
        <f aca="false">COUNTIF(Reporte_Consolidación_2022___Copy[[#This Row],[Estado PPT Programa Directivos]],"Realizada")</f>
        <v>1</v>
      </c>
      <c r="BO79" s="55" t="n">
        <f aca="false">COUNTIF(Reporte_Consolidación_2022___Copy[[#This Row],[Estado PPT Programa Docentes]],"Realizada")</f>
        <v>1</v>
      </c>
      <c r="BP79" s="55" t="n">
        <f aca="false">COUNTIF(Reporte_Consolidación_2022___Copy[[#This Row],[Estado Encuesta Docentes]],"Realizada")</f>
        <v>1</v>
      </c>
      <c r="BQ79" s="55" t="n">
        <f aca="false">COUNTIF(Reporte_Consolidación_2022___Copy[[#This Row],[Estado Taller PC Docentes]],"Realizada")</f>
        <v>1</v>
      </c>
      <c r="BR79" s="55" t="n">
        <f aca="false">COUNTIF(Reporte_Consolidación_2022___Copy[[#This Row],[Estado Encuesta Estudiantes]],"Realizada")</f>
        <v>1</v>
      </c>
      <c r="BS79" s="55" t="n">
        <f aca="false">COUNTIF(Reporte_Consolidación_2022___Copy[[#This Row],[Estado Infraestructura]],"Realizada")</f>
        <v>1</v>
      </c>
      <c r="BT79" s="55" t="n">
        <f aca="false">COUNTIF(Reporte_Consolidación_2022___Copy[[#This Row],[Estado Entrevista Líder Área Informática]],"Realizada")</f>
        <v>1</v>
      </c>
      <c r="BU79" s="55" t="n">
        <f aca="false">IF(Reporte_Consolidación_2022___Copy[[#This Row],[Estado Obs Aula]]="Realizada",1,IF(Reporte_Consolidación_2022___Copy[[#This Row],[Estado Obs Aula]]="NO aplica fichas",1,0))</f>
        <v>1</v>
      </c>
      <c r="BV79" s="55" t="n">
        <f aca="false">COUNTIF(Reporte_Consolidación_2022___Copy[[#This Row],[Estado Recolección Documental]],"Realizada")</f>
        <v>1</v>
      </c>
      <c r="BX79" s="56" t="n">
        <f aca="false">COUNTIF(Reporte_Consolidación_2022___Copy[[#This Row],[Nombre Coordinadora]:[Estado Recolección Documental]],"Realizada")</f>
        <v>11</v>
      </c>
      <c r="BY79" s="57" t="n">
        <f aca="false">BX79/12</f>
        <v>0.916666666666667</v>
      </c>
      <c r="BZ79" s="56" t="n">
        <f aca="false">IF(Reporte_Consolidación_2022___Copy[[#This Row],[Fecha Visita Día 1]]&gt;=DATE(2022,6,10),1,IF(Reporte_Consolidación_2022___Copy[[#This Row],[Fecha Visita Día 1]]="",2,0))</f>
        <v>0</v>
      </c>
      <c r="CA79" s="56" t="n">
        <f aca="false">IF(Reporte_Consolidación_2022___Copy[[#This Row],[Fecha Visita Día 2]]&gt;=DATE(2022,6,10),1,IF(Reporte_Consolidación_2022___Copy[[#This Row],[Fecha Visita Día 2]]="",2,0))</f>
        <v>0</v>
      </c>
    </row>
    <row r="80" customFormat="false" ht="15" hidden="true" customHeight="false" outlineLevel="0" collapsed="false">
      <c r="A80" s="21" t="s">
        <v>162</v>
      </c>
      <c r="B80" s="21" t="s">
        <v>163</v>
      </c>
      <c r="C80" s="21" t="s">
        <v>70</v>
      </c>
      <c r="D80" s="21" t="s">
        <v>433</v>
      </c>
      <c r="E80" s="21" t="s">
        <v>434</v>
      </c>
      <c r="F80" s="21" t="s">
        <v>455</v>
      </c>
      <c r="G80" s="52" t="n">
        <v>113001001719</v>
      </c>
      <c r="H80" s="0" t="n">
        <v>142</v>
      </c>
      <c r="I80" s="53" t="n">
        <v>44655</v>
      </c>
      <c r="J80" s="54" t="n">
        <v>0.65625</v>
      </c>
      <c r="K80" s="21" t="s">
        <v>15</v>
      </c>
      <c r="L80" s="21"/>
      <c r="M80" s="53" t="n">
        <v>44673</v>
      </c>
      <c r="N80" s="53" t="n">
        <v>44686</v>
      </c>
      <c r="O80" s="21" t="s">
        <v>456</v>
      </c>
      <c r="P80" s="53" t="n">
        <v>44673</v>
      </c>
      <c r="Q80" s="21" t="s">
        <v>15</v>
      </c>
      <c r="R80" s="53" t="n">
        <v>44673</v>
      </c>
      <c r="S80" s="21" t="s">
        <v>15</v>
      </c>
      <c r="T80" s="53" t="n">
        <v>44673</v>
      </c>
      <c r="U80" s="21" t="s">
        <v>15</v>
      </c>
      <c r="V80" s="53" t="n">
        <v>44714</v>
      </c>
      <c r="W80" s="21" t="s">
        <v>15</v>
      </c>
      <c r="X80" s="53" t="n">
        <v>44673</v>
      </c>
      <c r="Y80" s="21" t="s">
        <v>15</v>
      </c>
      <c r="Z80" s="53" t="n">
        <v>44718</v>
      </c>
      <c r="AA80" s="21" t="s">
        <v>15</v>
      </c>
      <c r="AB80" s="53"/>
      <c r="AC80" s="21" t="s">
        <v>15</v>
      </c>
      <c r="AD80" s="53"/>
      <c r="AE80" s="21" t="s">
        <v>15</v>
      </c>
      <c r="AF80" s="53"/>
      <c r="AG80" s="21" t="s">
        <v>15</v>
      </c>
      <c r="AH80" s="53"/>
      <c r="AI80" s="21" t="s">
        <v>169</v>
      </c>
      <c r="AJ80" s="53"/>
      <c r="AK80" s="21" t="s">
        <v>15</v>
      </c>
      <c r="AL80" s="21" t="s">
        <v>202</v>
      </c>
      <c r="AM80" s="21" t="s">
        <v>454</v>
      </c>
      <c r="AN80" s="54" t="n">
        <v>44719.8333333333</v>
      </c>
      <c r="AO80" s="21" t="s">
        <v>457</v>
      </c>
      <c r="AP80" s="21" t="s">
        <v>172</v>
      </c>
      <c r="AQ80" s="21" t="s">
        <v>173</v>
      </c>
      <c r="AR80" s="21" t="s">
        <v>172</v>
      </c>
      <c r="AS80" s="0" t="s">
        <v>173</v>
      </c>
      <c r="AT80" s="21" t="s">
        <v>172</v>
      </c>
      <c r="AU80" s="0" t="s">
        <v>173</v>
      </c>
      <c r="AV80" s="0" t="n">
        <v>103</v>
      </c>
      <c r="AW80" s="0" t="s">
        <v>173</v>
      </c>
      <c r="AX80" s="0" t="n">
        <v>5</v>
      </c>
      <c r="AY80" s="0" t="s">
        <v>173</v>
      </c>
      <c r="AZ80" s="21" t="s">
        <v>172</v>
      </c>
      <c r="BA80" s="0" t="s">
        <v>173</v>
      </c>
      <c r="BB80" s="21" t="s">
        <v>172</v>
      </c>
      <c r="BC80" s="0" t="s">
        <v>173</v>
      </c>
      <c r="BF80" s="0" t="s">
        <v>458</v>
      </c>
      <c r="BG80" s="21" t="s">
        <v>454</v>
      </c>
      <c r="BH80" s="54" t="n">
        <v>44695.2972222222</v>
      </c>
      <c r="BI80" s="21" t="s">
        <v>163</v>
      </c>
      <c r="BJ80" s="54" t="n">
        <v>44719.6604166667</v>
      </c>
      <c r="BK80" s="55" t="n">
        <f aca="false">COUNTIF(Reporte_Consolidación_2022___Copy[[#This Row],[Estado llamada]],"Realizada")</f>
        <v>1</v>
      </c>
      <c r="BL80" s="55" t="n">
        <f aca="false">COUNTIF(Reporte_Consolidación_2022___Copy[[#This Row],[Estado RID]],"Realizada")</f>
        <v>1</v>
      </c>
      <c r="BM80" s="55" t="n">
        <f aca="false">COUNTIF(Reporte_Consolidación_2022___Copy[[#This Row],[Estado Encuesta Directivos]],"Realizada")</f>
        <v>1</v>
      </c>
      <c r="BN80" s="55" t="n">
        <f aca="false">COUNTIF(Reporte_Consolidación_2022___Copy[[#This Row],[Estado PPT Programa Directivos]],"Realizada")</f>
        <v>1</v>
      </c>
      <c r="BO80" s="55" t="n">
        <f aca="false">COUNTIF(Reporte_Consolidación_2022___Copy[[#This Row],[Estado PPT Programa Docentes]],"Realizada")</f>
        <v>1</v>
      </c>
      <c r="BP80" s="55" t="n">
        <f aca="false">COUNTIF(Reporte_Consolidación_2022___Copy[[#This Row],[Estado Encuesta Docentes]],"Realizada")</f>
        <v>1</v>
      </c>
      <c r="BQ80" s="55" t="n">
        <f aca="false">COUNTIF(Reporte_Consolidación_2022___Copy[[#This Row],[Estado Taller PC Docentes]],"Realizada")</f>
        <v>1</v>
      </c>
      <c r="BR80" s="55" t="n">
        <f aca="false">COUNTIF(Reporte_Consolidación_2022___Copy[[#This Row],[Estado Encuesta Estudiantes]],"Realizada")</f>
        <v>1</v>
      </c>
      <c r="BS80" s="55" t="n">
        <f aca="false">COUNTIF(Reporte_Consolidación_2022___Copy[[#This Row],[Estado Infraestructura]],"Realizada")</f>
        <v>1</v>
      </c>
      <c r="BT80" s="55" t="n">
        <f aca="false">COUNTIF(Reporte_Consolidación_2022___Copy[[#This Row],[Estado Entrevista Líder Área Informática]],"Realizada")</f>
        <v>1</v>
      </c>
      <c r="BU80" s="55" t="n">
        <f aca="false">IF(Reporte_Consolidación_2022___Copy[[#This Row],[Estado Obs Aula]]="Realizada",1,IF(Reporte_Consolidación_2022___Copy[[#This Row],[Estado Obs Aula]]="NO aplica fichas",1,0))</f>
        <v>1</v>
      </c>
      <c r="BV80" s="55" t="n">
        <f aca="false">COUNTIF(Reporte_Consolidación_2022___Copy[[#This Row],[Estado Recolección Documental]],"Realizada")</f>
        <v>1</v>
      </c>
      <c r="BX80" s="56" t="n">
        <f aca="false">COUNTIF(Reporte_Consolidación_2022___Copy[[#This Row],[Nombre Coordinadora]:[Estado Recolección Documental]],"Realizada")</f>
        <v>11</v>
      </c>
      <c r="BY80" s="57" t="n">
        <f aca="false">BX80/12</f>
        <v>0.916666666666667</v>
      </c>
      <c r="BZ80" s="56" t="n">
        <f aca="false">IF(Reporte_Consolidación_2022___Copy[[#This Row],[Fecha Visita Día 1]]&gt;=DATE(2022,6,10),1,IF(Reporte_Consolidación_2022___Copy[[#This Row],[Fecha Visita Día 1]]="",2,0))</f>
        <v>0</v>
      </c>
      <c r="CA80" s="56" t="n">
        <f aca="false">IF(Reporte_Consolidación_2022___Copy[[#This Row],[Fecha Visita Día 2]]&gt;=DATE(2022,6,10),1,IF(Reporte_Consolidación_2022___Copy[[#This Row],[Fecha Visita Día 2]]="",2,0))</f>
        <v>0</v>
      </c>
    </row>
    <row r="81" customFormat="false" ht="15" hidden="true" customHeight="false" outlineLevel="0" collapsed="false">
      <c r="A81" s="21" t="s">
        <v>162</v>
      </c>
      <c r="B81" s="21" t="s">
        <v>163</v>
      </c>
      <c r="C81" s="21" t="s">
        <v>70</v>
      </c>
      <c r="D81" s="21" t="s">
        <v>433</v>
      </c>
      <c r="E81" s="21" t="s">
        <v>434</v>
      </c>
      <c r="F81" s="21" t="s">
        <v>459</v>
      </c>
      <c r="G81" s="52" t="n">
        <v>113001003274</v>
      </c>
      <c r="H81" s="0" t="n">
        <v>143</v>
      </c>
      <c r="I81" s="53" t="n">
        <v>44699</v>
      </c>
      <c r="J81" s="54" t="n">
        <v>0.666666666666667</v>
      </c>
      <c r="K81" s="21" t="s">
        <v>15</v>
      </c>
      <c r="L81" s="21" t="s">
        <v>460</v>
      </c>
      <c r="M81" s="53" t="n">
        <v>44708</v>
      </c>
      <c r="N81" s="53"/>
      <c r="O81" s="21" t="s">
        <v>461</v>
      </c>
      <c r="P81" s="53" t="n">
        <v>44708</v>
      </c>
      <c r="Q81" s="21" t="s">
        <v>15</v>
      </c>
      <c r="R81" s="53"/>
      <c r="S81" s="21" t="s">
        <v>22</v>
      </c>
      <c r="T81" s="53"/>
      <c r="U81" s="21" t="s">
        <v>22</v>
      </c>
      <c r="V81" s="53"/>
      <c r="W81" s="21" t="s">
        <v>22</v>
      </c>
      <c r="X81" s="53"/>
      <c r="Y81" s="21" t="s">
        <v>22</v>
      </c>
      <c r="Z81" s="53"/>
      <c r="AA81" s="21" t="s">
        <v>22</v>
      </c>
      <c r="AB81" s="53" t="n">
        <v>44721</v>
      </c>
      <c r="AC81" s="21" t="s">
        <v>15</v>
      </c>
      <c r="AD81" s="53"/>
      <c r="AE81" s="21" t="s">
        <v>15</v>
      </c>
      <c r="AF81" s="53"/>
      <c r="AG81" s="21" t="s">
        <v>15</v>
      </c>
      <c r="AH81" s="53"/>
      <c r="AI81" s="21" t="s">
        <v>169</v>
      </c>
      <c r="AJ81" s="53"/>
      <c r="AK81" s="21" t="s">
        <v>15</v>
      </c>
      <c r="AL81" s="21" t="s">
        <v>202</v>
      </c>
      <c r="AM81" s="21" t="s">
        <v>454</v>
      </c>
      <c r="AN81" s="54" t="n">
        <v>44722.7256944445</v>
      </c>
      <c r="AO81" s="21" t="s">
        <v>462</v>
      </c>
      <c r="AP81" s="21"/>
      <c r="AQ81" s="21"/>
      <c r="AR81" s="21"/>
      <c r="AT81" s="21" t="s">
        <v>172</v>
      </c>
      <c r="AV81" s="0" t="n">
        <v>0</v>
      </c>
      <c r="AX81" s="0" t="n">
        <v>0</v>
      </c>
      <c r="AZ81" s="21" t="s">
        <v>172</v>
      </c>
      <c r="BB81" s="21" t="s">
        <v>172</v>
      </c>
      <c r="BG81" s="21" t="s">
        <v>454</v>
      </c>
      <c r="BH81" s="54" t="n">
        <v>44722.7256944445</v>
      </c>
      <c r="BI81" s="21" t="s">
        <v>163</v>
      </c>
      <c r="BJ81" s="54" t="n">
        <v>44714.6527777778</v>
      </c>
      <c r="BK81" s="55" t="n">
        <f aca="false">COUNTIF(Reporte_Consolidación_2022___Copy[[#This Row],[Estado llamada]],"Realizada")</f>
        <v>1</v>
      </c>
      <c r="BL81" s="55" t="n">
        <f aca="false">COUNTIF(Reporte_Consolidación_2022___Copy[[#This Row],[Estado RID]],"Realizada")</f>
        <v>1</v>
      </c>
      <c r="BM81" s="55" t="n">
        <f aca="false">COUNTIF(Reporte_Consolidación_2022___Copy[[#This Row],[Estado Encuesta Directivos]],"Realizada")</f>
        <v>0</v>
      </c>
      <c r="BN81" s="55" t="n">
        <f aca="false">COUNTIF(Reporte_Consolidación_2022___Copy[[#This Row],[Estado PPT Programa Directivos]],"Realizada")</f>
        <v>0</v>
      </c>
      <c r="BO81" s="55" t="n">
        <f aca="false">COUNTIF(Reporte_Consolidación_2022___Copy[[#This Row],[Estado PPT Programa Docentes]],"Realizada")</f>
        <v>0</v>
      </c>
      <c r="BP81" s="55" t="n">
        <f aca="false">COUNTIF(Reporte_Consolidación_2022___Copy[[#This Row],[Estado Encuesta Docentes]],"Realizada")</f>
        <v>0</v>
      </c>
      <c r="BQ81" s="55" t="n">
        <f aca="false">COUNTIF(Reporte_Consolidación_2022___Copy[[#This Row],[Estado Taller PC Docentes]],"Realizada")</f>
        <v>0</v>
      </c>
      <c r="BR81" s="55" t="n">
        <f aca="false">COUNTIF(Reporte_Consolidación_2022___Copy[[#This Row],[Estado Encuesta Estudiantes]],"Realizada")</f>
        <v>1</v>
      </c>
      <c r="BS81" s="55" t="n">
        <f aca="false">COUNTIF(Reporte_Consolidación_2022___Copy[[#This Row],[Estado Infraestructura]],"Realizada")</f>
        <v>1</v>
      </c>
      <c r="BT81" s="55" t="n">
        <f aca="false">COUNTIF(Reporte_Consolidación_2022___Copy[[#This Row],[Estado Entrevista Líder Área Informática]],"Realizada")</f>
        <v>1</v>
      </c>
      <c r="BU81" s="55" t="n">
        <f aca="false">IF(Reporte_Consolidación_2022___Copy[[#This Row],[Estado Obs Aula]]="Realizada",1,IF(Reporte_Consolidación_2022___Copy[[#This Row],[Estado Obs Aula]]="NO aplica fichas",1,0))</f>
        <v>1</v>
      </c>
      <c r="BV81" s="55" t="n">
        <f aca="false">COUNTIF(Reporte_Consolidación_2022___Copy[[#This Row],[Estado Recolección Documental]],"Realizada")</f>
        <v>1</v>
      </c>
      <c r="BX81" s="56" t="n">
        <f aca="false">COUNTIF(Reporte_Consolidación_2022___Copy[[#This Row],[Nombre Coordinadora]:[Estado Recolección Documental]],"Realizada")</f>
        <v>6</v>
      </c>
      <c r="BY81" s="57" t="n">
        <f aca="false">BX81/12</f>
        <v>0.5</v>
      </c>
      <c r="BZ81" s="56" t="n">
        <f aca="false">IF(Reporte_Consolidación_2022___Copy[[#This Row],[Fecha Visita Día 1]]&gt;=DATE(2022,6,10),1,IF(Reporte_Consolidación_2022___Copy[[#This Row],[Fecha Visita Día 1]]="",2,0))</f>
        <v>0</v>
      </c>
      <c r="CA81" s="56" t="n">
        <f aca="false">IF(Reporte_Consolidación_2022___Copy[[#This Row],[Fecha Visita Día 2]]&gt;=DATE(2022,6,10),1,IF(Reporte_Consolidación_2022___Copy[[#This Row],[Fecha Visita Día 2]]="",2,0))</f>
        <v>2</v>
      </c>
    </row>
    <row r="82" customFormat="false" ht="15" hidden="true" customHeight="false" outlineLevel="0" collapsed="false">
      <c r="A82" s="21" t="s">
        <v>162</v>
      </c>
      <c r="B82" s="21" t="s">
        <v>163</v>
      </c>
      <c r="C82" s="21" t="s">
        <v>70</v>
      </c>
      <c r="D82" s="21" t="s">
        <v>433</v>
      </c>
      <c r="E82" s="21" t="s">
        <v>434</v>
      </c>
      <c r="F82" s="21" t="s">
        <v>463</v>
      </c>
      <c r="G82" s="52" t="n">
        <v>113001004254</v>
      </c>
      <c r="H82" s="0" t="n">
        <v>144</v>
      </c>
      <c r="I82" s="53" t="n">
        <v>44655</v>
      </c>
      <c r="J82" s="54" t="n">
        <v>0.375</v>
      </c>
      <c r="K82" s="21" t="s">
        <v>15</v>
      </c>
      <c r="L82" s="21"/>
      <c r="M82" s="53" t="n">
        <v>44670</v>
      </c>
      <c r="N82" s="53" t="n">
        <v>44677</v>
      </c>
      <c r="O82" s="21" t="s">
        <v>464</v>
      </c>
      <c r="P82" s="53" t="n">
        <v>44670</v>
      </c>
      <c r="Q82" s="21" t="s">
        <v>15</v>
      </c>
      <c r="R82" s="53" t="n">
        <v>44671</v>
      </c>
      <c r="S82" s="21" t="s">
        <v>15</v>
      </c>
      <c r="T82" s="53" t="n">
        <v>44701</v>
      </c>
      <c r="U82" s="21" t="s">
        <v>15</v>
      </c>
      <c r="V82" s="53" t="n">
        <v>44677</v>
      </c>
      <c r="W82" s="21" t="s">
        <v>15</v>
      </c>
      <c r="X82" s="53"/>
      <c r="Y82" s="21" t="s">
        <v>15</v>
      </c>
      <c r="Z82" s="53" t="n">
        <v>44678</v>
      </c>
      <c r="AA82" s="21" t="s">
        <v>15</v>
      </c>
      <c r="AB82" s="53"/>
      <c r="AC82" s="21" t="s">
        <v>15</v>
      </c>
      <c r="AD82" s="53"/>
      <c r="AE82" s="21" t="s">
        <v>15</v>
      </c>
      <c r="AF82" s="53"/>
      <c r="AG82" s="21" t="s">
        <v>15</v>
      </c>
      <c r="AH82" s="53"/>
      <c r="AI82" s="21" t="s">
        <v>169</v>
      </c>
      <c r="AJ82" s="53"/>
      <c r="AK82" s="21" t="s">
        <v>15</v>
      </c>
      <c r="AL82" s="21" t="s">
        <v>202</v>
      </c>
      <c r="AM82" s="21" t="s">
        <v>163</v>
      </c>
      <c r="AN82" s="54" t="n">
        <v>44717.7875</v>
      </c>
      <c r="AO82" s="21" t="s">
        <v>465</v>
      </c>
      <c r="AP82" s="21" t="s">
        <v>172</v>
      </c>
      <c r="AQ82" s="21" t="s">
        <v>173</v>
      </c>
      <c r="AR82" s="21" t="s">
        <v>172</v>
      </c>
      <c r="AS82" s="0" t="s">
        <v>173</v>
      </c>
      <c r="AT82" s="21" t="s">
        <v>172</v>
      </c>
      <c r="AU82" s="0" t="s">
        <v>173</v>
      </c>
      <c r="AV82" s="0" t="n">
        <v>120</v>
      </c>
      <c r="AW82" s="0" t="s">
        <v>173</v>
      </c>
      <c r="AX82" s="0" t="n">
        <v>5</v>
      </c>
      <c r="AY82" s="0" t="s">
        <v>173</v>
      </c>
      <c r="AZ82" s="21" t="s">
        <v>172</v>
      </c>
      <c r="BA82" s="0" t="s">
        <v>173</v>
      </c>
      <c r="BB82" s="21" t="s">
        <v>172</v>
      </c>
      <c r="BC82" s="0" t="s">
        <v>173</v>
      </c>
      <c r="BF82" s="0" t="s">
        <v>466</v>
      </c>
      <c r="BG82" s="21" t="s">
        <v>454</v>
      </c>
      <c r="BH82" s="54" t="n">
        <v>44712.6444444444</v>
      </c>
      <c r="BI82" s="21" t="s">
        <v>163</v>
      </c>
      <c r="BJ82" s="54" t="n">
        <v>44717.7875</v>
      </c>
      <c r="BK82" s="55" t="n">
        <f aca="false">COUNTIF(Reporte_Consolidación_2022___Copy[[#This Row],[Estado llamada]],"Realizada")</f>
        <v>1</v>
      </c>
      <c r="BL82" s="55" t="n">
        <f aca="false">COUNTIF(Reporte_Consolidación_2022___Copy[[#This Row],[Estado RID]],"Realizada")</f>
        <v>1</v>
      </c>
      <c r="BM82" s="55" t="n">
        <f aca="false">COUNTIF(Reporte_Consolidación_2022___Copy[[#This Row],[Estado Encuesta Directivos]],"Realizada")</f>
        <v>1</v>
      </c>
      <c r="BN82" s="55" t="n">
        <f aca="false">COUNTIF(Reporte_Consolidación_2022___Copy[[#This Row],[Estado PPT Programa Directivos]],"Realizada")</f>
        <v>1</v>
      </c>
      <c r="BO82" s="55" t="n">
        <f aca="false">COUNTIF(Reporte_Consolidación_2022___Copy[[#This Row],[Estado PPT Programa Docentes]],"Realizada")</f>
        <v>1</v>
      </c>
      <c r="BP82" s="55" t="n">
        <f aca="false">COUNTIF(Reporte_Consolidación_2022___Copy[[#This Row],[Estado Encuesta Docentes]],"Realizada")</f>
        <v>1</v>
      </c>
      <c r="BQ82" s="55" t="n">
        <f aca="false">COUNTIF(Reporte_Consolidación_2022___Copy[[#This Row],[Estado Taller PC Docentes]],"Realizada")</f>
        <v>1</v>
      </c>
      <c r="BR82" s="55" t="n">
        <f aca="false">COUNTIF(Reporte_Consolidación_2022___Copy[[#This Row],[Estado Encuesta Estudiantes]],"Realizada")</f>
        <v>1</v>
      </c>
      <c r="BS82" s="55" t="n">
        <f aca="false">COUNTIF(Reporte_Consolidación_2022___Copy[[#This Row],[Estado Infraestructura]],"Realizada")</f>
        <v>1</v>
      </c>
      <c r="BT82" s="55" t="n">
        <f aca="false">COUNTIF(Reporte_Consolidación_2022___Copy[[#This Row],[Estado Entrevista Líder Área Informática]],"Realizada")</f>
        <v>1</v>
      </c>
      <c r="BU82" s="55" t="n">
        <f aca="false">IF(Reporte_Consolidación_2022___Copy[[#This Row],[Estado Obs Aula]]="Realizada",1,IF(Reporte_Consolidación_2022___Copy[[#This Row],[Estado Obs Aula]]="NO aplica fichas",1,0))</f>
        <v>1</v>
      </c>
      <c r="BV82" s="55" t="n">
        <f aca="false">COUNTIF(Reporte_Consolidación_2022___Copy[[#This Row],[Estado Recolección Documental]],"Realizada")</f>
        <v>1</v>
      </c>
      <c r="BX82" s="56" t="n">
        <f aca="false">COUNTIF(Reporte_Consolidación_2022___Copy[[#This Row],[Nombre Coordinadora]:[Estado Recolección Documental]],"Realizada")</f>
        <v>11</v>
      </c>
      <c r="BY82" s="57" t="n">
        <f aca="false">BX82/12</f>
        <v>0.916666666666667</v>
      </c>
      <c r="BZ82" s="56" t="n">
        <f aca="false">IF(Reporte_Consolidación_2022___Copy[[#This Row],[Fecha Visita Día 1]]&gt;=DATE(2022,6,10),1,IF(Reporte_Consolidación_2022___Copy[[#This Row],[Fecha Visita Día 1]]="",2,0))</f>
        <v>0</v>
      </c>
      <c r="CA82" s="56" t="n">
        <f aca="false">IF(Reporte_Consolidación_2022___Copy[[#This Row],[Fecha Visita Día 2]]&gt;=DATE(2022,6,10),1,IF(Reporte_Consolidación_2022___Copy[[#This Row],[Fecha Visita Día 2]]="",2,0))</f>
        <v>0</v>
      </c>
    </row>
    <row r="83" customFormat="false" ht="15" hidden="true" customHeight="false" outlineLevel="0" collapsed="false">
      <c r="A83" s="21" t="s">
        <v>162</v>
      </c>
      <c r="B83" s="21" t="s">
        <v>163</v>
      </c>
      <c r="C83" s="21" t="s">
        <v>70</v>
      </c>
      <c r="D83" s="21" t="s">
        <v>433</v>
      </c>
      <c r="E83" s="21" t="s">
        <v>434</v>
      </c>
      <c r="F83" s="21" t="s">
        <v>467</v>
      </c>
      <c r="G83" s="52" t="n">
        <v>113001003053</v>
      </c>
      <c r="H83" s="0" t="n">
        <v>145</v>
      </c>
      <c r="I83" s="53" t="n">
        <v>44655</v>
      </c>
      <c r="J83" s="54" t="n">
        <v>0.40625</v>
      </c>
      <c r="K83" s="21" t="s">
        <v>15</v>
      </c>
      <c r="L83" s="21"/>
      <c r="M83" s="53" t="n">
        <v>44670</v>
      </c>
      <c r="N83" s="53" t="n">
        <v>44676</v>
      </c>
      <c r="O83" s="21"/>
      <c r="P83" s="53" t="n">
        <v>44670</v>
      </c>
      <c r="Q83" s="21" t="s">
        <v>15</v>
      </c>
      <c r="R83" s="53" t="n">
        <v>44671</v>
      </c>
      <c r="S83" s="21" t="s">
        <v>15</v>
      </c>
      <c r="T83" s="53" t="n">
        <v>44700</v>
      </c>
      <c r="U83" s="21" t="s">
        <v>15</v>
      </c>
      <c r="V83" s="53" t="n">
        <v>44678</v>
      </c>
      <c r="W83" s="21" t="s">
        <v>15</v>
      </c>
      <c r="X83" s="53" t="n">
        <v>44707</v>
      </c>
      <c r="Y83" s="21" t="s">
        <v>15</v>
      </c>
      <c r="Z83" s="53" t="n">
        <v>44677</v>
      </c>
      <c r="AA83" s="21" t="s">
        <v>15</v>
      </c>
      <c r="AB83" s="53"/>
      <c r="AC83" s="21" t="s">
        <v>15</v>
      </c>
      <c r="AD83" s="53"/>
      <c r="AE83" s="21" t="s">
        <v>15</v>
      </c>
      <c r="AF83" s="53"/>
      <c r="AG83" s="21" t="s">
        <v>15</v>
      </c>
      <c r="AH83" s="53"/>
      <c r="AI83" s="21" t="s">
        <v>169</v>
      </c>
      <c r="AJ83" s="53"/>
      <c r="AK83" s="21" t="s">
        <v>15</v>
      </c>
      <c r="AL83" s="21" t="s">
        <v>202</v>
      </c>
      <c r="AM83" s="21" t="s">
        <v>163</v>
      </c>
      <c r="AN83" s="54" t="n">
        <v>44714.9041666667</v>
      </c>
      <c r="AO83" s="21" t="s">
        <v>468</v>
      </c>
      <c r="AP83" s="21" t="s">
        <v>172</v>
      </c>
      <c r="AQ83" s="21" t="s">
        <v>173</v>
      </c>
      <c r="AR83" s="21" t="s">
        <v>172</v>
      </c>
      <c r="AS83" s="0" t="s">
        <v>173</v>
      </c>
      <c r="AT83" s="21" t="s">
        <v>172</v>
      </c>
      <c r="AU83" s="0" t="s">
        <v>173</v>
      </c>
      <c r="AV83" s="0" t="n">
        <v>132</v>
      </c>
      <c r="AW83" s="0" t="s">
        <v>173</v>
      </c>
      <c r="AX83" s="0" t="n">
        <v>12</v>
      </c>
      <c r="AY83" s="0" t="s">
        <v>173</v>
      </c>
      <c r="AZ83" s="21" t="s">
        <v>172</v>
      </c>
      <c r="BA83" s="0" t="s">
        <v>173</v>
      </c>
      <c r="BB83" s="21" t="s">
        <v>172</v>
      </c>
      <c r="BC83" s="0" t="s">
        <v>173</v>
      </c>
      <c r="BF83" s="0" t="s">
        <v>458</v>
      </c>
      <c r="BG83" s="21" t="s">
        <v>454</v>
      </c>
      <c r="BH83" s="54" t="n">
        <v>44714.7208333333</v>
      </c>
      <c r="BI83" s="21" t="s">
        <v>163</v>
      </c>
      <c r="BJ83" s="54" t="n">
        <v>44714.9041666667</v>
      </c>
      <c r="BK83" s="55" t="n">
        <f aca="false">COUNTIF(Reporte_Consolidación_2022___Copy[[#This Row],[Estado llamada]],"Realizada")</f>
        <v>1</v>
      </c>
      <c r="BL83" s="55" t="n">
        <f aca="false">COUNTIF(Reporte_Consolidación_2022___Copy[[#This Row],[Estado RID]],"Realizada")</f>
        <v>1</v>
      </c>
      <c r="BM83" s="55" t="n">
        <f aca="false">COUNTIF(Reporte_Consolidación_2022___Copy[[#This Row],[Estado Encuesta Directivos]],"Realizada")</f>
        <v>1</v>
      </c>
      <c r="BN83" s="55" t="n">
        <f aca="false">COUNTIF(Reporte_Consolidación_2022___Copy[[#This Row],[Estado PPT Programa Directivos]],"Realizada")</f>
        <v>1</v>
      </c>
      <c r="BO83" s="55" t="n">
        <f aca="false">COUNTIF(Reporte_Consolidación_2022___Copy[[#This Row],[Estado PPT Programa Docentes]],"Realizada")</f>
        <v>1</v>
      </c>
      <c r="BP83" s="55" t="n">
        <f aca="false">COUNTIF(Reporte_Consolidación_2022___Copy[[#This Row],[Estado Encuesta Docentes]],"Realizada")</f>
        <v>1</v>
      </c>
      <c r="BQ83" s="55" t="n">
        <f aca="false">COUNTIF(Reporte_Consolidación_2022___Copy[[#This Row],[Estado Taller PC Docentes]],"Realizada")</f>
        <v>1</v>
      </c>
      <c r="BR83" s="55" t="n">
        <f aca="false">COUNTIF(Reporte_Consolidación_2022___Copy[[#This Row],[Estado Encuesta Estudiantes]],"Realizada")</f>
        <v>1</v>
      </c>
      <c r="BS83" s="55" t="n">
        <f aca="false">COUNTIF(Reporte_Consolidación_2022___Copy[[#This Row],[Estado Infraestructura]],"Realizada")</f>
        <v>1</v>
      </c>
      <c r="BT83" s="55" t="n">
        <f aca="false">COUNTIF(Reporte_Consolidación_2022___Copy[[#This Row],[Estado Entrevista Líder Área Informática]],"Realizada")</f>
        <v>1</v>
      </c>
      <c r="BU83" s="55" t="n">
        <f aca="false">IF(Reporte_Consolidación_2022___Copy[[#This Row],[Estado Obs Aula]]="Realizada",1,IF(Reporte_Consolidación_2022___Copy[[#This Row],[Estado Obs Aula]]="NO aplica fichas",1,0))</f>
        <v>1</v>
      </c>
      <c r="BV83" s="55" t="n">
        <f aca="false">COUNTIF(Reporte_Consolidación_2022___Copy[[#This Row],[Estado Recolección Documental]],"Realizada")</f>
        <v>1</v>
      </c>
      <c r="BX83" s="56" t="n">
        <f aca="false">COUNTIF(Reporte_Consolidación_2022___Copy[[#This Row],[Nombre Coordinadora]:[Estado Recolección Documental]],"Realizada")</f>
        <v>11</v>
      </c>
      <c r="BY83" s="57" t="n">
        <f aca="false">BX83/12</f>
        <v>0.916666666666667</v>
      </c>
      <c r="BZ83" s="56" t="n">
        <f aca="false">IF(Reporte_Consolidación_2022___Copy[[#This Row],[Fecha Visita Día 1]]&gt;=DATE(2022,6,10),1,IF(Reporte_Consolidación_2022___Copy[[#This Row],[Fecha Visita Día 1]]="",2,0))</f>
        <v>0</v>
      </c>
      <c r="CA83" s="56" t="n">
        <f aca="false">IF(Reporte_Consolidación_2022___Copy[[#This Row],[Fecha Visita Día 2]]&gt;=DATE(2022,6,10),1,IF(Reporte_Consolidación_2022___Copy[[#This Row],[Fecha Visita Día 2]]="",2,0))</f>
        <v>0</v>
      </c>
    </row>
    <row r="84" customFormat="false" ht="15" hidden="true" customHeight="false" outlineLevel="0" collapsed="false">
      <c r="A84" s="21" t="s">
        <v>162</v>
      </c>
      <c r="B84" s="21" t="s">
        <v>163</v>
      </c>
      <c r="C84" s="21" t="s">
        <v>70</v>
      </c>
      <c r="D84" s="21" t="s">
        <v>433</v>
      </c>
      <c r="E84" s="21" t="s">
        <v>434</v>
      </c>
      <c r="F84" s="21" t="s">
        <v>469</v>
      </c>
      <c r="G84" s="52" t="n">
        <v>213001009048</v>
      </c>
      <c r="H84" s="0" t="n">
        <v>146</v>
      </c>
      <c r="I84" s="53" t="n">
        <v>44655</v>
      </c>
      <c r="J84" s="54" t="n">
        <v>0.607638888888889</v>
      </c>
      <c r="K84" s="21" t="s">
        <v>15</v>
      </c>
      <c r="L84" s="21"/>
      <c r="M84" s="53" t="n">
        <v>44680</v>
      </c>
      <c r="N84" s="53" t="n">
        <v>44683</v>
      </c>
      <c r="O84" s="21" t="s">
        <v>470</v>
      </c>
      <c r="P84" s="53" t="n">
        <v>44685</v>
      </c>
      <c r="Q84" s="21" t="s">
        <v>15</v>
      </c>
      <c r="R84" s="53" t="n">
        <v>44687</v>
      </c>
      <c r="S84" s="21" t="s">
        <v>15</v>
      </c>
      <c r="T84" s="53" t="n">
        <v>44685</v>
      </c>
      <c r="U84" s="21" t="s">
        <v>15</v>
      </c>
      <c r="V84" s="53" t="n">
        <v>44687</v>
      </c>
      <c r="W84" s="21" t="s">
        <v>15</v>
      </c>
      <c r="X84" s="53"/>
      <c r="Y84" s="21" t="s">
        <v>15</v>
      </c>
      <c r="Z84" s="53" t="n">
        <v>44687</v>
      </c>
      <c r="AA84" s="21" t="s">
        <v>15</v>
      </c>
      <c r="AB84" s="53"/>
      <c r="AC84" s="21" t="s">
        <v>15</v>
      </c>
      <c r="AD84" s="53"/>
      <c r="AE84" s="21" t="s">
        <v>15</v>
      </c>
      <c r="AF84" s="53"/>
      <c r="AG84" s="21" t="s">
        <v>15</v>
      </c>
      <c r="AH84" s="53"/>
      <c r="AI84" s="21" t="s">
        <v>169</v>
      </c>
      <c r="AJ84" s="53"/>
      <c r="AK84" s="21" t="s">
        <v>15</v>
      </c>
      <c r="AL84" s="21" t="s">
        <v>202</v>
      </c>
      <c r="AM84" s="21" t="s">
        <v>163</v>
      </c>
      <c r="AN84" s="54" t="n">
        <v>44719.6611111111</v>
      </c>
      <c r="AO84" s="21" t="s">
        <v>471</v>
      </c>
      <c r="AP84" s="21" t="s">
        <v>172</v>
      </c>
      <c r="AQ84" s="21" t="s">
        <v>173</v>
      </c>
      <c r="AR84" s="21" t="s">
        <v>172</v>
      </c>
      <c r="AS84" s="0" t="s">
        <v>173</v>
      </c>
      <c r="AT84" s="21" t="s">
        <v>172</v>
      </c>
      <c r="AU84" s="0" t="s">
        <v>173</v>
      </c>
      <c r="AV84" s="0" t="n">
        <v>76</v>
      </c>
      <c r="AW84" s="0" t="s">
        <v>173</v>
      </c>
      <c r="AX84" s="0" t="n">
        <v>10</v>
      </c>
      <c r="AY84" s="0" t="s">
        <v>173</v>
      </c>
      <c r="AZ84" s="21" t="s">
        <v>172</v>
      </c>
      <c r="BA84" s="0" t="s">
        <v>173</v>
      </c>
      <c r="BB84" s="21" t="s">
        <v>172</v>
      </c>
      <c r="BC84" s="0" t="s">
        <v>173</v>
      </c>
      <c r="BF84" s="0" t="s">
        <v>458</v>
      </c>
      <c r="BG84" s="21" t="s">
        <v>454</v>
      </c>
      <c r="BH84" s="54" t="n">
        <v>44715.7055555556</v>
      </c>
      <c r="BI84" s="21" t="s">
        <v>163</v>
      </c>
      <c r="BJ84" s="54" t="n">
        <v>44719.6611111111</v>
      </c>
      <c r="BK84" s="55" t="n">
        <f aca="false">COUNTIF(Reporte_Consolidación_2022___Copy[[#This Row],[Estado llamada]],"Realizada")</f>
        <v>1</v>
      </c>
      <c r="BL84" s="55" t="n">
        <f aca="false">COUNTIF(Reporte_Consolidación_2022___Copy[[#This Row],[Estado RID]],"Realizada")</f>
        <v>1</v>
      </c>
      <c r="BM84" s="55" t="n">
        <f aca="false">COUNTIF(Reporte_Consolidación_2022___Copy[[#This Row],[Estado Encuesta Directivos]],"Realizada")</f>
        <v>1</v>
      </c>
      <c r="BN84" s="55" t="n">
        <f aca="false">COUNTIF(Reporte_Consolidación_2022___Copy[[#This Row],[Estado PPT Programa Directivos]],"Realizada")</f>
        <v>1</v>
      </c>
      <c r="BO84" s="55" t="n">
        <f aca="false">COUNTIF(Reporte_Consolidación_2022___Copy[[#This Row],[Estado PPT Programa Docentes]],"Realizada")</f>
        <v>1</v>
      </c>
      <c r="BP84" s="55" t="n">
        <f aca="false">COUNTIF(Reporte_Consolidación_2022___Copy[[#This Row],[Estado Encuesta Docentes]],"Realizada")</f>
        <v>1</v>
      </c>
      <c r="BQ84" s="55" t="n">
        <f aca="false">COUNTIF(Reporte_Consolidación_2022___Copy[[#This Row],[Estado Taller PC Docentes]],"Realizada")</f>
        <v>1</v>
      </c>
      <c r="BR84" s="55" t="n">
        <f aca="false">COUNTIF(Reporte_Consolidación_2022___Copy[[#This Row],[Estado Encuesta Estudiantes]],"Realizada")</f>
        <v>1</v>
      </c>
      <c r="BS84" s="55" t="n">
        <f aca="false">COUNTIF(Reporte_Consolidación_2022___Copy[[#This Row],[Estado Infraestructura]],"Realizada")</f>
        <v>1</v>
      </c>
      <c r="BT84" s="55" t="n">
        <f aca="false">COUNTIF(Reporte_Consolidación_2022___Copy[[#This Row],[Estado Entrevista Líder Área Informática]],"Realizada")</f>
        <v>1</v>
      </c>
      <c r="BU84" s="55" t="n">
        <f aca="false">IF(Reporte_Consolidación_2022___Copy[[#This Row],[Estado Obs Aula]]="Realizada",1,IF(Reporte_Consolidación_2022___Copy[[#This Row],[Estado Obs Aula]]="NO aplica fichas",1,0))</f>
        <v>1</v>
      </c>
      <c r="BV84" s="55" t="n">
        <f aca="false">COUNTIF(Reporte_Consolidación_2022___Copy[[#This Row],[Estado Recolección Documental]],"Realizada")</f>
        <v>1</v>
      </c>
      <c r="BX84" s="56" t="n">
        <f aca="false">COUNTIF(Reporte_Consolidación_2022___Copy[[#This Row],[Nombre Coordinadora]:[Estado Recolección Documental]],"Realizada")</f>
        <v>11</v>
      </c>
      <c r="BY84" s="57" t="n">
        <f aca="false">BX84/12</f>
        <v>0.916666666666667</v>
      </c>
      <c r="BZ84" s="56" t="n">
        <f aca="false">IF(Reporte_Consolidación_2022___Copy[[#This Row],[Fecha Visita Día 1]]&gt;=DATE(2022,6,10),1,IF(Reporte_Consolidación_2022___Copy[[#This Row],[Fecha Visita Día 1]]="",2,0))</f>
        <v>0</v>
      </c>
      <c r="CA84" s="56" t="n">
        <f aca="false">IF(Reporte_Consolidación_2022___Copy[[#This Row],[Fecha Visita Día 2]]&gt;=DATE(2022,6,10),1,IF(Reporte_Consolidación_2022___Copy[[#This Row],[Fecha Visita Día 2]]="",2,0))</f>
        <v>0</v>
      </c>
    </row>
    <row r="85" customFormat="false" ht="15" hidden="true" customHeight="false" outlineLevel="0" collapsed="false">
      <c r="A85" s="21" t="s">
        <v>162</v>
      </c>
      <c r="B85" s="21" t="s">
        <v>163</v>
      </c>
      <c r="C85" s="21" t="s">
        <v>70</v>
      </c>
      <c r="D85" s="21" t="s">
        <v>433</v>
      </c>
      <c r="E85" s="21" t="s">
        <v>434</v>
      </c>
      <c r="F85" s="21" t="s">
        <v>472</v>
      </c>
      <c r="G85" s="52" t="n">
        <v>113001029095</v>
      </c>
      <c r="H85" s="0" t="n">
        <v>147</v>
      </c>
      <c r="I85" s="53" t="n">
        <v>44655</v>
      </c>
      <c r="J85" s="54" t="n">
        <v>0.677083333333333</v>
      </c>
      <c r="K85" s="21" t="s">
        <v>15</v>
      </c>
      <c r="L85" s="21"/>
      <c r="M85" s="53" t="n">
        <v>44672</v>
      </c>
      <c r="N85" s="53" t="n">
        <v>44679</v>
      </c>
      <c r="O85" s="21"/>
      <c r="P85" s="53" t="n">
        <v>44672</v>
      </c>
      <c r="Q85" s="21" t="s">
        <v>15</v>
      </c>
      <c r="R85" s="53" t="n">
        <v>44684</v>
      </c>
      <c r="S85" s="21" t="s">
        <v>15</v>
      </c>
      <c r="T85" s="53" t="n">
        <v>44672</v>
      </c>
      <c r="U85" s="21" t="s">
        <v>15</v>
      </c>
      <c r="V85" s="53" t="n">
        <v>44680</v>
      </c>
      <c r="W85" s="21" t="s">
        <v>15</v>
      </c>
      <c r="X85" s="53" t="n">
        <v>44687</v>
      </c>
      <c r="Y85" s="21" t="s">
        <v>15</v>
      </c>
      <c r="Z85" s="53" t="n">
        <v>44680</v>
      </c>
      <c r="AA85" s="21" t="s">
        <v>15</v>
      </c>
      <c r="AB85" s="53"/>
      <c r="AC85" s="21" t="s">
        <v>15</v>
      </c>
      <c r="AD85" s="53"/>
      <c r="AE85" s="21" t="s">
        <v>15</v>
      </c>
      <c r="AF85" s="53"/>
      <c r="AG85" s="21" t="s">
        <v>15</v>
      </c>
      <c r="AH85" s="53"/>
      <c r="AI85" s="21" t="s">
        <v>169</v>
      </c>
      <c r="AJ85" s="53"/>
      <c r="AK85" s="21" t="s">
        <v>15</v>
      </c>
      <c r="AL85" s="21" t="s">
        <v>202</v>
      </c>
      <c r="AM85" s="21" t="s">
        <v>163</v>
      </c>
      <c r="AN85" s="54" t="n">
        <v>44718.49375</v>
      </c>
      <c r="AO85" s="21" t="s">
        <v>473</v>
      </c>
      <c r="AP85" s="21" t="s">
        <v>172</v>
      </c>
      <c r="AQ85" s="21" t="s">
        <v>173</v>
      </c>
      <c r="AR85" s="21" t="s">
        <v>172</v>
      </c>
      <c r="AS85" s="0" t="s">
        <v>173</v>
      </c>
      <c r="AT85" s="21" t="s">
        <v>172</v>
      </c>
      <c r="AU85" s="0" t="s">
        <v>173</v>
      </c>
      <c r="AV85" s="0" t="n">
        <v>116</v>
      </c>
      <c r="AW85" s="0" t="s">
        <v>173</v>
      </c>
      <c r="AX85" s="0" t="n">
        <v>15</v>
      </c>
      <c r="AY85" s="0" t="s">
        <v>173</v>
      </c>
      <c r="AZ85" s="21" t="s">
        <v>172</v>
      </c>
      <c r="BA85" s="0" t="s">
        <v>173</v>
      </c>
      <c r="BB85" s="21" t="s">
        <v>172</v>
      </c>
      <c r="BC85" s="0" t="s">
        <v>173</v>
      </c>
      <c r="BF85" s="0" t="s">
        <v>474</v>
      </c>
      <c r="BG85" s="21" t="s">
        <v>454</v>
      </c>
      <c r="BH85" s="54" t="n">
        <v>44705.7979166667</v>
      </c>
      <c r="BI85" s="21" t="s">
        <v>163</v>
      </c>
      <c r="BJ85" s="54" t="n">
        <v>44718.49375</v>
      </c>
      <c r="BK85" s="55" t="n">
        <f aca="false">COUNTIF(Reporte_Consolidación_2022___Copy[[#This Row],[Estado llamada]],"Realizada")</f>
        <v>1</v>
      </c>
      <c r="BL85" s="55" t="n">
        <f aca="false">COUNTIF(Reporte_Consolidación_2022___Copy[[#This Row],[Estado RID]],"Realizada")</f>
        <v>1</v>
      </c>
      <c r="BM85" s="55" t="n">
        <f aca="false">COUNTIF(Reporte_Consolidación_2022___Copy[[#This Row],[Estado Encuesta Directivos]],"Realizada")</f>
        <v>1</v>
      </c>
      <c r="BN85" s="55" t="n">
        <f aca="false">COUNTIF(Reporte_Consolidación_2022___Copy[[#This Row],[Estado PPT Programa Directivos]],"Realizada")</f>
        <v>1</v>
      </c>
      <c r="BO85" s="55" t="n">
        <f aca="false">COUNTIF(Reporte_Consolidación_2022___Copy[[#This Row],[Estado PPT Programa Docentes]],"Realizada")</f>
        <v>1</v>
      </c>
      <c r="BP85" s="55" t="n">
        <f aca="false">COUNTIF(Reporte_Consolidación_2022___Copy[[#This Row],[Estado Encuesta Docentes]],"Realizada")</f>
        <v>1</v>
      </c>
      <c r="BQ85" s="55" t="n">
        <f aca="false">COUNTIF(Reporte_Consolidación_2022___Copy[[#This Row],[Estado Taller PC Docentes]],"Realizada")</f>
        <v>1</v>
      </c>
      <c r="BR85" s="55" t="n">
        <f aca="false">COUNTIF(Reporte_Consolidación_2022___Copy[[#This Row],[Estado Encuesta Estudiantes]],"Realizada")</f>
        <v>1</v>
      </c>
      <c r="BS85" s="55" t="n">
        <f aca="false">COUNTIF(Reporte_Consolidación_2022___Copy[[#This Row],[Estado Infraestructura]],"Realizada")</f>
        <v>1</v>
      </c>
      <c r="BT85" s="55" t="n">
        <f aca="false">COUNTIF(Reporte_Consolidación_2022___Copy[[#This Row],[Estado Entrevista Líder Área Informática]],"Realizada")</f>
        <v>1</v>
      </c>
      <c r="BU85" s="55" t="n">
        <f aca="false">IF(Reporte_Consolidación_2022___Copy[[#This Row],[Estado Obs Aula]]="Realizada",1,IF(Reporte_Consolidación_2022___Copy[[#This Row],[Estado Obs Aula]]="NO aplica fichas",1,0))</f>
        <v>1</v>
      </c>
      <c r="BV85" s="55" t="n">
        <f aca="false">COUNTIF(Reporte_Consolidación_2022___Copy[[#This Row],[Estado Recolección Documental]],"Realizada")</f>
        <v>1</v>
      </c>
      <c r="BX85" s="56" t="n">
        <f aca="false">COUNTIF(Reporte_Consolidación_2022___Copy[[#This Row],[Nombre Coordinadora]:[Estado Recolección Documental]],"Realizada")</f>
        <v>11</v>
      </c>
      <c r="BY85" s="57" t="n">
        <f aca="false">BX85/12</f>
        <v>0.916666666666667</v>
      </c>
      <c r="BZ85" s="56" t="n">
        <f aca="false">IF(Reporte_Consolidación_2022___Copy[[#This Row],[Fecha Visita Día 1]]&gt;=DATE(2022,6,10),1,IF(Reporte_Consolidación_2022___Copy[[#This Row],[Fecha Visita Día 1]]="",2,0))</f>
        <v>0</v>
      </c>
      <c r="CA85" s="56" t="n">
        <f aca="false">IF(Reporte_Consolidación_2022___Copy[[#This Row],[Fecha Visita Día 2]]&gt;=DATE(2022,6,10),1,IF(Reporte_Consolidación_2022___Copy[[#This Row],[Fecha Visita Día 2]]="",2,0))</f>
        <v>0</v>
      </c>
    </row>
    <row r="86" customFormat="false" ht="15" hidden="false" customHeight="false" outlineLevel="0" collapsed="false">
      <c r="A86" s="21" t="s">
        <v>162</v>
      </c>
      <c r="B86" s="21" t="s">
        <v>163</v>
      </c>
      <c r="C86" s="58" t="s">
        <v>72</v>
      </c>
      <c r="D86" s="21" t="s">
        <v>257</v>
      </c>
      <c r="E86" s="21" t="s">
        <v>258</v>
      </c>
      <c r="F86" s="21" t="s">
        <v>475</v>
      </c>
      <c r="G86" s="52" t="n">
        <v>120001068241</v>
      </c>
      <c r="H86" s="0" t="n">
        <v>155</v>
      </c>
      <c r="I86" s="53" t="n">
        <v>44669</v>
      </c>
      <c r="J86" s="54" t="n">
        <v>0.375</v>
      </c>
      <c r="K86" s="21" t="s">
        <v>15</v>
      </c>
      <c r="L86" s="21"/>
      <c r="M86" s="53" t="n">
        <v>44684</v>
      </c>
      <c r="N86" s="53" t="n">
        <v>44692</v>
      </c>
      <c r="O86" s="21" t="s">
        <v>476</v>
      </c>
      <c r="P86" s="53" t="n">
        <v>44684</v>
      </c>
      <c r="Q86" s="21" t="s">
        <v>15</v>
      </c>
      <c r="R86" s="53" t="n">
        <v>44684</v>
      </c>
      <c r="S86" s="21" t="s">
        <v>15</v>
      </c>
      <c r="T86" s="53" t="n">
        <v>44684</v>
      </c>
      <c r="U86" s="21" t="s">
        <v>15</v>
      </c>
      <c r="V86" s="53" t="n">
        <v>44684</v>
      </c>
      <c r="W86" s="21" t="s">
        <v>15</v>
      </c>
      <c r="X86" s="53" t="n">
        <v>44685</v>
      </c>
      <c r="Y86" s="21" t="s">
        <v>15</v>
      </c>
      <c r="Z86" s="53" t="n">
        <v>44685</v>
      </c>
      <c r="AA86" s="21" t="s">
        <v>15</v>
      </c>
      <c r="AB86" s="53" t="n">
        <v>44685</v>
      </c>
      <c r="AC86" s="21" t="s">
        <v>15</v>
      </c>
      <c r="AD86" s="53" t="n">
        <v>44684</v>
      </c>
      <c r="AE86" s="21" t="s">
        <v>15</v>
      </c>
      <c r="AF86" s="53" t="n">
        <v>44684</v>
      </c>
      <c r="AG86" s="21" t="s">
        <v>15</v>
      </c>
      <c r="AH86" s="59" t="n">
        <v>44692</v>
      </c>
      <c r="AI86" s="21" t="s">
        <v>15</v>
      </c>
      <c r="AJ86" s="53" t="n">
        <v>44684</v>
      </c>
      <c r="AK86" s="21" t="s">
        <v>15</v>
      </c>
      <c r="AL86" s="21" t="s">
        <v>22</v>
      </c>
      <c r="AM86" s="21" t="s">
        <v>163</v>
      </c>
      <c r="AN86" s="54" t="n">
        <v>44721.8618055556</v>
      </c>
      <c r="AO86" s="21" t="s">
        <v>477</v>
      </c>
      <c r="AP86" s="21" t="s">
        <v>172</v>
      </c>
      <c r="AQ86" s="21" t="s">
        <v>173</v>
      </c>
      <c r="AR86" s="21" t="s">
        <v>172</v>
      </c>
      <c r="AS86" s="0" t="s">
        <v>173</v>
      </c>
      <c r="AT86" s="21" t="s">
        <v>172</v>
      </c>
      <c r="AU86" s="0" t="s">
        <v>173</v>
      </c>
      <c r="AV86" s="0" t="n">
        <v>134</v>
      </c>
      <c r="AW86" s="0" t="s">
        <v>173</v>
      </c>
      <c r="AX86" s="0" t="n">
        <v>41</v>
      </c>
      <c r="AY86" s="0" t="s">
        <v>173</v>
      </c>
      <c r="AZ86" s="21" t="s">
        <v>172</v>
      </c>
      <c r="BA86" s="0" t="s">
        <v>173</v>
      </c>
      <c r="BB86" s="21" t="s">
        <v>172</v>
      </c>
      <c r="BC86" s="0" t="s">
        <v>173</v>
      </c>
      <c r="BG86" s="21" t="s">
        <v>478</v>
      </c>
      <c r="BH86" s="54" t="n">
        <v>44719.5159722222</v>
      </c>
      <c r="BI86" s="21" t="s">
        <v>163</v>
      </c>
      <c r="BJ86" s="54" t="n">
        <v>44721.8618055556</v>
      </c>
      <c r="BK86" s="55" t="n">
        <f aca="false">COUNTIF(Reporte_Consolidación_2022___Copy[[#This Row],[Estado llamada]],"Realizada")</f>
        <v>1</v>
      </c>
      <c r="BL86" s="55" t="n">
        <f aca="false">COUNTIF(Reporte_Consolidación_2022___Copy[[#This Row],[Estado RID]],"Realizada")</f>
        <v>1</v>
      </c>
      <c r="BM86" s="55" t="n">
        <f aca="false">COUNTIF(Reporte_Consolidación_2022___Copy[[#This Row],[Estado Encuesta Directivos]],"Realizada")</f>
        <v>1</v>
      </c>
      <c r="BN86" s="55" t="n">
        <f aca="false">COUNTIF(Reporte_Consolidación_2022___Copy[[#This Row],[Estado PPT Programa Directivos]],"Realizada")</f>
        <v>1</v>
      </c>
      <c r="BO86" s="55" t="n">
        <f aca="false">COUNTIF(Reporte_Consolidación_2022___Copy[[#This Row],[Estado PPT Programa Docentes]],"Realizada")</f>
        <v>1</v>
      </c>
      <c r="BP86" s="55" t="n">
        <f aca="false">COUNTIF(Reporte_Consolidación_2022___Copy[[#This Row],[Estado Encuesta Docentes]],"Realizada")</f>
        <v>1</v>
      </c>
      <c r="BQ86" s="55" t="n">
        <f aca="false">COUNTIF(Reporte_Consolidación_2022___Copy[[#This Row],[Estado Taller PC Docentes]],"Realizada")</f>
        <v>1</v>
      </c>
      <c r="BR86" s="55" t="n">
        <f aca="false">COUNTIF(Reporte_Consolidación_2022___Copy[[#This Row],[Estado Encuesta Estudiantes]],"Realizada")</f>
        <v>1</v>
      </c>
      <c r="BS86" s="55" t="n">
        <f aca="false">COUNTIF(Reporte_Consolidación_2022___Copy[[#This Row],[Estado Infraestructura]],"Realizada")</f>
        <v>1</v>
      </c>
      <c r="BT86" s="55" t="n">
        <f aca="false">COUNTIF(Reporte_Consolidación_2022___Copy[[#This Row],[Estado Entrevista Líder Área Informática]],"Realizada")</f>
        <v>1</v>
      </c>
      <c r="BU86" s="55" t="n">
        <f aca="false">IF(Reporte_Consolidación_2022___Copy[[#This Row],[Estado Obs Aula]]="Realizada",1,IF(Reporte_Consolidación_2022___Copy[[#This Row],[Estado Obs Aula]]="NO aplica fichas",1,0))</f>
        <v>1</v>
      </c>
      <c r="BV86" s="55" t="n">
        <f aca="false">COUNTIF(Reporte_Consolidación_2022___Copy[[#This Row],[Estado Recolección Documental]],"Realizada")</f>
        <v>1</v>
      </c>
      <c r="BX86" s="56" t="n">
        <f aca="false">COUNTIF(Reporte_Consolidación_2022___Copy[[#This Row],[Nombre Coordinadora]:[Estado Recolección Documental]],"Realizada")</f>
        <v>12</v>
      </c>
      <c r="BY86" s="57" t="n">
        <f aca="false">BX86/12</f>
        <v>1</v>
      </c>
      <c r="BZ86" s="56" t="n">
        <f aca="false">IF(Reporte_Consolidación_2022___Copy[[#This Row],[Fecha Visita Día 1]]&gt;=DATE(2022,6,10),1,IF(Reporte_Consolidación_2022___Copy[[#This Row],[Fecha Visita Día 1]]="",2,0))</f>
        <v>0</v>
      </c>
      <c r="CA86" s="56" t="n">
        <f aca="false">IF(Reporte_Consolidación_2022___Copy[[#This Row],[Fecha Visita Día 2]]&gt;=DATE(2022,6,10),1,IF(Reporte_Consolidación_2022___Copy[[#This Row],[Fecha Visita Día 2]]="",2,0))</f>
        <v>0</v>
      </c>
    </row>
    <row r="87" customFormat="false" ht="15" hidden="true" customHeight="false" outlineLevel="0" collapsed="false">
      <c r="A87" s="21" t="s">
        <v>162</v>
      </c>
      <c r="B87" s="21" t="s">
        <v>163</v>
      </c>
      <c r="C87" s="21" t="s">
        <v>72</v>
      </c>
      <c r="D87" s="21" t="s">
        <v>257</v>
      </c>
      <c r="E87" s="21" t="s">
        <v>258</v>
      </c>
      <c r="F87" s="21" t="s">
        <v>479</v>
      </c>
      <c r="G87" s="52" t="n">
        <v>120001068194</v>
      </c>
      <c r="H87" s="0" t="n">
        <v>156</v>
      </c>
      <c r="I87" s="53" t="n">
        <v>44669</v>
      </c>
      <c r="J87" s="54" t="n">
        <v>0.395833333333333</v>
      </c>
      <c r="K87" s="21" t="s">
        <v>15</v>
      </c>
      <c r="L87" s="21"/>
      <c r="M87" s="53" t="n">
        <v>44692</v>
      </c>
      <c r="N87" s="53" t="n">
        <v>44693</v>
      </c>
      <c r="O87" s="21"/>
      <c r="P87" s="53" t="n">
        <v>44693</v>
      </c>
      <c r="Q87" s="21" t="s">
        <v>15</v>
      </c>
      <c r="R87" s="53" t="n">
        <v>44693</v>
      </c>
      <c r="S87" s="21" t="s">
        <v>15</v>
      </c>
      <c r="T87" s="53" t="n">
        <v>44693</v>
      </c>
      <c r="U87" s="21" t="s">
        <v>15</v>
      </c>
      <c r="V87" s="53" t="n">
        <v>44692</v>
      </c>
      <c r="W87" s="21" t="s">
        <v>15</v>
      </c>
      <c r="X87" s="53" t="n">
        <v>44692</v>
      </c>
      <c r="Y87" s="21" t="s">
        <v>15</v>
      </c>
      <c r="Z87" s="53" t="n">
        <v>44692</v>
      </c>
      <c r="AA87" s="21" t="s">
        <v>15</v>
      </c>
      <c r="AB87" s="53" t="n">
        <v>44693</v>
      </c>
      <c r="AC87" s="21" t="s">
        <v>15</v>
      </c>
      <c r="AD87" s="53" t="n">
        <v>44693</v>
      </c>
      <c r="AE87" s="21" t="s">
        <v>15</v>
      </c>
      <c r="AF87" s="53" t="n">
        <v>44693</v>
      </c>
      <c r="AG87" s="21" t="s">
        <v>15</v>
      </c>
      <c r="AH87" s="53"/>
      <c r="AI87" s="21" t="s">
        <v>169</v>
      </c>
      <c r="AJ87" s="53" t="n">
        <v>44693</v>
      </c>
      <c r="AK87" s="21" t="s">
        <v>15</v>
      </c>
      <c r="AL87" s="21" t="s">
        <v>22</v>
      </c>
      <c r="AM87" s="21" t="s">
        <v>478</v>
      </c>
      <c r="AN87" s="54" t="n">
        <v>44722.6763888889</v>
      </c>
      <c r="AO87" s="21" t="s">
        <v>480</v>
      </c>
      <c r="AP87" s="21" t="s">
        <v>172</v>
      </c>
      <c r="AQ87" s="21" t="s">
        <v>173</v>
      </c>
      <c r="AR87" s="21" t="s">
        <v>172</v>
      </c>
      <c r="AS87" s="0" t="s">
        <v>173</v>
      </c>
      <c r="AT87" s="21" t="s">
        <v>172</v>
      </c>
      <c r="AU87" s="0" t="s">
        <v>173</v>
      </c>
      <c r="AV87" s="0" t="n">
        <v>153</v>
      </c>
      <c r="AW87" s="0" t="s">
        <v>173</v>
      </c>
      <c r="AX87" s="0" t="n">
        <v>50</v>
      </c>
      <c r="AY87" s="0" t="s">
        <v>173</v>
      </c>
      <c r="AZ87" s="21" t="s">
        <v>172</v>
      </c>
      <c r="BA87" s="0" t="s">
        <v>173</v>
      </c>
      <c r="BB87" s="21" t="s">
        <v>172</v>
      </c>
      <c r="BC87" s="0" t="s">
        <v>173</v>
      </c>
      <c r="BG87" s="21" t="s">
        <v>478</v>
      </c>
      <c r="BH87" s="54" t="n">
        <v>44722.6763888889</v>
      </c>
      <c r="BI87" s="21" t="s">
        <v>163</v>
      </c>
      <c r="BJ87" s="54" t="n">
        <v>44719.8791666667</v>
      </c>
      <c r="BK87" s="55" t="n">
        <f aca="false">COUNTIF(Reporte_Consolidación_2022___Copy[[#This Row],[Estado llamada]],"Realizada")</f>
        <v>1</v>
      </c>
      <c r="BL87" s="55" t="n">
        <f aca="false">COUNTIF(Reporte_Consolidación_2022___Copy[[#This Row],[Estado RID]],"Realizada")</f>
        <v>1</v>
      </c>
      <c r="BM87" s="55" t="n">
        <f aca="false">COUNTIF(Reporte_Consolidación_2022___Copy[[#This Row],[Estado Encuesta Directivos]],"Realizada")</f>
        <v>1</v>
      </c>
      <c r="BN87" s="55" t="n">
        <f aca="false">COUNTIF(Reporte_Consolidación_2022___Copy[[#This Row],[Estado PPT Programa Directivos]],"Realizada")</f>
        <v>1</v>
      </c>
      <c r="BO87" s="55" t="n">
        <f aca="false">COUNTIF(Reporte_Consolidación_2022___Copy[[#This Row],[Estado PPT Programa Docentes]],"Realizada")</f>
        <v>1</v>
      </c>
      <c r="BP87" s="55" t="n">
        <f aca="false">COUNTIF(Reporte_Consolidación_2022___Copy[[#This Row],[Estado Encuesta Docentes]],"Realizada")</f>
        <v>1</v>
      </c>
      <c r="BQ87" s="55" t="n">
        <f aca="false">COUNTIF(Reporte_Consolidación_2022___Copy[[#This Row],[Estado Taller PC Docentes]],"Realizada")</f>
        <v>1</v>
      </c>
      <c r="BR87" s="55" t="n">
        <f aca="false">COUNTIF(Reporte_Consolidación_2022___Copy[[#This Row],[Estado Encuesta Estudiantes]],"Realizada")</f>
        <v>1</v>
      </c>
      <c r="BS87" s="55" t="n">
        <f aca="false">COUNTIF(Reporte_Consolidación_2022___Copy[[#This Row],[Estado Infraestructura]],"Realizada")</f>
        <v>1</v>
      </c>
      <c r="BT87" s="55" t="n">
        <f aca="false">COUNTIF(Reporte_Consolidación_2022___Copy[[#This Row],[Estado Entrevista Líder Área Informática]],"Realizada")</f>
        <v>1</v>
      </c>
      <c r="BU87" s="55" t="n">
        <f aca="false">IF(Reporte_Consolidación_2022___Copy[[#This Row],[Estado Obs Aula]]="Realizada",1,IF(Reporte_Consolidación_2022___Copy[[#This Row],[Estado Obs Aula]]="NO aplica fichas",1,0))</f>
        <v>1</v>
      </c>
      <c r="BV87" s="55" t="n">
        <f aca="false">COUNTIF(Reporte_Consolidación_2022___Copy[[#This Row],[Estado Recolección Documental]],"Realizada")</f>
        <v>1</v>
      </c>
      <c r="BX87" s="56" t="n">
        <f aca="false">COUNTIF(Reporte_Consolidación_2022___Copy[[#This Row],[Nombre Coordinadora]:[Estado Recolección Documental]],"Realizada")</f>
        <v>11</v>
      </c>
      <c r="BY87" s="57" t="n">
        <f aca="false">BX87/12</f>
        <v>0.916666666666667</v>
      </c>
      <c r="BZ87" s="56" t="n">
        <f aca="false">IF(Reporte_Consolidación_2022___Copy[[#This Row],[Fecha Visita Día 1]]&gt;=DATE(2022,6,10),1,IF(Reporte_Consolidación_2022___Copy[[#This Row],[Fecha Visita Día 1]]="",2,0))</f>
        <v>0</v>
      </c>
      <c r="CA87" s="56" t="n">
        <f aca="false">IF(Reporte_Consolidación_2022___Copy[[#This Row],[Fecha Visita Día 2]]&gt;=DATE(2022,6,10),1,IF(Reporte_Consolidación_2022___Copy[[#This Row],[Fecha Visita Día 2]]="",2,0))</f>
        <v>0</v>
      </c>
    </row>
    <row r="88" customFormat="false" ht="15" hidden="false" customHeight="false" outlineLevel="0" collapsed="false">
      <c r="A88" s="21" t="s">
        <v>162</v>
      </c>
      <c r="B88" s="21" t="s">
        <v>163</v>
      </c>
      <c r="C88" s="58" t="s">
        <v>72</v>
      </c>
      <c r="D88" s="21" t="s">
        <v>307</v>
      </c>
      <c r="E88" s="21" t="s">
        <v>308</v>
      </c>
      <c r="F88" s="21" t="s">
        <v>481</v>
      </c>
      <c r="G88" s="52" t="n">
        <v>352001002817</v>
      </c>
      <c r="H88" s="0" t="n">
        <v>157</v>
      </c>
      <c r="I88" s="53" t="n">
        <v>44676</v>
      </c>
      <c r="J88" s="54" t="n">
        <v>0.385416666666667</v>
      </c>
      <c r="K88" s="21" t="s">
        <v>15</v>
      </c>
      <c r="L88" s="21"/>
      <c r="M88" s="53" t="n">
        <v>44707</v>
      </c>
      <c r="N88" s="53" t="n">
        <v>44708</v>
      </c>
      <c r="O88" s="21"/>
      <c r="P88" s="53" t="n">
        <v>44707</v>
      </c>
      <c r="Q88" s="21" t="s">
        <v>15</v>
      </c>
      <c r="R88" s="53" t="n">
        <v>44707</v>
      </c>
      <c r="S88" s="21" t="s">
        <v>15</v>
      </c>
      <c r="T88" s="53" t="n">
        <v>44707</v>
      </c>
      <c r="U88" s="21" t="s">
        <v>15</v>
      </c>
      <c r="V88" s="53" t="n">
        <v>44707</v>
      </c>
      <c r="W88" s="21" t="s">
        <v>15</v>
      </c>
      <c r="X88" s="53" t="n">
        <v>44707</v>
      </c>
      <c r="Y88" s="21" t="s">
        <v>15</v>
      </c>
      <c r="Z88" s="53" t="n">
        <v>44707</v>
      </c>
      <c r="AA88" s="21" t="s">
        <v>15</v>
      </c>
      <c r="AB88" s="53" t="n">
        <v>44708</v>
      </c>
      <c r="AC88" s="21" t="s">
        <v>15</v>
      </c>
      <c r="AD88" s="53" t="n">
        <v>44707</v>
      </c>
      <c r="AE88" s="21" t="s">
        <v>15</v>
      </c>
      <c r="AF88" s="53" t="n">
        <v>44707</v>
      </c>
      <c r="AG88" s="21" t="s">
        <v>15</v>
      </c>
      <c r="AH88" s="59" t="n">
        <v>44715</v>
      </c>
      <c r="AI88" s="21" t="s">
        <v>15</v>
      </c>
      <c r="AJ88" s="53" t="n">
        <v>44707</v>
      </c>
      <c r="AK88" s="21" t="s">
        <v>15</v>
      </c>
      <c r="AL88" s="21" t="s">
        <v>22</v>
      </c>
      <c r="AM88" s="21" t="s">
        <v>163</v>
      </c>
      <c r="AN88" s="54" t="n">
        <v>44719.8798611111</v>
      </c>
      <c r="AO88" s="21" t="s">
        <v>482</v>
      </c>
      <c r="AP88" s="21" t="s">
        <v>172</v>
      </c>
      <c r="AQ88" s="21" t="s">
        <v>173</v>
      </c>
      <c r="AR88" s="21" t="s">
        <v>172</v>
      </c>
      <c r="AS88" s="0" t="s">
        <v>173</v>
      </c>
      <c r="AT88" s="21" t="s">
        <v>172</v>
      </c>
      <c r="AU88" s="0" t="s">
        <v>173</v>
      </c>
      <c r="AV88" s="0" t="n">
        <v>52</v>
      </c>
      <c r="AW88" s="0" t="s">
        <v>173</v>
      </c>
      <c r="AX88" s="0" t="n">
        <v>51</v>
      </c>
      <c r="AY88" s="0" t="s">
        <v>173</v>
      </c>
      <c r="AZ88" s="21" t="s">
        <v>172</v>
      </c>
      <c r="BA88" s="0" t="s">
        <v>173</v>
      </c>
      <c r="BB88" s="21" t="s">
        <v>172</v>
      </c>
      <c r="BC88" s="0" t="s">
        <v>173</v>
      </c>
      <c r="BG88" s="21" t="s">
        <v>478</v>
      </c>
      <c r="BH88" s="54" t="n">
        <v>44719.5159722222</v>
      </c>
      <c r="BI88" s="21" t="s">
        <v>163</v>
      </c>
      <c r="BJ88" s="54" t="n">
        <v>44719.8798611111</v>
      </c>
      <c r="BK88" s="55" t="n">
        <f aca="false">COUNTIF(Reporte_Consolidación_2022___Copy[[#This Row],[Estado llamada]],"Realizada")</f>
        <v>1</v>
      </c>
      <c r="BL88" s="55" t="n">
        <f aca="false">COUNTIF(Reporte_Consolidación_2022___Copy[[#This Row],[Estado RID]],"Realizada")</f>
        <v>1</v>
      </c>
      <c r="BM88" s="55" t="n">
        <f aca="false">COUNTIF(Reporte_Consolidación_2022___Copy[[#This Row],[Estado Encuesta Directivos]],"Realizada")</f>
        <v>1</v>
      </c>
      <c r="BN88" s="55" t="n">
        <f aca="false">COUNTIF(Reporte_Consolidación_2022___Copy[[#This Row],[Estado PPT Programa Directivos]],"Realizada")</f>
        <v>1</v>
      </c>
      <c r="BO88" s="55" t="n">
        <f aca="false">COUNTIF(Reporte_Consolidación_2022___Copy[[#This Row],[Estado PPT Programa Docentes]],"Realizada")</f>
        <v>1</v>
      </c>
      <c r="BP88" s="55" t="n">
        <f aca="false">COUNTIF(Reporte_Consolidación_2022___Copy[[#This Row],[Estado Encuesta Docentes]],"Realizada")</f>
        <v>1</v>
      </c>
      <c r="BQ88" s="55" t="n">
        <f aca="false">COUNTIF(Reporte_Consolidación_2022___Copy[[#This Row],[Estado Taller PC Docentes]],"Realizada")</f>
        <v>1</v>
      </c>
      <c r="BR88" s="55" t="n">
        <f aca="false">COUNTIF(Reporte_Consolidación_2022___Copy[[#This Row],[Estado Encuesta Estudiantes]],"Realizada")</f>
        <v>1</v>
      </c>
      <c r="BS88" s="55" t="n">
        <f aca="false">COUNTIF(Reporte_Consolidación_2022___Copy[[#This Row],[Estado Infraestructura]],"Realizada")</f>
        <v>1</v>
      </c>
      <c r="BT88" s="55" t="n">
        <f aca="false">COUNTIF(Reporte_Consolidación_2022___Copy[[#This Row],[Estado Entrevista Líder Área Informática]],"Realizada")</f>
        <v>1</v>
      </c>
      <c r="BU88" s="55" t="n">
        <f aca="false">IF(Reporte_Consolidación_2022___Copy[[#This Row],[Estado Obs Aula]]="Realizada",1,IF(Reporte_Consolidación_2022___Copy[[#This Row],[Estado Obs Aula]]="NO aplica fichas",1,0))</f>
        <v>1</v>
      </c>
      <c r="BV88" s="55" t="n">
        <f aca="false">COUNTIF(Reporte_Consolidación_2022___Copy[[#This Row],[Estado Recolección Documental]],"Realizada")</f>
        <v>1</v>
      </c>
      <c r="BX88" s="56" t="n">
        <f aca="false">COUNTIF(Reporte_Consolidación_2022___Copy[[#This Row],[Nombre Coordinadora]:[Estado Recolección Documental]],"Realizada")</f>
        <v>12</v>
      </c>
      <c r="BY88" s="57" t="n">
        <f aca="false">BX88/12</f>
        <v>1</v>
      </c>
      <c r="BZ88" s="56" t="n">
        <f aca="false">IF(Reporte_Consolidación_2022___Copy[[#This Row],[Fecha Visita Día 1]]&gt;=DATE(2022,6,10),1,IF(Reporte_Consolidación_2022___Copy[[#This Row],[Fecha Visita Día 1]]="",2,0))</f>
        <v>0</v>
      </c>
      <c r="CA88" s="56" t="n">
        <f aca="false">IF(Reporte_Consolidación_2022___Copy[[#This Row],[Fecha Visita Día 2]]&gt;=DATE(2022,6,10),1,IF(Reporte_Consolidación_2022___Copy[[#This Row],[Fecha Visita Día 2]]="",2,0))</f>
        <v>0</v>
      </c>
    </row>
    <row r="89" customFormat="false" ht="15" hidden="true" customHeight="false" outlineLevel="0" collapsed="false">
      <c r="A89" s="21" t="s">
        <v>162</v>
      </c>
      <c r="B89" s="21" t="s">
        <v>163</v>
      </c>
      <c r="C89" s="21" t="s">
        <v>72</v>
      </c>
      <c r="D89" s="21" t="s">
        <v>257</v>
      </c>
      <c r="E89" s="21" t="s">
        <v>258</v>
      </c>
      <c r="F89" s="21" t="s">
        <v>483</v>
      </c>
      <c r="G89" s="52" t="n">
        <v>220001001698</v>
      </c>
      <c r="H89" s="0" t="n">
        <v>158</v>
      </c>
      <c r="I89" s="53" t="n">
        <v>44669</v>
      </c>
      <c r="J89" s="54" t="n">
        <v>0.333333333333333</v>
      </c>
      <c r="K89" s="21" t="s">
        <v>15</v>
      </c>
      <c r="L89" s="21"/>
      <c r="M89" s="53" t="n">
        <v>44694</v>
      </c>
      <c r="N89" s="53" t="n">
        <v>44697</v>
      </c>
      <c r="O89" s="21"/>
      <c r="P89" s="53" t="n">
        <v>44694</v>
      </c>
      <c r="Q89" s="21" t="s">
        <v>15</v>
      </c>
      <c r="R89" s="53" t="n">
        <v>44694</v>
      </c>
      <c r="S89" s="21" t="s">
        <v>15</v>
      </c>
      <c r="T89" s="53" t="n">
        <v>44694</v>
      </c>
      <c r="U89" s="21" t="s">
        <v>15</v>
      </c>
      <c r="V89" s="53" t="n">
        <v>44697</v>
      </c>
      <c r="W89" s="21" t="s">
        <v>15</v>
      </c>
      <c r="X89" s="53" t="n">
        <v>44697</v>
      </c>
      <c r="Y89" s="21" t="s">
        <v>15</v>
      </c>
      <c r="Z89" s="53" t="n">
        <v>44697</v>
      </c>
      <c r="AA89" s="21" t="s">
        <v>15</v>
      </c>
      <c r="AB89" s="53" t="n">
        <v>44694</v>
      </c>
      <c r="AC89" s="21" t="s">
        <v>15</v>
      </c>
      <c r="AD89" s="53" t="n">
        <v>44694</v>
      </c>
      <c r="AE89" s="21" t="s">
        <v>15</v>
      </c>
      <c r="AF89" s="53" t="n">
        <v>44694</v>
      </c>
      <c r="AG89" s="21" t="s">
        <v>15</v>
      </c>
      <c r="AH89" s="53"/>
      <c r="AI89" s="21" t="s">
        <v>169</v>
      </c>
      <c r="AJ89" s="53" t="n">
        <v>44694</v>
      </c>
      <c r="AK89" s="21" t="s">
        <v>15</v>
      </c>
      <c r="AL89" s="21" t="s">
        <v>22</v>
      </c>
      <c r="AM89" s="21" t="s">
        <v>163</v>
      </c>
      <c r="AN89" s="54" t="n">
        <v>44719.8805555556</v>
      </c>
      <c r="AO89" s="21" t="s">
        <v>484</v>
      </c>
      <c r="AP89" s="21" t="s">
        <v>172</v>
      </c>
      <c r="AQ89" s="21" t="s">
        <v>173</v>
      </c>
      <c r="AR89" s="21" t="s">
        <v>172</v>
      </c>
      <c r="AS89" s="0" t="s">
        <v>173</v>
      </c>
      <c r="AT89" s="21" t="s">
        <v>172</v>
      </c>
      <c r="AU89" s="0" t="s">
        <v>173</v>
      </c>
      <c r="AV89" s="0" t="n">
        <v>50</v>
      </c>
      <c r="AW89" s="0" t="s">
        <v>173</v>
      </c>
      <c r="AX89" s="0" t="n">
        <v>28</v>
      </c>
      <c r="AY89" s="0" t="s">
        <v>173</v>
      </c>
      <c r="AZ89" s="21" t="s">
        <v>172</v>
      </c>
      <c r="BA89" s="0" t="s">
        <v>173</v>
      </c>
      <c r="BB89" s="21" t="s">
        <v>172</v>
      </c>
      <c r="BC89" s="0" t="s">
        <v>173</v>
      </c>
      <c r="BG89" s="21" t="s">
        <v>478</v>
      </c>
      <c r="BH89" s="54" t="n">
        <v>44719.5159722222</v>
      </c>
      <c r="BI89" s="21" t="s">
        <v>163</v>
      </c>
      <c r="BJ89" s="54" t="n">
        <v>44719.8805555556</v>
      </c>
      <c r="BK89" s="55" t="n">
        <f aca="false">COUNTIF(Reporte_Consolidación_2022___Copy[[#This Row],[Estado llamada]],"Realizada")</f>
        <v>1</v>
      </c>
      <c r="BL89" s="55" t="n">
        <f aca="false">COUNTIF(Reporte_Consolidación_2022___Copy[[#This Row],[Estado RID]],"Realizada")</f>
        <v>1</v>
      </c>
      <c r="BM89" s="55" t="n">
        <f aca="false">COUNTIF(Reporte_Consolidación_2022___Copy[[#This Row],[Estado Encuesta Directivos]],"Realizada")</f>
        <v>1</v>
      </c>
      <c r="BN89" s="55" t="n">
        <f aca="false">COUNTIF(Reporte_Consolidación_2022___Copy[[#This Row],[Estado PPT Programa Directivos]],"Realizada")</f>
        <v>1</v>
      </c>
      <c r="BO89" s="55" t="n">
        <f aca="false">COUNTIF(Reporte_Consolidación_2022___Copy[[#This Row],[Estado PPT Programa Docentes]],"Realizada")</f>
        <v>1</v>
      </c>
      <c r="BP89" s="55" t="n">
        <f aca="false">COUNTIF(Reporte_Consolidación_2022___Copy[[#This Row],[Estado Encuesta Docentes]],"Realizada")</f>
        <v>1</v>
      </c>
      <c r="BQ89" s="55" t="n">
        <f aca="false">COUNTIF(Reporte_Consolidación_2022___Copy[[#This Row],[Estado Taller PC Docentes]],"Realizada")</f>
        <v>1</v>
      </c>
      <c r="BR89" s="55" t="n">
        <f aca="false">COUNTIF(Reporte_Consolidación_2022___Copy[[#This Row],[Estado Encuesta Estudiantes]],"Realizada")</f>
        <v>1</v>
      </c>
      <c r="BS89" s="55" t="n">
        <f aca="false">COUNTIF(Reporte_Consolidación_2022___Copy[[#This Row],[Estado Infraestructura]],"Realizada")</f>
        <v>1</v>
      </c>
      <c r="BT89" s="55" t="n">
        <f aca="false">COUNTIF(Reporte_Consolidación_2022___Copy[[#This Row],[Estado Entrevista Líder Área Informática]],"Realizada")</f>
        <v>1</v>
      </c>
      <c r="BU89" s="55" t="n">
        <f aca="false">IF(Reporte_Consolidación_2022___Copy[[#This Row],[Estado Obs Aula]]="Realizada",1,IF(Reporte_Consolidación_2022___Copy[[#This Row],[Estado Obs Aula]]="NO aplica fichas",1,0))</f>
        <v>1</v>
      </c>
      <c r="BV89" s="55" t="n">
        <f aca="false">COUNTIF(Reporte_Consolidación_2022___Copy[[#This Row],[Estado Recolección Documental]],"Realizada")</f>
        <v>1</v>
      </c>
      <c r="BX89" s="56" t="n">
        <f aca="false">COUNTIF(Reporte_Consolidación_2022___Copy[[#This Row],[Nombre Coordinadora]:[Estado Recolección Documental]],"Realizada")</f>
        <v>11</v>
      </c>
      <c r="BY89" s="57" t="n">
        <f aca="false">BX89/12</f>
        <v>0.916666666666667</v>
      </c>
      <c r="BZ89" s="56" t="n">
        <f aca="false">IF(Reporte_Consolidación_2022___Copy[[#This Row],[Fecha Visita Día 1]]&gt;=DATE(2022,6,10),1,IF(Reporte_Consolidación_2022___Copy[[#This Row],[Fecha Visita Día 1]]="",2,0))</f>
        <v>0</v>
      </c>
      <c r="CA89" s="56" t="n">
        <f aca="false">IF(Reporte_Consolidación_2022___Copy[[#This Row],[Fecha Visita Día 2]]&gt;=DATE(2022,6,10),1,IF(Reporte_Consolidación_2022___Copy[[#This Row],[Fecha Visita Día 2]]="",2,0))</f>
        <v>0</v>
      </c>
    </row>
    <row r="90" customFormat="false" ht="15" hidden="true" customHeight="false" outlineLevel="0" collapsed="false">
      <c r="A90" s="21" t="s">
        <v>162</v>
      </c>
      <c r="B90" s="21" t="s">
        <v>163</v>
      </c>
      <c r="C90" s="21" t="s">
        <v>72</v>
      </c>
      <c r="D90" s="21" t="s">
        <v>257</v>
      </c>
      <c r="E90" s="21" t="s">
        <v>258</v>
      </c>
      <c r="F90" s="21" t="s">
        <v>485</v>
      </c>
      <c r="G90" s="52" t="n">
        <v>120001000921</v>
      </c>
      <c r="H90" s="0" t="n">
        <v>159</v>
      </c>
      <c r="I90" s="53" t="n">
        <v>44669</v>
      </c>
      <c r="J90" s="54" t="n">
        <v>0.340277777777778</v>
      </c>
      <c r="K90" s="21" t="s">
        <v>15</v>
      </c>
      <c r="L90" s="21" t="s">
        <v>486</v>
      </c>
      <c r="M90" s="53" t="n">
        <v>44698</v>
      </c>
      <c r="N90" s="53" t="n">
        <v>44699</v>
      </c>
      <c r="O90" s="21"/>
      <c r="P90" s="53" t="n">
        <v>44698</v>
      </c>
      <c r="Q90" s="21" t="s">
        <v>15</v>
      </c>
      <c r="R90" s="53" t="n">
        <v>44698</v>
      </c>
      <c r="S90" s="21" t="s">
        <v>15</v>
      </c>
      <c r="T90" s="53" t="n">
        <v>44698</v>
      </c>
      <c r="U90" s="21" t="s">
        <v>15</v>
      </c>
      <c r="V90" s="53" t="n">
        <v>44699</v>
      </c>
      <c r="W90" s="21" t="s">
        <v>15</v>
      </c>
      <c r="X90" s="53" t="n">
        <v>44699</v>
      </c>
      <c r="Y90" s="21" t="s">
        <v>15</v>
      </c>
      <c r="Z90" s="53" t="n">
        <v>44699</v>
      </c>
      <c r="AA90" s="21" t="s">
        <v>15</v>
      </c>
      <c r="AB90" s="53" t="n">
        <v>44698</v>
      </c>
      <c r="AC90" s="21" t="s">
        <v>15</v>
      </c>
      <c r="AD90" s="53" t="n">
        <v>44698</v>
      </c>
      <c r="AE90" s="21" t="s">
        <v>15</v>
      </c>
      <c r="AF90" s="53" t="n">
        <v>44698</v>
      </c>
      <c r="AG90" s="21" t="s">
        <v>15</v>
      </c>
      <c r="AH90" s="53"/>
      <c r="AI90" s="21" t="s">
        <v>169</v>
      </c>
      <c r="AJ90" s="53" t="n">
        <v>44699</v>
      </c>
      <c r="AK90" s="21" t="s">
        <v>15</v>
      </c>
      <c r="AL90" s="21" t="s">
        <v>22</v>
      </c>
      <c r="AM90" s="21" t="s">
        <v>163</v>
      </c>
      <c r="AN90" s="54" t="n">
        <v>44720.5097222222</v>
      </c>
      <c r="AO90" s="21" t="s">
        <v>487</v>
      </c>
      <c r="AP90" s="21" t="s">
        <v>172</v>
      </c>
      <c r="AQ90" s="21" t="s">
        <v>173</v>
      </c>
      <c r="AR90" s="21" t="s">
        <v>172</v>
      </c>
      <c r="AS90" s="0" t="s">
        <v>173</v>
      </c>
      <c r="AT90" s="21" t="s">
        <v>172</v>
      </c>
      <c r="AU90" s="0" t="s">
        <v>173</v>
      </c>
      <c r="AV90" s="0" t="n">
        <v>126</v>
      </c>
      <c r="AW90" s="0" t="s">
        <v>173</v>
      </c>
      <c r="AX90" s="0" t="n">
        <v>33</v>
      </c>
      <c r="AY90" s="0" t="s">
        <v>173</v>
      </c>
      <c r="AZ90" s="21" t="s">
        <v>172</v>
      </c>
      <c r="BA90" s="0" t="s">
        <v>173</v>
      </c>
      <c r="BB90" s="21" t="s">
        <v>172</v>
      </c>
      <c r="BC90" s="0" t="s">
        <v>173</v>
      </c>
      <c r="BG90" s="21" t="s">
        <v>478</v>
      </c>
      <c r="BH90" s="54" t="n">
        <v>44719.5159722222</v>
      </c>
      <c r="BI90" s="21" t="s">
        <v>163</v>
      </c>
      <c r="BJ90" s="54" t="n">
        <v>44720.5097222222</v>
      </c>
      <c r="BK90" s="55" t="n">
        <f aca="false">COUNTIF(Reporte_Consolidación_2022___Copy[[#This Row],[Estado llamada]],"Realizada")</f>
        <v>1</v>
      </c>
      <c r="BL90" s="55" t="n">
        <f aca="false">COUNTIF(Reporte_Consolidación_2022___Copy[[#This Row],[Estado RID]],"Realizada")</f>
        <v>1</v>
      </c>
      <c r="BM90" s="55" t="n">
        <f aca="false">COUNTIF(Reporte_Consolidación_2022___Copy[[#This Row],[Estado Encuesta Directivos]],"Realizada")</f>
        <v>1</v>
      </c>
      <c r="BN90" s="55" t="n">
        <f aca="false">COUNTIF(Reporte_Consolidación_2022___Copy[[#This Row],[Estado PPT Programa Directivos]],"Realizada")</f>
        <v>1</v>
      </c>
      <c r="BO90" s="55" t="n">
        <f aca="false">COUNTIF(Reporte_Consolidación_2022___Copy[[#This Row],[Estado PPT Programa Docentes]],"Realizada")</f>
        <v>1</v>
      </c>
      <c r="BP90" s="55" t="n">
        <f aca="false">COUNTIF(Reporte_Consolidación_2022___Copy[[#This Row],[Estado Encuesta Docentes]],"Realizada")</f>
        <v>1</v>
      </c>
      <c r="BQ90" s="55" t="n">
        <f aca="false">COUNTIF(Reporte_Consolidación_2022___Copy[[#This Row],[Estado Taller PC Docentes]],"Realizada")</f>
        <v>1</v>
      </c>
      <c r="BR90" s="55" t="n">
        <f aca="false">COUNTIF(Reporte_Consolidación_2022___Copy[[#This Row],[Estado Encuesta Estudiantes]],"Realizada")</f>
        <v>1</v>
      </c>
      <c r="BS90" s="55" t="n">
        <f aca="false">COUNTIF(Reporte_Consolidación_2022___Copy[[#This Row],[Estado Infraestructura]],"Realizada")</f>
        <v>1</v>
      </c>
      <c r="BT90" s="55" t="n">
        <f aca="false">COUNTIF(Reporte_Consolidación_2022___Copy[[#This Row],[Estado Entrevista Líder Área Informática]],"Realizada")</f>
        <v>1</v>
      </c>
      <c r="BU90" s="55" t="n">
        <f aca="false">IF(Reporte_Consolidación_2022___Copy[[#This Row],[Estado Obs Aula]]="Realizada",1,IF(Reporte_Consolidación_2022___Copy[[#This Row],[Estado Obs Aula]]="NO aplica fichas",1,0))</f>
        <v>1</v>
      </c>
      <c r="BV90" s="55" t="n">
        <f aca="false">COUNTIF(Reporte_Consolidación_2022___Copy[[#This Row],[Estado Recolección Documental]],"Realizada")</f>
        <v>1</v>
      </c>
      <c r="BX90" s="56" t="n">
        <f aca="false">COUNTIF(Reporte_Consolidación_2022___Copy[[#This Row],[Nombre Coordinadora]:[Estado Recolección Documental]],"Realizada")</f>
        <v>11</v>
      </c>
      <c r="BY90" s="57" t="n">
        <f aca="false">BX90/12</f>
        <v>0.916666666666667</v>
      </c>
      <c r="BZ90" s="56" t="n">
        <f aca="false">IF(Reporte_Consolidación_2022___Copy[[#This Row],[Fecha Visita Día 1]]&gt;=DATE(2022,6,10),1,IF(Reporte_Consolidación_2022___Copy[[#This Row],[Fecha Visita Día 1]]="",2,0))</f>
        <v>0</v>
      </c>
      <c r="CA90" s="56" t="n">
        <f aca="false">IF(Reporte_Consolidación_2022___Copy[[#This Row],[Fecha Visita Día 2]]&gt;=DATE(2022,6,10),1,IF(Reporte_Consolidación_2022___Copy[[#This Row],[Fecha Visita Día 2]]="",2,0))</f>
        <v>0</v>
      </c>
    </row>
    <row r="91" customFormat="false" ht="15" hidden="true" customHeight="false" outlineLevel="0" collapsed="false">
      <c r="A91" s="21" t="s">
        <v>162</v>
      </c>
      <c r="B91" s="21" t="s">
        <v>163</v>
      </c>
      <c r="C91" s="21" t="s">
        <v>72</v>
      </c>
      <c r="D91" s="21" t="s">
        <v>257</v>
      </c>
      <c r="E91" s="21" t="s">
        <v>258</v>
      </c>
      <c r="F91" s="21" t="s">
        <v>488</v>
      </c>
      <c r="G91" s="52" t="n">
        <v>220001002805</v>
      </c>
      <c r="H91" s="0" t="n">
        <v>160</v>
      </c>
      <c r="I91" s="53" t="n">
        <v>44669</v>
      </c>
      <c r="J91" s="54" t="n">
        <v>0.354166666666667</v>
      </c>
      <c r="K91" s="21" t="s">
        <v>15</v>
      </c>
      <c r="L91" s="21"/>
      <c r="M91" s="53" t="n">
        <v>44690</v>
      </c>
      <c r="N91" s="53" t="n">
        <v>44691</v>
      </c>
      <c r="O91" s="21"/>
      <c r="P91" s="53" t="n">
        <v>44690</v>
      </c>
      <c r="Q91" s="21" t="s">
        <v>15</v>
      </c>
      <c r="R91" s="53" t="n">
        <v>44690</v>
      </c>
      <c r="S91" s="21" t="s">
        <v>15</v>
      </c>
      <c r="T91" s="53" t="n">
        <v>44690</v>
      </c>
      <c r="U91" s="21" t="s">
        <v>15</v>
      </c>
      <c r="V91" s="53" t="n">
        <v>44691</v>
      </c>
      <c r="W91" s="21" t="s">
        <v>15</v>
      </c>
      <c r="X91" s="53" t="n">
        <v>44691</v>
      </c>
      <c r="Y91" s="21" t="s">
        <v>15</v>
      </c>
      <c r="Z91" s="53" t="n">
        <v>44691</v>
      </c>
      <c r="AA91" s="21" t="s">
        <v>15</v>
      </c>
      <c r="AB91" s="53" t="n">
        <v>44691</v>
      </c>
      <c r="AC91" s="21" t="s">
        <v>15</v>
      </c>
      <c r="AD91" s="53" t="n">
        <v>44690</v>
      </c>
      <c r="AE91" s="21" t="s">
        <v>15</v>
      </c>
      <c r="AF91" s="53" t="n">
        <v>44691</v>
      </c>
      <c r="AG91" s="21" t="s">
        <v>15</v>
      </c>
      <c r="AH91" s="53"/>
      <c r="AI91" s="21" t="s">
        <v>169</v>
      </c>
      <c r="AJ91" s="53" t="n">
        <v>44690</v>
      </c>
      <c r="AK91" s="21" t="s">
        <v>15</v>
      </c>
      <c r="AL91" s="21" t="s">
        <v>22</v>
      </c>
      <c r="AM91" s="21" t="s">
        <v>163</v>
      </c>
      <c r="AN91" s="54" t="n">
        <v>44719.88125</v>
      </c>
      <c r="AO91" s="21" t="s">
        <v>489</v>
      </c>
      <c r="AP91" s="21" t="s">
        <v>172</v>
      </c>
      <c r="AQ91" s="21" t="s">
        <v>173</v>
      </c>
      <c r="AR91" s="21" t="s">
        <v>172</v>
      </c>
      <c r="AS91" s="0" t="s">
        <v>173</v>
      </c>
      <c r="AT91" s="21" t="s">
        <v>172</v>
      </c>
      <c r="AU91" s="0" t="s">
        <v>173</v>
      </c>
      <c r="AV91" s="0" t="n">
        <v>55</v>
      </c>
      <c r="AW91" s="0" t="s">
        <v>173</v>
      </c>
      <c r="AX91" s="0" t="n">
        <v>21</v>
      </c>
      <c r="AY91" s="0" t="s">
        <v>173</v>
      </c>
      <c r="AZ91" s="21" t="s">
        <v>172</v>
      </c>
      <c r="BA91" s="0" t="s">
        <v>173</v>
      </c>
      <c r="BB91" s="21" t="s">
        <v>172</v>
      </c>
      <c r="BC91" s="0" t="s">
        <v>173</v>
      </c>
      <c r="BG91" s="21" t="s">
        <v>478</v>
      </c>
      <c r="BH91" s="54" t="n">
        <v>44719.5159722222</v>
      </c>
      <c r="BI91" s="21" t="s">
        <v>163</v>
      </c>
      <c r="BJ91" s="54" t="n">
        <v>44719.88125</v>
      </c>
      <c r="BK91" s="55" t="n">
        <f aca="false">COUNTIF(Reporte_Consolidación_2022___Copy[[#This Row],[Estado llamada]],"Realizada")</f>
        <v>1</v>
      </c>
      <c r="BL91" s="55" t="n">
        <f aca="false">COUNTIF(Reporte_Consolidación_2022___Copy[[#This Row],[Estado RID]],"Realizada")</f>
        <v>1</v>
      </c>
      <c r="BM91" s="55" t="n">
        <f aca="false">COUNTIF(Reporte_Consolidación_2022___Copy[[#This Row],[Estado Encuesta Directivos]],"Realizada")</f>
        <v>1</v>
      </c>
      <c r="BN91" s="55" t="n">
        <f aca="false">COUNTIF(Reporte_Consolidación_2022___Copy[[#This Row],[Estado PPT Programa Directivos]],"Realizada")</f>
        <v>1</v>
      </c>
      <c r="BO91" s="55" t="n">
        <f aca="false">COUNTIF(Reporte_Consolidación_2022___Copy[[#This Row],[Estado PPT Programa Docentes]],"Realizada")</f>
        <v>1</v>
      </c>
      <c r="BP91" s="55" t="n">
        <f aca="false">COUNTIF(Reporte_Consolidación_2022___Copy[[#This Row],[Estado Encuesta Docentes]],"Realizada")</f>
        <v>1</v>
      </c>
      <c r="BQ91" s="55" t="n">
        <f aca="false">COUNTIF(Reporte_Consolidación_2022___Copy[[#This Row],[Estado Taller PC Docentes]],"Realizada")</f>
        <v>1</v>
      </c>
      <c r="BR91" s="55" t="n">
        <f aca="false">COUNTIF(Reporte_Consolidación_2022___Copy[[#This Row],[Estado Encuesta Estudiantes]],"Realizada")</f>
        <v>1</v>
      </c>
      <c r="BS91" s="55" t="n">
        <f aca="false">COUNTIF(Reporte_Consolidación_2022___Copy[[#This Row],[Estado Infraestructura]],"Realizada")</f>
        <v>1</v>
      </c>
      <c r="BT91" s="55" t="n">
        <f aca="false">COUNTIF(Reporte_Consolidación_2022___Copy[[#This Row],[Estado Entrevista Líder Área Informática]],"Realizada")</f>
        <v>1</v>
      </c>
      <c r="BU91" s="55" t="n">
        <f aca="false">IF(Reporte_Consolidación_2022___Copy[[#This Row],[Estado Obs Aula]]="Realizada",1,IF(Reporte_Consolidación_2022___Copy[[#This Row],[Estado Obs Aula]]="NO aplica fichas",1,0))</f>
        <v>1</v>
      </c>
      <c r="BV91" s="55" t="n">
        <f aca="false">COUNTIF(Reporte_Consolidación_2022___Copy[[#This Row],[Estado Recolección Documental]],"Realizada")</f>
        <v>1</v>
      </c>
      <c r="BX91" s="56" t="n">
        <f aca="false">COUNTIF(Reporte_Consolidación_2022___Copy[[#This Row],[Nombre Coordinadora]:[Estado Recolección Documental]],"Realizada")</f>
        <v>11</v>
      </c>
      <c r="BY91" s="57" t="n">
        <f aca="false">BX91/12</f>
        <v>0.916666666666667</v>
      </c>
      <c r="BZ91" s="56" t="n">
        <f aca="false">IF(Reporte_Consolidación_2022___Copy[[#This Row],[Fecha Visita Día 1]]&gt;=DATE(2022,6,10),1,IF(Reporte_Consolidación_2022___Copy[[#This Row],[Fecha Visita Día 1]]="",2,0))</f>
        <v>0</v>
      </c>
      <c r="CA91" s="56" t="n">
        <f aca="false">IF(Reporte_Consolidación_2022___Copy[[#This Row],[Fecha Visita Día 2]]&gt;=DATE(2022,6,10),1,IF(Reporte_Consolidación_2022___Copy[[#This Row],[Fecha Visita Día 2]]="",2,0))</f>
        <v>0</v>
      </c>
    </row>
    <row r="92" customFormat="false" ht="15" hidden="true" customHeight="false" outlineLevel="0" collapsed="false">
      <c r="A92" s="21" t="s">
        <v>162</v>
      </c>
      <c r="B92" s="21" t="s">
        <v>163</v>
      </c>
      <c r="C92" s="21" t="s">
        <v>72</v>
      </c>
      <c r="D92" s="21" t="s">
        <v>257</v>
      </c>
      <c r="E92" s="21" t="s">
        <v>258</v>
      </c>
      <c r="F92" s="21" t="s">
        <v>490</v>
      </c>
      <c r="G92" s="52" t="n">
        <v>120001001201</v>
      </c>
      <c r="H92" s="0" t="n">
        <v>161</v>
      </c>
      <c r="I92" s="53" t="n">
        <v>44669</v>
      </c>
      <c r="J92" s="54" t="n">
        <v>0.416666666666667</v>
      </c>
      <c r="K92" s="21" t="s">
        <v>15</v>
      </c>
      <c r="L92" s="21"/>
      <c r="M92" s="53" t="n">
        <v>44686</v>
      </c>
      <c r="N92" s="53" t="n">
        <v>44687</v>
      </c>
      <c r="O92" s="21"/>
      <c r="P92" s="53" t="n">
        <v>44686</v>
      </c>
      <c r="Q92" s="21" t="s">
        <v>15</v>
      </c>
      <c r="R92" s="53" t="n">
        <v>44687</v>
      </c>
      <c r="S92" s="21" t="s">
        <v>15</v>
      </c>
      <c r="T92" s="53" t="n">
        <v>44687</v>
      </c>
      <c r="U92" s="21" t="s">
        <v>15</v>
      </c>
      <c r="V92" s="53" t="n">
        <v>44686</v>
      </c>
      <c r="W92" s="21" t="s">
        <v>15</v>
      </c>
      <c r="X92" s="53" t="n">
        <v>44686</v>
      </c>
      <c r="Y92" s="21" t="s">
        <v>15</v>
      </c>
      <c r="Z92" s="53" t="n">
        <v>44686</v>
      </c>
      <c r="AA92" s="21" t="s">
        <v>15</v>
      </c>
      <c r="AB92" s="53" t="n">
        <v>44687</v>
      </c>
      <c r="AC92" s="21" t="s">
        <v>15</v>
      </c>
      <c r="AD92" s="53" t="n">
        <v>44686</v>
      </c>
      <c r="AE92" s="21" t="s">
        <v>15</v>
      </c>
      <c r="AF92" s="53" t="n">
        <v>44686</v>
      </c>
      <c r="AG92" s="21" t="s">
        <v>15</v>
      </c>
      <c r="AH92" s="53"/>
      <c r="AI92" s="21" t="s">
        <v>169</v>
      </c>
      <c r="AJ92" s="53" t="n">
        <v>44687</v>
      </c>
      <c r="AK92" s="21" t="s">
        <v>15</v>
      </c>
      <c r="AL92" s="21" t="s">
        <v>22</v>
      </c>
      <c r="AM92" s="21" t="s">
        <v>163</v>
      </c>
      <c r="AN92" s="54" t="n">
        <v>44719.8819444444</v>
      </c>
      <c r="AO92" s="21" t="s">
        <v>491</v>
      </c>
      <c r="AP92" s="21" t="s">
        <v>172</v>
      </c>
      <c r="AQ92" s="21" t="s">
        <v>173</v>
      </c>
      <c r="AR92" s="21" t="s">
        <v>172</v>
      </c>
      <c r="AS92" s="0" t="s">
        <v>173</v>
      </c>
      <c r="AT92" s="21" t="s">
        <v>172</v>
      </c>
      <c r="AU92" s="0" t="s">
        <v>173</v>
      </c>
      <c r="AV92" s="0" t="n">
        <v>138</v>
      </c>
      <c r="AW92" s="0" t="s">
        <v>173</v>
      </c>
      <c r="AX92" s="0" t="n">
        <v>32</v>
      </c>
      <c r="AY92" s="0" t="s">
        <v>173</v>
      </c>
      <c r="AZ92" s="21" t="s">
        <v>172</v>
      </c>
      <c r="BA92" s="0" t="s">
        <v>173</v>
      </c>
      <c r="BB92" s="21" t="s">
        <v>172</v>
      </c>
      <c r="BC92" s="0" t="s">
        <v>173</v>
      </c>
      <c r="BF92" s="0" t="s">
        <v>492</v>
      </c>
      <c r="BG92" s="21" t="s">
        <v>478</v>
      </c>
      <c r="BH92" s="54" t="n">
        <v>44719.5159722222</v>
      </c>
      <c r="BI92" s="21" t="s">
        <v>163</v>
      </c>
      <c r="BJ92" s="54" t="n">
        <v>44719.8819444444</v>
      </c>
      <c r="BK92" s="55" t="n">
        <f aca="false">COUNTIF(Reporte_Consolidación_2022___Copy[[#This Row],[Estado llamada]],"Realizada")</f>
        <v>1</v>
      </c>
      <c r="BL92" s="55" t="n">
        <f aca="false">COUNTIF(Reporte_Consolidación_2022___Copy[[#This Row],[Estado RID]],"Realizada")</f>
        <v>1</v>
      </c>
      <c r="BM92" s="55" t="n">
        <f aca="false">COUNTIF(Reporte_Consolidación_2022___Copy[[#This Row],[Estado Encuesta Directivos]],"Realizada")</f>
        <v>1</v>
      </c>
      <c r="BN92" s="55" t="n">
        <f aca="false">COUNTIF(Reporte_Consolidación_2022___Copy[[#This Row],[Estado PPT Programa Directivos]],"Realizada")</f>
        <v>1</v>
      </c>
      <c r="BO92" s="55" t="n">
        <f aca="false">COUNTIF(Reporte_Consolidación_2022___Copy[[#This Row],[Estado PPT Programa Docentes]],"Realizada")</f>
        <v>1</v>
      </c>
      <c r="BP92" s="55" t="n">
        <f aca="false">COUNTIF(Reporte_Consolidación_2022___Copy[[#This Row],[Estado Encuesta Docentes]],"Realizada")</f>
        <v>1</v>
      </c>
      <c r="BQ92" s="55" t="n">
        <f aca="false">COUNTIF(Reporte_Consolidación_2022___Copy[[#This Row],[Estado Taller PC Docentes]],"Realizada")</f>
        <v>1</v>
      </c>
      <c r="BR92" s="55" t="n">
        <f aca="false">COUNTIF(Reporte_Consolidación_2022___Copy[[#This Row],[Estado Encuesta Estudiantes]],"Realizada")</f>
        <v>1</v>
      </c>
      <c r="BS92" s="55" t="n">
        <f aca="false">COUNTIF(Reporte_Consolidación_2022___Copy[[#This Row],[Estado Infraestructura]],"Realizada")</f>
        <v>1</v>
      </c>
      <c r="BT92" s="55" t="n">
        <f aca="false">COUNTIF(Reporte_Consolidación_2022___Copy[[#This Row],[Estado Entrevista Líder Área Informática]],"Realizada")</f>
        <v>1</v>
      </c>
      <c r="BU92" s="55" t="n">
        <f aca="false">IF(Reporte_Consolidación_2022___Copy[[#This Row],[Estado Obs Aula]]="Realizada",1,IF(Reporte_Consolidación_2022___Copy[[#This Row],[Estado Obs Aula]]="NO aplica fichas",1,0))</f>
        <v>1</v>
      </c>
      <c r="BV92" s="55" t="n">
        <f aca="false">COUNTIF(Reporte_Consolidación_2022___Copy[[#This Row],[Estado Recolección Documental]],"Realizada")</f>
        <v>1</v>
      </c>
      <c r="BX92" s="56" t="n">
        <f aca="false">COUNTIF(Reporte_Consolidación_2022___Copy[[#This Row],[Nombre Coordinadora]:[Estado Recolección Documental]],"Realizada")</f>
        <v>11</v>
      </c>
      <c r="BY92" s="57" t="n">
        <f aca="false">BX92/12</f>
        <v>0.916666666666667</v>
      </c>
      <c r="BZ92" s="56" t="n">
        <f aca="false">IF(Reporte_Consolidación_2022___Copy[[#This Row],[Fecha Visita Día 1]]&gt;=DATE(2022,6,10),1,IF(Reporte_Consolidación_2022___Copy[[#This Row],[Fecha Visita Día 1]]="",2,0))</f>
        <v>0</v>
      </c>
      <c r="CA92" s="56" t="n">
        <f aca="false">IF(Reporte_Consolidación_2022___Copy[[#This Row],[Fecha Visita Día 2]]&gt;=DATE(2022,6,10),1,IF(Reporte_Consolidación_2022___Copy[[#This Row],[Fecha Visita Día 2]]="",2,0))</f>
        <v>0</v>
      </c>
    </row>
    <row r="93" customFormat="false" ht="15" hidden="true" customHeight="false" outlineLevel="0" collapsed="false">
      <c r="A93" s="21" t="s">
        <v>162</v>
      </c>
      <c r="B93" s="21" t="s">
        <v>163</v>
      </c>
      <c r="C93" s="21" t="s">
        <v>74</v>
      </c>
      <c r="D93" s="21" t="s">
        <v>493</v>
      </c>
      <c r="E93" s="21" t="s">
        <v>494</v>
      </c>
      <c r="F93" s="21" t="s">
        <v>495</v>
      </c>
      <c r="G93" s="52" t="n">
        <v>125754005600</v>
      </c>
      <c r="H93" s="0" t="n">
        <v>169</v>
      </c>
      <c r="I93" s="53" t="n">
        <v>44669</v>
      </c>
      <c r="J93" s="54" t="n">
        <v>0.154861111111111</v>
      </c>
      <c r="K93" s="21" t="s">
        <v>15</v>
      </c>
      <c r="L93" s="21" t="s">
        <v>496</v>
      </c>
      <c r="M93" s="53" t="n">
        <v>44673</v>
      </c>
      <c r="N93" s="53" t="n">
        <v>44684</v>
      </c>
      <c r="O93" s="21" t="s">
        <v>497</v>
      </c>
      <c r="P93" s="53" t="n">
        <v>44673</v>
      </c>
      <c r="Q93" s="21" t="s">
        <v>15</v>
      </c>
      <c r="R93" s="53" t="n">
        <v>44673</v>
      </c>
      <c r="S93" s="21" t="s">
        <v>15</v>
      </c>
      <c r="T93" s="53" t="n">
        <v>44673</v>
      </c>
      <c r="U93" s="21" t="s">
        <v>15</v>
      </c>
      <c r="V93" s="53" t="n">
        <v>44684</v>
      </c>
      <c r="W93" s="21" t="s">
        <v>15</v>
      </c>
      <c r="X93" s="53" t="n">
        <v>44684</v>
      </c>
      <c r="Y93" s="21" t="s">
        <v>15</v>
      </c>
      <c r="Z93" s="53" t="n">
        <v>44684</v>
      </c>
      <c r="AA93" s="21" t="s">
        <v>15</v>
      </c>
      <c r="AB93" s="53" t="n">
        <v>44690</v>
      </c>
      <c r="AC93" s="21" t="s">
        <v>15</v>
      </c>
      <c r="AD93" s="53" t="n">
        <v>44692</v>
      </c>
      <c r="AE93" s="21" t="s">
        <v>15</v>
      </c>
      <c r="AF93" s="53" t="n">
        <v>44691</v>
      </c>
      <c r="AG93" s="21" t="s">
        <v>15</v>
      </c>
      <c r="AH93" s="53"/>
      <c r="AI93" s="21" t="s">
        <v>169</v>
      </c>
      <c r="AJ93" s="53" t="n">
        <v>44694</v>
      </c>
      <c r="AK93" s="21" t="s">
        <v>15</v>
      </c>
      <c r="AL93" s="21" t="s">
        <v>202</v>
      </c>
      <c r="AM93" s="21" t="s">
        <v>498</v>
      </c>
      <c r="AN93" s="54" t="n">
        <v>44700.4194444444</v>
      </c>
      <c r="AO93" s="21" t="s">
        <v>499</v>
      </c>
      <c r="AP93" s="21" t="s">
        <v>172</v>
      </c>
      <c r="AQ93" s="21" t="s">
        <v>173</v>
      </c>
      <c r="AR93" s="21" t="s">
        <v>172</v>
      </c>
      <c r="AS93" s="0" t="s">
        <v>173</v>
      </c>
      <c r="AT93" s="21" t="s">
        <v>172</v>
      </c>
      <c r="AU93" s="0" t="s">
        <v>173</v>
      </c>
      <c r="AV93" s="0" t="n">
        <v>120</v>
      </c>
      <c r="AW93" s="0" t="s">
        <v>173</v>
      </c>
      <c r="AX93" s="0" t="n">
        <v>70</v>
      </c>
      <c r="AY93" s="0" t="s">
        <v>173</v>
      </c>
      <c r="AZ93" s="21" t="s">
        <v>172</v>
      </c>
      <c r="BA93" s="0" t="s">
        <v>173</v>
      </c>
      <c r="BB93" s="21" t="s">
        <v>172</v>
      </c>
      <c r="BC93" s="0" t="s">
        <v>173</v>
      </c>
      <c r="BF93" s="0" t="s">
        <v>500</v>
      </c>
      <c r="BG93" s="21" t="s">
        <v>498</v>
      </c>
      <c r="BH93" s="54" t="n">
        <v>44700.4194444444</v>
      </c>
      <c r="BI93" s="21" t="s">
        <v>163</v>
      </c>
      <c r="BJ93" s="54" t="n">
        <v>44699.9590277778</v>
      </c>
      <c r="BK93" s="55" t="n">
        <f aca="false">COUNTIF(Reporte_Consolidación_2022___Copy[[#This Row],[Estado llamada]],"Realizada")</f>
        <v>1</v>
      </c>
      <c r="BL93" s="55" t="n">
        <f aca="false">COUNTIF(Reporte_Consolidación_2022___Copy[[#This Row],[Estado RID]],"Realizada")</f>
        <v>1</v>
      </c>
      <c r="BM93" s="55" t="n">
        <f aca="false">COUNTIF(Reporte_Consolidación_2022___Copy[[#This Row],[Estado Encuesta Directivos]],"Realizada")</f>
        <v>1</v>
      </c>
      <c r="BN93" s="55" t="n">
        <f aca="false">COUNTIF(Reporte_Consolidación_2022___Copy[[#This Row],[Estado PPT Programa Directivos]],"Realizada")</f>
        <v>1</v>
      </c>
      <c r="BO93" s="55" t="n">
        <f aca="false">COUNTIF(Reporte_Consolidación_2022___Copy[[#This Row],[Estado PPT Programa Docentes]],"Realizada")</f>
        <v>1</v>
      </c>
      <c r="BP93" s="55" t="n">
        <f aca="false">COUNTIF(Reporte_Consolidación_2022___Copy[[#This Row],[Estado Encuesta Docentes]],"Realizada")</f>
        <v>1</v>
      </c>
      <c r="BQ93" s="55" t="n">
        <f aca="false">COUNTIF(Reporte_Consolidación_2022___Copy[[#This Row],[Estado Taller PC Docentes]],"Realizada")</f>
        <v>1</v>
      </c>
      <c r="BR93" s="55" t="n">
        <f aca="false">COUNTIF(Reporte_Consolidación_2022___Copy[[#This Row],[Estado Encuesta Estudiantes]],"Realizada")</f>
        <v>1</v>
      </c>
      <c r="BS93" s="55" t="n">
        <f aca="false">COUNTIF(Reporte_Consolidación_2022___Copy[[#This Row],[Estado Infraestructura]],"Realizada")</f>
        <v>1</v>
      </c>
      <c r="BT93" s="55" t="n">
        <f aca="false">COUNTIF(Reporte_Consolidación_2022___Copy[[#This Row],[Estado Entrevista Líder Área Informática]],"Realizada")</f>
        <v>1</v>
      </c>
      <c r="BU93" s="55" t="n">
        <f aca="false">IF(Reporte_Consolidación_2022___Copy[[#This Row],[Estado Obs Aula]]="Realizada",1,IF(Reporte_Consolidación_2022___Copy[[#This Row],[Estado Obs Aula]]="NO aplica fichas",1,0))</f>
        <v>1</v>
      </c>
      <c r="BV93" s="55" t="n">
        <f aca="false">COUNTIF(Reporte_Consolidación_2022___Copy[[#This Row],[Estado Recolección Documental]],"Realizada")</f>
        <v>1</v>
      </c>
      <c r="BX93" s="56" t="n">
        <f aca="false">COUNTIF(Reporte_Consolidación_2022___Copy[[#This Row],[Nombre Coordinadora]:[Estado Recolección Documental]],"Realizada")</f>
        <v>11</v>
      </c>
      <c r="BY93" s="57" t="n">
        <f aca="false">BX93/12</f>
        <v>0.916666666666667</v>
      </c>
      <c r="BZ93" s="56" t="n">
        <f aca="false">IF(Reporte_Consolidación_2022___Copy[[#This Row],[Fecha Visita Día 1]]&gt;=DATE(2022,6,10),1,IF(Reporte_Consolidación_2022___Copy[[#This Row],[Fecha Visita Día 1]]="",2,0))</f>
        <v>0</v>
      </c>
      <c r="CA93" s="56" t="n">
        <f aca="false">IF(Reporte_Consolidación_2022___Copy[[#This Row],[Fecha Visita Día 2]]&gt;=DATE(2022,6,10),1,IF(Reporte_Consolidación_2022___Copy[[#This Row],[Fecha Visita Día 2]]="",2,0))</f>
        <v>0</v>
      </c>
    </row>
    <row r="94" customFormat="false" ht="15" hidden="true" customHeight="false" outlineLevel="0" collapsed="false">
      <c r="A94" s="21" t="s">
        <v>162</v>
      </c>
      <c r="B94" s="21" t="s">
        <v>163</v>
      </c>
      <c r="C94" s="21" t="s">
        <v>74</v>
      </c>
      <c r="D94" s="21" t="s">
        <v>493</v>
      </c>
      <c r="E94" s="21" t="s">
        <v>494</v>
      </c>
      <c r="F94" s="21" t="s">
        <v>501</v>
      </c>
      <c r="G94" s="52" t="n">
        <v>125754005464</v>
      </c>
      <c r="H94" s="0" t="n">
        <v>170</v>
      </c>
      <c r="I94" s="53" t="n">
        <v>44662</v>
      </c>
      <c r="J94" s="54" t="n">
        <v>0.0743055555555556</v>
      </c>
      <c r="K94" s="21" t="s">
        <v>15</v>
      </c>
      <c r="L94" s="21" t="s">
        <v>502</v>
      </c>
      <c r="M94" s="53" t="n">
        <v>44677</v>
      </c>
      <c r="N94" s="53" t="n">
        <v>44684</v>
      </c>
      <c r="O94" s="21" t="s">
        <v>503</v>
      </c>
      <c r="P94" s="53" t="n">
        <v>44677</v>
      </c>
      <c r="Q94" s="21" t="s">
        <v>15</v>
      </c>
      <c r="R94" s="53" t="n">
        <v>44677</v>
      </c>
      <c r="S94" s="21" t="s">
        <v>15</v>
      </c>
      <c r="T94" s="53" t="n">
        <v>44677</v>
      </c>
      <c r="U94" s="21" t="s">
        <v>15</v>
      </c>
      <c r="V94" s="53" t="n">
        <v>44693</v>
      </c>
      <c r="W94" s="21" t="s">
        <v>15</v>
      </c>
      <c r="X94" s="53" t="n">
        <v>44693</v>
      </c>
      <c r="Y94" s="21" t="s">
        <v>15</v>
      </c>
      <c r="Z94" s="53" t="n">
        <v>44693</v>
      </c>
      <c r="AA94" s="21" t="s">
        <v>15</v>
      </c>
      <c r="AB94" s="53" t="n">
        <v>44677</v>
      </c>
      <c r="AC94" s="21" t="s">
        <v>15</v>
      </c>
      <c r="AD94" s="53" t="n">
        <v>44677</v>
      </c>
      <c r="AE94" s="21" t="s">
        <v>15</v>
      </c>
      <c r="AF94" s="53" t="n">
        <v>44677</v>
      </c>
      <c r="AG94" s="21" t="s">
        <v>15</v>
      </c>
      <c r="AH94" s="53"/>
      <c r="AI94" s="21" t="s">
        <v>169</v>
      </c>
      <c r="AJ94" s="53" t="n">
        <v>44693</v>
      </c>
      <c r="AK94" s="21" t="s">
        <v>15</v>
      </c>
      <c r="AL94" s="21" t="s">
        <v>202</v>
      </c>
      <c r="AM94" s="21" t="s">
        <v>498</v>
      </c>
      <c r="AN94" s="54" t="n">
        <v>44721.4361111111</v>
      </c>
      <c r="AO94" s="21" t="s">
        <v>504</v>
      </c>
      <c r="AP94" s="21" t="s">
        <v>172</v>
      </c>
      <c r="AQ94" s="21" t="s">
        <v>173</v>
      </c>
      <c r="AR94" s="21" t="s">
        <v>172</v>
      </c>
      <c r="AS94" s="0" t="s">
        <v>173</v>
      </c>
      <c r="AT94" s="21" t="s">
        <v>172</v>
      </c>
      <c r="AU94" s="0" t="s">
        <v>173</v>
      </c>
      <c r="AV94" s="0" t="n">
        <v>146</v>
      </c>
      <c r="AW94" s="0" t="s">
        <v>173</v>
      </c>
      <c r="AX94" s="0" t="n">
        <v>60</v>
      </c>
      <c r="AY94" s="0" t="s">
        <v>173</v>
      </c>
      <c r="AZ94" s="21" t="s">
        <v>172</v>
      </c>
      <c r="BA94" s="0" t="s">
        <v>173</v>
      </c>
      <c r="BB94" s="21" t="s">
        <v>172</v>
      </c>
      <c r="BC94" s="0" t="s">
        <v>173</v>
      </c>
      <c r="BG94" s="21" t="s">
        <v>498</v>
      </c>
      <c r="BH94" s="54" t="n">
        <v>44721.4361111111</v>
      </c>
      <c r="BI94" s="21" t="s">
        <v>163</v>
      </c>
      <c r="BJ94" s="54" t="n">
        <v>44715.8069444444</v>
      </c>
      <c r="BK94" s="55" t="n">
        <f aca="false">COUNTIF(Reporte_Consolidación_2022___Copy[[#This Row],[Estado llamada]],"Realizada")</f>
        <v>1</v>
      </c>
      <c r="BL94" s="55" t="n">
        <f aca="false">COUNTIF(Reporte_Consolidación_2022___Copy[[#This Row],[Estado RID]],"Realizada")</f>
        <v>1</v>
      </c>
      <c r="BM94" s="55" t="n">
        <f aca="false">COUNTIF(Reporte_Consolidación_2022___Copy[[#This Row],[Estado Encuesta Directivos]],"Realizada")</f>
        <v>1</v>
      </c>
      <c r="BN94" s="55" t="n">
        <f aca="false">COUNTIF(Reporte_Consolidación_2022___Copy[[#This Row],[Estado PPT Programa Directivos]],"Realizada")</f>
        <v>1</v>
      </c>
      <c r="BO94" s="55" t="n">
        <f aca="false">COUNTIF(Reporte_Consolidación_2022___Copy[[#This Row],[Estado PPT Programa Docentes]],"Realizada")</f>
        <v>1</v>
      </c>
      <c r="BP94" s="55" t="n">
        <f aca="false">COUNTIF(Reporte_Consolidación_2022___Copy[[#This Row],[Estado Encuesta Docentes]],"Realizada")</f>
        <v>1</v>
      </c>
      <c r="BQ94" s="55" t="n">
        <f aca="false">COUNTIF(Reporte_Consolidación_2022___Copy[[#This Row],[Estado Taller PC Docentes]],"Realizada")</f>
        <v>1</v>
      </c>
      <c r="BR94" s="55" t="n">
        <f aca="false">COUNTIF(Reporte_Consolidación_2022___Copy[[#This Row],[Estado Encuesta Estudiantes]],"Realizada")</f>
        <v>1</v>
      </c>
      <c r="BS94" s="55" t="n">
        <f aca="false">COUNTIF(Reporte_Consolidación_2022___Copy[[#This Row],[Estado Infraestructura]],"Realizada")</f>
        <v>1</v>
      </c>
      <c r="BT94" s="55" t="n">
        <f aca="false">COUNTIF(Reporte_Consolidación_2022___Copy[[#This Row],[Estado Entrevista Líder Área Informática]],"Realizada")</f>
        <v>1</v>
      </c>
      <c r="BU94" s="55" t="n">
        <f aca="false">IF(Reporte_Consolidación_2022___Copy[[#This Row],[Estado Obs Aula]]="Realizada",1,IF(Reporte_Consolidación_2022___Copy[[#This Row],[Estado Obs Aula]]="NO aplica fichas",1,0))</f>
        <v>1</v>
      </c>
      <c r="BV94" s="55" t="n">
        <f aca="false">COUNTIF(Reporte_Consolidación_2022___Copy[[#This Row],[Estado Recolección Documental]],"Realizada")</f>
        <v>1</v>
      </c>
      <c r="BX94" s="56" t="n">
        <f aca="false">COUNTIF(Reporte_Consolidación_2022___Copy[[#This Row],[Nombre Coordinadora]:[Estado Recolección Documental]],"Realizada")</f>
        <v>11</v>
      </c>
      <c r="BY94" s="57" t="n">
        <f aca="false">BX94/12</f>
        <v>0.916666666666667</v>
      </c>
      <c r="BZ94" s="56" t="n">
        <f aca="false">IF(Reporte_Consolidación_2022___Copy[[#This Row],[Fecha Visita Día 1]]&gt;=DATE(2022,6,10),1,IF(Reporte_Consolidación_2022___Copy[[#This Row],[Fecha Visita Día 1]]="",2,0))</f>
        <v>0</v>
      </c>
      <c r="CA94" s="56" t="n">
        <f aca="false">IF(Reporte_Consolidación_2022___Copy[[#This Row],[Fecha Visita Día 2]]&gt;=DATE(2022,6,10),1,IF(Reporte_Consolidación_2022___Copy[[#This Row],[Fecha Visita Día 2]]="",2,0))</f>
        <v>0</v>
      </c>
    </row>
    <row r="95" customFormat="false" ht="15" hidden="true" customHeight="false" outlineLevel="0" collapsed="false">
      <c r="A95" s="21" t="s">
        <v>162</v>
      </c>
      <c r="B95" s="21" t="s">
        <v>163</v>
      </c>
      <c r="C95" s="21" t="s">
        <v>74</v>
      </c>
      <c r="D95" s="21" t="s">
        <v>493</v>
      </c>
      <c r="E95" s="21" t="s">
        <v>494</v>
      </c>
      <c r="F95" s="21" t="s">
        <v>505</v>
      </c>
      <c r="G95" s="52" t="n">
        <v>125754003569</v>
      </c>
      <c r="H95" s="0" t="n">
        <v>171</v>
      </c>
      <c r="I95" s="53" t="n">
        <v>44656</v>
      </c>
      <c r="J95" s="54" t="n">
        <v>0.465277777777778</v>
      </c>
      <c r="K95" s="21" t="s">
        <v>15</v>
      </c>
      <c r="L95" s="21" t="s">
        <v>506</v>
      </c>
      <c r="M95" s="53" t="n">
        <v>44669</v>
      </c>
      <c r="N95" s="53" t="n">
        <v>44687</v>
      </c>
      <c r="O95" s="21" t="s">
        <v>507</v>
      </c>
      <c r="P95" s="53" t="n">
        <v>44669</v>
      </c>
      <c r="Q95" s="21" t="s">
        <v>15</v>
      </c>
      <c r="R95" s="53" t="n">
        <v>44691</v>
      </c>
      <c r="S95" s="21" t="s">
        <v>15</v>
      </c>
      <c r="T95" s="53" t="n">
        <v>44691</v>
      </c>
      <c r="U95" s="21" t="s">
        <v>15</v>
      </c>
      <c r="V95" s="53" t="n">
        <v>44687</v>
      </c>
      <c r="W95" s="21" t="s">
        <v>15</v>
      </c>
      <c r="X95" s="53" t="n">
        <v>44687</v>
      </c>
      <c r="Y95" s="21" t="s">
        <v>15</v>
      </c>
      <c r="Z95" s="53" t="n">
        <v>44687</v>
      </c>
      <c r="AA95" s="21" t="s">
        <v>15</v>
      </c>
      <c r="AB95" s="53" t="n">
        <v>44691</v>
      </c>
      <c r="AC95" s="21" t="s">
        <v>15</v>
      </c>
      <c r="AD95" s="53" t="n">
        <v>44691</v>
      </c>
      <c r="AE95" s="21" t="s">
        <v>15</v>
      </c>
      <c r="AF95" s="53" t="n">
        <v>44691</v>
      </c>
      <c r="AG95" s="21" t="s">
        <v>15</v>
      </c>
      <c r="AH95" s="53"/>
      <c r="AI95" s="21" t="s">
        <v>169</v>
      </c>
      <c r="AJ95" s="53" t="n">
        <v>44691</v>
      </c>
      <c r="AK95" s="21" t="s">
        <v>15</v>
      </c>
      <c r="AL95" s="21" t="s">
        <v>202</v>
      </c>
      <c r="AM95" s="21" t="s">
        <v>163</v>
      </c>
      <c r="AN95" s="54" t="n">
        <v>44704.6777777778</v>
      </c>
      <c r="AO95" s="21" t="s">
        <v>508</v>
      </c>
      <c r="AP95" s="21" t="s">
        <v>172</v>
      </c>
      <c r="AQ95" s="21" t="s">
        <v>173</v>
      </c>
      <c r="AR95" s="21" t="s">
        <v>172</v>
      </c>
      <c r="AS95" s="0" t="s">
        <v>173</v>
      </c>
      <c r="AT95" s="21" t="s">
        <v>172</v>
      </c>
      <c r="AU95" s="0" t="s">
        <v>173</v>
      </c>
      <c r="AV95" s="0" t="n">
        <v>138</v>
      </c>
      <c r="AW95" s="0" t="s">
        <v>173</v>
      </c>
      <c r="AX95" s="0" t="n">
        <v>23</v>
      </c>
      <c r="AY95" s="0" t="s">
        <v>173</v>
      </c>
      <c r="AZ95" s="21" t="s">
        <v>172</v>
      </c>
      <c r="BA95" s="0" t="s">
        <v>173</v>
      </c>
      <c r="BB95" s="21" t="s">
        <v>172</v>
      </c>
      <c r="BC95" s="0" t="s">
        <v>173</v>
      </c>
      <c r="BF95" s="0" t="s">
        <v>509</v>
      </c>
      <c r="BG95" s="21" t="s">
        <v>498</v>
      </c>
      <c r="BH95" s="54" t="n">
        <v>44700.4229166667</v>
      </c>
      <c r="BI95" s="21" t="s">
        <v>163</v>
      </c>
      <c r="BJ95" s="54" t="n">
        <v>44704.6777777778</v>
      </c>
      <c r="BK95" s="55" t="n">
        <f aca="false">COUNTIF(Reporte_Consolidación_2022___Copy[[#This Row],[Estado llamada]],"Realizada")</f>
        <v>1</v>
      </c>
      <c r="BL95" s="55" t="n">
        <f aca="false">COUNTIF(Reporte_Consolidación_2022___Copy[[#This Row],[Estado RID]],"Realizada")</f>
        <v>1</v>
      </c>
      <c r="BM95" s="55" t="n">
        <f aca="false">COUNTIF(Reporte_Consolidación_2022___Copy[[#This Row],[Estado Encuesta Directivos]],"Realizada")</f>
        <v>1</v>
      </c>
      <c r="BN95" s="55" t="n">
        <f aca="false">COUNTIF(Reporte_Consolidación_2022___Copy[[#This Row],[Estado PPT Programa Directivos]],"Realizada")</f>
        <v>1</v>
      </c>
      <c r="BO95" s="55" t="n">
        <f aca="false">COUNTIF(Reporte_Consolidación_2022___Copy[[#This Row],[Estado PPT Programa Docentes]],"Realizada")</f>
        <v>1</v>
      </c>
      <c r="BP95" s="55" t="n">
        <f aca="false">COUNTIF(Reporte_Consolidación_2022___Copy[[#This Row],[Estado Encuesta Docentes]],"Realizada")</f>
        <v>1</v>
      </c>
      <c r="BQ95" s="55" t="n">
        <f aca="false">COUNTIF(Reporte_Consolidación_2022___Copy[[#This Row],[Estado Taller PC Docentes]],"Realizada")</f>
        <v>1</v>
      </c>
      <c r="BR95" s="55" t="n">
        <f aca="false">COUNTIF(Reporte_Consolidación_2022___Copy[[#This Row],[Estado Encuesta Estudiantes]],"Realizada")</f>
        <v>1</v>
      </c>
      <c r="BS95" s="55" t="n">
        <f aca="false">COUNTIF(Reporte_Consolidación_2022___Copy[[#This Row],[Estado Infraestructura]],"Realizada")</f>
        <v>1</v>
      </c>
      <c r="BT95" s="55" t="n">
        <f aca="false">COUNTIF(Reporte_Consolidación_2022___Copy[[#This Row],[Estado Entrevista Líder Área Informática]],"Realizada")</f>
        <v>1</v>
      </c>
      <c r="BU95" s="55" t="n">
        <f aca="false">IF(Reporte_Consolidación_2022___Copy[[#This Row],[Estado Obs Aula]]="Realizada",1,IF(Reporte_Consolidación_2022___Copy[[#This Row],[Estado Obs Aula]]="NO aplica fichas",1,0))</f>
        <v>1</v>
      </c>
      <c r="BV95" s="55" t="n">
        <f aca="false">COUNTIF(Reporte_Consolidación_2022___Copy[[#This Row],[Estado Recolección Documental]],"Realizada")</f>
        <v>1</v>
      </c>
      <c r="BX95" s="56" t="n">
        <f aca="false">COUNTIF(Reporte_Consolidación_2022___Copy[[#This Row],[Nombre Coordinadora]:[Estado Recolección Documental]],"Realizada")</f>
        <v>11</v>
      </c>
      <c r="BY95" s="57" t="n">
        <f aca="false">BX95/12</f>
        <v>0.916666666666667</v>
      </c>
      <c r="BZ95" s="56" t="n">
        <f aca="false">IF(Reporte_Consolidación_2022___Copy[[#This Row],[Fecha Visita Día 1]]&gt;=DATE(2022,6,10),1,IF(Reporte_Consolidación_2022___Copy[[#This Row],[Fecha Visita Día 1]]="",2,0))</f>
        <v>0</v>
      </c>
      <c r="CA95" s="56" t="n">
        <f aca="false">IF(Reporte_Consolidación_2022___Copy[[#This Row],[Fecha Visita Día 2]]&gt;=DATE(2022,6,10),1,IF(Reporte_Consolidación_2022___Copy[[#This Row],[Fecha Visita Día 2]]="",2,0))</f>
        <v>0</v>
      </c>
    </row>
    <row r="96" customFormat="false" ht="15" hidden="true" customHeight="false" outlineLevel="0" collapsed="false">
      <c r="A96" s="21" t="s">
        <v>162</v>
      </c>
      <c r="B96" s="21" t="s">
        <v>163</v>
      </c>
      <c r="C96" s="21" t="s">
        <v>74</v>
      </c>
      <c r="D96" s="21" t="s">
        <v>493</v>
      </c>
      <c r="E96" s="21" t="s">
        <v>494</v>
      </c>
      <c r="F96" s="21" t="s">
        <v>510</v>
      </c>
      <c r="G96" s="52" t="n">
        <v>225754000238</v>
      </c>
      <c r="H96" s="0" t="n">
        <v>172</v>
      </c>
      <c r="I96" s="53" t="n">
        <v>44663</v>
      </c>
      <c r="J96" s="54" t="n">
        <v>0.490972222222222</v>
      </c>
      <c r="K96" s="21" t="s">
        <v>15</v>
      </c>
      <c r="L96" s="21" t="s">
        <v>506</v>
      </c>
      <c r="M96" s="53" t="n">
        <v>44672</v>
      </c>
      <c r="N96" s="53" t="n">
        <v>44692</v>
      </c>
      <c r="O96" s="21" t="s">
        <v>511</v>
      </c>
      <c r="P96" s="53" t="n">
        <v>44672</v>
      </c>
      <c r="Q96" s="21" t="s">
        <v>15</v>
      </c>
      <c r="R96" s="53" t="n">
        <v>44672</v>
      </c>
      <c r="S96" s="21" t="s">
        <v>15</v>
      </c>
      <c r="T96" s="53" t="n">
        <v>44672</v>
      </c>
      <c r="U96" s="21" t="s">
        <v>15</v>
      </c>
      <c r="V96" s="53" t="n">
        <v>44692</v>
      </c>
      <c r="W96" s="21" t="s">
        <v>15</v>
      </c>
      <c r="X96" s="53" t="n">
        <v>44692</v>
      </c>
      <c r="Y96" s="21" t="s">
        <v>15</v>
      </c>
      <c r="Z96" s="53" t="n">
        <v>44692</v>
      </c>
      <c r="AA96" s="21" t="s">
        <v>15</v>
      </c>
      <c r="AB96" s="53" t="n">
        <v>44672</v>
      </c>
      <c r="AC96" s="21" t="s">
        <v>15</v>
      </c>
      <c r="AD96" s="53" t="n">
        <v>44672</v>
      </c>
      <c r="AE96" s="21" t="s">
        <v>15</v>
      </c>
      <c r="AF96" s="53" t="n">
        <v>44692</v>
      </c>
      <c r="AG96" s="21" t="s">
        <v>15</v>
      </c>
      <c r="AH96" s="53"/>
      <c r="AI96" s="21" t="s">
        <v>169</v>
      </c>
      <c r="AJ96" s="53" t="n">
        <v>44692</v>
      </c>
      <c r="AK96" s="21" t="s">
        <v>15</v>
      </c>
      <c r="AL96" s="21" t="s">
        <v>202</v>
      </c>
      <c r="AM96" s="21" t="s">
        <v>498</v>
      </c>
      <c r="AN96" s="54" t="n">
        <v>44713.6131944444</v>
      </c>
      <c r="AO96" s="21" t="s">
        <v>512</v>
      </c>
      <c r="AP96" s="21" t="s">
        <v>172</v>
      </c>
      <c r="AQ96" s="21" t="s">
        <v>173</v>
      </c>
      <c r="AR96" s="21" t="s">
        <v>172</v>
      </c>
      <c r="AS96" s="0" t="s">
        <v>173</v>
      </c>
      <c r="AT96" s="21" t="s">
        <v>172</v>
      </c>
      <c r="AU96" s="0" t="s">
        <v>173</v>
      </c>
      <c r="AV96" s="0" t="n">
        <v>104</v>
      </c>
      <c r="AW96" s="0" t="s">
        <v>173</v>
      </c>
      <c r="AX96" s="0" t="n">
        <v>55</v>
      </c>
      <c r="AY96" s="0" t="s">
        <v>173</v>
      </c>
      <c r="AZ96" s="21" t="s">
        <v>172</v>
      </c>
      <c r="BA96" s="0" t="s">
        <v>173</v>
      </c>
      <c r="BB96" s="21" t="s">
        <v>172</v>
      </c>
      <c r="BC96" s="0" t="s">
        <v>173</v>
      </c>
      <c r="BG96" s="21" t="s">
        <v>498</v>
      </c>
      <c r="BH96" s="54" t="n">
        <v>44713.6131944444</v>
      </c>
      <c r="BI96" s="21" t="s">
        <v>163</v>
      </c>
      <c r="BJ96" s="54" t="n">
        <v>44704.6784722222</v>
      </c>
      <c r="BK96" s="55" t="n">
        <f aca="false">COUNTIF(Reporte_Consolidación_2022___Copy[[#This Row],[Estado llamada]],"Realizada")</f>
        <v>1</v>
      </c>
      <c r="BL96" s="55" t="n">
        <f aca="false">COUNTIF(Reporte_Consolidación_2022___Copy[[#This Row],[Estado RID]],"Realizada")</f>
        <v>1</v>
      </c>
      <c r="BM96" s="55" t="n">
        <f aca="false">COUNTIF(Reporte_Consolidación_2022___Copy[[#This Row],[Estado Encuesta Directivos]],"Realizada")</f>
        <v>1</v>
      </c>
      <c r="BN96" s="55" t="n">
        <f aca="false">COUNTIF(Reporte_Consolidación_2022___Copy[[#This Row],[Estado PPT Programa Directivos]],"Realizada")</f>
        <v>1</v>
      </c>
      <c r="BO96" s="55" t="n">
        <f aca="false">COUNTIF(Reporte_Consolidación_2022___Copy[[#This Row],[Estado PPT Programa Docentes]],"Realizada")</f>
        <v>1</v>
      </c>
      <c r="BP96" s="55" t="n">
        <f aca="false">COUNTIF(Reporte_Consolidación_2022___Copy[[#This Row],[Estado Encuesta Docentes]],"Realizada")</f>
        <v>1</v>
      </c>
      <c r="BQ96" s="55" t="n">
        <f aca="false">COUNTIF(Reporte_Consolidación_2022___Copy[[#This Row],[Estado Taller PC Docentes]],"Realizada")</f>
        <v>1</v>
      </c>
      <c r="BR96" s="55" t="n">
        <f aca="false">COUNTIF(Reporte_Consolidación_2022___Copy[[#This Row],[Estado Encuesta Estudiantes]],"Realizada")</f>
        <v>1</v>
      </c>
      <c r="BS96" s="55" t="n">
        <f aca="false">COUNTIF(Reporte_Consolidación_2022___Copy[[#This Row],[Estado Infraestructura]],"Realizada")</f>
        <v>1</v>
      </c>
      <c r="BT96" s="55" t="n">
        <f aca="false">COUNTIF(Reporte_Consolidación_2022___Copy[[#This Row],[Estado Entrevista Líder Área Informática]],"Realizada")</f>
        <v>1</v>
      </c>
      <c r="BU96" s="55" t="n">
        <f aca="false">IF(Reporte_Consolidación_2022___Copy[[#This Row],[Estado Obs Aula]]="Realizada",1,IF(Reporte_Consolidación_2022___Copy[[#This Row],[Estado Obs Aula]]="NO aplica fichas",1,0))</f>
        <v>1</v>
      </c>
      <c r="BV96" s="55" t="n">
        <f aca="false">COUNTIF(Reporte_Consolidación_2022___Copy[[#This Row],[Estado Recolección Documental]],"Realizada")</f>
        <v>1</v>
      </c>
      <c r="BX96" s="56" t="n">
        <f aca="false">COUNTIF(Reporte_Consolidación_2022___Copy[[#This Row],[Nombre Coordinadora]:[Estado Recolección Documental]],"Realizada")</f>
        <v>11</v>
      </c>
      <c r="BY96" s="57" t="n">
        <f aca="false">BX96/12</f>
        <v>0.916666666666667</v>
      </c>
      <c r="BZ96" s="56" t="n">
        <f aca="false">IF(Reporte_Consolidación_2022___Copy[[#This Row],[Fecha Visita Día 1]]&gt;=DATE(2022,6,10),1,IF(Reporte_Consolidación_2022___Copy[[#This Row],[Fecha Visita Día 1]]="",2,0))</f>
        <v>0</v>
      </c>
      <c r="CA96" s="56" t="n">
        <f aca="false">IF(Reporte_Consolidación_2022___Copy[[#This Row],[Fecha Visita Día 2]]&gt;=DATE(2022,6,10),1,IF(Reporte_Consolidación_2022___Copy[[#This Row],[Fecha Visita Día 2]]="",2,0))</f>
        <v>0</v>
      </c>
    </row>
    <row r="97" customFormat="false" ht="15" hidden="true" customHeight="false" outlineLevel="0" collapsed="false">
      <c r="A97" s="21" t="s">
        <v>162</v>
      </c>
      <c r="B97" s="21" t="s">
        <v>163</v>
      </c>
      <c r="C97" s="21" t="s">
        <v>74</v>
      </c>
      <c r="D97" s="21" t="s">
        <v>493</v>
      </c>
      <c r="E97" s="21" t="s">
        <v>494</v>
      </c>
      <c r="F97" s="21" t="s">
        <v>513</v>
      </c>
      <c r="G97" s="52" t="n">
        <v>125754001019</v>
      </c>
      <c r="H97" s="0" t="n">
        <v>173</v>
      </c>
      <c r="I97" s="53" t="n">
        <v>44658</v>
      </c>
      <c r="J97" s="54" t="n">
        <v>0.455555555555555</v>
      </c>
      <c r="K97" s="21" t="s">
        <v>15</v>
      </c>
      <c r="L97" s="21" t="s">
        <v>506</v>
      </c>
      <c r="M97" s="53" t="n">
        <v>44670</v>
      </c>
      <c r="N97" s="53" t="n">
        <v>44694</v>
      </c>
      <c r="O97" s="21" t="s">
        <v>514</v>
      </c>
      <c r="P97" s="53" t="n">
        <v>44670</v>
      </c>
      <c r="Q97" s="21" t="s">
        <v>15</v>
      </c>
      <c r="R97" s="53" t="n">
        <v>44699</v>
      </c>
      <c r="S97" s="21" t="s">
        <v>15</v>
      </c>
      <c r="T97" s="53" t="n">
        <v>44699</v>
      </c>
      <c r="U97" s="21" t="s">
        <v>15</v>
      </c>
      <c r="V97" s="53" t="n">
        <v>44694</v>
      </c>
      <c r="W97" s="21" t="s">
        <v>15</v>
      </c>
      <c r="X97" s="53" t="n">
        <v>44694</v>
      </c>
      <c r="Y97" s="21" t="s">
        <v>15</v>
      </c>
      <c r="Z97" s="53" t="n">
        <v>44694</v>
      </c>
      <c r="AA97" s="21" t="s">
        <v>15</v>
      </c>
      <c r="AB97" s="53" t="n">
        <v>44670</v>
      </c>
      <c r="AC97" s="21" t="s">
        <v>15</v>
      </c>
      <c r="AD97" s="53" t="n">
        <v>44694</v>
      </c>
      <c r="AE97" s="21" t="s">
        <v>15</v>
      </c>
      <c r="AF97" s="53" t="n">
        <v>44694</v>
      </c>
      <c r="AG97" s="21" t="s">
        <v>15</v>
      </c>
      <c r="AH97" s="53"/>
      <c r="AI97" s="21" t="s">
        <v>169</v>
      </c>
      <c r="AJ97" s="53" t="n">
        <v>44694</v>
      </c>
      <c r="AK97" s="21" t="s">
        <v>15</v>
      </c>
      <c r="AL97" s="21" t="s">
        <v>202</v>
      </c>
      <c r="AM97" s="21" t="s">
        <v>163</v>
      </c>
      <c r="AN97" s="54" t="n">
        <v>44706.8236111111</v>
      </c>
      <c r="AO97" s="21" t="s">
        <v>515</v>
      </c>
      <c r="AP97" s="21" t="s">
        <v>172</v>
      </c>
      <c r="AQ97" s="21" t="s">
        <v>173</v>
      </c>
      <c r="AR97" s="21" t="s">
        <v>172</v>
      </c>
      <c r="AS97" s="0" t="s">
        <v>173</v>
      </c>
      <c r="AT97" s="21" t="s">
        <v>172</v>
      </c>
      <c r="AU97" s="0" t="s">
        <v>173</v>
      </c>
      <c r="AV97" s="0" t="n">
        <v>143</v>
      </c>
      <c r="AW97" s="0" t="s">
        <v>173</v>
      </c>
      <c r="AX97" s="0" t="n">
        <v>67</v>
      </c>
      <c r="AY97" s="0" t="s">
        <v>173</v>
      </c>
      <c r="AZ97" s="21" t="s">
        <v>172</v>
      </c>
      <c r="BA97" s="0" t="s">
        <v>173</v>
      </c>
      <c r="BB97" s="21" t="s">
        <v>172</v>
      </c>
      <c r="BC97" s="0" t="s">
        <v>173</v>
      </c>
      <c r="BG97" s="21" t="s">
        <v>498</v>
      </c>
      <c r="BH97" s="54" t="n">
        <v>44700.4256944444</v>
      </c>
      <c r="BI97" s="21" t="s">
        <v>163</v>
      </c>
      <c r="BJ97" s="54" t="n">
        <v>44706.8236111111</v>
      </c>
      <c r="BK97" s="55" t="n">
        <f aca="false">COUNTIF(Reporte_Consolidación_2022___Copy[[#This Row],[Estado llamada]],"Realizada")</f>
        <v>1</v>
      </c>
      <c r="BL97" s="55" t="n">
        <f aca="false">COUNTIF(Reporte_Consolidación_2022___Copy[[#This Row],[Estado RID]],"Realizada")</f>
        <v>1</v>
      </c>
      <c r="BM97" s="55" t="n">
        <f aca="false">COUNTIF(Reporte_Consolidación_2022___Copy[[#This Row],[Estado Encuesta Directivos]],"Realizada")</f>
        <v>1</v>
      </c>
      <c r="BN97" s="55" t="n">
        <f aca="false">COUNTIF(Reporte_Consolidación_2022___Copy[[#This Row],[Estado PPT Programa Directivos]],"Realizada")</f>
        <v>1</v>
      </c>
      <c r="BO97" s="55" t="n">
        <f aca="false">COUNTIF(Reporte_Consolidación_2022___Copy[[#This Row],[Estado PPT Programa Docentes]],"Realizada")</f>
        <v>1</v>
      </c>
      <c r="BP97" s="55" t="n">
        <f aca="false">COUNTIF(Reporte_Consolidación_2022___Copy[[#This Row],[Estado Encuesta Docentes]],"Realizada")</f>
        <v>1</v>
      </c>
      <c r="BQ97" s="55" t="n">
        <f aca="false">COUNTIF(Reporte_Consolidación_2022___Copy[[#This Row],[Estado Taller PC Docentes]],"Realizada")</f>
        <v>1</v>
      </c>
      <c r="BR97" s="55" t="n">
        <f aca="false">COUNTIF(Reporte_Consolidación_2022___Copy[[#This Row],[Estado Encuesta Estudiantes]],"Realizada")</f>
        <v>1</v>
      </c>
      <c r="BS97" s="55" t="n">
        <f aca="false">COUNTIF(Reporte_Consolidación_2022___Copy[[#This Row],[Estado Infraestructura]],"Realizada")</f>
        <v>1</v>
      </c>
      <c r="BT97" s="55" t="n">
        <f aca="false">COUNTIF(Reporte_Consolidación_2022___Copy[[#This Row],[Estado Entrevista Líder Área Informática]],"Realizada")</f>
        <v>1</v>
      </c>
      <c r="BU97" s="55" t="n">
        <f aca="false">IF(Reporte_Consolidación_2022___Copy[[#This Row],[Estado Obs Aula]]="Realizada",1,IF(Reporte_Consolidación_2022___Copy[[#This Row],[Estado Obs Aula]]="NO aplica fichas",1,0))</f>
        <v>1</v>
      </c>
      <c r="BV97" s="55" t="n">
        <f aca="false">COUNTIF(Reporte_Consolidación_2022___Copy[[#This Row],[Estado Recolección Documental]],"Realizada")</f>
        <v>1</v>
      </c>
      <c r="BX97" s="56" t="n">
        <f aca="false">COUNTIF(Reporte_Consolidación_2022___Copy[[#This Row],[Nombre Coordinadora]:[Estado Recolección Documental]],"Realizada")</f>
        <v>11</v>
      </c>
      <c r="BY97" s="57" t="n">
        <f aca="false">BX97/12</f>
        <v>0.916666666666667</v>
      </c>
      <c r="BZ97" s="56" t="n">
        <f aca="false">IF(Reporte_Consolidación_2022___Copy[[#This Row],[Fecha Visita Día 1]]&gt;=DATE(2022,6,10),1,IF(Reporte_Consolidación_2022___Copy[[#This Row],[Fecha Visita Día 1]]="",2,0))</f>
        <v>0</v>
      </c>
      <c r="CA97" s="56" t="n">
        <f aca="false">IF(Reporte_Consolidación_2022___Copy[[#This Row],[Fecha Visita Día 2]]&gt;=DATE(2022,6,10),1,IF(Reporte_Consolidación_2022___Copy[[#This Row],[Fecha Visita Día 2]]="",2,0))</f>
        <v>0</v>
      </c>
    </row>
    <row r="98" customFormat="false" ht="15" hidden="true" customHeight="false" outlineLevel="0" collapsed="false">
      <c r="A98" s="21" t="s">
        <v>162</v>
      </c>
      <c r="B98" s="21" t="s">
        <v>163</v>
      </c>
      <c r="C98" s="21" t="s">
        <v>74</v>
      </c>
      <c r="D98" s="21" t="s">
        <v>493</v>
      </c>
      <c r="E98" s="21" t="s">
        <v>494</v>
      </c>
      <c r="F98" s="21" t="s">
        <v>516</v>
      </c>
      <c r="G98" s="52" t="n">
        <v>325754001590</v>
      </c>
      <c r="H98" s="0" t="n">
        <v>174</v>
      </c>
      <c r="I98" s="53" t="n">
        <v>44658</v>
      </c>
      <c r="J98" s="54" t="n">
        <v>0.457638888888889</v>
      </c>
      <c r="K98" s="21" t="s">
        <v>15</v>
      </c>
      <c r="L98" s="21" t="s">
        <v>506</v>
      </c>
      <c r="M98" s="53" t="n">
        <v>44671</v>
      </c>
      <c r="N98" s="53" t="n">
        <v>44686</v>
      </c>
      <c r="O98" s="21" t="s">
        <v>517</v>
      </c>
      <c r="P98" s="53" t="n">
        <v>44671</v>
      </c>
      <c r="Q98" s="21" t="s">
        <v>15</v>
      </c>
      <c r="R98" s="53" t="n">
        <v>44671</v>
      </c>
      <c r="S98" s="21" t="s">
        <v>15</v>
      </c>
      <c r="T98" s="53" t="n">
        <v>44671</v>
      </c>
      <c r="U98" s="21" t="s">
        <v>15</v>
      </c>
      <c r="V98" s="53" t="n">
        <v>44686</v>
      </c>
      <c r="W98" s="21" t="s">
        <v>15</v>
      </c>
      <c r="X98" s="53" t="n">
        <v>44686</v>
      </c>
      <c r="Y98" s="21" t="s">
        <v>15</v>
      </c>
      <c r="Z98" s="53" t="n">
        <v>44686</v>
      </c>
      <c r="AA98" s="21" t="s">
        <v>15</v>
      </c>
      <c r="AB98" s="53" t="n">
        <v>44671</v>
      </c>
      <c r="AC98" s="21" t="s">
        <v>15</v>
      </c>
      <c r="AD98" s="53" t="n">
        <v>44671</v>
      </c>
      <c r="AE98" s="21" t="s">
        <v>15</v>
      </c>
      <c r="AF98" s="53" t="n">
        <v>44671</v>
      </c>
      <c r="AG98" s="21" t="s">
        <v>15</v>
      </c>
      <c r="AH98" s="53"/>
      <c r="AI98" s="21" t="s">
        <v>169</v>
      </c>
      <c r="AJ98" s="53" t="n">
        <v>44707</v>
      </c>
      <c r="AK98" s="21" t="s">
        <v>15</v>
      </c>
      <c r="AL98" s="21" t="s">
        <v>202</v>
      </c>
      <c r="AM98" s="21" t="s">
        <v>163</v>
      </c>
      <c r="AN98" s="54" t="n">
        <v>44706.8243055556</v>
      </c>
      <c r="AO98" s="21" t="s">
        <v>518</v>
      </c>
      <c r="AP98" s="21" t="s">
        <v>172</v>
      </c>
      <c r="AQ98" s="21" t="s">
        <v>173</v>
      </c>
      <c r="AR98" s="21" t="s">
        <v>172</v>
      </c>
      <c r="AS98" s="0" t="s">
        <v>173</v>
      </c>
      <c r="AT98" s="21" t="s">
        <v>172</v>
      </c>
      <c r="AU98" s="0" t="s">
        <v>173</v>
      </c>
      <c r="AV98" s="0" t="n">
        <v>94</v>
      </c>
      <c r="AW98" s="0" t="s">
        <v>173</v>
      </c>
      <c r="AX98" s="0" t="n">
        <v>36</v>
      </c>
      <c r="AY98" s="0" t="s">
        <v>173</v>
      </c>
      <c r="AZ98" s="21" t="s">
        <v>172</v>
      </c>
      <c r="BA98" s="0" t="s">
        <v>173</v>
      </c>
      <c r="BB98" s="21" t="s">
        <v>172</v>
      </c>
      <c r="BC98" s="0" t="s">
        <v>173</v>
      </c>
      <c r="BF98" s="0" t="s">
        <v>519</v>
      </c>
      <c r="BG98" s="21" t="s">
        <v>498</v>
      </c>
      <c r="BH98" s="54" t="n">
        <v>44706.5145833333</v>
      </c>
      <c r="BI98" s="21" t="s">
        <v>163</v>
      </c>
      <c r="BJ98" s="54" t="n">
        <v>44706.8243055556</v>
      </c>
      <c r="BK98" s="55" t="n">
        <f aca="false">COUNTIF(Reporte_Consolidación_2022___Copy[[#This Row],[Estado llamada]],"Realizada")</f>
        <v>1</v>
      </c>
      <c r="BL98" s="55" t="n">
        <f aca="false">COUNTIF(Reporte_Consolidación_2022___Copy[[#This Row],[Estado RID]],"Realizada")</f>
        <v>1</v>
      </c>
      <c r="BM98" s="55" t="n">
        <f aca="false">COUNTIF(Reporte_Consolidación_2022___Copy[[#This Row],[Estado Encuesta Directivos]],"Realizada")</f>
        <v>1</v>
      </c>
      <c r="BN98" s="55" t="n">
        <f aca="false">COUNTIF(Reporte_Consolidación_2022___Copy[[#This Row],[Estado PPT Programa Directivos]],"Realizada")</f>
        <v>1</v>
      </c>
      <c r="BO98" s="55" t="n">
        <f aca="false">COUNTIF(Reporte_Consolidación_2022___Copy[[#This Row],[Estado PPT Programa Docentes]],"Realizada")</f>
        <v>1</v>
      </c>
      <c r="BP98" s="55" t="n">
        <f aca="false">COUNTIF(Reporte_Consolidación_2022___Copy[[#This Row],[Estado Encuesta Docentes]],"Realizada")</f>
        <v>1</v>
      </c>
      <c r="BQ98" s="55" t="n">
        <f aca="false">COUNTIF(Reporte_Consolidación_2022___Copy[[#This Row],[Estado Taller PC Docentes]],"Realizada")</f>
        <v>1</v>
      </c>
      <c r="BR98" s="55" t="n">
        <f aca="false">COUNTIF(Reporte_Consolidación_2022___Copy[[#This Row],[Estado Encuesta Estudiantes]],"Realizada")</f>
        <v>1</v>
      </c>
      <c r="BS98" s="55" t="n">
        <f aca="false">COUNTIF(Reporte_Consolidación_2022___Copy[[#This Row],[Estado Infraestructura]],"Realizada")</f>
        <v>1</v>
      </c>
      <c r="BT98" s="55" t="n">
        <f aca="false">COUNTIF(Reporte_Consolidación_2022___Copy[[#This Row],[Estado Entrevista Líder Área Informática]],"Realizada")</f>
        <v>1</v>
      </c>
      <c r="BU98" s="55" t="n">
        <f aca="false">IF(Reporte_Consolidación_2022___Copy[[#This Row],[Estado Obs Aula]]="Realizada",1,IF(Reporte_Consolidación_2022___Copy[[#This Row],[Estado Obs Aula]]="NO aplica fichas",1,0))</f>
        <v>1</v>
      </c>
      <c r="BV98" s="55" t="n">
        <f aca="false">COUNTIF(Reporte_Consolidación_2022___Copy[[#This Row],[Estado Recolección Documental]],"Realizada")</f>
        <v>1</v>
      </c>
      <c r="BX98" s="56" t="n">
        <f aca="false">COUNTIF(Reporte_Consolidación_2022___Copy[[#This Row],[Nombre Coordinadora]:[Estado Recolección Documental]],"Realizada")</f>
        <v>11</v>
      </c>
      <c r="BY98" s="57" t="n">
        <f aca="false">BX98/12</f>
        <v>0.916666666666667</v>
      </c>
      <c r="BZ98" s="56" t="n">
        <f aca="false">IF(Reporte_Consolidación_2022___Copy[[#This Row],[Fecha Visita Día 1]]&gt;=DATE(2022,6,10),1,IF(Reporte_Consolidación_2022___Copy[[#This Row],[Fecha Visita Día 1]]="",2,0))</f>
        <v>0</v>
      </c>
      <c r="CA98" s="56" t="n">
        <f aca="false">IF(Reporte_Consolidación_2022___Copy[[#This Row],[Fecha Visita Día 2]]&gt;=DATE(2022,6,10),1,IF(Reporte_Consolidación_2022___Copy[[#This Row],[Fecha Visita Día 2]]="",2,0))</f>
        <v>0</v>
      </c>
    </row>
    <row r="99" customFormat="false" ht="15" hidden="true" customHeight="false" outlineLevel="0" collapsed="false">
      <c r="A99" s="21" t="s">
        <v>162</v>
      </c>
      <c r="B99" s="21" t="s">
        <v>163</v>
      </c>
      <c r="C99" s="21" t="s">
        <v>74</v>
      </c>
      <c r="D99" s="21" t="s">
        <v>493</v>
      </c>
      <c r="E99" s="21" t="s">
        <v>494</v>
      </c>
      <c r="F99" s="21" t="s">
        <v>520</v>
      </c>
      <c r="G99" s="52" t="n">
        <v>125754001957</v>
      </c>
      <c r="H99" s="0" t="n">
        <v>175</v>
      </c>
      <c r="I99" s="53" t="n">
        <v>44669</v>
      </c>
      <c r="J99" s="54" t="n">
        <v>0.172222222222222</v>
      </c>
      <c r="K99" s="21" t="s">
        <v>15</v>
      </c>
      <c r="L99" s="21" t="s">
        <v>521</v>
      </c>
      <c r="M99" s="53" t="n">
        <v>44678</v>
      </c>
      <c r="N99" s="53" t="n">
        <v>44700</v>
      </c>
      <c r="O99" s="21" t="s">
        <v>522</v>
      </c>
      <c r="P99" s="53" t="n">
        <v>44678</v>
      </c>
      <c r="Q99" s="21" t="s">
        <v>15</v>
      </c>
      <c r="R99" s="53" t="n">
        <v>44678</v>
      </c>
      <c r="S99" s="21" t="s">
        <v>15</v>
      </c>
      <c r="T99" s="53" t="n">
        <v>44678</v>
      </c>
      <c r="U99" s="21" t="s">
        <v>15</v>
      </c>
      <c r="V99" s="53" t="n">
        <v>44701</v>
      </c>
      <c r="W99" s="21" t="s">
        <v>15</v>
      </c>
      <c r="X99" s="53" t="n">
        <v>44701</v>
      </c>
      <c r="Y99" s="21" t="s">
        <v>15</v>
      </c>
      <c r="Z99" s="53" t="n">
        <v>44701</v>
      </c>
      <c r="AA99" s="21" t="s">
        <v>15</v>
      </c>
      <c r="AB99" s="53" t="n">
        <v>44678</v>
      </c>
      <c r="AC99" s="21" t="s">
        <v>15</v>
      </c>
      <c r="AD99" s="53" t="n">
        <v>44678</v>
      </c>
      <c r="AE99" s="21" t="s">
        <v>15</v>
      </c>
      <c r="AF99" s="53" t="n">
        <v>44678</v>
      </c>
      <c r="AG99" s="21" t="s">
        <v>15</v>
      </c>
      <c r="AH99" s="53"/>
      <c r="AI99" s="21" t="s">
        <v>169</v>
      </c>
      <c r="AJ99" s="53" t="n">
        <v>44678</v>
      </c>
      <c r="AK99" s="21" t="s">
        <v>15</v>
      </c>
      <c r="AL99" s="21" t="s">
        <v>202</v>
      </c>
      <c r="AM99" s="21" t="s">
        <v>498</v>
      </c>
      <c r="AN99" s="54" t="n">
        <v>44713.6131944444</v>
      </c>
      <c r="AO99" s="21" t="s">
        <v>523</v>
      </c>
      <c r="AP99" s="21" t="s">
        <v>172</v>
      </c>
      <c r="AQ99" s="21" t="s">
        <v>173</v>
      </c>
      <c r="AR99" s="21" t="s">
        <v>172</v>
      </c>
      <c r="AS99" s="0" t="s">
        <v>173</v>
      </c>
      <c r="AT99" s="21" t="s">
        <v>172</v>
      </c>
      <c r="AU99" s="0" t="s">
        <v>173</v>
      </c>
      <c r="AV99" s="0" t="n">
        <v>129</v>
      </c>
      <c r="AW99" s="0" t="s">
        <v>173</v>
      </c>
      <c r="AX99" s="0" t="n">
        <v>34</v>
      </c>
      <c r="AY99" s="0" t="s">
        <v>173</v>
      </c>
      <c r="AZ99" s="21" t="s">
        <v>172</v>
      </c>
      <c r="BA99" s="0" t="s">
        <v>173</v>
      </c>
      <c r="BB99" s="21" t="s">
        <v>172</v>
      </c>
      <c r="BC99" s="0" t="s">
        <v>173</v>
      </c>
      <c r="BG99" s="21" t="s">
        <v>498</v>
      </c>
      <c r="BH99" s="54" t="n">
        <v>44713.6131944444</v>
      </c>
      <c r="BI99" s="21" t="s">
        <v>163</v>
      </c>
      <c r="BJ99" s="54" t="n">
        <v>44704.6833333333</v>
      </c>
      <c r="BK99" s="55" t="n">
        <f aca="false">COUNTIF(Reporte_Consolidación_2022___Copy[[#This Row],[Estado llamada]],"Realizada")</f>
        <v>1</v>
      </c>
      <c r="BL99" s="55" t="n">
        <f aca="false">COUNTIF(Reporte_Consolidación_2022___Copy[[#This Row],[Estado RID]],"Realizada")</f>
        <v>1</v>
      </c>
      <c r="BM99" s="55" t="n">
        <f aca="false">COUNTIF(Reporte_Consolidación_2022___Copy[[#This Row],[Estado Encuesta Directivos]],"Realizada")</f>
        <v>1</v>
      </c>
      <c r="BN99" s="55" t="n">
        <f aca="false">COUNTIF(Reporte_Consolidación_2022___Copy[[#This Row],[Estado PPT Programa Directivos]],"Realizada")</f>
        <v>1</v>
      </c>
      <c r="BO99" s="55" t="n">
        <f aca="false">COUNTIF(Reporte_Consolidación_2022___Copy[[#This Row],[Estado PPT Programa Docentes]],"Realizada")</f>
        <v>1</v>
      </c>
      <c r="BP99" s="55" t="n">
        <f aca="false">COUNTIF(Reporte_Consolidación_2022___Copy[[#This Row],[Estado Encuesta Docentes]],"Realizada")</f>
        <v>1</v>
      </c>
      <c r="BQ99" s="55" t="n">
        <f aca="false">COUNTIF(Reporte_Consolidación_2022___Copy[[#This Row],[Estado Taller PC Docentes]],"Realizada")</f>
        <v>1</v>
      </c>
      <c r="BR99" s="55" t="n">
        <f aca="false">COUNTIF(Reporte_Consolidación_2022___Copy[[#This Row],[Estado Encuesta Estudiantes]],"Realizada")</f>
        <v>1</v>
      </c>
      <c r="BS99" s="55" t="n">
        <f aca="false">COUNTIF(Reporte_Consolidación_2022___Copy[[#This Row],[Estado Infraestructura]],"Realizada")</f>
        <v>1</v>
      </c>
      <c r="BT99" s="55" t="n">
        <f aca="false">COUNTIF(Reporte_Consolidación_2022___Copy[[#This Row],[Estado Entrevista Líder Área Informática]],"Realizada")</f>
        <v>1</v>
      </c>
      <c r="BU99" s="55" t="n">
        <f aca="false">IF(Reporte_Consolidación_2022___Copy[[#This Row],[Estado Obs Aula]]="Realizada",1,IF(Reporte_Consolidación_2022___Copy[[#This Row],[Estado Obs Aula]]="NO aplica fichas",1,0))</f>
        <v>1</v>
      </c>
      <c r="BV99" s="55" t="n">
        <f aca="false">COUNTIF(Reporte_Consolidación_2022___Copy[[#This Row],[Estado Recolección Documental]],"Realizada")</f>
        <v>1</v>
      </c>
      <c r="BX99" s="56" t="n">
        <f aca="false">COUNTIF(Reporte_Consolidación_2022___Copy[[#This Row],[Nombre Coordinadora]:[Estado Recolección Documental]],"Realizada")</f>
        <v>11</v>
      </c>
      <c r="BY99" s="57" t="n">
        <f aca="false">BX99/12</f>
        <v>0.916666666666667</v>
      </c>
      <c r="BZ99" s="56" t="n">
        <f aca="false">IF(Reporte_Consolidación_2022___Copy[[#This Row],[Fecha Visita Día 1]]&gt;=DATE(2022,6,10),1,IF(Reporte_Consolidación_2022___Copy[[#This Row],[Fecha Visita Día 1]]="",2,0))</f>
        <v>0</v>
      </c>
      <c r="CA99" s="56" t="n">
        <f aca="false">IF(Reporte_Consolidación_2022___Copy[[#This Row],[Fecha Visita Día 2]]&gt;=DATE(2022,6,10),1,IF(Reporte_Consolidación_2022___Copy[[#This Row],[Fecha Visita Día 2]]="",2,0))</f>
        <v>0</v>
      </c>
    </row>
    <row r="100" customFormat="false" ht="15" hidden="true" customHeight="false" outlineLevel="0" collapsed="false">
      <c r="A100" s="21" t="s">
        <v>162</v>
      </c>
      <c r="B100" s="21" t="s">
        <v>163</v>
      </c>
      <c r="C100" s="21" t="s">
        <v>78</v>
      </c>
      <c r="D100" s="21" t="s">
        <v>307</v>
      </c>
      <c r="E100" s="21" t="s">
        <v>524</v>
      </c>
      <c r="F100" s="21" t="s">
        <v>525</v>
      </c>
      <c r="G100" s="52" t="n">
        <v>152835004923</v>
      </c>
      <c r="H100" s="0" t="n">
        <v>197</v>
      </c>
      <c r="I100" s="53" t="n">
        <v>44655</v>
      </c>
      <c r="J100" s="54" t="n">
        <v>0.0645833333333334</v>
      </c>
      <c r="K100" s="21" t="s">
        <v>15</v>
      </c>
      <c r="L100" s="21" t="s">
        <v>526</v>
      </c>
      <c r="M100" s="53" t="n">
        <v>44671</v>
      </c>
      <c r="N100" s="53" t="n">
        <v>44672</v>
      </c>
      <c r="O100" s="21" t="s">
        <v>527</v>
      </c>
      <c r="P100" s="53" t="n">
        <v>44671</v>
      </c>
      <c r="Q100" s="21" t="s">
        <v>15</v>
      </c>
      <c r="R100" s="53" t="n">
        <v>44671</v>
      </c>
      <c r="S100" s="21" t="s">
        <v>15</v>
      </c>
      <c r="T100" s="53" t="n">
        <v>44672</v>
      </c>
      <c r="U100" s="21" t="s">
        <v>15</v>
      </c>
      <c r="V100" s="53" t="n">
        <v>44672</v>
      </c>
      <c r="W100" s="21" t="s">
        <v>15</v>
      </c>
      <c r="X100" s="53" t="n">
        <v>44672</v>
      </c>
      <c r="Y100" s="21" t="s">
        <v>15</v>
      </c>
      <c r="Z100" s="53" t="n">
        <v>44672</v>
      </c>
      <c r="AA100" s="21" t="s">
        <v>15</v>
      </c>
      <c r="AB100" s="53" t="n">
        <v>44671</v>
      </c>
      <c r="AC100" s="21" t="s">
        <v>15</v>
      </c>
      <c r="AD100" s="53" t="n">
        <v>44672</v>
      </c>
      <c r="AE100" s="21" t="s">
        <v>15</v>
      </c>
      <c r="AF100" s="53" t="n">
        <v>44672</v>
      </c>
      <c r="AG100" s="21" t="s">
        <v>15</v>
      </c>
      <c r="AH100" s="53"/>
      <c r="AI100" s="21" t="s">
        <v>169</v>
      </c>
      <c r="AJ100" s="53" t="n">
        <v>44672</v>
      </c>
      <c r="AK100" s="21" t="s">
        <v>15</v>
      </c>
      <c r="AL100" s="21" t="s">
        <v>202</v>
      </c>
      <c r="AM100" s="21" t="s">
        <v>528</v>
      </c>
      <c r="AN100" s="54" t="n">
        <v>44713.68125</v>
      </c>
      <c r="AO100" s="21" t="s">
        <v>529</v>
      </c>
      <c r="AP100" s="21" t="s">
        <v>172</v>
      </c>
      <c r="AQ100" s="21" t="s">
        <v>173</v>
      </c>
      <c r="AR100" s="21" t="s">
        <v>172</v>
      </c>
      <c r="AS100" s="0" t="s">
        <v>173</v>
      </c>
      <c r="AT100" s="21" t="s">
        <v>172</v>
      </c>
      <c r="AU100" s="0" t="s">
        <v>173</v>
      </c>
      <c r="AV100" s="0" t="n">
        <v>48</v>
      </c>
      <c r="AW100" s="0" t="s">
        <v>173</v>
      </c>
      <c r="AX100" s="0" t="n">
        <v>8</v>
      </c>
      <c r="AY100" s="0" t="s">
        <v>173</v>
      </c>
      <c r="AZ100" s="21" t="s">
        <v>172</v>
      </c>
      <c r="BA100" s="0" t="s">
        <v>173</v>
      </c>
      <c r="BB100" s="21" t="s">
        <v>172</v>
      </c>
      <c r="BC100" s="0" t="s">
        <v>173</v>
      </c>
      <c r="BG100" s="21" t="s">
        <v>528</v>
      </c>
      <c r="BH100" s="54" t="n">
        <v>44713.68125</v>
      </c>
      <c r="BI100" s="21" t="s">
        <v>163</v>
      </c>
      <c r="BJ100" s="54" t="n">
        <v>44705.4319444444</v>
      </c>
      <c r="BK100" s="55" t="n">
        <f aca="false">COUNTIF(Reporte_Consolidación_2022___Copy[[#This Row],[Estado llamada]],"Realizada")</f>
        <v>1</v>
      </c>
      <c r="BL100" s="55" t="n">
        <f aca="false">COUNTIF(Reporte_Consolidación_2022___Copy[[#This Row],[Estado RID]],"Realizada")</f>
        <v>1</v>
      </c>
      <c r="BM100" s="55" t="n">
        <f aca="false">COUNTIF(Reporte_Consolidación_2022___Copy[[#This Row],[Estado Encuesta Directivos]],"Realizada")</f>
        <v>1</v>
      </c>
      <c r="BN100" s="55" t="n">
        <f aca="false">COUNTIF(Reporte_Consolidación_2022___Copy[[#This Row],[Estado PPT Programa Directivos]],"Realizada")</f>
        <v>1</v>
      </c>
      <c r="BO100" s="55" t="n">
        <f aca="false">COUNTIF(Reporte_Consolidación_2022___Copy[[#This Row],[Estado PPT Programa Docentes]],"Realizada")</f>
        <v>1</v>
      </c>
      <c r="BP100" s="55" t="n">
        <f aca="false">COUNTIF(Reporte_Consolidación_2022___Copy[[#This Row],[Estado Encuesta Docentes]],"Realizada")</f>
        <v>1</v>
      </c>
      <c r="BQ100" s="55" t="n">
        <f aca="false">COUNTIF(Reporte_Consolidación_2022___Copy[[#This Row],[Estado Taller PC Docentes]],"Realizada")</f>
        <v>1</v>
      </c>
      <c r="BR100" s="55" t="n">
        <f aca="false">COUNTIF(Reporte_Consolidación_2022___Copy[[#This Row],[Estado Encuesta Estudiantes]],"Realizada")</f>
        <v>1</v>
      </c>
      <c r="BS100" s="55" t="n">
        <f aca="false">COUNTIF(Reporte_Consolidación_2022___Copy[[#This Row],[Estado Infraestructura]],"Realizada")</f>
        <v>1</v>
      </c>
      <c r="BT100" s="55" t="n">
        <f aca="false">COUNTIF(Reporte_Consolidación_2022___Copy[[#This Row],[Estado Entrevista Líder Área Informática]],"Realizada")</f>
        <v>1</v>
      </c>
      <c r="BU100" s="55" t="n">
        <f aca="false">IF(Reporte_Consolidación_2022___Copy[[#This Row],[Estado Obs Aula]]="Realizada",1,IF(Reporte_Consolidación_2022___Copy[[#This Row],[Estado Obs Aula]]="NO aplica fichas",1,0))</f>
        <v>1</v>
      </c>
      <c r="BV100" s="55" t="n">
        <f aca="false">COUNTIF(Reporte_Consolidación_2022___Copy[[#This Row],[Estado Recolección Documental]],"Realizada")</f>
        <v>1</v>
      </c>
      <c r="BX100" s="56" t="n">
        <f aca="false">COUNTIF(Reporte_Consolidación_2022___Copy[[#This Row],[Nombre Coordinadora]:[Estado Recolección Documental]],"Realizada")</f>
        <v>11</v>
      </c>
      <c r="BY100" s="57" t="n">
        <f aca="false">BX100/12</f>
        <v>0.916666666666667</v>
      </c>
      <c r="BZ100" s="56" t="n">
        <f aca="false">IF(Reporte_Consolidación_2022___Copy[[#This Row],[Fecha Visita Día 1]]&gt;=DATE(2022,6,10),1,IF(Reporte_Consolidación_2022___Copy[[#This Row],[Fecha Visita Día 1]]="",2,0))</f>
        <v>0</v>
      </c>
      <c r="CA100" s="56" t="n">
        <f aca="false">IF(Reporte_Consolidación_2022___Copy[[#This Row],[Fecha Visita Día 2]]&gt;=DATE(2022,6,10),1,IF(Reporte_Consolidación_2022___Copy[[#This Row],[Fecha Visita Día 2]]="",2,0))</f>
        <v>0</v>
      </c>
    </row>
    <row r="101" customFormat="false" ht="15" hidden="true" customHeight="false" outlineLevel="0" collapsed="false">
      <c r="A101" s="21" t="s">
        <v>162</v>
      </c>
      <c r="B101" s="21" t="s">
        <v>163</v>
      </c>
      <c r="C101" s="21" t="s">
        <v>78</v>
      </c>
      <c r="D101" s="21" t="s">
        <v>307</v>
      </c>
      <c r="E101" s="21" t="s">
        <v>524</v>
      </c>
      <c r="F101" s="21" t="s">
        <v>530</v>
      </c>
      <c r="G101" s="52" t="n">
        <v>152835000677</v>
      </c>
      <c r="H101" s="0" t="n">
        <v>198</v>
      </c>
      <c r="I101" s="53" t="n">
        <v>44655</v>
      </c>
      <c r="J101" s="54" t="n">
        <v>0.0743055555555556</v>
      </c>
      <c r="K101" s="21" t="s">
        <v>15</v>
      </c>
      <c r="L101" s="21" t="s">
        <v>526</v>
      </c>
      <c r="M101" s="53" t="n">
        <v>44670</v>
      </c>
      <c r="N101" s="53" t="n">
        <v>44671</v>
      </c>
      <c r="O101" s="21" t="s">
        <v>527</v>
      </c>
      <c r="P101" s="53" t="n">
        <v>44670</v>
      </c>
      <c r="Q101" s="21" t="s">
        <v>15</v>
      </c>
      <c r="R101" s="53" t="n">
        <v>44670</v>
      </c>
      <c r="S101" s="21" t="s">
        <v>15</v>
      </c>
      <c r="T101" s="53" t="n">
        <v>44670</v>
      </c>
      <c r="U101" s="21" t="s">
        <v>15</v>
      </c>
      <c r="V101" s="53" t="n">
        <v>44671</v>
      </c>
      <c r="W101" s="21" t="s">
        <v>15</v>
      </c>
      <c r="X101" s="53" t="n">
        <v>44670</v>
      </c>
      <c r="Y101" s="21" t="s">
        <v>15</v>
      </c>
      <c r="Z101" s="53" t="n">
        <v>44670</v>
      </c>
      <c r="AA101" s="21" t="s">
        <v>15</v>
      </c>
      <c r="AB101" s="53" t="n">
        <v>44671</v>
      </c>
      <c r="AC101" s="21" t="s">
        <v>15</v>
      </c>
      <c r="AD101" s="53" t="n">
        <v>44670</v>
      </c>
      <c r="AE101" s="21" t="s">
        <v>15</v>
      </c>
      <c r="AF101" s="53" t="n">
        <v>44670</v>
      </c>
      <c r="AG101" s="21" t="s">
        <v>15</v>
      </c>
      <c r="AH101" s="53"/>
      <c r="AI101" s="21" t="s">
        <v>169</v>
      </c>
      <c r="AJ101" s="53" t="n">
        <v>44671</v>
      </c>
      <c r="AK101" s="21" t="s">
        <v>15</v>
      </c>
      <c r="AL101" s="21" t="s">
        <v>202</v>
      </c>
      <c r="AM101" s="21" t="s">
        <v>163</v>
      </c>
      <c r="AN101" s="54" t="n">
        <v>44699.9666666667</v>
      </c>
      <c r="AO101" s="21" t="s">
        <v>531</v>
      </c>
      <c r="AP101" s="21" t="s">
        <v>172</v>
      </c>
      <c r="AQ101" s="21" t="s">
        <v>173</v>
      </c>
      <c r="AR101" s="21" t="s">
        <v>172</v>
      </c>
      <c r="AS101" s="0" t="s">
        <v>173</v>
      </c>
      <c r="AT101" s="21" t="s">
        <v>172</v>
      </c>
      <c r="AU101" s="0" t="s">
        <v>173</v>
      </c>
      <c r="AV101" s="0" t="n">
        <v>44</v>
      </c>
      <c r="AW101" s="0" t="s">
        <v>173</v>
      </c>
      <c r="AX101" s="0" t="n">
        <v>11</v>
      </c>
      <c r="AY101" s="0" t="s">
        <v>173</v>
      </c>
      <c r="AZ101" s="21" t="s">
        <v>172</v>
      </c>
      <c r="BA101" s="0" t="s">
        <v>173</v>
      </c>
      <c r="BB101" s="21" t="s">
        <v>172</v>
      </c>
      <c r="BC101" s="0" t="s">
        <v>173</v>
      </c>
      <c r="BG101" s="21" t="s">
        <v>528</v>
      </c>
      <c r="BH101" s="54" t="n">
        <v>44697.9159722222</v>
      </c>
      <c r="BI101" s="21" t="s">
        <v>163</v>
      </c>
      <c r="BJ101" s="54" t="n">
        <v>44699.9666666667</v>
      </c>
      <c r="BK101" s="55" t="n">
        <f aca="false">COUNTIF(Reporte_Consolidación_2022___Copy[[#This Row],[Estado llamada]],"Realizada")</f>
        <v>1</v>
      </c>
      <c r="BL101" s="55" t="n">
        <f aca="false">COUNTIF(Reporte_Consolidación_2022___Copy[[#This Row],[Estado RID]],"Realizada")</f>
        <v>1</v>
      </c>
      <c r="BM101" s="55" t="n">
        <f aca="false">COUNTIF(Reporte_Consolidación_2022___Copy[[#This Row],[Estado Encuesta Directivos]],"Realizada")</f>
        <v>1</v>
      </c>
      <c r="BN101" s="55" t="n">
        <f aca="false">COUNTIF(Reporte_Consolidación_2022___Copy[[#This Row],[Estado PPT Programa Directivos]],"Realizada")</f>
        <v>1</v>
      </c>
      <c r="BO101" s="55" t="n">
        <f aca="false">COUNTIF(Reporte_Consolidación_2022___Copy[[#This Row],[Estado PPT Programa Docentes]],"Realizada")</f>
        <v>1</v>
      </c>
      <c r="BP101" s="55" t="n">
        <f aca="false">COUNTIF(Reporte_Consolidación_2022___Copy[[#This Row],[Estado Encuesta Docentes]],"Realizada")</f>
        <v>1</v>
      </c>
      <c r="BQ101" s="55" t="n">
        <f aca="false">COUNTIF(Reporte_Consolidación_2022___Copy[[#This Row],[Estado Taller PC Docentes]],"Realizada")</f>
        <v>1</v>
      </c>
      <c r="BR101" s="55" t="n">
        <f aca="false">COUNTIF(Reporte_Consolidación_2022___Copy[[#This Row],[Estado Encuesta Estudiantes]],"Realizada")</f>
        <v>1</v>
      </c>
      <c r="BS101" s="55" t="n">
        <f aca="false">COUNTIF(Reporte_Consolidación_2022___Copy[[#This Row],[Estado Infraestructura]],"Realizada")</f>
        <v>1</v>
      </c>
      <c r="BT101" s="55" t="n">
        <f aca="false">COUNTIF(Reporte_Consolidación_2022___Copy[[#This Row],[Estado Entrevista Líder Área Informática]],"Realizada")</f>
        <v>1</v>
      </c>
      <c r="BU101" s="55" t="n">
        <f aca="false">IF(Reporte_Consolidación_2022___Copy[[#This Row],[Estado Obs Aula]]="Realizada",1,IF(Reporte_Consolidación_2022___Copy[[#This Row],[Estado Obs Aula]]="NO aplica fichas",1,0))</f>
        <v>1</v>
      </c>
      <c r="BV101" s="55" t="n">
        <f aca="false">COUNTIF(Reporte_Consolidación_2022___Copy[[#This Row],[Estado Recolección Documental]],"Realizada")</f>
        <v>1</v>
      </c>
      <c r="BX101" s="56" t="n">
        <f aca="false">COUNTIF(Reporte_Consolidación_2022___Copy[[#This Row],[Nombre Coordinadora]:[Estado Recolección Documental]],"Realizada")</f>
        <v>11</v>
      </c>
      <c r="BY101" s="57" t="n">
        <f aca="false">BX101/12</f>
        <v>0.916666666666667</v>
      </c>
      <c r="BZ101" s="56" t="n">
        <f aca="false">IF(Reporte_Consolidación_2022___Copy[[#This Row],[Fecha Visita Día 1]]&gt;=DATE(2022,6,10),1,IF(Reporte_Consolidación_2022___Copy[[#This Row],[Fecha Visita Día 1]]="",2,0))</f>
        <v>0</v>
      </c>
      <c r="CA101" s="56" t="n">
        <f aca="false">IF(Reporte_Consolidación_2022___Copy[[#This Row],[Fecha Visita Día 2]]&gt;=DATE(2022,6,10),1,IF(Reporte_Consolidación_2022___Copy[[#This Row],[Fecha Visita Día 2]]="",2,0))</f>
        <v>0</v>
      </c>
    </row>
    <row r="102" customFormat="false" ht="15" hidden="true" customHeight="false" outlineLevel="0" collapsed="false">
      <c r="A102" s="21" t="s">
        <v>162</v>
      </c>
      <c r="B102" s="21" t="s">
        <v>163</v>
      </c>
      <c r="C102" s="21" t="s">
        <v>78</v>
      </c>
      <c r="D102" s="21" t="s">
        <v>307</v>
      </c>
      <c r="E102" s="21" t="s">
        <v>524</v>
      </c>
      <c r="F102" s="21" t="s">
        <v>532</v>
      </c>
      <c r="G102" s="52" t="n">
        <v>152835004958</v>
      </c>
      <c r="H102" s="0" t="n">
        <v>199</v>
      </c>
      <c r="I102" s="53" t="n">
        <v>44662</v>
      </c>
      <c r="J102" s="54" t="n">
        <v>0.086111111111111</v>
      </c>
      <c r="K102" s="21" t="s">
        <v>15</v>
      </c>
      <c r="L102" s="21" t="s">
        <v>533</v>
      </c>
      <c r="M102" s="53" t="n">
        <v>44672</v>
      </c>
      <c r="N102" s="53" t="n">
        <v>44677</v>
      </c>
      <c r="O102" s="21" t="s">
        <v>534</v>
      </c>
      <c r="P102" s="53" t="n">
        <v>44672</v>
      </c>
      <c r="Q102" s="21" t="s">
        <v>15</v>
      </c>
      <c r="R102" s="53" t="n">
        <v>44672</v>
      </c>
      <c r="S102" s="21" t="s">
        <v>15</v>
      </c>
      <c r="T102" s="53" t="n">
        <v>44686</v>
      </c>
      <c r="U102" s="21" t="s">
        <v>15</v>
      </c>
      <c r="V102" s="53" t="n">
        <v>44686</v>
      </c>
      <c r="W102" s="21" t="s">
        <v>15</v>
      </c>
      <c r="X102" s="53" t="n">
        <v>44672</v>
      </c>
      <c r="Y102" s="21" t="s">
        <v>15</v>
      </c>
      <c r="Z102" s="53" t="n">
        <v>44686</v>
      </c>
      <c r="AA102" s="21" t="s">
        <v>15</v>
      </c>
      <c r="AB102" s="53" t="n">
        <v>44676</v>
      </c>
      <c r="AC102" s="21" t="s">
        <v>15</v>
      </c>
      <c r="AD102" s="53" t="n">
        <v>44671</v>
      </c>
      <c r="AE102" s="21" t="s">
        <v>15</v>
      </c>
      <c r="AF102" s="53" t="n">
        <v>44673</v>
      </c>
      <c r="AG102" s="21" t="s">
        <v>15</v>
      </c>
      <c r="AH102" s="53"/>
      <c r="AI102" s="21" t="s">
        <v>169</v>
      </c>
      <c r="AJ102" s="53" t="n">
        <v>44673</v>
      </c>
      <c r="AK102" s="21" t="s">
        <v>15</v>
      </c>
      <c r="AL102" s="21" t="s">
        <v>202</v>
      </c>
      <c r="AM102" s="21" t="s">
        <v>163</v>
      </c>
      <c r="AN102" s="54" t="n">
        <v>44705.5326388889</v>
      </c>
      <c r="AO102" s="21" t="s">
        <v>535</v>
      </c>
      <c r="AP102" s="21" t="s">
        <v>172</v>
      </c>
      <c r="AQ102" s="21" t="s">
        <v>173</v>
      </c>
      <c r="AR102" s="21" t="s">
        <v>172</v>
      </c>
      <c r="AS102" s="0" t="s">
        <v>173</v>
      </c>
      <c r="AT102" s="21" t="s">
        <v>172</v>
      </c>
      <c r="AU102" s="0" t="s">
        <v>173</v>
      </c>
      <c r="AV102" s="0" t="n">
        <v>52</v>
      </c>
      <c r="AW102" s="0" t="s">
        <v>173</v>
      </c>
      <c r="AX102" s="0" t="n">
        <v>19</v>
      </c>
      <c r="AY102" s="0" t="s">
        <v>173</v>
      </c>
      <c r="AZ102" s="21" t="s">
        <v>172</v>
      </c>
      <c r="BA102" s="0" t="s">
        <v>173</v>
      </c>
      <c r="BB102" s="21" t="s">
        <v>172</v>
      </c>
      <c r="BC102" s="0" t="s">
        <v>173</v>
      </c>
      <c r="BG102" s="21" t="s">
        <v>528</v>
      </c>
      <c r="BH102" s="54" t="n">
        <v>44704.5479166667</v>
      </c>
      <c r="BI102" s="21" t="s">
        <v>163</v>
      </c>
      <c r="BJ102" s="54" t="n">
        <v>44705.5326388889</v>
      </c>
      <c r="BK102" s="55" t="n">
        <f aca="false">COUNTIF(Reporte_Consolidación_2022___Copy[[#This Row],[Estado llamada]],"Realizada")</f>
        <v>1</v>
      </c>
      <c r="BL102" s="55" t="n">
        <f aca="false">COUNTIF(Reporte_Consolidación_2022___Copy[[#This Row],[Estado RID]],"Realizada")</f>
        <v>1</v>
      </c>
      <c r="BM102" s="55" t="n">
        <f aca="false">COUNTIF(Reporte_Consolidación_2022___Copy[[#This Row],[Estado Encuesta Directivos]],"Realizada")</f>
        <v>1</v>
      </c>
      <c r="BN102" s="55" t="n">
        <f aca="false">COUNTIF(Reporte_Consolidación_2022___Copy[[#This Row],[Estado PPT Programa Directivos]],"Realizada")</f>
        <v>1</v>
      </c>
      <c r="BO102" s="55" t="n">
        <f aca="false">COUNTIF(Reporte_Consolidación_2022___Copy[[#This Row],[Estado PPT Programa Docentes]],"Realizada")</f>
        <v>1</v>
      </c>
      <c r="BP102" s="55" t="n">
        <f aca="false">COUNTIF(Reporte_Consolidación_2022___Copy[[#This Row],[Estado Encuesta Docentes]],"Realizada")</f>
        <v>1</v>
      </c>
      <c r="BQ102" s="55" t="n">
        <f aca="false">COUNTIF(Reporte_Consolidación_2022___Copy[[#This Row],[Estado Taller PC Docentes]],"Realizada")</f>
        <v>1</v>
      </c>
      <c r="BR102" s="55" t="n">
        <f aca="false">COUNTIF(Reporte_Consolidación_2022___Copy[[#This Row],[Estado Encuesta Estudiantes]],"Realizada")</f>
        <v>1</v>
      </c>
      <c r="BS102" s="55" t="n">
        <f aca="false">COUNTIF(Reporte_Consolidación_2022___Copy[[#This Row],[Estado Infraestructura]],"Realizada")</f>
        <v>1</v>
      </c>
      <c r="BT102" s="55" t="n">
        <f aca="false">COUNTIF(Reporte_Consolidación_2022___Copy[[#This Row],[Estado Entrevista Líder Área Informática]],"Realizada")</f>
        <v>1</v>
      </c>
      <c r="BU102" s="55" t="n">
        <f aca="false">IF(Reporte_Consolidación_2022___Copy[[#This Row],[Estado Obs Aula]]="Realizada",1,IF(Reporte_Consolidación_2022___Copy[[#This Row],[Estado Obs Aula]]="NO aplica fichas",1,0))</f>
        <v>1</v>
      </c>
      <c r="BV102" s="55" t="n">
        <f aca="false">COUNTIF(Reporte_Consolidación_2022___Copy[[#This Row],[Estado Recolección Documental]],"Realizada")</f>
        <v>1</v>
      </c>
      <c r="BX102" s="56" t="n">
        <f aca="false">COUNTIF(Reporte_Consolidación_2022___Copy[[#This Row],[Nombre Coordinadora]:[Estado Recolección Documental]],"Realizada")</f>
        <v>11</v>
      </c>
      <c r="BY102" s="57" t="n">
        <f aca="false">BX102/12</f>
        <v>0.916666666666667</v>
      </c>
      <c r="BZ102" s="56" t="n">
        <f aca="false">IF(Reporte_Consolidación_2022___Copy[[#This Row],[Fecha Visita Día 1]]&gt;=DATE(2022,6,10),1,IF(Reporte_Consolidación_2022___Copy[[#This Row],[Fecha Visita Día 1]]="",2,0))</f>
        <v>0</v>
      </c>
      <c r="CA102" s="56" t="n">
        <f aca="false">IF(Reporte_Consolidación_2022___Copy[[#This Row],[Fecha Visita Día 2]]&gt;=DATE(2022,6,10),1,IF(Reporte_Consolidación_2022___Copy[[#This Row],[Fecha Visita Día 2]]="",2,0))</f>
        <v>0</v>
      </c>
    </row>
    <row r="103" customFormat="false" ht="15" hidden="true" customHeight="false" outlineLevel="0" collapsed="false">
      <c r="A103" s="21" t="s">
        <v>162</v>
      </c>
      <c r="B103" s="21" t="s">
        <v>163</v>
      </c>
      <c r="C103" s="21" t="s">
        <v>78</v>
      </c>
      <c r="D103" s="21" t="s">
        <v>307</v>
      </c>
      <c r="E103" s="21" t="s">
        <v>524</v>
      </c>
      <c r="F103" s="21" t="s">
        <v>536</v>
      </c>
      <c r="G103" s="52" t="n">
        <v>352835001605</v>
      </c>
      <c r="H103" s="0" t="n">
        <v>200</v>
      </c>
      <c r="I103" s="53" t="n">
        <v>44662</v>
      </c>
      <c r="J103" s="54" t="n">
        <v>0.0840277777777778</v>
      </c>
      <c r="K103" s="21" t="s">
        <v>15</v>
      </c>
      <c r="L103" s="21" t="s">
        <v>537</v>
      </c>
      <c r="M103" s="53" t="n">
        <v>44672</v>
      </c>
      <c r="N103" s="53" t="n">
        <v>44673</v>
      </c>
      <c r="O103" s="21" t="s">
        <v>538</v>
      </c>
      <c r="P103" s="53" t="n">
        <v>44673</v>
      </c>
      <c r="Q103" s="21" t="s">
        <v>15</v>
      </c>
      <c r="R103" s="53" t="n">
        <v>44673</v>
      </c>
      <c r="S103" s="21" t="s">
        <v>15</v>
      </c>
      <c r="T103" s="53" t="n">
        <v>44686</v>
      </c>
      <c r="U103" s="21" t="s">
        <v>15</v>
      </c>
      <c r="V103" s="53" t="n">
        <v>44686</v>
      </c>
      <c r="W103" s="21" t="s">
        <v>15</v>
      </c>
      <c r="X103" s="53" t="n">
        <v>44673</v>
      </c>
      <c r="Y103" s="21" t="s">
        <v>15</v>
      </c>
      <c r="Z103" s="53" t="n">
        <v>44686</v>
      </c>
      <c r="AA103" s="21" t="s">
        <v>15</v>
      </c>
      <c r="AB103" s="53" t="n">
        <v>44676</v>
      </c>
      <c r="AC103" s="21" t="s">
        <v>15</v>
      </c>
      <c r="AD103" s="53" t="n">
        <v>44673</v>
      </c>
      <c r="AE103" s="21" t="s">
        <v>15</v>
      </c>
      <c r="AF103" s="53" t="n">
        <v>44673</v>
      </c>
      <c r="AG103" s="21" t="s">
        <v>15</v>
      </c>
      <c r="AH103" s="53"/>
      <c r="AI103" s="21" t="s">
        <v>169</v>
      </c>
      <c r="AJ103" s="53" t="n">
        <v>44674</v>
      </c>
      <c r="AK103" s="21" t="s">
        <v>15</v>
      </c>
      <c r="AL103" s="21" t="s">
        <v>202</v>
      </c>
      <c r="AM103" s="21" t="s">
        <v>163</v>
      </c>
      <c r="AN103" s="54" t="n">
        <v>44705.4298611111</v>
      </c>
      <c r="AO103" s="21" t="s">
        <v>539</v>
      </c>
      <c r="AP103" s="21" t="s">
        <v>172</v>
      </c>
      <c r="AQ103" s="21" t="s">
        <v>173</v>
      </c>
      <c r="AR103" s="21" t="s">
        <v>172</v>
      </c>
      <c r="AS103" s="0" t="s">
        <v>173</v>
      </c>
      <c r="AT103" s="21" t="s">
        <v>172</v>
      </c>
      <c r="AU103" s="0" t="s">
        <v>173</v>
      </c>
      <c r="AV103" s="0" t="n">
        <v>56</v>
      </c>
      <c r="AW103" s="0" t="s">
        <v>173</v>
      </c>
      <c r="AX103" s="0" t="n">
        <v>6</v>
      </c>
      <c r="AY103" s="0" t="s">
        <v>173</v>
      </c>
      <c r="AZ103" s="21" t="s">
        <v>172</v>
      </c>
      <c r="BA103" s="0" t="s">
        <v>173</v>
      </c>
      <c r="BB103" s="21" t="s">
        <v>172</v>
      </c>
      <c r="BC103" s="0" t="s">
        <v>173</v>
      </c>
      <c r="BG103" s="21" t="s">
        <v>528</v>
      </c>
      <c r="BH103" s="54" t="n">
        <v>44704.5479166667</v>
      </c>
      <c r="BI103" s="21" t="s">
        <v>163</v>
      </c>
      <c r="BJ103" s="54" t="n">
        <v>44705.4298611111</v>
      </c>
      <c r="BK103" s="55" t="n">
        <f aca="false">COUNTIF(Reporte_Consolidación_2022___Copy[[#This Row],[Estado llamada]],"Realizada")</f>
        <v>1</v>
      </c>
      <c r="BL103" s="55" t="n">
        <f aca="false">COUNTIF(Reporte_Consolidación_2022___Copy[[#This Row],[Estado RID]],"Realizada")</f>
        <v>1</v>
      </c>
      <c r="BM103" s="55" t="n">
        <f aca="false">COUNTIF(Reporte_Consolidación_2022___Copy[[#This Row],[Estado Encuesta Directivos]],"Realizada")</f>
        <v>1</v>
      </c>
      <c r="BN103" s="55" t="n">
        <f aca="false">COUNTIF(Reporte_Consolidación_2022___Copy[[#This Row],[Estado PPT Programa Directivos]],"Realizada")</f>
        <v>1</v>
      </c>
      <c r="BO103" s="55" t="n">
        <f aca="false">COUNTIF(Reporte_Consolidación_2022___Copy[[#This Row],[Estado PPT Programa Docentes]],"Realizada")</f>
        <v>1</v>
      </c>
      <c r="BP103" s="55" t="n">
        <f aca="false">COUNTIF(Reporte_Consolidación_2022___Copy[[#This Row],[Estado Encuesta Docentes]],"Realizada")</f>
        <v>1</v>
      </c>
      <c r="BQ103" s="55" t="n">
        <f aca="false">COUNTIF(Reporte_Consolidación_2022___Copy[[#This Row],[Estado Taller PC Docentes]],"Realizada")</f>
        <v>1</v>
      </c>
      <c r="BR103" s="55" t="n">
        <f aca="false">COUNTIF(Reporte_Consolidación_2022___Copy[[#This Row],[Estado Encuesta Estudiantes]],"Realizada")</f>
        <v>1</v>
      </c>
      <c r="BS103" s="55" t="n">
        <f aca="false">COUNTIF(Reporte_Consolidación_2022___Copy[[#This Row],[Estado Infraestructura]],"Realizada")</f>
        <v>1</v>
      </c>
      <c r="BT103" s="55" t="n">
        <f aca="false">COUNTIF(Reporte_Consolidación_2022___Copy[[#This Row],[Estado Entrevista Líder Área Informática]],"Realizada")</f>
        <v>1</v>
      </c>
      <c r="BU103" s="55" t="n">
        <f aca="false">IF(Reporte_Consolidación_2022___Copy[[#This Row],[Estado Obs Aula]]="Realizada",1,IF(Reporte_Consolidación_2022___Copy[[#This Row],[Estado Obs Aula]]="NO aplica fichas",1,0))</f>
        <v>1</v>
      </c>
      <c r="BV103" s="55" t="n">
        <f aca="false">COUNTIF(Reporte_Consolidación_2022___Copy[[#This Row],[Estado Recolección Documental]],"Realizada")</f>
        <v>1</v>
      </c>
      <c r="BX103" s="56" t="n">
        <f aca="false">COUNTIF(Reporte_Consolidación_2022___Copy[[#This Row],[Nombre Coordinadora]:[Estado Recolección Documental]],"Realizada")</f>
        <v>11</v>
      </c>
      <c r="BY103" s="57" t="n">
        <f aca="false">BX103/12</f>
        <v>0.916666666666667</v>
      </c>
      <c r="BZ103" s="56" t="n">
        <f aca="false">IF(Reporte_Consolidación_2022___Copy[[#This Row],[Fecha Visita Día 1]]&gt;=DATE(2022,6,10),1,IF(Reporte_Consolidación_2022___Copy[[#This Row],[Fecha Visita Día 1]]="",2,0))</f>
        <v>0</v>
      </c>
      <c r="CA103" s="56" t="n">
        <f aca="false">IF(Reporte_Consolidación_2022___Copy[[#This Row],[Fecha Visita Día 2]]&gt;=DATE(2022,6,10),1,IF(Reporte_Consolidación_2022___Copy[[#This Row],[Fecha Visita Día 2]]="",2,0))</f>
        <v>0</v>
      </c>
    </row>
    <row r="104" customFormat="false" ht="15" hidden="true" customHeight="false" outlineLevel="0" collapsed="false">
      <c r="A104" s="21" t="s">
        <v>162</v>
      </c>
      <c r="B104" s="21" t="s">
        <v>163</v>
      </c>
      <c r="C104" s="21" t="s">
        <v>78</v>
      </c>
      <c r="D104" s="21" t="s">
        <v>307</v>
      </c>
      <c r="E104" s="21" t="s">
        <v>524</v>
      </c>
      <c r="F104" s="21" t="s">
        <v>540</v>
      </c>
      <c r="G104" s="52" t="n">
        <v>152835000791</v>
      </c>
      <c r="H104" s="0" t="n">
        <v>201</v>
      </c>
      <c r="I104" s="53" t="n">
        <v>44672</v>
      </c>
      <c r="J104" s="54" t="n">
        <v>0.356944444444444</v>
      </c>
      <c r="K104" s="21" t="s">
        <v>15</v>
      </c>
      <c r="L104" s="21" t="s">
        <v>541</v>
      </c>
      <c r="M104" s="53" t="n">
        <v>44678</v>
      </c>
      <c r="N104" s="53" t="n">
        <v>44679</v>
      </c>
      <c r="O104" s="21" t="s">
        <v>527</v>
      </c>
      <c r="P104" s="53" t="n">
        <v>44678</v>
      </c>
      <c r="Q104" s="21" t="s">
        <v>15</v>
      </c>
      <c r="R104" s="53" t="n">
        <v>44678</v>
      </c>
      <c r="S104" s="21" t="s">
        <v>15</v>
      </c>
      <c r="T104" s="53" t="n">
        <v>44678</v>
      </c>
      <c r="U104" s="21" t="s">
        <v>15</v>
      </c>
      <c r="V104" s="53" t="n">
        <v>44678</v>
      </c>
      <c r="W104" s="21" t="s">
        <v>15</v>
      </c>
      <c r="X104" s="53" t="n">
        <v>44678</v>
      </c>
      <c r="Y104" s="21" t="s">
        <v>15</v>
      </c>
      <c r="Z104" s="53" t="n">
        <v>44678</v>
      </c>
      <c r="AA104" s="21" t="s">
        <v>15</v>
      </c>
      <c r="AB104" s="53" t="n">
        <v>43948</v>
      </c>
      <c r="AC104" s="21" t="s">
        <v>15</v>
      </c>
      <c r="AD104" s="53" t="n">
        <v>44679</v>
      </c>
      <c r="AE104" s="21" t="s">
        <v>15</v>
      </c>
      <c r="AF104" s="53" t="n">
        <v>44679</v>
      </c>
      <c r="AG104" s="21" t="s">
        <v>15</v>
      </c>
      <c r="AH104" s="53"/>
      <c r="AI104" s="21" t="s">
        <v>169</v>
      </c>
      <c r="AJ104" s="53" t="n">
        <v>44679</v>
      </c>
      <c r="AK104" s="21" t="s">
        <v>15</v>
      </c>
      <c r="AL104" s="21" t="s">
        <v>202</v>
      </c>
      <c r="AM104" s="21" t="s">
        <v>528</v>
      </c>
      <c r="AN104" s="54" t="n">
        <v>44714.3805555556</v>
      </c>
      <c r="AO104" s="21" t="s">
        <v>542</v>
      </c>
      <c r="AP104" s="21" t="s">
        <v>172</v>
      </c>
      <c r="AQ104" s="21" t="s">
        <v>173</v>
      </c>
      <c r="AR104" s="21" t="s">
        <v>172</v>
      </c>
      <c r="AS104" s="0" t="s">
        <v>173</v>
      </c>
      <c r="AT104" s="21" t="s">
        <v>172</v>
      </c>
      <c r="AU104" s="0" t="s">
        <v>173</v>
      </c>
      <c r="AV104" s="0" t="n">
        <v>29</v>
      </c>
      <c r="AW104" s="0" t="s">
        <v>173</v>
      </c>
      <c r="AX104" s="0" t="n">
        <v>7</v>
      </c>
      <c r="AY104" s="0" t="s">
        <v>173</v>
      </c>
      <c r="AZ104" s="21" t="s">
        <v>172</v>
      </c>
      <c r="BA104" s="0" t="s">
        <v>173</v>
      </c>
      <c r="BB104" s="21" t="s">
        <v>172</v>
      </c>
      <c r="BC104" s="0" t="s">
        <v>173</v>
      </c>
      <c r="BG104" s="21" t="s">
        <v>528</v>
      </c>
      <c r="BH104" s="54" t="n">
        <v>44714.3805555556</v>
      </c>
      <c r="BI104" s="21" t="s">
        <v>163</v>
      </c>
      <c r="BJ104" s="54" t="n">
        <v>44705.4298611111</v>
      </c>
      <c r="BK104" s="55" t="n">
        <f aca="false">COUNTIF(Reporte_Consolidación_2022___Copy[[#This Row],[Estado llamada]],"Realizada")</f>
        <v>1</v>
      </c>
      <c r="BL104" s="55" t="n">
        <f aca="false">COUNTIF(Reporte_Consolidación_2022___Copy[[#This Row],[Estado RID]],"Realizada")</f>
        <v>1</v>
      </c>
      <c r="BM104" s="55" t="n">
        <f aca="false">COUNTIF(Reporte_Consolidación_2022___Copy[[#This Row],[Estado Encuesta Directivos]],"Realizada")</f>
        <v>1</v>
      </c>
      <c r="BN104" s="55" t="n">
        <f aca="false">COUNTIF(Reporte_Consolidación_2022___Copy[[#This Row],[Estado PPT Programa Directivos]],"Realizada")</f>
        <v>1</v>
      </c>
      <c r="BO104" s="55" t="n">
        <f aca="false">COUNTIF(Reporte_Consolidación_2022___Copy[[#This Row],[Estado PPT Programa Docentes]],"Realizada")</f>
        <v>1</v>
      </c>
      <c r="BP104" s="55" t="n">
        <f aca="false">COUNTIF(Reporte_Consolidación_2022___Copy[[#This Row],[Estado Encuesta Docentes]],"Realizada")</f>
        <v>1</v>
      </c>
      <c r="BQ104" s="55" t="n">
        <f aca="false">COUNTIF(Reporte_Consolidación_2022___Copy[[#This Row],[Estado Taller PC Docentes]],"Realizada")</f>
        <v>1</v>
      </c>
      <c r="BR104" s="55" t="n">
        <f aca="false">COUNTIF(Reporte_Consolidación_2022___Copy[[#This Row],[Estado Encuesta Estudiantes]],"Realizada")</f>
        <v>1</v>
      </c>
      <c r="BS104" s="55" t="n">
        <f aca="false">COUNTIF(Reporte_Consolidación_2022___Copy[[#This Row],[Estado Infraestructura]],"Realizada")</f>
        <v>1</v>
      </c>
      <c r="BT104" s="55" t="n">
        <f aca="false">COUNTIF(Reporte_Consolidación_2022___Copy[[#This Row],[Estado Entrevista Líder Área Informática]],"Realizada")</f>
        <v>1</v>
      </c>
      <c r="BU104" s="55" t="n">
        <f aca="false">IF(Reporte_Consolidación_2022___Copy[[#This Row],[Estado Obs Aula]]="Realizada",1,IF(Reporte_Consolidación_2022___Copy[[#This Row],[Estado Obs Aula]]="NO aplica fichas",1,0))</f>
        <v>1</v>
      </c>
      <c r="BV104" s="55" t="n">
        <f aca="false">COUNTIF(Reporte_Consolidación_2022___Copy[[#This Row],[Estado Recolección Documental]],"Realizada")</f>
        <v>1</v>
      </c>
      <c r="BX104" s="56" t="n">
        <f aca="false">COUNTIF(Reporte_Consolidación_2022___Copy[[#This Row],[Nombre Coordinadora]:[Estado Recolección Documental]],"Realizada")</f>
        <v>11</v>
      </c>
      <c r="BY104" s="57" t="n">
        <f aca="false">BX104/12</f>
        <v>0.916666666666667</v>
      </c>
      <c r="BZ104" s="56" t="n">
        <f aca="false">IF(Reporte_Consolidación_2022___Copy[[#This Row],[Fecha Visita Día 1]]&gt;=DATE(2022,6,10),1,IF(Reporte_Consolidación_2022___Copy[[#This Row],[Fecha Visita Día 1]]="",2,0))</f>
        <v>0</v>
      </c>
      <c r="CA104" s="56" t="n">
        <f aca="false">IF(Reporte_Consolidación_2022___Copy[[#This Row],[Fecha Visita Día 2]]&gt;=DATE(2022,6,10),1,IF(Reporte_Consolidación_2022___Copy[[#This Row],[Fecha Visita Día 2]]="",2,0))</f>
        <v>0</v>
      </c>
    </row>
    <row r="105" customFormat="false" ht="15" hidden="true" customHeight="false" outlineLevel="0" collapsed="false">
      <c r="A105" s="21" t="s">
        <v>162</v>
      </c>
      <c r="B105" s="21" t="s">
        <v>163</v>
      </c>
      <c r="C105" s="21" t="s">
        <v>78</v>
      </c>
      <c r="D105" s="21" t="s">
        <v>307</v>
      </c>
      <c r="E105" s="21" t="s">
        <v>524</v>
      </c>
      <c r="F105" s="21" t="s">
        <v>543</v>
      </c>
      <c r="G105" s="52" t="n">
        <v>152835004567</v>
      </c>
      <c r="H105" s="0" t="n">
        <v>202</v>
      </c>
      <c r="I105" s="53" t="n">
        <v>44662</v>
      </c>
      <c r="J105" s="54" t="n">
        <v>0.0902777777777777</v>
      </c>
      <c r="K105" s="21" t="s">
        <v>15</v>
      </c>
      <c r="L105" s="21" t="s">
        <v>544</v>
      </c>
      <c r="M105" s="53" t="n">
        <v>44676</v>
      </c>
      <c r="N105" s="53" t="n">
        <v>44677</v>
      </c>
      <c r="O105" s="21" t="s">
        <v>527</v>
      </c>
      <c r="P105" s="53" t="n">
        <v>44676</v>
      </c>
      <c r="Q105" s="21" t="s">
        <v>15</v>
      </c>
      <c r="R105" s="53" t="n">
        <v>44676</v>
      </c>
      <c r="S105" s="21" t="s">
        <v>15</v>
      </c>
      <c r="T105" s="53" t="n">
        <v>44676</v>
      </c>
      <c r="U105" s="21" t="s">
        <v>15</v>
      </c>
      <c r="V105" s="53" t="n">
        <v>44676</v>
      </c>
      <c r="W105" s="21" t="s">
        <v>15</v>
      </c>
      <c r="X105" s="53" t="n">
        <v>44676</v>
      </c>
      <c r="Y105" s="21" t="s">
        <v>15</v>
      </c>
      <c r="Z105" s="53" t="n">
        <v>44677</v>
      </c>
      <c r="AA105" s="21" t="s">
        <v>15</v>
      </c>
      <c r="AB105" s="53" t="n">
        <v>44676</v>
      </c>
      <c r="AC105" s="21" t="s">
        <v>15</v>
      </c>
      <c r="AD105" s="53" t="n">
        <v>44677</v>
      </c>
      <c r="AE105" s="21" t="s">
        <v>15</v>
      </c>
      <c r="AF105" s="53" t="n">
        <v>44677</v>
      </c>
      <c r="AG105" s="21" t="s">
        <v>15</v>
      </c>
      <c r="AH105" s="53"/>
      <c r="AI105" s="21" t="s">
        <v>169</v>
      </c>
      <c r="AJ105" s="53" t="n">
        <v>44677</v>
      </c>
      <c r="AK105" s="21" t="s">
        <v>15</v>
      </c>
      <c r="AL105" s="21" t="s">
        <v>202</v>
      </c>
      <c r="AM105" s="21" t="s">
        <v>528</v>
      </c>
      <c r="AN105" s="54" t="n">
        <v>44708.6965277778</v>
      </c>
      <c r="AO105" s="21" t="s">
        <v>545</v>
      </c>
      <c r="AP105" s="21" t="s">
        <v>172</v>
      </c>
      <c r="AQ105" s="21" t="s">
        <v>173</v>
      </c>
      <c r="AR105" s="21" t="s">
        <v>172</v>
      </c>
      <c r="AS105" s="0" t="s">
        <v>173</v>
      </c>
      <c r="AT105" s="21" t="s">
        <v>172</v>
      </c>
      <c r="AU105" s="0" t="s">
        <v>173</v>
      </c>
      <c r="AV105" s="0" t="n">
        <v>71</v>
      </c>
      <c r="AW105" s="0" t="s">
        <v>173</v>
      </c>
      <c r="AX105" s="0" t="n">
        <v>19</v>
      </c>
      <c r="AY105" s="0" t="s">
        <v>173</v>
      </c>
      <c r="AZ105" s="21" t="s">
        <v>172</v>
      </c>
      <c r="BA105" s="0" t="s">
        <v>173</v>
      </c>
      <c r="BB105" s="21" t="s">
        <v>172</v>
      </c>
      <c r="BC105" s="0" t="s">
        <v>173</v>
      </c>
      <c r="BG105" s="21" t="s">
        <v>528</v>
      </c>
      <c r="BH105" s="54" t="n">
        <v>44708.6965277778</v>
      </c>
      <c r="BI105" s="21" t="s">
        <v>163</v>
      </c>
      <c r="BJ105" s="54" t="n">
        <v>44708.6826388889</v>
      </c>
      <c r="BK105" s="55" t="n">
        <f aca="false">COUNTIF(Reporte_Consolidación_2022___Copy[[#This Row],[Estado llamada]],"Realizada")</f>
        <v>1</v>
      </c>
      <c r="BL105" s="55" t="n">
        <f aca="false">COUNTIF(Reporte_Consolidación_2022___Copy[[#This Row],[Estado RID]],"Realizada")</f>
        <v>1</v>
      </c>
      <c r="BM105" s="55" t="n">
        <f aca="false">COUNTIF(Reporte_Consolidación_2022___Copy[[#This Row],[Estado Encuesta Directivos]],"Realizada")</f>
        <v>1</v>
      </c>
      <c r="BN105" s="55" t="n">
        <f aca="false">COUNTIF(Reporte_Consolidación_2022___Copy[[#This Row],[Estado PPT Programa Directivos]],"Realizada")</f>
        <v>1</v>
      </c>
      <c r="BO105" s="55" t="n">
        <f aca="false">COUNTIF(Reporte_Consolidación_2022___Copy[[#This Row],[Estado PPT Programa Docentes]],"Realizada")</f>
        <v>1</v>
      </c>
      <c r="BP105" s="55" t="n">
        <f aca="false">COUNTIF(Reporte_Consolidación_2022___Copy[[#This Row],[Estado Encuesta Docentes]],"Realizada")</f>
        <v>1</v>
      </c>
      <c r="BQ105" s="55" t="n">
        <f aca="false">COUNTIF(Reporte_Consolidación_2022___Copy[[#This Row],[Estado Taller PC Docentes]],"Realizada")</f>
        <v>1</v>
      </c>
      <c r="BR105" s="55" t="n">
        <f aca="false">COUNTIF(Reporte_Consolidación_2022___Copy[[#This Row],[Estado Encuesta Estudiantes]],"Realizada")</f>
        <v>1</v>
      </c>
      <c r="BS105" s="55" t="n">
        <f aca="false">COUNTIF(Reporte_Consolidación_2022___Copy[[#This Row],[Estado Infraestructura]],"Realizada")</f>
        <v>1</v>
      </c>
      <c r="BT105" s="55" t="n">
        <f aca="false">COUNTIF(Reporte_Consolidación_2022___Copy[[#This Row],[Estado Entrevista Líder Área Informática]],"Realizada")</f>
        <v>1</v>
      </c>
      <c r="BU105" s="55" t="n">
        <f aca="false">IF(Reporte_Consolidación_2022___Copy[[#This Row],[Estado Obs Aula]]="Realizada",1,IF(Reporte_Consolidación_2022___Copy[[#This Row],[Estado Obs Aula]]="NO aplica fichas",1,0))</f>
        <v>1</v>
      </c>
      <c r="BV105" s="55" t="n">
        <f aca="false">COUNTIF(Reporte_Consolidación_2022___Copy[[#This Row],[Estado Recolección Documental]],"Realizada")</f>
        <v>1</v>
      </c>
      <c r="BX105" s="56" t="n">
        <f aca="false">COUNTIF(Reporte_Consolidación_2022___Copy[[#This Row],[Nombre Coordinadora]:[Estado Recolección Documental]],"Realizada")</f>
        <v>11</v>
      </c>
      <c r="BY105" s="57" t="n">
        <f aca="false">BX105/12</f>
        <v>0.916666666666667</v>
      </c>
      <c r="BZ105" s="56" t="n">
        <f aca="false">IF(Reporte_Consolidación_2022___Copy[[#This Row],[Fecha Visita Día 1]]&gt;=DATE(2022,6,10),1,IF(Reporte_Consolidación_2022___Copy[[#This Row],[Fecha Visita Día 1]]="",2,0))</f>
        <v>0</v>
      </c>
      <c r="CA105" s="56" t="n">
        <f aca="false">IF(Reporte_Consolidación_2022___Copy[[#This Row],[Fecha Visita Día 2]]&gt;=DATE(2022,6,10),1,IF(Reporte_Consolidación_2022___Copy[[#This Row],[Fecha Visita Día 2]]="",2,0))</f>
        <v>0</v>
      </c>
    </row>
    <row r="106" customFormat="false" ht="15" hidden="true" customHeight="false" outlineLevel="0" collapsed="false">
      <c r="A106" s="21" t="s">
        <v>162</v>
      </c>
      <c r="B106" s="21" t="s">
        <v>163</v>
      </c>
      <c r="C106" s="21" t="s">
        <v>78</v>
      </c>
      <c r="D106" s="21" t="s">
        <v>307</v>
      </c>
      <c r="E106" s="21" t="s">
        <v>524</v>
      </c>
      <c r="F106" s="21" t="s">
        <v>546</v>
      </c>
      <c r="G106" s="52" t="n">
        <v>252835002461</v>
      </c>
      <c r="H106" s="0" t="n">
        <v>203</v>
      </c>
      <c r="I106" s="53" t="n">
        <v>44662</v>
      </c>
      <c r="J106" s="54" t="n">
        <v>0.0916666666666666</v>
      </c>
      <c r="K106" s="21" t="s">
        <v>15</v>
      </c>
      <c r="L106" s="21" t="s">
        <v>547</v>
      </c>
      <c r="M106" s="53" t="n">
        <v>44685</v>
      </c>
      <c r="N106" s="53" t="n">
        <v>44686</v>
      </c>
      <c r="O106" s="21" t="s">
        <v>548</v>
      </c>
      <c r="P106" s="53" t="n">
        <v>44684</v>
      </c>
      <c r="Q106" s="21" t="s">
        <v>15</v>
      </c>
      <c r="R106" s="53" t="n">
        <v>44684</v>
      </c>
      <c r="S106" s="21" t="s">
        <v>15</v>
      </c>
      <c r="T106" s="53" t="n">
        <v>44684</v>
      </c>
      <c r="U106" s="21" t="s">
        <v>15</v>
      </c>
      <c r="V106" s="53" t="n">
        <v>44685</v>
      </c>
      <c r="W106" s="21" t="s">
        <v>15</v>
      </c>
      <c r="X106" s="53" t="n">
        <v>44685</v>
      </c>
      <c r="Y106" s="21" t="s">
        <v>15</v>
      </c>
      <c r="Z106" s="53" t="n">
        <v>44685</v>
      </c>
      <c r="AA106" s="21" t="s">
        <v>15</v>
      </c>
      <c r="AB106" s="53" t="n">
        <v>44684</v>
      </c>
      <c r="AC106" s="21" t="s">
        <v>15</v>
      </c>
      <c r="AD106" s="53" t="n">
        <v>44685</v>
      </c>
      <c r="AE106" s="21" t="s">
        <v>15</v>
      </c>
      <c r="AF106" s="53" t="n">
        <v>44685</v>
      </c>
      <c r="AG106" s="21" t="s">
        <v>15</v>
      </c>
      <c r="AH106" s="53"/>
      <c r="AI106" s="21" t="s">
        <v>169</v>
      </c>
      <c r="AJ106" s="53" t="n">
        <v>44685</v>
      </c>
      <c r="AK106" s="21" t="s">
        <v>15</v>
      </c>
      <c r="AL106" s="21" t="s">
        <v>202</v>
      </c>
      <c r="AM106" s="21" t="s">
        <v>528</v>
      </c>
      <c r="AN106" s="54" t="n">
        <v>44713.6833333333</v>
      </c>
      <c r="AO106" s="21" t="s">
        <v>549</v>
      </c>
      <c r="AP106" s="21" t="s">
        <v>172</v>
      </c>
      <c r="AQ106" s="21" t="s">
        <v>173</v>
      </c>
      <c r="AR106" s="21" t="s">
        <v>172</v>
      </c>
      <c r="AS106" s="0" t="s">
        <v>173</v>
      </c>
      <c r="AT106" s="21" t="s">
        <v>172</v>
      </c>
      <c r="AU106" s="0" t="s">
        <v>173</v>
      </c>
      <c r="AV106" s="0" t="n">
        <v>30</v>
      </c>
      <c r="AW106" s="0" t="s">
        <v>173</v>
      </c>
      <c r="AX106" s="0" t="n">
        <v>4</v>
      </c>
      <c r="AY106" s="0" t="s">
        <v>173</v>
      </c>
      <c r="AZ106" s="21" t="s">
        <v>172</v>
      </c>
      <c r="BA106" s="0" t="s">
        <v>173</v>
      </c>
      <c r="BB106" s="21" t="s">
        <v>172</v>
      </c>
      <c r="BC106" s="0" t="s">
        <v>173</v>
      </c>
      <c r="BG106" s="21" t="s">
        <v>528</v>
      </c>
      <c r="BH106" s="54" t="n">
        <v>44713.6833333333</v>
      </c>
      <c r="BI106" s="21" t="s">
        <v>163</v>
      </c>
      <c r="BJ106" s="54" t="n">
        <v>44699.9715277778</v>
      </c>
      <c r="BK106" s="55" t="n">
        <f aca="false">COUNTIF(Reporte_Consolidación_2022___Copy[[#This Row],[Estado llamada]],"Realizada")</f>
        <v>1</v>
      </c>
      <c r="BL106" s="55" t="n">
        <f aca="false">COUNTIF(Reporte_Consolidación_2022___Copy[[#This Row],[Estado RID]],"Realizada")</f>
        <v>1</v>
      </c>
      <c r="BM106" s="55" t="n">
        <f aca="false">COUNTIF(Reporte_Consolidación_2022___Copy[[#This Row],[Estado Encuesta Directivos]],"Realizada")</f>
        <v>1</v>
      </c>
      <c r="BN106" s="55" t="n">
        <f aca="false">COUNTIF(Reporte_Consolidación_2022___Copy[[#This Row],[Estado PPT Programa Directivos]],"Realizada")</f>
        <v>1</v>
      </c>
      <c r="BO106" s="55" t="n">
        <f aca="false">COUNTIF(Reporte_Consolidación_2022___Copy[[#This Row],[Estado PPT Programa Docentes]],"Realizada")</f>
        <v>1</v>
      </c>
      <c r="BP106" s="55" t="n">
        <f aca="false">COUNTIF(Reporte_Consolidación_2022___Copy[[#This Row],[Estado Encuesta Docentes]],"Realizada")</f>
        <v>1</v>
      </c>
      <c r="BQ106" s="55" t="n">
        <f aca="false">COUNTIF(Reporte_Consolidación_2022___Copy[[#This Row],[Estado Taller PC Docentes]],"Realizada")</f>
        <v>1</v>
      </c>
      <c r="BR106" s="55" t="n">
        <f aca="false">COUNTIF(Reporte_Consolidación_2022___Copy[[#This Row],[Estado Encuesta Estudiantes]],"Realizada")</f>
        <v>1</v>
      </c>
      <c r="BS106" s="55" t="n">
        <f aca="false">COUNTIF(Reporte_Consolidación_2022___Copy[[#This Row],[Estado Infraestructura]],"Realizada")</f>
        <v>1</v>
      </c>
      <c r="BT106" s="55" t="n">
        <f aca="false">COUNTIF(Reporte_Consolidación_2022___Copy[[#This Row],[Estado Entrevista Líder Área Informática]],"Realizada")</f>
        <v>1</v>
      </c>
      <c r="BU106" s="55" t="n">
        <f aca="false">IF(Reporte_Consolidación_2022___Copy[[#This Row],[Estado Obs Aula]]="Realizada",1,IF(Reporte_Consolidación_2022___Copy[[#This Row],[Estado Obs Aula]]="NO aplica fichas",1,0))</f>
        <v>1</v>
      </c>
      <c r="BV106" s="55" t="n">
        <f aca="false">COUNTIF(Reporte_Consolidación_2022___Copy[[#This Row],[Estado Recolección Documental]],"Realizada")</f>
        <v>1</v>
      </c>
      <c r="BX106" s="56" t="n">
        <f aca="false">COUNTIF(Reporte_Consolidación_2022___Copy[[#This Row],[Nombre Coordinadora]:[Estado Recolección Documental]],"Realizada")</f>
        <v>11</v>
      </c>
      <c r="BY106" s="57" t="n">
        <f aca="false">BX106/12</f>
        <v>0.916666666666667</v>
      </c>
      <c r="BZ106" s="56" t="n">
        <f aca="false">IF(Reporte_Consolidación_2022___Copy[[#This Row],[Fecha Visita Día 1]]&gt;=DATE(2022,6,10),1,IF(Reporte_Consolidación_2022___Copy[[#This Row],[Fecha Visita Día 1]]="",2,0))</f>
        <v>0</v>
      </c>
      <c r="CA106" s="56" t="n">
        <f aca="false">IF(Reporte_Consolidación_2022___Copy[[#This Row],[Fecha Visita Día 2]]&gt;=DATE(2022,6,10),1,IF(Reporte_Consolidación_2022___Copy[[#This Row],[Fecha Visita Día 2]]="",2,0))</f>
        <v>0</v>
      </c>
    </row>
    <row r="107" customFormat="false" ht="15" hidden="true" customHeight="false" outlineLevel="0" collapsed="false">
      <c r="A107" s="21" t="s">
        <v>162</v>
      </c>
      <c r="B107" s="21" t="s">
        <v>163</v>
      </c>
      <c r="C107" s="21" t="s">
        <v>79</v>
      </c>
      <c r="D107" s="21" t="s">
        <v>231</v>
      </c>
      <c r="E107" s="21" t="s">
        <v>232</v>
      </c>
      <c r="F107" s="21" t="s">
        <v>550</v>
      </c>
      <c r="G107" s="52" t="n">
        <v>173001000308</v>
      </c>
      <c r="H107" s="0" t="n">
        <v>204</v>
      </c>
      <c r="I107" s="53" t="n">
        <v>44657</v>
      </c>
      <c r="J107" s="54" t="n">
        <v>0.375</v>
      </c>
      <c r="K107" s="21" t="s">
        <v>15</v>
      </c>
      <c r="L107" s="21" t="s">
        <v>551</v>
      </c>
      <c r="M107" s="53" t="n">
        <v>44673</v>
      </c>
      <c r="N107" s="53" t="n">
        <v>44693</v>
      </c>
      <c r="O107" s="21" t="s">
        <v>552</v>
      </c>
      <c r="P107" s="53" t="n">
        <v>44673</v>
      </c>
      <c r="Q107" s="21" t="s">
        <v>15</v>
      </c>
      <c r="R107" s="53" t="n">
        <v>44686</v>
      </c>
      <c r="S107" s="21" t="s">
        <v>15</v>
      </c>
      <c r="T107" s="53" t="n">
        <v>44673</v>
      </c>
      <c r="U107" s="21" t="s">
        <v>15</v>
      </c>
      <c r="V107" s="53" t="n">
        <v>44686</v>
      </c>
      <c r="W107" s="21" t="s">
        <v>15</v>
      </c>
      <c r="X107" s="53" t="n">
        <v>44686</v>
      </c>
      <c r="Y107" s="21" t="s">
        <v>15</v>
      </c>
      <c r="Z107" s="53" t="n">
        <v>44686</v>
      </c>
      <c r="AA107" s="21" t="s">
        <v>15</v>
      </c>
      <c r="AB107" s="53" t="n">
        <v>44685</v>
      </c>
      <c r="AC107" s="21" t="s">
        <v>15</v>
      </c>
      <c r="AD107" s="53" t="n">
        <v>44676</v>
      </c>
      <c r="AE107" s="21" t="s">
        <v>15</v>
      </c>
      <c r="AF107" s="53" t="n">
        <v>44676</v>
      </c>
      <c r="AG107" s="21" t="s">
        <v>15</v>
      </c>
      <c r="AH107" s="53"/>
      <c r="AI107" s="21" t="s">
        <v>169</v>
      </c>
      <c r="AJ107" s="53" t="n">
        <v>44686</v>
      </c>
      <c r="AK107" s="21" t="s">
        <v>15</v>
      </c>
      <c r="AL107" s="21" t="s">
        <v>202</v>
      </c>
      <c r="AM107" s="21" t="s">
        <v>79</v>
      </c>
      <c r="AN107" s="54" t="n">
        <v>44713.0041666667</v>
      </c>
      <c r="AO107" s="21" t="s">
        <v>553</v>
      </c>
      <c r="AP107" s="21" t="s">
        <v>172</v>
      </c>
      <c r="AQ107" s="21" t="s">
        <v>173</v>
      </c>
      <c r="AR107" s="21" t="s">
        <v>172</v>
      </c>
      <c r="AS107" s="0" t="s">
        <v>173</v>
      </c>
      <c r="AT107" s="21" t="s">
        <v>172</v>
      </c>
      <c r="AU107" s="0" t="s">
        <v>173</v>
      </c>
      <c r="AV107" s="0" t="n">
        <v>138</v>
      </c>
      <c r="AW107" s="0" t="s">
        <v>173</v>
      </c>
      <c r="AX107" s="0" t="n">
        <v>19</v>
      </c>
      <c r="AY107" s="0" t="s">
        <v>173</v>
      </c>
      <c r="AZ107" s="21" t="s">
        <v>172</v>
      </c>
      <c r="BA107" s="0" t="s">
        <v>173</v>
      </c>
      <c r="BB107" s="21" t="s">
        <v>172</v>
      </c>
      <c r="BC107" s="0" t="s">
        <v>173</v>
      </c>
      <c r="BF107" s="0" t="s">
        <v>554</v>
      </c>
      <c r="BG107" s="21" t="s">
        <v>79</v>
      </c>
      <c r="BH107" s="54" t="n">
        <v>44713.0041666667</v>
      </c>
      <c r="BI107" s="21" t="s">
        <v>163</v>
      </c>
      <c r="BJ107" s="54" t="n">
        <v>44703.9423611111</v>
      </c>
      <c r="BK107" s="55" t="n">
        <f aca="false">COUNTIF(Reporte_Consolidación_2022___Copy[[#This Row],[Estado llamada]],"Realizada")</f>
        <v>1</v>
      </c>
      <c r="BL107" s="55" t="n">
        <f aca="false">COUNTIF(Reporte_Consolidación_2022___Copy[[#This Row],[Estado RID]],"Realizada")</f>
        <v>1</v>
      </c>
      <c r="BM107" s="55" t="n">
        <f aca="false">COUNTIF(Reporte_Consolidación_2022___Copy[[#This Row],[Estado Encuesta Directivos]],"Realizada")</f>
        <v>1</v>
      </c>
      <c r="BN107" s="55" t="n">
        <f aca="false">COUNTIF(Reporte_Consolidación_2022___Copy[[#This Row],[Estado PPT Programa Directivos]],"Realizada")</f>
        <v>1</v>
      </c>
      <c r="BO107" s="55" t="n">
        <f aca="false">COUNTIF(Reporte_Consolidación_2022___Copy[[#This Row],[Estado PPT Programa Docentes]],"Realizada")</f>
        <v>1</v>
      </c>
      <c r="BP107" s="55" t="n">
        <f aca="false">COUNTIF(Reporte_Consolidación_2022___Copy[[#This Row],[Estado Encuesta Docentes]],"Realizada")</f>
        <v>1</v>
      </c>
      <c r="BQ107" s="55" t="n">
        <f aca="false">COUNTIF(Reporte_Consolidación_2022___Copy[[#This Row],[Estado Taller PC Docentes]],"Realizada")</f>
        <v>1</v>
      </c>
      <c r="BR107" s="55" t="n">
        <f aca="false">COUNTIF(Reporte_Consolidación_2022___Copy[[#This Row],[Estado Encuesta Estudiantes]],"Realizada")</f>
        <v>1</v>
      </c>
      <c r="BS107" s="55" t="n">
        <f aca="false">COUNTIF(Reporte_Consolidación_2022___Copy[[#This Row],[Estado Infraestructura]],"Realizada")</f>
        <v>1</v>
      </c>
      <c r="BT107" s="55" t="n">
        <f aca="false">COUNTIF(Reporte_Consolidación_2022___Copy[[#This Row],[Estado Entrevista Líder Área Informática]],"Realizada")</f>
        <v>1</v>
      </c>
      <c r="BU107" s="55" t="n">
        <f aca="false">IF(Reporte_Consolidación_2022___Copy[[#This Row],[Estado Obs Aula]]="Realizada",1,IF(Reporte_Consolidación_2022___Copy[[#This Row],[Estado Obs Aula]]="NO aplica fichas",1,0))</f>
        <v>1</v>
      </c>
      <c r="BV107" s="55" t="n">
        <f aca="false">COUNTIF(Reporte_Consolidación_2022___Copy[[#This Row],[Estado Recolección Documental]],"Realizada")</f>
        <v>1</v>
      </c>
      <c r="BX107" s="56" t="n">
        <f aca="false">COUNTIF(Reporte_Consolidación_2022___Copy[[#This Row],[Nombre Coordinadora]:[Estado Recolección Documental]],"Realizada")</f>
        <v>11</v>
      </c>
      <c r="BY107" s="57" t="n">
        <f aca="false">BX107/12</f>
        <v>0.916666666666667</v>
      </c>
      <c r="BZ107" s="56" t="n">
        <f aca="false">IF(Reporte_Consolidación_2022___Copy[[#This Row],[Fecha Visita Día 1]]&gt;=DATE(2022,6,10),1,IF(Reporte_Consolidación_2022___Copy[[#This Row],[Fecha Visita Día 1]]="",2,0))</f>
        <v>0</v>
      </c>
      <c r="CA107" s="56" t="n">
        <f aca="false">IF(Reporte_Consolidación_2022___Copy[[#This Row],[Fecha Visita Día 2]]&gt;=DATE(2022,6,10),1,IF(Reporte_Consolidación_2022___Copy[[#This Row],[Fecha Visita Día 2]]="",2,0))</f>
        <v>0</v>
      </c>
    </row>
    <row r="108" customFormat="false" ht="15" hidden="true" customHeight="false" outlineLevel="0" collapsed="false">
      <c r="A108" s="21" t="s">
        <v>162</v>
      </c>
      <c r="B108" s="21" t="s">
        <v>163</v>
      </c>
      <c r="C108" s="21" t="s">
        <v>79</v>
      </c>
      <c r="D108" s="21" t="s">
        <v>231</v>
      </c>
      <c r="E108" s="21" t="s">
        <v>232</v>
      </c>
      <c r="F108" s="21" t="s">
        <v>555</v>
      </c>
      <c r="G108" s="52" t="n">
        <v>173001008741</v>
      </c>
      <c r="H108" s="0" t="n">
        <v>205</v>
      </c>
      <c r="I108" s="53" t="n">
        <v>44656</v>
      </c>
      <c r="J108" s="54" t="n">
        <v>0.6875</v>
      </c>
      <c r="K108" s="21" t="s">
        <v>15</v>
      </c>
      <c r="L108" s="21" t="s">
        <v>556</v>
      </c>
      <c r="M108" s="53" t="n">
        <v>44670</v>
      </c>
      <c r="N108" s="53" t="n">
        <v>44687</v>
      </c>
      <c r="O108" s="21" t="s">
        <v>557</v>
      </c>
      <c r="P108" s="53" t="n">
        <v>44670</v>
      </c>
      <c r="Q108" s="21" t="s">
        <v>15</v>
      </c>
      <c r="R108" s="53" t="n">
        <v>44669</v>
      </c>
      <c r="S108" s="21" t="s">
        <v>15</v>
      </c>
      <c r="T108" s="53" t="n">
        <v>44670</v>
      </c>
      <c r="U108" s="21" t="s">
        <v>15</v>
      </c>
      <c r="V108" s="53" t="n">
        <v>44679</v>
      </c>
      <c r="W108" s="21" t="s">
        <v>15</v>
      </c>
      <c r="X108" s="53" t="n">
        <v>44679</v>
      </c>
      <c r="Y108" s="21" t="s">
        <v>15</v>
      </c>
      <c r="Z108" s="53" t="n">
        <v>44679</v>
      </c>
      <c r="AA108" s="21" t="s">
        <v>15</v>
      </c>
      <c r="AB108" s="53" t="n">
        <v>44687</v>
      </c>
      <c r="AC108" s="21" t="s">
        <v>15</v>
      </c>
      <c r="AD108" s="53" t="n">
        <v>44684</v>
      </c>
      <c r="AE108" s="21" t="s">
        <v>15</v>
      </c>
      <c r="AF108" s="53" t="n">
        <v>44684</v>
      </c>
      <c r="AG108" s="21" t="s">
        <v>15</v>
      </c>
      <c r="AH108" s="53"/>
      <c r="AI108" s="21" t="s">
        <v>169</v>
      </c>
      <c r="AJ108" s="53" t="n">
        <v>44687</v>
      </c>
      <c r="AK108" s="21" t="s">
        <v>15</v>
      </c>
      <c r="AL108" s="21" t="s">
        <v>202</v>
      </c>
      <c r="AM108" s="21" t="s">
        <v>79</v>
      </c>
      <c r="AN108" s="54" t="n">
        <v>44713.0125</v>
      </c>
      <c r="AO108" s="21" t="s">
        <v>558</v>
      </c>
      <c r="AP108" s="21" t="s">
        <v>172</v>
      </c>
      <c r="AQ108" s="21" t="s">
        <v>173</v>
      </c>
      <c r="AR108" s="21" t="s">
        <v>172</v>
      </c>
      <c r="AS108" s="0" t="s">
        <v>173</v>
      </c>
      <c r="AT108" s="21" t="s">
        <v>172</v>
      </c>
      <c r="AU108" s="0" t="s">
        <v>173</v>
      </c>
      <c r="AV108" s="0" t="n">
        <v>121</v>
      </c>
      <c r="AW108" s="0" t="s">
        <v>173</v>
      </c>
      <c r="AX108" s="0" t="n">
        <v>21</v>
      </c>
      <c r="AY108" s="0" t="s">
        <v>173</v>
      </c>
      <c r="AZ108" s="21" t="s">
        <v>172</v>
      </c>
      <c r="BA108" s="0" t="s">
        <v>173</v>
      </c>
      <c r="BB108" s="21" t="s">
        <v>172</v>
      </c>
      <c r="BC108" s="0" t="s">
        <v>173</v>
      </c>
      <c r="BG108" s="21" t="s">
        <v>79</v>
      </c>
      <c r="BH108" s="54" t="n">
        <v>44713.0125</v>
      </c>
      <c r="BI108" s="21" t="s">
        <v>163</v>
      </c>
      <c r="BJ108" s="54" t="n">
        <v>44703.9395833333</v>
      </c>
      <c r="BK108" s="55" t="n">
        <f aca="false">COUNTIF(Reporte_Consolidación_2022___Copy[[#This Row],[Estado llamada]],"Realizada")</f>
        <v>1</v>
      </c>
      <c r="BL108" s="55" t="n">
        <f aca="false">COUNTIF(Reporte_Consolidación_2022___Copy[[#This Row],[Estado RID]],"Realizada")</f>
        <v>1</v>
      </c>
      <c r="BM108" s="55" t="n">
        <f aca="false">COUNTIF(Reporte_Consolidación_2022___Copy[[#This Row],[Estado Encuesta Directivos]],"Realizada")</f>
        <v>1</v>
      </c>
      <c r="BN108" s="55" t="n">
        <f aca="false">COUNTIF(Reporte_Consolidación_2022___Copy[[#This Row],[Estado PPT Programa Directivos]],"Realizada")</f>
        <v>1</v>
      </c>
      <c r="BO108" s="55" t="n">
        <f aca="false">COUNTIF(Reporte_Consolidación_2022___Copy[[#This Row],[Estado PPT Programa Docentes]],"Realizada")</f>
        <v>1</v>
      </c>
      <c r="BP108" s="55" t="n">
        <f aca="false">COUNTIF(Reporte_Consolidación_2022___Copy[[#This Row],[Estado Encuesta Docentes]],"Realizada")</f>
        <v>1</v>
      </c>
      <c r="BQ108" s="55" t="n">
        <f aca="false">COUNTIF(Reporte_Consolidación_2022___Copy[[#This Row],[Estado Taller PC Docentes]],"Realizada")</f>
        <v>1</v>
      </c>
      <c r="BR108" s="55" t="n">
        <f aca="false">COUNTIF(Reporte_Consolidación_2022___Copy[[#This Row],[Estado Encuesta Estudiantes]],"Realizada")</f>
        <v>1</v>
      </c>
      <c r="BS108" s="55" t="n">
        <f aca="false">COUNTIF(Reporte_Consolidación_2022___Copy[[#This Row],[Estado Infraestructura]],"Realizada")</f>
        <v>1</v>
      </c>
      <c r="BT108" s="55" t="n">
        <f aca="false">COUNTIF(Reporte_Consolidación_2022___Copy[[#This Row],[Estado Entrevista Líder Área Informática]],"Realizada")</f>
        <v>1</v>
      </c>
      <c r="BU108" s="55" t="n">
        <f aca="false">IF(Reporte_Consolidación_2022___Copy[[#This Row],[Estado Obs Aula]]="Realizada",1,IF(Reporte_Consolidación_2022___Copy[[#This Row],[Estado Obs Aula]]="NO aplica fichas",1,0))</f>
        <v>1</v>
      </c>
      <c r="BV108" s="55" t="n">
        <f aca="false">COUNTIF(Reporte_Consolidación_2022___Copy[[#This Row],[Estado Recolección Documental]],"Realizada")</f>
        <v>1</v>
      </c>
      <c r="BX108" s="56" t="n">
        <f aca="false">COUNTIF(Reporte_Consolidación_2022___Copy[[#This Row],[Nombre Coordinadora]:[Estado Recolección Documental]],"Realizada")</f>
        <v>11</v>
      </c>
      <c r="BY108" s="57" t="n">
        <f aca="false">BX108/12</f>
        <v>0.916666666666667</v>
      </c>
      <c r="BZ108" s="56" t="n">
        <f aca="false">IF(Reporte_Consolidación_2022___Copy[[#This Row],[Fecha Visita Día 1]]&gt;=DATE(2022,6,10),1,IF(Reporte_Consolidación_2022___Copy[[#This Row],[Fecha Visita Día 1]]="",2,0))</f>
        <v>0</v>
      </c>
      <c r="CA108" s="56" t="n">
        <f aca="false">IF(Reporte_Consolidación_2022___Copy[[#This Row],[Fecha Visita Día 2]]&gt;=DATE(2022,6,10),1,IF(Reporte_Consolidación_2022___Copy[[#This Row],[Fecha Visita Día 2]]="",2,0))</f>
        <v>0</v>
      </c>
    </row>
    <row r="109" customFormat="false" ht="15" hidden="true" customHeight="false" outlineLevel="0" collapsed="false">
      <c r="A109" s="21" t="s">
        <v>162</v>
      </c>
      <c r="B109" s="21" t="s">
        <v>163</v>
      </c>
      <c r="C109" s="21" t="s">
        <v>79</v>
      </c>
      <c r="D109" s="21" t="s">
        <v>231</v>
      </c>
      <c r="E109" s="21" t="s">
        <v>232</v>
      </c>
      <c r="F109" s="21" t="s">
        <v>559</v>
      </c>
      <c r="G109" s="52" t="n">
        <v>273001001422</v>
      </c>
      <c r="H109" s="0" t="n">
        <v>206</v>
      </c>
      <c r="I109" s="53" t="n">
        <v>44658</v>
      </c>
      <c r="J109" s="54" t="n">
        <v>0.375</v>
      </c>
      <c r="K109" s="21" t="s">
        <v>15</v>
      </c>
      <c r="L109" s="21" t="s">
        <v>551</v>
      </c>
      <c r="M109" s="53" t="n">
        <v>44669</v>
      </c>
      <c r="N109" s="53" t="n">
        <v>44686</v>
      </c>
      <c r="O109" s="21" t="s">
        <v>560</v>
      </c>
      <c r="P109" s="53" t="n">
        <v>44669</v>
      </c>
      <c r="Q109" s="21" t="s">
        <v>15</v>
      </c>
      <c r="R109" s="53" t="n">
        <v>44669</v>
      </c>
      <c r="S109" s="21" t="s">
        <v>15</v>
      </c>
      <c r="T109" s="53" t="n">
        <v>44669</v>
      </c>
      <c r="U109" s="21" t="s">
        <v>15</v>
      </c>
      <c r="V109" s="53" t="n">
        <v>44669</v>
      </c>
      <c r="W109" s="21" t="s">
        <v>15</v>
      </c>
      <c r="X109" s="53" t="n">
        <v>44669</v>
      </c>
      <c r="Y109" s="21" t="s">
        <v>15</v>
      </c>
      <c r="Z109" s="53" t="n">
        <v>44669</v>
      </c>
      <c r="AA109" s="21" t="s">
        <v>15</v>
      </c>
      <c r="AB109" s="53" t="n">
        <v>44686</v>
      </c>
      <c r="AC109" s="21" t="s">
        <v>15</v>
      </c>
      <c r="AD109" s="53" t="n">
        <v>44669</v>
      </c>
      <c r="AE109" s="21" t="s">
        <v>15</v>
      </c>
      <c r="AF109" s="53" t="n">
        <v>44669</v>
      </c>
      <c r="AG109" s="21" t="s">
        <v>15</v>
      </c>
      <c r="AH109" s="53"/>
      <c r="AI109" s="21" t="s">
        <v>169</v>
      </c>
      <c r="AJ109" s="53" t="n">
        <v>44686</v>
      </c>
      <c r="AK109" s="21" t="s">
        <v>15</v>
      </c>
      <c r="AL109" s="21" t="s">
        <v>202</v>
      </c>
      <c r="AM109" s="21" t="s">
        <v>79</v>
      </c>
      <c r="AN109" s="54" t="n">
        <v>44712.9444444444</v>
      </c>
      <c r="AO109" s="21" t="s">
        <v>561</v>
      </c>
      <c r="AP109" s="21" t="s">
        <v>172</v>
      </c>
      <c r="AQ109" s="21" t="s">
        <v>173</v>
      </c>
      <c r="AR109" s="21" t="s">
        <v>172</v>
      </c>
      <c r="AS109" s="0" t="s">
        <v>173</v>
      </c>
      <c r="AT109" s="21" t="s">
        <v>172</v>
      </c>
      <c r="AU109" s="0" t="s">
        <v>173</v>
      </c>
      <c r="AV109" s="0" t="n">
        <v>51</v>
      </c>
      <c r="AW109" s="0" t="s">
        <v>173</v>
      </c>
      <c r="AX109" s="0" t="n">
        <v>28</v>
      </c>
      <c r="AY109" s="0" t="s">
        <v>173</v>
      </c>
      <c r="AZ109" s="21" t="s">
        <v>172</v>
      </c>
      <c r="BA109" s="0" t="s">
        <v>173</v>
      </c>
      <c r="BB109" s="21" t="s">
        <v>172</v>
      </c>
      <c r="BC109" s="0" t="s">
        <v>173</v>
      </c>
      <c r="BF109" s="0" t="s">
        <v>562</v>
      </c>
      <c r="BG109" s="21" t="s">
        <v>79</v>
      </c>
      <c r="BH109" s="54" t="n">
        <v>44712.9444444444</v>
      </c>
      <c r="BI109" s="21" t="s">
        <v>163</v>
      </c>
      <c r="BJ109" s="54" t="n">
        <v>44703.9395833333</v>
      </c>
      <c r="BK109" s="55" t="n">
        <f aca="false">COUNTIF(Reporte_Consolidación_2022___Copy[[#This Row],[Estado llamada]],"Realizada")</f>
        <v>1</v>
      </c>
      <c r="BL109" s="55" t="n">
        <f aca="false">COUNTIF(Reporte_Consolidación_2022___Copy[[#This Row],[Estado RID]],"Realizada")</f>
        <v>1</v>
      </c>
      <c r="BM109" s="55" t="n">
        <f aca="false">COUNTIF(Reporte_Consolidación_2022___Copy[[#This Row],[Estado Encuesta Directivos]],"Realizada")</f>
        <v>1</v>
      </c>
      <c r="BN109" s="55" t="n">
        <f aca="false">COUNTIF(Reporte_Consolidación_2022___Copy[[#This Row],[Estado PPT Programa Directivos]],"Realizada")</f>
        <v>1</v>
      </c>
      <c r="BO109" s="55" t="n">
        <f aca="false">COUNTIF(Reporte_Consolidación_2022___Copy[[#This Row],[Estado PPT Programa Docentes]],"Realizada")</f>
        <v>1</v>
      </c>
      <c r="BP109" s="55" t="n">
        <f aca="false">COUNTIF(Reporte_Consolidación_2022___Copy[[#This Row],[Estado Encuesta Docentes]],"Realizada")</f>
        <v>1</v>
      </c>
      <c r="BQ109" s="55" t="n">
        <f aca="false">COUNTIF(Reporte_Consolidación_2022___Copy[[#This Row],[Estado Taller PC Docentes]],"Realizada")</f>
        <v>1</v>
      </c>
      <c r="BR109" s="55" t="n">
        <f aca="false">COUNTIF(Reporte_Consolidación_2022___Copy[[#This Row],[Estado Encuesta Estudiantes]],"Realizada")</f>
        <v>1</v>
      </c>
      <c r="BS109" s="55" t="n">
        <f aca="false">COUNTIF(Reporte_Consolidación_2022___Copy[[#This Row],[Estado Infraestructura]],"Realizada")</f>
        <v>1</v>
      </c>
      <c r="BT109" s="55" t="n">
        <f aca="false">COUNTIF(Reporte_Consolidación_2022___Copy[[#This Row],[Estado Entrevista Líder Área Informática]],"Realizada")</f>
        <v>1</v>
      </c>
      <c r="BU109" s="55" t="n">
        <f aca="false">IF(Reporte_Consolidación_2022___Copy[[#This Row],[Estado Obs Aula]]="Realizada",1,IF(Reporte_Consolidación_2022___Copy[[#This Row],[Estado Obs Aula]]="NO aplica fichas",1,0))</f>
        <v>1</v>
      </c>
      <c r="BV109" s="55" t="n">
        <f aca="false">COUNTIF(Reporte_Consolidación_2022___Copy[[#This Row],[Estado Recolección Documental]],"Realizada")</f>
        <v>1</v>
      </c>
      <c r="BX109" s="56" t="n">
        <f aca="false">COUNTIF(Reporte_Consolidación_2022___Copy[[#This Row],[Nombre Coordinadora]:[Estado Recolección Documental]],"Realizada")</f>
        <v>11</v>
      </c>
      <c r="BY109" s="57" t="n">
        <f aca="false">BX109/12</f>
        <v>0.916666666666667</v>
      </c>
      <c r="BZ109" s="56" t="n">
        <f aca="false">IF(Reporte_Consolidación_2022___Copy[[#This Row],[Fecha Visita Día 1]]&gt;=DATE(2022,6,10),1,IF(Reporte_Consolidación_2022___Copy[[#This Row],[Fecha Visita Día 1]]="",2,0))</f>
        <v>0</v>
      </c>
      <c r="CA109" s="56" t="n">
        <f aca="false">IF(Reporte_Consolidación_2022___Copy[[#This Row],[Fecha Visita Día 2]]&gt;=DATE(2022,6,10),1,IF(Reporte_Consolidación_2022___Copy[[#This Row],[Fecha Visita Día 2]]="",2,0))</f>
        <v>0</v>
      </c>
    </row>
    <row r="110" customFormat="false" ht="15" hidden="true" customHeight="false" outlineLevel="0" collapsed="false">
      <c r="A110" s="21" t="s">
        <v>162</v>
      </c>
      <c r="B110" s="21" t="s">
        <v>163</v>
      </c>
      <c r="C110" s="21" t="s">
        <v>79</v>
      </c>
      <c r="D110" s="21" t="s">
        <v>231</v>
      </c>
      <c r="E110" s="21" t="s">
        <v>232</v>
      </c>
      <c r="F110" s="21" t="s">
        <v>563</v>
      </c>
      <c r="G110" s="52" t="n">
        <v>273001004286</v>
      </c>
      <c r="H110" s="0" t="n">
        <v>207</v>
      </c>
      <c r="I110" s="53" t="n">
        <v>44680</v>
      </c>
      <c r="J110" s="54" t="n">
        <v>0.625</v>
      </c>
      <c r="K110" s="21" t="s">
        <v>15</v>
      </c>
      <c r="L110" s="21" t="s">
        <v>564</v>
      </c>
      <c r="M110" s="53" t="n">
        <v>44693</v>
      </c>
      <c r="N110" s="53" t="n">
        <v>44700</v>
      </c>
      <c r="O110" s="21" t="s">
        <v>565</v>
      </c>
      <c r="P110" s="53" t="n">
        <v>44693</v>
      </c>
      <c r="Q110" s="21" t="s">
        <v>15</v>
      </c>
      <c r="R110" s="53" t="n">
        <v>44693</v>
      </c>
      <c r="S110" s="21" t="s">
        <v>15</v>
      </c>
      <c r="T110" s="53" t="n">
        <v>44693</v>
      </c>
      <c r="U110" s="21" t="s">
        <v>15</v>
      </c>
      <c r="V110" s="53" t="n">
        <v>44697</v>
      </c>
      <c r="W110" s="21" t="s">
        <v>15</v>
      </c>
      <c r="X110" s="53" t="n">
        <v>44697</v>
      </c>
      <c r="Y110" s="21" t="s">
        <v>15</v>
      </c>
      <c r="Z110" s="53" t="n">
        <v>44697</v>
      </c>
      <c r="AA110" s="21" t="s">
        <v>15</v>
      </c>
      <c r="AB110" s="53" t="n">
        <v>44700</v>
      </c>
      <c r="AC110" s="21" t="s">
        <v>15</v>
      </c>
      <c r="AD110" s="53" t="n">
        <v>44699</v>
      </c>
      <c r="AE110" s="21" t="s">
        <v>15</v>
      </c>
      <c r="AF110" s="53" t="n">
        <v>44700</v>
      </c>
      <c r="AG110" s="21" t="s">
        <v>15</v>
      </c>
      <c r="AH110" s="53"/>
      <c r="AI110" s="21" t="s">
        <v>169</v>
      </c>
      <c r="AJ110" s="53" t="n">
        <v>44700</v>
      </c>
      <c r="AK110" s="21" t="s">
        <v>15</v>
      </c>
      <c r="AL110" s="21" t="s">
        <v>202</v>
      </c>
      <c r="AM110" s="21" t="s">
        <v>79</v>
      </c>
      <c r="AN110" s="54" t="n">
        <v>44712.8416666667</v>
      </c>
      <c r="AO110" s="21" t="s">
        <v>566</v>
      </c>
      <c r="AP110" s="21" t="s">
        <v>172</v>
      </c>
      <c r="AQ110" s="21" t="s">
        <v>173</v>
      </c>
      <c r="AR110" s="21" t="s">
        <v>172</v>
      </c>
      <c r="AS110" s="0" t="s">
        <v>173</v>
      </c>
      <c r="AT110" s="21" t="s">
        <v>172</v>
      </c>
      <c r="AU110" s="0" t="s">
        <v>173</v>
      </c>
      <c r="AV110" s="0" t="n">
        <v>53</v>
      </c>
      <c r="AW110" s="0" t="s">
        <v>173</v>
      </c>
      <c r="AX110" s="0" t="n">
        <v>19</v>
      </c>
      <c r="AY110" s="0" t="s">
        <v>173</v>
      </c>
      <c r="AZ110" s="21" t="s">
        <v>172</v>
      </c>
      <c r="BA110" s="0" t="s">
        <v>173</v>
      </c>
      <c r="BB110" s="21" t="s">
        <v>172</v>
      </c>
      <c r="BC110" s="0" t="s">
        <v>173</v>
      </c>
      <c r="BG110" s="21" t="s">
        <v>79</v>
      </c>
      <c r="BH110" s="54" t="n">
        <v>44712.8416666667</v>
      </c>
      <c r="BI110" s="21" t="s">
        <v>163</v>
      </c>
      <c r="BJ110" s="54" t="n">
        <v>44707.3972222222</v>
      </c>
      <c r="BK110" s="55" t="n">
        <f aca="false">COUNTIF(Reporte_Consolidación_2022___Copy[[#This Row],[Estado llamada]],"Realizada")</f>
        <v>1</v>
      </c>
      <c r="BL110" s="55" t="n">
        <f aca="false">COUNTIF(Reporte_Consolidación_2022___Copy[[#This Row],[Estado RID]],"Realizada")</f>
        <v>1</v>
      </c>
      <c r="BM110" s="55" t="n">
        <f aca="false">COUNTIF(Reporte_Consolidación_2022___Copy[[#This Row],[Estado Encuesta Directivos]],"Realizada")</f>
        <v>1</v>
      </c>
      <c r="BN110" s="55" t="n">
        <f aca="false">COUNTIF(Reporte_Consolidación_2022___Copy[[#This Row],[Estado PPT Programa Directivos]],"Realizada")</f>
        <v>1</v>
      </c>
      <c r="BO110" s="55" t="n">
        <f aca="false">COUNTIF(Reporte_Consolidación_2022___Copy[[#This Row],[Estado PPT Programa Docentes]],"Realizada")</f>
        <v>1</v>
      </c>
      <c r="BP110" s="55" t="n">
        <f aca="false">COUNTIF(Reporte_Consolidación_2022___Copy[[#This Row],[Estado Encuesta Docentes]],"Realizada")</f>
        <v>1</v>
      </c>
      <c r="BQ110" s="55" t="n">
        <f aca="false">COUNTIF(Reporte_Consolidación_2022___Copy[[#This Row],[Estado Taller PC Docentes]],"Realizada")</f>
        <v>1</v>
      </c>
      <c r="BR110" s="55" t="n">
        <f aca="false">COUNTIF(Reporte_Consolidación_2022___Copy[[#This Row],[Estado Encuesta Estudiantes]],"Realizada")</f>
        <v>1</v>
      </c>
      <c r="BS110" s="55" t="n">
        <f aca="false">COUNTIF(Reporte_Consolidación_2022___Copy[[#This Row],[Estado Infraestructura]],"Realizada")</f>
        <v>1</v>
      </c>
      <c r="BT110" s="55" t="n">
        <f aca="false">COUNTIF(Reporte_Consolidación_2022___Copy[[#This Row],[Estado Entrevista Líder Área Informática]],"Realizada")</f>
        <v>1</v>
      </c>
      <c r="BU110" s="55" t="n">
        <f aca="false">IF(Reporte_Consolidación_2022___Copy[[#This Row],[Estado Obs Aula]]="Realizada",1,IF(Reporte_Consolidación_2022___Copy[[#This Row],[Estado Obs Aula]]="NO aplica fichas",1,0))</f>
        <v>1</v>
      </c>
      <c r="BV110" s="55" t="n">
        <f aca="false">COUNTIF(Reporte_Consolidación_2022___Copy[[#This Row],[Estado Recolección Documental]],"Realizada")</f>
        <v>1</v>
      </c>
      <c r="BX110" s="56" t="n">
        <f aca="false">COUNTIF(Reporte_Consolidación_2022___Copy[[#This Row],[Nombre Coordinadora]:[Estado Recolección Documental]],"Realizada")</f>
        <v>11</v>
      </c>
      <c r="BY110" s="57" t="n">
        <f aca="false">BX110/12</f>
        <v>0.916666666666667</v>
      </c>
      <c r="BZ110" s="56" t="n">
        <f aca="false">IF(Reporte_Consolidación_2022___Copy[[#This Row],[Fecha Visita Día 1]]&gt;=DATE(2022,6,10),1,IF(Reporte_Consolidación_2022___Copy[[#This Row],[Fecha Visita Día 1]]="",2,0))</f>
        <v>0</v>
      </c>
      <c r="CA110" s="56" t="n">
        <f aca="false">IF(Reporte_Consolidación_2022___Copy[[#This Row],[Fecha Visita Día 2]]&gt;=DATE(2022,6,10),1,IF(Reporte_Consolidación_2022___Copy[[#This Row],[Fecha Visita Día 2]]="",2,0))</f>
        <v>0</v>
      </c>
    </row>
    <row r="111" customFormat="false" ht="15" hidden="true" customHeight="false" outlineLevel="0" collapsed="false">
      <c r="A111" s="21" t="s">
        <v>162</v>
      </c>
      <c r="B111" s="21" t="s">
        <v>163</v>
      </c>
      <c r="C111" s="21" t="s">
        <v>79</v>
      </c>
      <c r="D111" s="21" t="s">
        <v>231</v>
      </c>
      <c r="E111" s="21" t="s">
        <v>232</v>
      </c>
      <c r="F111" s="21" t="s">
        <v>567</v>
      </c>
      <c r="G111" s="52" t="n">
        <v>173001000367</v>
      </c>
      <c r="H111" s="0" t="n">
        <v>208</v>
      </c>
      <c r="I111" s="53" t="n">
        <v>44669</v>
      </c>
      <c r="J111" s="54" t="n">
        <v>0.625</v>
      </c>
      <c r="K111" s="21" t="s">
        <v>15</v>
      </c>
      <c r="L111" s="21" t="s">
        <v>568</v>
      </c>
      <c r="M111" s="53" t="n">
        <v>44677</v>
      </c>
      <c r="N111" s="53" t="n">
        <v>44700</v>
      </c>
      <c r="O111" s="21" t="s">
        <v>569</v>
      </c>
      <c r="P111" s="53" t="n">
        <v>44677</v>
      </c>
      <c r="Q111" s="21" t="s">
        <v>15</v>
      </c>
      <c r="R111" s="53" t="n">
        <v>44677</v>
      </c>
      <c r="S111" s="21" t="s">
        <v>15</v>
      </c>
      <c r="T111" s="53" t="n">
        <v>44677</v>
      </c>
      <c r="U111" s="21" t="s">
        <v>15</v>
      </c>
      <c r="V111" s="53" t="n">
        <v>44677</v>
      </c>
      <c r="W111" s="21" t="s">
        <v>15</v>
      </c>
      <c r="X111" s="53" t="n">
        <v>44677</v>
      </c>
      <c r="Y111" s="21" t="s">
        <v>15</v>
      </c>
      <c r="Z111" s="53" t="n">
        <v>44677</v>
      </c>
      <c r="AA111" s="21" t="s">
        <v>15</v>
      </c>
      <c r="AB111" s="53" t="n">
        <v>44693</v>
      </c>
      <c r="AC111" s="21" t="s">
        <v>15</v>
      </c>
      <c r="AD111" s="53" t="n">
        <v>44690</v>
      </c>
      <c r="AE111" s="21" t="s">
        <v>15</v>
      </c>
      <c r="AF111" s="53" t="n">
        <v>44693</v>
      </c>
      <c r="AG111" s="21" t="s">
        <v>15</v>
      </c>
      <c r="AH111" s="53"/>
      <c r="AI111" s="21" t="s">
        <v>169</v>
      </c>
      <c r="AJ111" s="53" t="n">
        <v>44693</v>
      </c>
      <c r="AK111" s="21" t="s">
        <v>15</v>
      </c>
      <c r="AL111" s="21" t="s">
        <v>202</v>
      </c>
      <c r="AM111" s="21" t="s">
        <v>79</v>
      </c>
      <c r="AN111" s="54" t="n">
        <v>44713.0041666667</v>
      </c>
      <c r="AO111" s="21" t="s">
        <v>570</v>
      </c>
      <c r="AP111" s="21" t="s">
        <v>172</v>
      </c>
      <c r="AQ111" s="21" t="s">
        <v>173</v>
      </c>
      <c r="AR111" s="21" t="s">
        <v>172</v>
      </c>
      <c r="AS111" s="0" t="s">
        <v>173</v>
      </c>
      <c r="AT111" s="21" t="s">
        <v>172</v>
      </c>
      <c r="AU111" s="0" t="s">
        <v>173</v>
      </c>
      <c r="AV111" s="0" t="n">
        <v>152</v>
      </c>
      <c r="AW111" s="0" t="s">
        <v>173</v>
      </c>
      <c r="AX111" s="0" t="n">
        <v>15</v>
      </c>
      <c r="AY111" s="0" t="s">
        <v>173</v>
      </c>
      <c r="AZ111" s="21" t="s">
        <v>172</v>
      </c>
      <c r="BA111" s="0" t="s">
        <v>173</v>
      </c>
      <c r="BB111" s="21" t="s">
        <v>172</v>
      </c>
      <c r="BC111" s="0" t="s">
        <v>173</v>
      </c>
      <c r="BG111" s="21" t="s">
        <v>79</v>
      </c>
      <c r="BH111" s="54" t="n">
        <v>44713.0041666667</v>
      </c>
      <c r="BI111" s="21" t="s">
        <v>163</v>
      </c>
      <c r="BJ111" s="54" t="n">
        <v>44712.4020833333</v>
      </c>
      <c r="BK111" s="55" t="n">
        <f aca="false">COUNTIF(Reporte_Consolidación_2022___Copy[[#This Row],[Estado llamada]],"Realizada")</f>
        <v>1</v>
      </c>
      <c r="BL111" s="55" t="n">
        <f aca="false">COUNTIF(Reporte_Consolidación_2022___Copy[[#This Row],[Estado RID]],"Realizada")</f>
        <v>1</v>
      </c>
      <c r="BM111" s="55" t="n">
        <f aca="false">COUNTIF(Reporte_Consolidación_2022___Copy[[#This Row],[Estado Encuesta Directivos]],"Realizada")</f>
        <v>1</v>
      </c>
      <c r="BN111" s="55" t="n">
        <f aca="false">COUNTIF(Reporte_Consolidación_2022___Copy[[#This Row],[Estado PPT Programa Directivos]],"Realizada")</f>
        <v>1</v>
      </c>
      <c r="BO111" s="55" t="n">
        <f aca="false">COUNTIF(Reporte_Consolidación_2022___Copy[[#This Row],[Estado PPT Programa Docentes]],"Realizada")</f>
        <v>1</v>
      </c>
      <c r="BP111" s="55" t="n">
        <f aca="false">COUNTIF(Reporte_Consolidación_2022___Copy[[#This Row],[Estado Encuesta Docentes]],"Realizada")</f>
        <v>1</v>
      </c>
      <c r="BQ111" s="55" t="n">
        <f aca="false">COUNTIF(Reporte_Consolidación_2022___Copy[[#This Row],[Estado Taller PC Docentes]],"Realizada")</f>
        <v>1</v>
      </c>
      <c r="BR111" s="55" t="n">
        <f aca="false">COUNTIF(Reporte_Consolidación_2022___Copy[[#This Row],[Estado Encuesta Estudiantes]],"Realizada")</f>
        <v>1</v>
      </c>
      <c r="BS111" s="55" t="n">
        <f aca="false">COUNTIF(Reporte_Consolidación_2022___Copy[[#This Row],[Estado Infraestructura]],"Realizada")</f>
        <v>1</v>
      </c>
      <c r="BT111" s="55" t="n">
        <f aca="false">COUNTIF(Reporte_Consolidación_2022___Copy[[#This Row],[Estado Entrevista Líder Área Informática]],"Realizada")</f>
        <v>1</v>
      </c>
      <c r="BU111" s="55" t="n">
        <f aca="false">IF(Reporte_Consolidación_2022___Copy[[#This Row],[Estado Obs Aula]]="Realizada",1,IF(Reporte_Consolidación_2022___Copy[[#This Row],[Estado Obs Aula]]="NO aplica fichas",1,0))</f>
        <v>1</v>
      </c>
      <c r="BV111" s="55" t="n">
        <f aca="false">COUNTIF(Reporte_Consolidación_2022___Copy[[#This Row],[Estado Recolección Documental]],"Realizada")</f>
        <v>1</v>
      </c>
      <c r="BX111" s="56" t="n">
        <f aca="false">COUNTIF(Reporte_Consolidación_2022___Copy[[#This Row],[Nombre Coordinadora]:[Estado Recolección Documental]],"Realizada")</f>
        <v>11</v>
      </c>
      <c r="BY111" s="57" t="n">
        <f aca="false">BX111/12</f>
        <v>0.916666666666667</v>
      </c>
      <c r="BZ111" s="56" t="n">
        <f aca="false">IF(Reporte_Consolidación_2022___Copy[[#This Row],[Fecha Visita Día 1]]&gt;=DATE(2022,6,10),1,IF(Reporte_Consolidación_2022___Copy[[#This Row],[Fecha Visita Día 1]]="",2,0))</f>
        <v>0</v>
      </c>
      <c r="CA111" s="56" t="n">
        <f aca="false">IF(Reporte_Consolidación_2022___Copy[[#This Row],[Fecha Visita Día 2]]&gt;=DATE(2022,6,10),1,IF(Reporte_Consolidación_2022___Copy[[#This Row],[Fecha Visita Día 2]]="",2,0))</f>
        <v>0</v>
      </c>
    </row>
    <row r="112" customFormat="false" ht="15" hidden="true" customHeight="false" outlineLevel="0" collapsed="false">
      <c r="A112" s="21" t="s">
        <v>162</v>
      </c>
      <c r="B112" s="21" t="s">
        <v>163</v>
      </c>
      <c r="C112" s="21" t="s">
        <v>79</v>
      </c>
      <c r="D112" s="21" t="s">
        <v>231</v>
      </c>
      <c r="E112" s="21" t="s">
        <v>232</v>
      </c>
      <c r="F112" s="21" t="s">
        <v>571</v>
      </c>
      <c r="G112" s="52" t="n">
        <v>173001008945</v>
      </c>
      <c r="H112" s="0" t="n">
        <v>209</v>
      </c>
      <c r="I112" s="53" t="n">
        <v>44669</v>
      </c>
      <c r="J112" s="54" t="n">
        <v>0.6875</v>
      </c>
      <c r="K112" s="21" t="s">
        <v>15</v>
      </c>
      <c r="L112" s="21" t="s">
        <v>572</v>
      </c>
      <c r="M112" s="53" t="n">
        <v>44679</v>
      </c>
      <c r="N112" s="53" t="n">
        <v>44694</v>
      </c>
      <c r="O112" s="21" t="s">
        <v>573</v>
      </c>
      <c r="P112" s="53" t="n">
        <v>44679</v>
      </c>
      <c r="Q112" s="21" t="s">
        <v>15</v>
      </c>
      <c r="R112" s="53" t="n">
        <v>44694</v>
      </c>
      <c r="S112" s="21" t="s">
        <v>15</v>
      </c>
      <c r="T112" s="53" t="n">
        <v>44679</v>
      </c>
      <c r="U112" s="21" t="s">
        <v>15</v>
      </c>
      <c r="V112" s="53" t="n">
        <v>44679</v>
      </c>
      <c r="W112" s="21" t="s">
        <v>15</v>
      </c>
      <c r="X112" s="53" t="n">
        <v>44694</v>
      </c>
      <c r="Y112" s="21" t="s">
        <v>15</v>
      </c>
      <c r="Z112" s="53" t="n">
        <v>44679</v>
      </c>
      <c r="AA112" s="21" t="s">
        <v>15</v>
      </c>
      <c r="AB112" s="53" t="n">
        <v>44694</v>
      </c>
      <c r="AC112" s="21" t="s">
        <v>15</v>
      </c>
      <c r="AD112" s="53" t="n">
        <v>44685</v>
      </c>
      <c r="AE112" s="21" t="s">
        <v>15</v>
      </c>
      <c r="AF112" s="53" t="n">
        <v>44685</v>
      </c>
      <c r="AG112" s="21" t="s">
        <v>15</v>
      </c>
      <c r="AH112" s="53"/>
      <c r="AI112" s="21" t="s">
        <v>169</v>
      </c>
      <c r="AJ112" s="53" t="n">
        <v>44693</v>
      </c>
      <c r="AK112" s="21" t="s">
        <v>15</v>
      </c>
      <c r="AL112" s="21" t="s">
        <v>202</v>
      </c>
      <c r="AM112" s="21" t="s">
        <v>79</v>
      </c>
      <c r="AN112" s="54" t="n">
        <v>44713.0097222222</v>
      </c>
      <c r="AO112" s="21" t="s">
        <v>574</v>
      </c>
      <c r="AP112" s="21" t="s">
        <v>172</v>
      </c>
      <c r="AQ112" s="21" t="s">
        <v>173</v>
      </c>
      <c r="AR112" s="21" t="s">
        <v>172</v>
      </c>
      <c r="AS112" s="0" t="s">
        <v>173</v>
      </c>
      <c r="AT112" s="21" t="s">
        <v>172</v>
      </c>
      <c r="AU112" s="0" t="s">
        <v>173</v>
      </c>
      <c r="AV112" s="0" t="n">
        <v>40</v>
      </c>
      <c r="AW112" s="0" t="s">
        <v>173</v>
      </c>
      <c r="AX112" s="0" t="n">
        <v>16</v>
      </c>
      <c r="AY112" s="0" t="s">
        <v>173</v>
      </c>
      <c r="AZ112" s="21" t="s">
        <v>172</v>
      </c>
      <c r="BA112" s="0" t="s">
        <v>173</v>
      </c>
      <c r="BB112" s="21" t="s">
        <v>172</v>
      </c>
      <c r="BC112" s="0" t="s">
        <v>173</v>
      </c>
      <c r="BG112" s="21" t="s">
        <v>79</v>
      </c>
      <c r="BH112" s="54" t="n">
        <v>44713.0097222222</v>
      </c>
      <c r="BI112" s="21" t="s">
        <v>163</v>
      </c>
      <c r="BJ112" s="54" t="n">
        <v>44712.4020833333</v>
      </c>
      <c r="BK112" s="55" t="n">
        <f aca="false">COUNTIF(Reporte_Consolidación_2022___Copy[[#This Row],[Estado llamada]],"Realizada")</f>
        <v>1</v>
      </c>
      <c r="BL112" s="55" t="n">
        <f aca="false">COUNTIF(Reporte_Consolidación_2022___Copy[[#This Row],[Estado RID]],"Realizada")</f>
        <v>1</v>
      </c>
      <c r="BM112" s="55" t="n">
        <f aca="false">COUNTIF(Reporte_Consolidación_2022___Copy[[#This Row],[Estado Encuesta Directivos]],"Realizada")</f>
        <v>1</v>
      </c>
      <c r="BN112" s="55" t="n">
        <f aca="false">COUNTIF(Reporte_Consolidación_2022___Copy[[#This Row],[Estado PPT Programa Directivos]],"Realizada")</f>
        <v>1</v>
      </c>
      <c r="BO112" s="55" t="n">
        <f aca="false">COUNTIF(Reporte_Consolidación_2022___Copy[[#This Row],[Estado PPT Programa Docentes]],"Realizada")</f>
        <v>1</v>
      </c>
      <c r="BP112" s="55" t="n">
        <f aca="false">COUNTIF(Reporte_Consolidación_2022___Copy[[#This Row],[Estado Encuesta Docentes]],"Realizada")</f>
        <v>1</v>
      </c>
      <c r="BQ112" s="55" t="n">
        <f aca="false">COUNTIF(Reporte_Consolidación_2022___Copy[[#This Row],[Estado Taller PC Docentes]],"Realizada")</f>
        <v>1</v>
      </c>
      <c r="BR112" s="55" t="n">
        <f aca="false">COUNTIF(Reporte_Consolidación_2022___Copy[[#This Row],[Estado Encuesta Estudiantes]],"Realizada")</f>
        <v>1</v>
      </c>
      <c r="BS112" s="55" t="n">
        <f aca="false">COUNTIF(Reporte_Consolidación_2022___Copy[[#This Row],[Estado Infraestructura]],"Realizada")</f>
        <v>1</v>
      </c>
      <c r="BT112" s="55" t="n">
        <f aca="false">COUNTIF(Reporte_Consolidación_2022___Copy[[#This Row],[Estado Entrevista Líder Área Informática]],"Realizada")</f>
        <v>1</v>
      </c>
      <c r="BU112" s="55" t="n">
        <f aca="false">IF(Reporte_Consolidación_2022___Copy[[#This Row],[Estado Obs Aula]]="Realizada",1,IF(Reporte_Consolidación_2022___Copy[[#This Row],[Estado Obs Aula]]="NO aplica fichas",1,0))</f>
        <v>1</v>
      </c>
      <c r="BV112" s="55" t="n">
        <f aca="false">COUNTIF(Reporte_Consolidación_2022___Copy[[#This Row],[Estado Recolección Documental]],"Realizada")</f>
        <v>1</v>
      </c>
      <c r="BX112" s="56" t="n">
        <f aca="false">COUNTIF(Reporte_Consolidación_2022___Copy[[#This Row],[Nombre Coordinadora]:[Estado Recolección Documental]],"Realizada")</f>
        <v>11</v>
      </c>
      <c r="BY112" s="57" t="n">
        <f aca="false">BX112/12</f>
        <v>0.916666666666667</v>
      </c>
      <c r="BZ112" s="56" t="n">
        <f aca="false">IF(Reporte_Consolidación_2022___Copy[[#This Row],[Fecha Visita Día 1]]&gt;=DATE(2022,6,10),1,IF(Reporte_Consolidación_2022___Copy[[#This Row],[Fecha Visita Día 1]]="",2,0))</f>
        <v>0</v>
      </c>
      <c r="CA112" s="56" t="n">
        <f aca="false">IF(Reporte_Consolidación_2022___Copy[[#This Row],[Fecha Visita Día 2]]&gt;=DATE(2022,6,10),1,IF(Reporte_Consolidación_2022___Copy[[#This Row],[Fecha Visita Día 2]]="",2,0))</f>
        <v>0</v>
      </c>
    </row>
    <row r="113" customFormat="false" ht="15" hidden="true" customHeight="false" outlineLevel="0" collapsed="false">
      <c r="A113" s="21" t="s">
        <v>162</v>
      </c>
      <c r="B113" s="21" t="s">
        <v>163</v>
      </c>
      <c r="C113" s="21" t="s">
        <v>79</v>
      </c>
      <c r="D113" s="21" t="s">
        <v>231</v>
      </c>
      <c r="E113" s="21" t="s">
        <v>232</v>
      </c>
      <c r="F113" s="21" t="s">
        <v>575</v>
      </c>
      <c r="G113" s="52" t="n">
        <v>173001006896</v>
      </c>
      <c r="H113" s="0" t="n">
        <v>210</v>
      </c>
      <c r="I113" s="53" t="n">
        <v>44669</v>
      </c>
      <c r="J113" s="54" t="n">
        <v>0.642361111111111</v>
      </c>
      <c r="K113" s="21" t="s">
        <v>15</v>
      </c>
      <c r="L113" s="21" t="s">
        <v>576</v>
      </c>
      <c r="M113" s="53" t="n">
        <v>44676</v>
      </c>
      <c r="N113" s="53" t="n">
        <v>44690</v>
      </c>
      <c r="O113" s="21" t="s">
        <v>577</v>
      </c>
      <c r="P113" s="53" t="n">
        <v>44676</v>
      </c>
      <c r="Q113" s="21" t="s">
        <v>15</v>
      </c>
      <c r="R113" s="53" t="n">
        <v>44676</v>
      </c>
      <c r="S113" s="21" t="s">
        <v>15</v>
      </c>
      <c r="T113" s="53" t="n">
        <v>44676</v>
      </c>
      <c r="U113" s="21" t="s">
        <v>15</v>
      </c>
      <c r="V113" s="53" t="n">
        <v>44677</v>
      </c>
      <c r="W113" s="21" t="s">
        <v>15</v>
      </c>
      <c r="X113" s="53" t="n">
        <v>44678</v>
      </c>
      <c r="Y113" s="21" t="s">
        <v>15</v>
      </c>
      <c r="Z113" s="53" t="n">
        <v>44678</v>
      </c>
      <c r="AA113" s="21" t="s">
        <v>15</v>
      </c>
      <c r="AB113" s="53" t="n">
        <v>44680</v>
      </c>
      <c r="AC113" s="21" t="s">
        <v>15</v>
      </c>
      <c r="AD113" s="53" t="n">
        <v>44676</v>
      </c>
      <c r="AE113" s="21" t="s">
        <v>15</v>
      </c>
      <c r="AF113" s="53" t="n">
        <v>44676</v>
      </c>
      <c r="AG113" s="21" t="s">
        <v>15</v>
      </c>
      <c r="AH113" s="53"/>
      <c r="AI113" s="21" t="s">
        <v>169</v>
      </c>
      <c r="AJ113" s="53" t="n">
        <v>44680</v>
      </c>
      <c r="AK113" s="21" t="s">
        <v>15</v>
      </c>
      <c r="AL113" s="21" t="s">
        <v>202</v>
      </c>
      <c r="AM113" s="21" t="s">
        <v>163</v>
      </c>
      <c r="AN113" s="54" t="n">
        <v>44712.4020833333</v>
      </c>
      <c r="AO113" s="21" t="s">
        <v>578</v>
      </c>
      <c r="AP113" s="21" t="s">
        <v>172</v>
      </c>
      <c r="AQ113" s="21" t="s">
        <v>173</v>
      </c>
      <c r="AR113" s="21" t="s">
        <v>172</v>
      </c>
      <c r="AS113" s="0" t="s">
        <v>173</v>
      </c>
      <c r="AT113" s="21" t="s">
        <v>172</v>
      </c>
      <c r="AU113" s="0" t="s">
        <v>173</v>
      </c>
      <c r="AV113" s="0" t="n">
        <v>55</v>
      </c>
      <c r="AW113" s="0" t="s">
        <v>173</v>
      </c>
      <c r="AX113" s="0" t="n">
        <v>15</v>
      </c>
      <c r="AY113" s="0" t="s">
        <v>173</v>
      </c>
      <c r="AZ113" s="21" t="s">
        <v>172</v>
      </c>
      <c r="BA113" s="0" t="s">
        <v>173</v>
      </c>
      <c r="BB113" s="21" t="s">
        <v>172</v>
      </c>
      <c r="BC113" s="0" t="s">
        <v>173</v>
      </c>
      <c r="BG113" s="21" t="s">
        <v>79</v>
      </c>
      <c r="BH113" s="54" t="n">
        <v>44708.68125</v>
      </c>
      <c r="BI113" s="21" t="s">
        <v>163</v>
      </c>
      <c r="BJ113" s="54" t="n">
        <v>44712.4020833333</v>
      </c>
      <c r="BK113" s="55" t="n">
        <f aca="false">COUNTIF(Reporte_Consolidación_2022___Copy[[#This Row],[Estado llamada]],"Realizada")</f>
        <v>1</v>
      </c>
      <c r="BL113" s="55" t="n">
        <f aca="false">COUNTIF(Reporte_Consolidación_2022___Copy[[#This Row],[Estado RID]],"Realizada")</f>
        <v>1</v>
      </c>
      <c r="BM113" s="55" t="n">
        <f aca="false">COUNTIF(Reporte_Consolidación_2022___Copy[[#This Row],[Estado Encuesta Directivos]],"Realizada")</f>
        <v>1</v>
      </c>
      <c r="BN113" s="55" t="n">
        <f aca="false">COUNTIF(Reporte_Consolidación_2022___Copy[[#This Row],[Estado PPT Programa Directivos]],"Realizada")</f>
        <v>1</v>
      </c>
      <c r="BO113" s="55" t="n">
        <f aca="false">COUNTIF(Reporte_Consolidación_2022___Copy[[#This Row],[Estado PPT Programa Docentes]],"Realizada")</f>
        <v>1</v>
      </c>
      <c r="BP113" s="55" t="n">
        <f aca="false">COUNTIF(Reporte_Consolidación_2022___Copy[[#This Row],[Estado Encuesta Docentes]],"Realizada")</f>
        <v>1</v>
      </c>
      <c r="BQ113" s="55" t="n">
        <f aca="false">COUNTIF(Reporte_Consolidación_2022___Copy[[#This Row],[Estado Taller PC Docentes]],"Realizada")</f>
        <v>1</v>
      </c>
      <c r="BR113" s="55" t="n">
        <f aca="false">COUNTIF(Reporte_Consolidación_2022___Copy[[#This Row],[Estado Encuesta Estudiantes]],"Realizada")</f>
        <v>1</v>
      </c>
      <c r="BS113" s="55" t="n">
        <f aca="false">COUNTIF(Reporte_Consolidación_2022___Copy[[#This Row],[Estado Infraestructura]],"Realizada")</f>
        <v>1</v>
      </c>
      <c r="BT113" s="55" t="n">
        <f aca="false">COUNTIF(Reporte_Consolidación_2022___Copy[[#This Row],[Estado Entrevista Líder Área Informática]],"Realizada")</f>
        <v>1</v>
      </c>
      <c r="BU113" s="55" t="n">
        <f aca="false">IF(Reporte_Consolidación_2022___Copy[[#This Row],[Estado Obs Aula]]="Realizada",1,IF(Reporte_Consolidación_2022___Copy[[#This Row],[Estado Obs Aula]]="NO aplica fichas",1,0))</f>
        <v>1</v>
      </c>
      <c r="BV113" s="55" t="n">
        <f aca="false">COUNTIF(Reporte_Consolidación_2022___Copy[[#This Row],[Estado Recolección Documental]],"Realizada")</f>
        <v>1</v>
      </c>
      <c r="BX113" s="56" t="n">
        <f aca="false">COUNTIF(Reporte_Consolidación_2022___Copy[[#This Row],[Nombre Coordinadora]:[Estado Recolección Documental]],"Realizada")</f>
        <v>11</v>
      </c>
      <c r="BY113" s="57" t="n">
        <f aca="false">BX113/12</f>
        <v>0.916666666666667</v>
      </c>
      <c r="BZ113" s="56" t="n">
        <f aca="false">IF(Reporte_Consolidación_2022___Copy[[#This Row],[Fecha Visita Día 1]]&gt;=DATE(2022,6,10),1,IF(Reporte_Consolidación_2022___Copy[[#This Row],[Fecha Visita Día 1]]="",2,0))</f>
        <v>0</v>
      </c>
      <c r="CA113" s="56" t="n">
        <f aca="false">IF(Reporte_Consolidación_2022___Copy[[#This Row],[Fecha Visita Día 2]]&gt;=DATE(2022,6,10),1,IF(Reporte_Consolidación_2022___Copy[[#This Row],[Fecha Visita Día 2]]="",2,0))</f>
        <v>0</v>
      </c>
    </row>
    <row r="114" customFormat="false" ht="15" hidden="true" customHeight="false" outlineLevel="0" collapsed="false">
      <c r="A114" s="21" t="s">
        <v>162</v>
      </c>
      <c r="B114" s="21" t="s">
        <v>163</v>
      </c>
      <c r="C114" s="21" t="s">
        <v>80</v>
      </c>
      <c r="D114" s="21" t="s">
        <v>579</v>
      </c>
      <c r="E114" s="21" t="s">
        <v>580</v>
      </c>
      <c r="F114" s="21" t="s">
        <v>581</v>
      </c>
      <c r="G114" s="52" t="n">
        <v>166001006008</v>
      </c>
      <c r="H114" s="0" t="n">
        <v>211</v>
      </c>
      <c r="I114" s="53" t="n">
        <v>44655</v>
      </c>
      <c r="J114" s="54" t="n">
        <v>0.208333333333333</v>
      </c>
      <c r="K114" s="21" t="s">
        <v>15</v>
      </c>
      <c r="L114" s="21" t="s">
        <v>582</v>
      </c>
      <c r="M114" s="53" t="n">
        <v>44669</v>
      </c>
      <c r="N114" s="53" t="n">
        <v>44677</v>
      </c>
      <c r="O114" s="21" t="s">
        <v>583</v>
      </c>
      <c r="P114" s="53" t="n">
        <v>44669</v>
      </c>
      <c r="Q114" s="21" t="s">
        <v>15</v>
      </c>
      <c r="R114" s="53" t="n">
        <v>44669</v>
      </c>
      <c r="S114" s="21" t="s">
        <v>15</v>
      </c>
      <c r="T114" s="53" t="n">
        <v>44669</v>
      </c>
      <c r="U114" s="21" t="s">
        <v>15</v>
      </c>
      <c r="V114" s="53" t="n">
        <v>44677</v>
      </c>
      <c r="W114" s="21" t="s">
        <v>15</v>
      </c>
      <c r="X114" s="53" t="n">
        <v>44670</v>
      </c>
      <c r="Y114" s="21" t="s">
        <v>15</v>
      </c>
      <c r="Z114" s="53" t="n">
        <v>44672</v>
      </c>
      <c r="AA114" s="21" t="s">
        <v>15</v>
      </c>
      <c r="AB114" s="53" t="n">
        <v>44670</v>
      </c>
      <c r="AC114" s="21" t="s">
        <v>15</v>
      </c>
      <c r="AD114" s="53" t="n">
        <v>44670</v>
      </c>
      <c r="AE114" s="21" t="s">
        <v>15</v>
      </c>
      <c r="AF114" s="53" t="n">
        <v>44670</v>
      </c>
      <c r="AG114" s="21" t="s">
        <v>15</v>
      </c>
      <c r="AH114" s="53"/>
      <c r="AI114" s="21" t="s">
        <v>169</v>
      </c>
      <c r="AJ114" s="53" t="n">
        <v>44677</v>
      </c>
      <c r="AK114" s="21" t="s">
        <v>15</v>
      </c>
      <c r="AL114" s="21" t="s">
        <v>202</v>
      </c>
      <c r="AM114" s="21" t="s">
        <v>163</v>
      </c>
      <c r="AN114" s="54" t="n">
        <v>44699.1229166667</v>
      </c>
      <c r="AO114" s="21" t="s">
        <v>584</v>
      </c>
      <c r="AP114" s="21" t="s">
        <v>172</v>
      </c>
      <c r="AQ114" s="21" t="s">
        <v>173</v>
      </c>
      <c r="AR114" s="21" t="s">
        <v>172</v>
      </c>
      <c r="AS114" s="0" t="s">
        <v>173</v>
      </c>
      <c r="AT114" s="21" t="s">
        <v>172</v>
      </c>
      <c r="AU114" s="0" t="s">
        <v>173</v>
      </c>
      <c r="AV114" s="0" t="n">
        <v>97</v>
      </c>
      <c r="AW114" s="0" t="s">
        <v>173</v>
      </c>
      <c r="AX114" s="0" t="n">
        <v>34</v>
      </c>
      <c r="AY114" s="0" t="s">
        <v>173</v>
      </c>
      <c r="AZ114" s="21" t="s">
        <v>172</v>
      </c>
      <c r="BA114" s="0" t="s">
        <v>173</v>
      </c>
      <c r="BB114" s="21" t="s">
        <v>172</v>
      </c>
      <c r="BC114" s="0" t="s">
        <v>173</v>
      </c>
      <c r="BF114" s="0" t="s">
        <v>585</v>
      </c>
      <c r="BG114" s="21" t="s">
        <v>586</v>
      </c>
      <c r="BH114" s="54" t="n">
        <v>44698.8055555556</v>
      </c>
      <c r="BI114" s="21" t="s">
        <v>163</v>
      </c>
      <c r="BJ114" s="54" t="n">
        <v>44699.1229166667</v>
      </c>
      <c r="BK114" s="55" t="n">
        <f aca="false">COUNTIF(Reporte_Consolidación_2022___Copy[[#This Row],[Estado llamada]],"Realizada")</f>
        <v>1</v>
      </c>
      <c r="BL114" s="55" t="n">
        <f aca="false">COUNTIF(Reporte_Consolidación_2022___Copy[[#This Row],[Estado RID]],"Realizada")</f>
        <v>1</v>
      </c>
      <c r="BM114" s="55" t="n">
        <f aca="false">COUNTIF(Reporte_Consolidación_2022___Copy[[#This Row],[Estado Encuesta Directivos]],"Realizada")</f>
        <v>1</v>
      </c>
      <c r="BN114" s="55" t="n">
        <f aca="false">COUNTIF(Reporte_Consolidación_2022___Copy[[#This Row],[Estado PPT Programa Directivos]],"Realizada")</f>
        <v>1</v>
      </c>
      <c r="BO114" s="55" t="n">
        <f aca="false">COUNTIF(Reporte_Consolidación_2022___Copy[[#This Row],[Estado PPT Programa Docentes]],"Realizada")</f>
        <v>1</v>
      </c>
      <c r="BP114" s="55" t="n">
        <f aca="false">COUNTIF(Reporte_Consolidación_2022___Copy[[#This Row],[Estado Encuesta Docentes]],"Realizada")</f>
        <v>1</v>
      </c>
      <c r="BQ114" s="55" t="n">
        <f aca="false">COUNTIF(Reporte_Consolidación_2022___Copy[[#This Row],[Estado Taller PC Docentes]],"Realizada")</f>
        <v>1</v>
      </c>
      <c r="BR114" s="55" t="n">
        <f aca="false">COUNTIF(Reporte_Consolidación_2022___Copy[[#This Row],[Estado Encuesta Estudiantes]],"Realizada")</f>
        <v>1</v>
      </c>
      <c r="BS114" s="55" t="n">
        <f aca="false">COUNTIF(Reporte_Consolidación_2022___Copy[[#This Row],[Estado Infraestructura]],"Realizada")</f>
        <v>1</v>
      </c>
      <c r="BT114" s="55" t="n">
        <f aca="false">COUNTIF(Reporte_Consolidación_2022___Copy[[#This Row],[Estado Entrevista Líder Área Informática]],"Realizada")</f>
        <v>1</v>
      </c>
      <c r="BU114" s="55" t="n">
        <f aca="false">IF(Reporte_Consolidación_2022___Copy[[#This Row],[Estado Obs Aula]]="Realizada",1,IF(Reporte_Consolidación_2022___Copy[[#This Row],[Estado Obs Aula]]="NO aplica fichas",1,0))</f>
        <v>1</v>
      </c>
      <c r="BV114" s="55" t="n">
        <f aca="false">COUNTIF(Reporte_Consolidación_2022___Copy[[#This Row],[Estado Recolección Documental]],"Realizada")</f>
        <v>1</v>
      </c>
      <c r="BX114" s="56" t="n">
        <f aca="false">COUNTIF(Reporte_Consolidación_2022___Copy[[#This Row],[Nombre Coordinadora]:[Estado Recolección Documental]],"Realizada")</f>
        <v>11</v>
      </c>
      <c r="BY114" s="57" t="n">
        <f aca="false">BX114/12</f>
        <v>0.916666666666667</v>
      </c>
      <c r="BZ114" s="56" t="n">
        <f aca="false">IF(Reporte_Consolidación_2022___Copy[[#This Row],[Fecha Visita Día 1]]&gt;=DATE(2022,6,10),1,IF(Reporte_Consolidación_2022___Copy[[#This Row],[Fecha Visita Día 1]]="",2,0))</f>
        <v>0</v>
      </c>
      <c r="CA114" s="56" t="n">
        <f aca="false">IF(Reporte_Consolidación_2022___Copy[[#This Row],[Fecha Visita Día 2]]&gt;=DATE(2022,6,10),1,IF(Reporte_Consolidación_2022___Copy[[#This Row],[Fecha Visita Día 2]]="",2,0))</f>
        <v>0</v>
      </c>
    </row>
    <row r="115" customFormat="false" ht="15" hidden="true" customHeight="false" outlineLevel="0" collapsed="false">
      <c r="A115" s="21" t="s">
        <v>162</v>
      </c>
      <c r="B115" s="21" t="s">
        <v>163</v>
      </c>
      <c r="C115" s="21" t="s">
        <v>80</v>
      </c>
      <c r="D115" s="21" t="s">
        <v>579</v>
      </c>
      <c r="E115" s="21" t="s">
        <v>580</v>
      </c>
      <c r="F115" s="21" t="s">
        <v>587</v>
      </c>
      <c r="G115" s="52" t="n">
        <v>266001001752</v>
      </c>
      <c r="H115" s="0" t="n">
        <v>212</v>
      </c>
      <c r="I115" s="53" t="n">
        <v>44669</v>
      </c>
      <c r="J115" s="54" t="n">
        <v>0.666666666666667</v>
      </c>
      <c r="K115" s="21" t="s">
        <v>15</v>
      </c>
      <c r="L115" s="21" t="s">
        <v>588</v>
      </c>
      <c r="M115" s="53" t="n">
        <v>44686</v>
      </c>
      <c r="N115" s="53" t="n">
        <v>44692</v>
      </c>
      <c r="O115" s="21" t="s">
        <v>589</v>
      </c>
      <c r="P115" s="53" t="n">
        <v>44686</v>
      </c>
      <c r="Q115" s="21" t="s">
        <v>15</v>
      </c>
      <c r="R115" s="53" t="n">
        <v>44686</v>
      </c>
      <c r="S115" s="21" t="s">
        <v>15</v>
      </c>
      <c r="T115" s="53" t="n">
        <v>44686</v>
      </c>
      <c r="U115" s="21" t="s">
        <v>15</v>
      </c>
      <c r="V115" s="53" t="n">
        <v>44687</v>
      </c>
      <c r="W115" s="21" t="s">
        <v>15</v>
      </c>
      <c r="X115" s="53" t="n">
        <v>44687</v>
      </c>
      <c r="Y115" s="21" t="s">
        <v>15</v>
      </c>
      <c r="Z115" s="53" t="n">
        <v>44687</v>
      </c>
      <c r="AA115" s="21" t="s">
        <v>15</v>
      </c>
      <c r="AB115" s="53" t="n">
        <v>44692</v>
      </c>
      <c r="AC115" s="21" t="s">
        <v>15</v>
      </c>
      <c r="AD115" s="53" t="n">
        <v>44686</v>
      </c>
      <c r="AE115" s="21" t="s">
        <v>15</v>
      </c>
      <c r="AF115" s="53" t="n">
        <v>44692</v>
      </c>
      <c r="AG115" s="21" t="s">
        <v>15</v>
      </c>
      <c r="AH115" s="53"/>
      <c r="AI115" s="21" t="s">
        <v>169</v>
      </c>
      <c r="AJ115" s="53" t="n">
        <v>44692</v>
      </c>
      <c r="AK115" s="21" t="s">
        <v>15</v>
      </c>
      <c r="AL115" s="21" t="s">
        <v>202</v>
      </c>
      <c r="AM115" s="21" t="s">
        <v>586</v>
      </c>
      <c r="AN115" s="54" t="n">
        <v>44706.8451388889</v>
      </c>
      <c r="AO115" s="21" t="s">
        <v>590</v>
      </c>
      <c r="AP115" s="21" t="s">
        <v>172</v>
      </c>
      <c r="AQ115" s="21" t="s">
        <v>173</v>
      </c>
      <c r="AR115" s="21" t="s">
        <v>172</v>
      </c>
      <c r="AS115" s="0" t="s">
        <v>173</v>
      </c>
      <c r="AT115" s="21" t="s">
        <v>172</v>
      </c>
      <c r="AU115" s="0" t="s">
        <v>173</v>
      </c>
      <c r="AV115" s="0" t="n">
        <v>125</v>
      </c>
      <c r="AW115" s="0" t="s">
        <v>173</v>
      </c>
      <c r="AX115" s="0" t="n">
        <v>38</v>
      </c>
      <c r="AY115" s="0" t="s">
        <v>173</v>
      </c>
      <c r="AZ115" s="21" t="s">
        <v>172</v>
      </c>
      <c r="BA115" s="0" t="s">
        <v>173</v>
      </c>
      <c r="BB115" s="21" t="s">
        <v>172</v>
      </c>
      <c r="BC115" s="0" t="s">
        <v>173</v>
      </c>
      <c r="BG115" s="21" t="s">
        <v>586</v>
      </c>
      <c r="BH115" s="54" t="n">
        <v>44706.8451388889</v>
      </c>
      <c r="BI115" s="21" t="s">
        <v>163</v>
      </c>
      <c r="BJ115" s="54" t="n">
        <v>44699.1243055556</v>
      </c>
      <c r="BK115" s="55" t="n">
        <f aca="false">COUNTIF(Reporte_Consolidación_2022___Copy[[#This Row],[Estado llamada]],"Realizada")</f>
        <v>1</v>
      </c>
      <c r="BL115" s="55" t="n">
        <f aca="false">COUNTIF(Reporte_Consolidación_2022___Copy[[#This Row],[Estado RID]],"Realizada")</f>
        <v>1</v>
      </c>
      <c r="BM115" s="55" t="n">
        <f aca="false">COUNTIF(Reporte_Consolidación_2022___Copy[[#This Row],[Estado Encuesta Directivos]],"Realizada")</f>
        <v>1</v>
      </c>
      <c r="BN115" s="55" t="n">
        <f aca="false">COUNTIF(Reporte_Consolidación_2022___Copy[[#This Row],[Estado PPT Programa Directivos]],"Realizada")</f>
        <v>1</v>
      </c>
      <c r="BO115" s="55" t="n">
        <f aca="false">COUNTIF(Reporte_Consolidación_2022___Copy[[#This Row],[Estado PPT Programa Docentes]],"Realizada")</f>
        <v>1</v>
      </c>
      <c r="BP115" s="55" t="n">
        <f aca="false">COUNTIF(Reporte_Consolidación_2022___Copy[[#This Row],[Estado Encuesta Docentes]],"Realizada")</f>
        <v>1</v>
      </c>
      <c r="BQ115" s="55" t="n">
        <f aca="false">COUNTIF(Reporte_Consolidación_2022___Copy[[#This Row],[Estado Taller PC Docentes]],"Realizada")</f>
        <v>1</v>
      </c>
      <c r="BR115" s="55" t="n">
        <f aca="false">COUNTIF(Reporte_Consolidación_2022___Copy[[#This Row],[Estado Encuesta Estudiantes]],"Realizada")</f>
        <v>1</v>
      </c>
      <c r="BS115" s="55" t="n">
        <f aca="false">COUNTIF(Reporte_Consolidación_2022___Copy[[#This Row],[Estado Infraestructura]],"Realizada")</f>
        <v>1</v>
      </c>
      <c r="BT115" s="55" t="n">
        <f aca="false">COUNTIF(Reporte_Consolidación_2022___Copy[[#This Row],[Estado Entrevista Líder Área Informática]],"Realizada")</f>
        <v>1</v>
      </c>
      <c r="BU115" s="55" t="n">
        <f aca="false">IF(Reporte_Consolidación_2022___Copy[[#This Row],[Estado Obs Aula]]="Realizada",1,IF(Reporte_Consolidación_2022___Copy[[#This Row],[Estado Obs Aula]]="NO aplica fichas",1,0))</f>
        <v>1</v>
      </c>
      <c r="BV115" s="55" t="n">
        <f aca="false">COUNTIF(Reporte_Consolidación_2022___Copy[[#This Row],[Estado Recolección Documental]],"Realizada")</f>
        <v>1</v>
      </c>
      <c r="BX115" s="56" t="n">
        <f aca="false">COUNTIF(Reporte_Consolidación_2022___Copy[[#This Row],[Nombre Coordinadora]:[Estado Recolección Documental]],"Realizada")</f>
        <v>11</v>
      </c>
      <c r="BY115" s="57" t="n">
        <f aca="false">BX115/12</f>
        <v>0.916666666666667</v>
      </c>
      <c r="BZ115" s="56" t="n">
        <f aca="false">IF(Reporte_Consolidación_2022___Copy[[#This Row],[Fecha Visita Día 1]]&gt;=DATE(2022,6,10),1,IF(Reporte_Consolidación_2022___Copy[[#This Row],[Fecha Visita Día 1]]="",2,0))</f>
        <v>0</v>
      </c>
      <c r="CA115" s="56" t="n">
        <f aca="false">IF(Reporte_Consolidación_2022___Copy[[#This Row],[Fecha Visita Día 2]]&gt;=DATE(2022,6,10),1,IF(Reporte_Consolidación_2022___Copy[[#This Row],[Fecha Visita Día 2]]="",2,0))</f>
        <v>0</v>
      </c>
    </row>
    <row r="116" customFormat="false" ht="15" hidden="true" customHeight="false" outlineLevel="0" collapsed="false">
      <c r="A116" s="21" t="s">
        <v>162</v>
      </c>
      <c r="B116" s="21" t="s">
        <v>163</v>
      </c>
      <c r="C116" s="21" t="s">
        <v>80</v>
      </c>
      <c r="D116" s="21" t="s">
        <v>579</v>
      </c>
      <c r="E116" s="21" t="s">
        <v>580</v>
      </c>
      <c r="F116" s="21" t="s">
        <v>591</v>
      </c>
      <c r="G116" s="52" t="n">
        <v>166001004242</v>
      </c>
      <c r="H116" s="0" t="n">
        <v>213</v>
      </c>
      <c r="I116" s="53" t="n">
        <v>44655</v>
      </c>
      <c r="J116" s="54" t="n">
        <v>0.625</v>
      </c>
      <c r="K116" s="21" t="s">
        <v>15</v>
      </c>
      <c r="L116" s="21" t="s">
        <v>582</v>
      </c>
      <c r="M116" s="53" t="n">
        <v>44670</v>
      </c>
      <c r="N116" s="53" t="n">
        <v>44672</v>
      </c>
      <c r="O116" s="21" t="s">
        <v>592</v>
      </c>
      <c r="P116" s="53" t="n">
        <v>44670</v>
      </c>
      <c r="Q116" s="21" t="s">
        <v>15</v>
      </c>
      <c r="R116" s="53" t="n">
        <v>44671</v>
      </c>
      <c r="S116" s="21" t="s">
        <v>15</v>
      </c>
      <c r="T116" s="53" t="n">
        <v>44670</v>
      </c>
      <c r="U116" s="21" t="s">
        <v>15</v>
      </c>
      <c r="V116" s="53" t="n">
        <v>44671</v>
      </c>
      <c r="W116" s="21" t="s">
        <v>15</v>
      </c>
      <c r="X116" s="53" t="n">
        <v>44671</v>
      </c>
      <c r="Y116" s="21" t="s">
        <v>15</v>
      </c>
      <c r="Z116" s="53" t="n">
        <v>44671</v>
      </c>
      <c r="AA116" s="21" t="s">
        <v>15</v>
      </c>
      <c r="AB116" s="53" t="n">
        <v>44673</v>
      </c>
      <c r="AC116" s="21" t="s">
        <v>15</v>
      </c>
      <c r="AD116" s="53" t="n">
        <v>44671</v>
      </c>
      <c r="AE116" s="21" t="s">
        <v>15</v>
      </c>
      <c r="AF116" s="53" t="n">
        <v>44670</v>
      </c>
      <c r="AG116" s="21" t="s">
        <v>15</v>
      </c>
      <c r="AH116" s="53"/>
      <c r="AI116" s="21" t="s">
        <v>169</v>
      </c>
      <c r="AJ116" s="53" t="n">
        <v>44672</v>
      </c>
      <c r="AK116" s="21" t="s">
        <v>15</v>
      </c>
      <c r="AL116" s="21" t="s">
        <v>202</v>
      </c>
      <c r="AM116" s="21" t="s">
        <v>163</v>
      </c>
      <c r="AN116" s="54" t="n">
        <v>44699.125</v>
      </c>
      <c r="AO116" s="21" t="s">
        <v>593</v>
      </c>
      <c r="AP116" s="21" t="s">
        <v>172</v>
      </c>
      <c r="AQ116" s="21" t="s">
        <v>173</v>
      </c>
      <c r="AR116" s="21" t="s">
        <v>172</v>
      </c>
      <c r="AS116" s="0" t="s">
        <v>173</v>
      </c>
      <c r="AT116" s="21" t="s">
        <v>172</v>
      </c>
      <c r="AU116" s="0" t="s">
        <v>173</v>
      </c>
      <c r="AV116" s="0" t="n">
        <v>114</v>
      </c>
      <c r="AW116" s="0" t="s">
        <v>173</v>
      </c>
      <c r="AX116" s="0" t="n">
        <v>37</v>
      </c>
      <c r="AY116" s="0" t="s">
        <v>173</v>
      </c>
      <c r="AZ116" s="21" t="s">
        <v>172</v>
      </c>
      <c r="BA116" s="0" t="s">
        <v>173</v>
      </c>
      <c r="BB116" s="21" t="s">
        <v>172</v>
      </c>
      <c r="BC116" s="0" t="s">
        <v>173</v>
      </c>
      <c r="BF116" s="0" t="s">
        <v>594</v>
      </c>
      <c r="BG116" s="21" t="s">
        <v>586</v>
      </c>
      <c r="BH116" s="54" t="n">
        <v>44688.3527777778</v>
      </c>
      <c r="BI116" s="21" t="s">
        <v>163</v>
      </c>
      <c r="BJ116" s="54" t="n">
        <v>44699.125</v>
      </c>
      <c r="BK116" s="55" t="n">
        <f aca="false">COUNTIF(Reporte_Consolidación_2022___Copy[[#This Row],[Estado llamada]],"Realizada")</f>
        <v>1</v>
      </c>
      <c r="BL116" s="55" t="n">
        <f aca="false">COUNTIF(Reporte_Consolidación_2022___Copy[[#This Row],[Estado RID]],"Realizada")</f>
        <v>1</v>
      </c>
      <c r="BM116" s="55" t="n">
        <f aca="false">COUNTIF(Reporte_Consolidación_2022___Copy[[#This Row],[Estado Encuesta Directivos]],"Realizada")</f>
        <v>1</v>
      </c>
      <c r="BN116" s="55" t="n">
        <f aca="false">COUNTIF(Reporte_Consolidación_2022___Copy[[#This Row],[Estado PPT Programa Directivos]],"Realizada")</f>
        <v>1</v>
      </c>
      <c r="BO116" s="55" t="n">
        <f aca="false">COUNTIF(Reporte_Consolidación_2022___Copy[[#This Row],[Estado PPT Programa Docentes]],"Realizada")</f>
        <v>1</v>
      </c>
      <c r="BP116" s="55" t="n">
        <f aca="false">COUNTIF(Reporte_Consolidación_2022___Copy[[#This Row],[Estado Encuesta Docentes]],"Realizada")</f>
        <v>1</v>
      </c>
      <c r="BQ116" s="55" t="n">
        <f aca="false">COUNTIF(Reporte_Consolidación_2022___Copy[[#This Row],[Estado Taller PC Docentes]],"Realizada")</f>
        <v>1</v>
      </c>
      <c r="BR116" s="55" t="n">
        <f aca="false">COUNTIF(Reporte_Consolidación_2022___Copy[[#This Row],[Estado Encuesta Estudiantes]],"Realizada")</f>
        <v>1</v>
      </c>
      <c r="BS116" s="55" t="n">
        <f aca="false">COUNTIF(Reporte_Consolidación_2022___Copy[[#This Row],[Estado Infraestructura]],"Realizada")</f>
        <v>1</v>
      </c>
      <c r="BT116" s="55" t="n">
        <f aca="false">COUNTIF(Reporte_Consolidación_2022___Copy[[#This Row],[Estado Entrevista Líder Área Informática]],"Realizada")</f>
        <v>1</v>
      </c>
      <c r="BU116" s="55" t="n">
        <f aca="false">IF(Reporte_Consolidación_2022___Copy[[#This Row],[Estado Obs Aula]]="Realizada",1,IF(Reporte_Consolidación_2022___Copy[[#This Row],[Estado Obs Aula]]="NO aplica fichas",1,0))</f>
        <v>1</v>
      </c>
      <c r="BV116" s="55" t="n">
        <f aca="false">COUNTIF(Reporte_Consolidación_2022___Copy[[#This Row],[Estado Recolección Documental]],"Realizada")</f>
        <v>1</v>
      </c>
      <c r="BX116" s="56" t="n">
        <f aca="false">COUNTIF(Reporte_Consolidación_2022___Copy[[#This Row],[Nombre Coordinadora]:[Estado Recolección Documental]],"Realizada")</f>
        <v>11</v>
      </c>
      <c r="BY116" s="57" t="n">
        <f aca="false">BX116/12</f>
        <v>0.916666666666667</v>
      </c>
      <c r="BZ116" s="56" t="n">
        <f aca="false">IF(Reporte_Consolidación_2022___Copy[[#This Row],[Fecha Visita Día 1]]&gt;=DATE(2022,6,10),1,IF(Reporte_Consolidación_2022___Copy[[#This Row],[Fecha Visita Día 1]]="",2,0))</f>
        <v>0</v>
      </c>
      <c r="CA116" s="56" t="n">
        <f aca="false">IF(Reporte_Consolidación_2022___Copy[[#This Row],[Fecha Visita Día 2]]&gt;=DATE(2022,6,10),1,IF(Reporte_Consolidación_2022___Copy[[#This Row],[Fecha Visita Día 2]]="",2,0))</f>
        <v>0</v>
      </c>
    </row>
    <row r="117" customFormat="false" ht="15" hidden="true" customHeight="false" outlineLevel="0" collapsed="false">
      <c r="A117" s="21" t="s">
        <v>162</v>
      </c>
      <c r="B117" s="21" t="s">
        <v>163</v>
      </c>
      <c r="C117" s="21" t="s">
        <v>80</v>
      </c>
      <c r="D117" s="21" t="s">
        <v>579</v>
      </c>
      <c r="E117" s="21" t="s">
        <v>580</v>
      </c>
      <c r="F117" s="21" t="s">
        <v>595</v>
      </c>
      <c r="G117" s="52" t="n">
        <v>266001005201</v>
      </c>
      <c r="H117" s="0" t="n">
        <v>214</v>
      </c>
      <c r="I117" s="53" t="n">
        <v>44655</v>
      </c>
      <c r="J117" s="54" t="n">
        <v>0.416666666666667</v>
      </c>
      <c r="K117" s="21" t="s">
        <v>15</v>
      </c>
      <c r="L117" s="21" t="s">
        <v>582</v>
      </c>
      <c r="M117" s="53" t="n">
        <v>44678</v>
      </c>
      <c r="N117" s="53" t="n">
        <v>44690</v>
      </c>
      <c r="O117" s="21" t="s">
        <v>596</v>
      </c>
      <c r="P117" s="53" t="n">
        <v>44678</v>
      </c>
      <c r="Q117" s="21" t="s">
        <v>15</v>
      </c>
      <c r="R117" s="53" t="n">
        <v>44679</v>
      </c>
      <c r="S117" s="21" t="s">
        <v>15</v>
      </c>
      <c r="T117" s="53" t="n">
        <v>44678</v>
      </c>
      <c r="U117" s="21" t="s">
        <v>15</v>
      </c>
      <c r="V117" s="53" t="n">
        <v>44678</v>
      </c>
      <c r="W117" s="21" t="s">
        <v>15</v>
      </c>
      <c r="X117" s="53" t="n">
        <v>44678</v>
      </c>
      <c r="Y117" s="21" t="s">
        <v>15</v>
      </c>
      <c r="Z117" s="53" t="n">
        <v>44678</v>
      </c>
      <c r="AA117" s="21" t="s">
        <v>15</v>
      </c>
      <c r="AB117" s="53" t="n">
        <v>44679</v>
      </c>
      <c r="AC117" s="21" t="s">
        <v>15</v>
      </c>
      <c r="AD117" s="53" t="n">
        <v>44678</v>
      </c>
      <c r="AE117" s="21" t="s">
        <v>15</v>
      </c>
      <c r="AF117" s="53" t="n">
        <v>44678</v>
      </c>
      <c r="AG117" s="21" t="s">
        <v>15</v>
      </c>
      <c r="AH117" s="53"/>
      <c r="AI117" s="21" t="s">
        <v>169</v>
      </c>
      <c r="AJ117" s="53" t="n">
        <v>44678</v>
      </c>
      <c r="AK117" s="21" t="s">
        <v>15</v>
      </c>
      <c r="AL117" s="21" t="s">
        <v>202</v>
      </c>
      <c r="AM117" s="21" t="s">
        <v>163</v>
      </c>
      <c r="AN117" s="54" t="n">
        <v>44707.625</v>
      </c>
      <c r="AO117" s="21" t="s">
        <v>597</v>
      </c>
      <c r="AP117" s="21" t="s">
        <v>172</v>
      </c>
      <c r="AQ117" s="21" t="s">
        <v>173</v>
      </c>
      <c r="AR117" s="21" t="s">
        <v>172</v>
      </c>
      <c r="AS117" s="0" t="s">
        <v>173</v>
      </c>
      <c r="AT117" s="21" t="s">
        <v>172</v>
      </c>
      <c r="AU117" s="0" t="s">
        <v>173</v>
      </c>
      <c r="AV117" s="0" t="n">
        <v>87</v>
      </c>
      <c r="AW117" s="0" t="s">
        <v>173</v>
      </c>
      <c r="AX117" s="0" t="n">
        <v>19</v>
      </c>
      <c r="AY117" s="0" t="s">
        <v>173</v>
      </c>
      <c r="AZ117" s="21" t="s">
        <v>172</v>
      </c>
      <c r="BA117" s="0" t="s">
        <v>173</v>
      </c>
      <c r="BB117" s="21" t="s">
        <v>172</v>
      </c>
      <c r="BC117" s="0" t="s">
        <v>173</v>
      </c>
      <c r="BF117" s="0" t="s">
        <v>598</v>
      </c>
      <c r="BG117" s="21" t="s">
        <v>586</v>
      </c>
      <c r="BH117" s="54" t="n">
        <v>44698.8319444444</v>
      </c>
      <c r="BI117" s="21" t="s">
        <v>163</v>
      </c>
      <c r="BJ117" s="54" t="n">
        <v>44707.625</v>
      </c>
      <c r="BK117" s="55" t="n">
        <f aca="false">COUNTIF(Reporte_Consolidación_2022___Copy[[#This Row],[Estado llamada]],"Realizada")</f>
        <v>1</v>
      </c>
      <c r="BL117" s="55" t="n">
        <f aca="false">COUNTIF(Reporte_Consolidación_2022___Copy[[#This Row],[Estado RID]],"Realizada")</f>
        <v>1</v>
      </c>
      <c r="BM117" s="55" t="n">
        <f aca="false">COUNTIF(Reporte_Consolidación_2022___Copy[[#This Row],[Estado Encuesta Directivos]],"Realizada")</f>
        <v>1</v>
      </c>
      <c r="BN117" s="55" t="n">
        <f aca="false">COUNTIF(Reporte_Consolidación_2022___Copy[[#This Row],[Estado PPT Programa Directivos]],"Realizada")</f>
        <v>1</v>
      </c>
      <c r="BO117" s="55" t="n">
        <f aca="false">COUNTIF(Reporte_Consolidación_2022___Copy[[#This Row],[Estado PPT Programa Docentes]],"Realizada")</f>
        <v>1</v>
      </c>
      <c r="BP117" s="55" t="n">
        <f aca="false">COUNTIF(Reporte_Consolidación_2022___Copy[[#This Row],[Estado Encuesta Docentes]],"Realizada")</f>
        <v>1</v>
      </c>
      <c r="BQ117" s="55" t="n">
        <f aca="false">COUNTIF(Reporte_Consolidación_2022___Copy[[#This Row],[Estado Taller PC Docentes]],"Realizada")</f>
        <v>1</v>
      </c>
      <c r="BR117" s="55" t="n">
        <f aca="false">COUNTIF(Reporte_Consolidación_2022___Copy[[#This Row],[Estado Encuesta Estudiantes]],"Realizada")</f>
        <v>1</v>
      </c>
      <c r="BS117" s="55" t="n">
        <f aca="false">COUNTIF(Reporte_Consolidación_2022___Copy[[#This Row],[Estado Infraestructura]],"Realizada")</f>
        <v>1</v>
      </c>
      <c r="BT117" s="55" t="n">
        <f aca="false">COUNTIF(Reporte_Consolidación_2022___Copy[[#This Row],[Estado Entrevista Líder Área Informática]],"Realizada")</f>
        <v>1</v>
      </c>
      <c r="BU117" s="55" t="n">
        <f aca="false">IF(Reporte_Consolidación_2022___Copy[[#This Row],[Estado Obs Aula]]="Realizada",1,IF(Reporte_Consolidación_2022___Copy[[#This Row],[Estado Obs Aula]]="NO aplica fichas",1,0))</f>
        <v>1</v>
      </c>
      <c r="BV117" s="55" t="n">
        <f aca="false">COUNTIF(Reporte_Consolidación_2022___Copy[[#This Row],[Estado Recolección Documental]],"Realizada")</f>
        <v>1</v>
      </c>
      <c r="BX117" s="56" t="n">
        <f aca="false">COUNTIF(Reporte_Consolidación_2022___Copy[[#This Row],[Nombre Coordinadora]:[Estado Recolección Documental]],"Realizada")</f>
        <v>11</v>
      </c>
      <c r="BY117" s="57" t="n">
        <f aca="false">BX117/12</f>
        <v>0.916666666666667</v>
      </c>
      <c r="BZ117" s="56" t="n">
        <f aca="false">IF(Reporte_Consolidación_2022___Copy[[#This Row],[Fecha Visita Día 1]]&gt;=DATE(2022,6,10),1,IF(Reporte_Consolidación_2022___Copy[[#This Row],[Fecha Visita Día 1]]="",2,0))</f>
        <v>0</v>
      </c>
      <c r="CA117" s="56" t="n">
        <f aca="false">IF(Reporte_Consolidación_2022___Copy[[#This Row],[Fecha Visita Día 2]]&gt;=DATE(2022,6,10),1,IF(Reporte_Consolidación_2022___Copy[[#This Row],[Fecha Visita Día 2]]="",2,0))</f>
        <v>0</v>
      </c>
    </row>
    <row r="118" customFormat="false" ht="15" hidden="true" customHeight="false" outlineLevel="0" collapsed="false">
      <c r="A118" s="21" t="s">
        <v>162</v>
      </c>
      <c r="B118" s="21" t="s">
        <v>163</v>
      </c>
      <c r="C118" s="21" t="s">
        <v>80</v>
      </c>
      <c r="D118" s="21" t="s">
        <v>579</v>
      </c>
      <c r="E118" s="21" t="s">
        <v>580</v>
      </c>
      <c r="F118" s="21" t="s">
        <v>599</v>
      </c>
      <c r="G118" s="52" t="n">
        <v>166001006105</v>
      </c>
      <c r="H118" s="0" t="n">
        <v>215</v>
      </c>
      <c r="I118" s="53" t="n">
        <v>44669</v>
      </c>
      <c r="J118" s="54" t="n">
        <v>0.625</v>
      </c>
      <c r="K118" s="21" t="s">
        <v>15</v>
      </c>
      <c r="L118" s="21" t="s">
        <v>600</v>
      </c>
      <c r="M118" s="53" t="n">
        <v>44684</v>
      </c>
      <c r="N118" s="53" t="n">
        <v>44690</v>
      </c>
      <c r="O118" s="21" t="s">
        <v>601</v>
      </c>
      <c r="P118" s="53" t="n">
        <v>44684</v>
      </c>
      <c r="Q118" s="21" t="s">
        <v>15</v>
      </c>
      <c r="R118" s="53" t="n">
        <v>44684</v>
      </c>
      <c r="S118" s="21" t="s">
        <v>15</v>
      </c>
      <c r="T118" s="53" t="n">
        <v>44684</v>
      </c>
      <c r="U118" s="21" t="s">
        <v>15</v>
      </c>
      <c r="V118" s="53" t="n">
        <v>44690</v>
      </c>
      <c r="W118" s="21" t="s">
        <v>15</v>
      </c>
      <c r="X118" s="53" t="n">
        <v>44690</v>
      </c>
      <c r="Y118" s="21" t="s">
        <v>15</v>
      </c>
      <c r="Z118" s="53" t="n">
        <v>44690</v>
      </c>
      <c r="AA118" s="21" t="s">
        <v>15</v>
      </c>
      <c r="AB118" s="53" t="n">
        <v>44684</v>
      </c>
      <c r="AC118" s="21" t="s">
        <v>15</v>
      </c>
      <c r="AD118" s="53" t="n">
        <v>44690</v>
      </c>
      <c r="AE118" s="21" t="s">
        <v>15</v>
      </c>
      <c r="AF118" s="53" t="n">
        <v>44690</v>
      </c>
      <c r="AG118" s="21" t="s">
        <v>15</v>
      </c>
      <c r="AH118" s="53"/>
      <c r="AI118" s="21" t="s">
        <v>169</v>
      </c>
      <c r="AJ118" s="53" t="n">
        <v>44690</v>
      </c>
      <c r="AK118" s="21" t="s">
        <v>15</v>
      </c>
      <c r="AL118" s="21" t="s">
        <v>202</v>
      </c>
      <c r="AM118" s="21" t="s">
        <v>163</v>
      </c>
      <c r="AN118" s="54" t="n">
        <v>44715.79375</v>
      </c>
      <c r="AO118" s="21" t="s">
        <v>602</v>
      </c>
      <c r="AP118" s="21" t="s">
        <v>172</v>
      </c>
      <c r="AQ118" s="21" t="s">
        <v>173</v>
      </c>
      <c r="AR118" s="21" t="s">
        <v>172</v>
      </c>
      <c r="AS118" s="0" t="s">
        <v>173</v>
      </c>
      <c r="AT118" s="21" t="s">
        <v>172</v>
      </c>
      <c r="AU118" s="0" t="s">
        <v>173</v>
      </c>
      <c r="AV118" s="0" t="n">
        <v>132</v>
      </c>
      <c r="AW118" s="0" t="s">
        <v>173</v>
      </c>
      <c r="AX118" s="0" t="n">
        <v>61</v>
      </c>
      <c r="AY118" s="0" t="s">
        <v>173</v>
      </c>
      <c r="AZ118" s="21" t="s">
        <v>172</v>
      </c>
      <c r="BA118" s="0" t="s">
        <v>173</v>
      </c>
      <c r="BB118" s="21" t="s">
        <v>172</v>
      </c>
      <c r="BC118" s="0" t="s">
        <v>173</v>
      </c>
      <c r="BF118" s="0" t="s">
        <v>594</v>
      </c>
      <c r="BG118" s="21" t="s">
        <v>586</v>
      </c>
      <c r="BH118" s="54" t="n">
        <v>44712.6520833333</v>
      </c>
      <c r="BI118" s="21" t="s">
        <v>163</v>
      </c>
      <c r="BJ118" s="54" t="n">
        <v>44715.79375</v>
      </c>
      <c r="BK118" s="55" t="n">
        <f aca="false">COUNTIF(Reporte_Consolidación_2022___Copy[[#This Row],[Estado llamada]],"Realizada")</f>
        <v>1</v>
      </c>
      <c r="BL118" s="55" t="n">
        <f aca="false">COUNTIF(Reporte_Consolidación_2022___Copy[[#This Row],[Estado RID]],"Realizada")</f>
        <v>1</v>
      </c>
      <c r="BM118" s="55" t="n">
        <f aca="false">COUNTIF(Reporte_Consolidación_2022___Copy[[#This Row],[Estado Encuesta Directivos]],"Realizada")</f>
        <v>1</v>
      </c>
      <c r="BN118" s="55" t="n">
        <f aca="false">COUNTIF(Reporte_Consolidación_2022___Copy[[#This Row],[Estado PPT Programa Directivos]],"Realizada")</f>
        <v>1</v>
      </c>
      <c r="BO118" s="55" t="n">
        <f aca="false">COUNTIF(Reporte_Consolidación_2022___Copy[[#This Row],[Estado PPT Programa Docentes]],"Realizada")</f>
        <v>1</v>
      </c>
      <c r="BP118" s="55" t="n">
        <f aca="false">COUNTIF(Reporte_Consolidación_2022___Copy[[#This Row],[Estado Encuesta Docentes]],"Realizada")</f>
        <v>1</v>
      </c>
      <c r="BQ118" s="55" t="n">
        <f aca="false">COUNTIF(Reporte_Consolidación_2022___Copy[[#This Row],[Estado Taller PC Docentes]],"Realizada")</f>
        <v>1</v>
      </c>
      <c r="BR118" s="55" t="n">
        <f aca="false">COUNTIF(Reporte_Consolidación_2022___Copy[[#This Row],[Estado Encuesta Estudiantes]],"Realizada")</f>
        <v>1</v>
      </c>
      <c r="BS118" s="55" t="n">
        <f aca="false">COUNTIF(Reporte_Consolidación_2022___Copy[[#This Row],[Estado Infraestructura]],"Realizada")</f>
        <v>1</v>
      </c>
      <c r="BT118" s="55" t="n">
        <f aca="false">COUNTIF(Reporte_Consolidación_2022___Copy[[#This Row],[Estado Entrevista Líder Área Informática]],"Realizada")</f>
        <v>1</v>
      </c>
      <c r="BU118" s="55" t="n">
        <f aca="false">IF(Reporte_Consolidación_2022___Copy[[#This Row],[Estado Obs Aula]]="Realizada",1,IF(Reporte_Consolidación_2022___Copy[[#This Row],[Estado Obs Aula]]="NO aplica fichas",1,0))</f>
        <v>1</v>
      </c>
      <c r="BV118" s="55" t="n">
        <f aca="false">COUNTIF(Reporte_Consolidación_2022___Copy[[#This Row],[Estado Recolección Documental]],"Realizada")</f>
        <v>1</v>
      </c>
      <c r="BX118" s="56" t="n">
        <f aca="false">COUNTIF(Reporte_Consolidación_2022___Copy[[#This Row],[Nombre Coordinadora]:[Estado Recolección Documental]],"Realizada")</f>
        <v>11</v>
      </c>
      <c r="BY118" s="57" t="n">
        <f aca="false">BX118/12</f>
        <v>0.916666666666667</v>
      </c>
      <c r="BZ118" s="56" t="n">
        <f aca="false">IF(Reporte_Consolidación_2022___Copy[[#This Row],[Fecha Visita Día 1]]&gt;=DATE(2022,6,10),1,IF(Reporte_Consolidación_2022___Copy[[#This Row],[Fecha Visita Día 1]]="",2,0))</f>
        <v>0</v>
      </c>
      <c r="CA118" s="56" t="n">
        <f aca="false">IF(Reporte_Consolidación_2022___Copy[[#This Row],[Fecha Visita Día 2]]&gt;=DATE(2022,6,10),1,IF(Reporte_Consolidación_2022___Copy[[#This Row],[Fecha Visita Día 2]]="",2,0))</f>
        <v>0</v>
      </c>
    </row>
    <row r="119" customFormat="false" ht="15" hidden="true" customHeight="false" outlineLevel="0" collapsed="false">
      <c r="A119" s="21" t="s">
        <v>162</v>
      </c>
      <c r="B119" s="21" t="s">
        <v>163</v>
      </c>
      <c r="C119" s="21" t="s">
        <v>80</v>
      </c>
      <c r="D119" s="21" t="s">
        <v>579</v>
      </c>
      <c r="E119" s="21" t="s">
        <v>580</v>
      </c>
      <c r="F119" s="21" t="s">
        <v>603</v>
      </c>
      <c r="G119" s="52" t="n">
        <v>166001002061</v>
      </c>
      <c r="H119" s="0" t="n">
        <v>216</v>
      </c>
      <c r="I119" s="53" t="n">
        <v>44669</v>
      </c>
      <c r="J119" s="54" t="n">
        <v>0.416666666666667</v>
      </c>
      <c r="K119" s="21" t="s">
        <v>15</v>
      </c>
      <c r="L119" s="21" t="s">
        <v>604</v>
      </c>
      <c r="M119" s="53" t="n">
        <v>44676</v>
      </c>
      <c r="N119" s="53" t="n">
        <v>44691</v>
      </c>
      <c r="O119" s="21" t="s">
        <v>605</v>
      </c>
      <c r="P119" s="53" t="n">
        <v>44676</v>
      </c>
      <c r="Q119" s="21" t="s">
        <v>15</v>
      </c>
      <c r="R119" s="53" t="n">
        <v>44686</v>
      </c>
      <c r="S119" s="21" t="s">
        <v>15</v>
      </c>
      <c r="T119" s="53" t="n">
        <v>44676</v>
      </c>
      <c r="U119" s="21" t="s">
        <v>15</v>
      </c>
      <c r="V119" s="53" t="n">
        <v>44699</v>
      </c>
      <c r="W119" s="21" t="s">
        <v>15</v>
      </c>
      <c r="X119" s="53" t="n">
        <v>44699</v>
      </c>
      <c r="Y119" s="21" t="s">
        <v>15</v>
      </c>
      <c r="Z119" s="53" t="n">
        <v>44699</v>
      </c>
      <c r="AA119" s="21" t="s">
        <v>15</v>
      </c>
      <c r="AB119" s="53" t="n">
        <v>44690</v>
      </c>
      <c r="AC119" s="21" t="s">
        <v>15</v>
      </c>
      <c r="AD119" s="53" t="n">
        <v>44677</v>
      </c>
      <c r="AE119" s="21" t="s">
        <v>15</v>
      </c>
      <c r="AF119" s="53" t="n">
        <v>44677</v>
      </c>
      <c r="AG119" s="21" t="s">
        <v>15</v>
      </c>
      <c r="AH119" s="53"/>
      <c r="AI119" s="21" t="s">
        <v>169</v>
      </c>
      <c r="AJ119" s="53" t="n">
        <v>44691</v>
      </c>
      <c r="AK119" s="21" t="s">
        <v>15</v>
      </c>
      <c r="AL119" s="21" t="s">
        <v>202</v>
      </c>
      <c r="AM119" s="21" t="s">
        <v>586</v>
      </c>
      <c r="AN119" s="54" t="n">
        <v>44720.8111111111</v>
      </c>
      <c r="AO119" s="21" t="s">
        <v>606</v>
      </c>
      <c r="AP119" s="21" t="s">
        <v>172</v>
      </c>
      <c r="AQ119" s="21" t="s">
        <v>173</v>
      </c>
      <c r="AR119" s="21" t="s">
        <v>172</v>
      </c>
      <c r="AS119" s="0" t="s">
        <v>173</v>
      </c>
      <c r="AT119" s="21" t="s">
        <v>172</v>
      </c>
      <c r="AU119" s="0" t="s">
        <v>173</v>
      </c>
      <c r="AV119" s="0" t="n">
        <v>126</v>
      </c>
      <c r="AW119" s="0" t="s">
        <v>173</v>
      </c>
      <c r="AX119" s="0" t="n">
        <v>60</v>
      </c>
      <c r="AY119" s="0" t="s">
        <v>173</v>
      </c>
      <c r="AZ119" s="21" t="s">
        <v>172</v>
      </c>
      <c r="BA119" s="0" t="s">
        <v>173</v>
      </c>
      <c r="BB119" s="21" t="s">
        <v>172</v>
      </c>
      <c r="BC119" s="0" t="s">
        <v>173</v>
      </c>
      <c r="BG119" s="21" t="s">
        <v>586</v>
      </c>
      <c r="BH119" s="54" t="n">
        <v>44720.8111111111</v>
      </c>
      <c r="BI119" s="21" t="s">
        <v>163</v>
      </c>
      <c r="BJ119" s="54" t="n">
        <v>44699.1270833333</v>
      </c>
      <c r="BK119" s="55" t="n">
        <f aca="false">COUNTIF(Reporte_Consolidación_2022___Copy[[#This Row],[Estado llamada]],"Realizada")</f>
        <v>1</v>
      </c>
      <c r="BL119" s="55" t="n">
        <f aca="false">COUNTIF(Reporte_Consolidación_2022___Copy[[#This Row],[Estado RID]],"Realizada")</f>
        <v>1</v>
      </c>
      <c r="BM119" s="55" t="n">
        <f aca="false">COUNTIF(Reporte_Consolidación_2022___Copy[[#This Row],[Estado Encuesta Directivos]],"Realizada")</f>
        <v>1</v>
      </c>
      <c r="BN119" s="55" t="n">
        <f aca="false">COUNTIF(Reporte_Consolidación_2022___Copy[[#This Row],[Estado PPT Programa Directivos]],"Realizada")</f>
        <v>1</v>
      </c>
      <c r="BO119" s="55" t="n">
        <f aca="false">COUNTIF(Reporte_Consolidación_2022___Copy[[#This Row],[Estado PPT Programa Docentes]],"Realizada")</f>
        <v>1</v>
      </c>
      <c r="BP119" s="55" t="n">
        <f aca="false">COUNTIF(Reporte_Consolidación_2022___Copy[[#This Row],[Estado Encuesta Docentes]],"Realizada")</f>
        <v>1</v>
      </c>
      <c r="BQ119" s="55" t="n">
        <f aca="false">COUNTIF(Reporte_Consolidación_2022___Copy[[#This Row],[Estado Taller PC Docentes]],"Realizada")</f>
        <v>1</v>
      </c>
      <c r="BR119" s="55" t="n">
        <f aca="false">COUNTIF(Reporte_Consolidación_2022___Copy[[#This Row],[Estado Encuesta Estudiantes]],"Realizada")</f>
        <v>1</v>
      </c>
      <c r="BS119" s="55" t="n">
        <f aca="false">COUNTIF(Reporte_Consolidación_2022___Copy[[#This Row],[Estado Infraestructura]],"Realizada")</f>
        <v>1</v>
      </c>
      <c r="BT119" s="55" t="n">
        <f aca="false">COUNTIF(Reporte_Consolidación_2022___Copy[[#This Row],[Estado Entrevista Líder Área Informática]],"Realizada")</f>
        <v>1</v>
      </c>
      <c r="BU119" s="55" t="n">
        <f aca="false">IF(Reporte_Consolidación_2022___Copy[[#This Row],[Estado Obs Aula]]="Realizada",1,IF(Reporte_Consolidación_2022___Copy[[#This Row],[Estado Obs Aula]]="NO aplica fichas",1,0))</f>
        <v>1</v>
      </c>
      <c r="BV119" s="55" t="n">
        <f aca="false">COUNTIF(Reporte_Consolidación_2022___Copy[[#This Row],[Estado Recolección Documental]],"Realizada")</f>
        <v>1</v>
      </c>
      <c r="BX119" s="56" t="n">
        <f aca="false">COUNTIF(Reporte_Consolidación_2022___Copy[[#This Row],[Nombre Coordinadora]:[Estado Recolección Documental]],"Realizada")</f>
        <v>11</v>
      </c>
      <c r="BY119" s="57" t="n">
        <f aca="false">BX119/12</f>
        <v>0.916666666666667</v>
      </c>
      <c r="BZ119" s="56" t="n">
        <f aca="false">IF(Reporte_Consolidación_2022___Copy[[#This Row],[Fecha Visita Día 1]]&gt;=DATE(2022,6,10),1,IF(Reporte_Consolidación_2022___Copy[[#This Row],[Fecha Visita Día 1]]="",2,0))</f>
        <v>0</v>
      </c>
      <c r="CA119" s="56" t="n">
        <f aca="false">IF(Reporte_Consolidación_2022___Copy[[#This Row],[Fecha Visita Día 2]]&gt;=DATE(2022,6,10),1,IF(Reporte_Consolidación_2022___Copy[[#This Row],[Fecha Visita Día 2]]="",2,0))</f>
        <v>0</v>
      </c>
    </row>
    <row r="120" customFormat="false" ht="15" hidden="true" customHeight="false" outlineLevel="0" collapsed="false">
      <c r="A120" s="21" t="s">
        <v>162</v>
      </c>
      <c r="B120" s="21" t="s">
        <v>163</v>
      </c>
      <c r="C120" s="21" t="s">
        <v>80</v>
      </c>
      <c r="D120" s="21" t="s">
        <v>579</v>
      </c>
      <c r="E120" s="21" t="s">
        <v>580</v>
      </c>
      <c r="F120" s="21" t="s">
        <v>607</v>
      </c>
      <c r="G120" s="52" t="n">
        <v>166001000069</v>
      </c>
      <c r="H120" s="0" t="n">
        <v>217</v>
      </c>
      <c r="I120" s="53" t="n">
        <v>44669</v>
      </c>
      <c r="J120" s="54" t="n">
        <v>0.118055555555556</v>
      </c>
      <c r="K120" s="21" t="s">
        <v>15</v>
      </c>
      <c r="L120" s="21" t="s">
        <v>608</v>
      </c>
      <c r="M120" s="53" t="n">
        <v>44673</v>
      </c>
      <c r="N120" s="53" t="n">
        <v>44693</v>
      </c>
      <c r="O120" s="21" t="s">
        <v>609</v>
      </c>
      <c r="P120" s="53" t="n">
        <v>44673</v>
      </c>
      <c r="Q120" s="21" t="s">
        <v>15</v>
      </c>
      <c r="R120" s="53" t="n">
        <v>44673</v>
      </c>
      <c r="S120" s="21" t="s">
        <v>15</v>
      </c>
      <c r="T120" s="53" t="n">
        <v>44673</v>
      </c>
      <c r="U120" s="21" t="s">
        <v>15</v>
      </c>
      <c r="V120" s="53" t="n">
        <v>44686</v>
      </c>
      <c r="W120" s="21" t="s">
        <v>15</v>
      </c>
      <c r="X120" s="53" t="n">
        <v>44680</v>
      </c>
      <c r="Y120" s="21" t="s">
        <v>15</v>
      </c>
      <c r="Z120" s="53" t="n">
        <v>44686</v>
      </c>
      <c r="AA120" s="21" t="s">
        <v>15</v>
      </c>
      <c r="AB120" s="53" t="n">
        <v>44693</v>
      </c>
      <c r="AC120" s="21" t="s">
        <v>15</v>
      </c>
      <c r="AD120" s="53" t="n">
        <v>44683</v>
      </c>
      <c r="AE120" s="21" t="s">
        <v>15</v>
      </c>
      <c r="AF120" s="53" t="n">
        <v>44683</v>
      </c>
      <c r="AG120" s="21" t="s">
        <v>15</v>
      </c>
      <c r="AH120" s="53"/>
      <c r="AI120" s="21" t="s">
        <v>169</v>
      </c>
      <c r="AJ120" s="53" t="n">
        <v>44690</v>
      </c>
      <c r="AK120" s="21" t="s">
        <v>15</v>
      </c>
      <c r="AL120" s="21" t="s">
        <v>202</v>
      </c>
      <c r="AM120" s="21" t="s">
        <v>586</v>
      </c>
      <c r="AN120" s="54" t="n">
        <v>44704.7958333333</v>
      </c>
      <c r="AO120" s="21" t="s">
        <v>610</v>
      </c>
      <c r="AP120" s="21" t="s">
        <v>172</v>
      </c>
      <c r="AQ120" s="21" t="s">
        <v>173</v>
      </c>
      <c r="AR120" s="21" t="s">
        <v>172</v>
      </c>
      <c r="AS120" s="0" t="s">
        <v>173</v>
      </c>
      <c r="AT120" s="21" t="s">
        <v>172</v>
      </c>
      <c r="AU120" s="0" t="s">
        <v>173</v>
      </c>
      <c r="AV120" s="0" t="n">
        <v>72</v>
      </c>
      <c r="AW120" s="0" t="s">
        <v>173</v>
      </c>
      <c r="AX120" s="0" t="n">
        <v>38</v>
      </c>
      <c r="AY120" s="0" t="s">
        <v>173</v>
      </c>
      <c r="AZ120" s="21" t="s">
        <v>172</v>
      </c>
      <c r="BA120" s="0" t="s">
        <v>173</v>
      </c>
      <c r="BB120" s="21" t="s">
        <v>172</v>
      </c>
      <c r="BC120" s="0" t="s">
        <v>173</v>
      </c>
      <c r="BG120" s="21" t="s">
        <v>586</v>
      </c>
      <c r="BH120" s="54" t="n">
        <v>44704.7958333333</v>
      </c>
      <c r="BI120" s="21" t="s">
        <v>163</v>
      </c>
      <c r="BJ120" s="54" t="n">
        <v>44699.1277777778</v>
      </c>
      <c r="BK120" s="55" t="n">
        <f aca="false">COUNTIF(Reporte_Consolidación_2022___Copy[[#This Row],[Estado llamada]],"Realizada")</f>
        <v>1</v>
      </c>
      <c r="BL120" s="55" t="n">
        <f aca="false">COUNTIF(Reporte_Consolidación_2022___Copy[[#This Row],[Estado RID]],"Realizada")</f>
        <v>1</v>
      </c>
      <c r="BM120" s="55" t="n">
        <f aca="false">COUNTIF(Reporte_Consolidación_2022___Copy[[#This Row],[Estado Encuesta Directivos]],"Realizada")</f>
        <v>1</v>
      </c>
      <c r="BN120" s="55" t="n">
        <f aca="false">COUNTIF(Reporte_Consolidación_2022___Copy[[#This Row],[Estado PPT Programa Directivos]],"Realizada")</f>
        <v>1</v>
      </c>
      <c r="BO120" s="55" t="n">
        <f aca="false">COUNTIF(Reporte_Consolidación_2022___Copy[[#This Row],[Estado PPT Programa Docentes]],"Realizada")</f>
        <v>1</v>
      </c>
      <c r="BP120" s="55" t="n">
        <f aca="false">COUNTIF(Reporte_Consolidación_2022___Copy[[#This Row],[Estado Encuesta Docentes]],"Realizada")</f>
        <v>1</v>
      </c>
      <c r="BQ120" s="55" t="n">
        <f aca="false">COUNTIF(Reporte_Consolidación_2022___Copy[[#This Row],[Estado Taller PC Docentes]],"Realizada")</f>
        <v>1</v>
      </c>
      <c r="BR120" s="55" t="n">
        <f aca="false">COUNTIF(Reporte_Consolidación_2022___Copy[[#This Row],[Estado Encuesta Estudiantes]],"Realizada")</f>
        <v>1</v>
      </c>
      <c r="BS120" s="55" t="n">
        <f aca="false">COUNTIF(Reporte_Consolidación_2022___Copy[[#This Row],[Estado Infraestructura]],"Realizada")</f>
        <v>1</v>
      </c>
      <c r="BT120" s="55" t="n">
        <f aca="false">COUNTIF(Reporte_Consolidación_2022___Copy[[#This Row],[Estado Entrevista Líder Área Informática]],"Realizada")</f>
        <v>1</v>
      </c>
      <c r="BU120" s="55" t="n">
        <f aca="false">IF(Reporte_Consolidación_2022___Copy[[#This Row],[Estado Obs Aula]]="Realizada",1,IF(Reporte_Consolidación_2022___Copy[[#This Row],[Estado Obs Aula]]="NO aplica fichas",1,0))</f>
        <v>1</v>
      </c>
      <c r="BV120" s="55" t="n">
        <f aca="false">COUNTIF(Reporte_Consolidación_2022___Copy[[#This Row],[Estado Recolección Documental]],"Realizada")</f>
        <v>1</v>
      </c>
      <c r="BX120" s="56" t="n">
        <f aca="false">COUNTIF(Reporte_Consolidación_2022___Copy[[#This Row],[Nombre Coordinadora]:[Estado Recolección Documental]],"Realizada")</f>
        <v>11</v>
      </c>
      <c r="BY120" s="57" t="n">
        <f aca="false">BX120/12</f>
        <v>0.916666666666667</v>
      </c>
      <c r="BZ120" s="56" t="n">
        <f aca="false">IF(Reporte_Consolidación_2022___Copy[[#This Row],[Fecha Visita Día 1]]&gt;=DATE(2022,6,10),1,IF(Reporte_Consolidación_2022___Copy[[#This Row],[Fecha Visita Día 1]]="",2,0))</f>
        <v>0</v>
      </c>
      <c r="CA120" s="56" t="n">
        <f aca="false">IF(Reporte_Consolidación_2022___Copy[[#This Row],[Fecha Visita Día 2]]&gt;=DATE(2022,6,10),1,IF(Reporte_Consolidación_2022___Copy[[#This Row],[Fecha Visita Día 2]]="",2,0))</f>
        <v>0</v>
      </c>
    </row>
    <row r="121" customFormat="false" ht="15" hidden="true" customHeight="false" outlineLevel="0" collapsed="false">
      <c r="A121" s="21" t="s">
        <v>162</v>
      </c>
      <c r="B121" s="21" t="s">
        <v>163</v>
      </c>
      <c r="C121" s="21" t="s">
        <v>81</v>
      </c>
      <c r="D121" s="21" t="s">
        <v>285</v>
      </c>
      <c r="E121" s="21" t="s">
        <v>286</v>
      </c>
      <c r="F121" s="21" t="s">
        <v>611</v>
      </c>
      <c r="G121" s="52" t="n">
        <v>111001002909</v>
      </c>
      <c r="H121" s="0" t="n">
        <v>218</v>
      </c>
      <c r="I121" s="53" t="n">
        <v>44662</v>
      </c>
      <c r="J121" s="54" t="n">
        <v>0.440972222222222</v>
      </c>
      <c r="K121" s="21" t="s">
        <v>15</v>
      </c>
      <c r="L121" s="21" t="s">
        <v>612</v>
      </c>
      <c r="M121" s="53" t="n">
        <v>44672</v>
      </c>
      <c r="N121" s="53" t="n">
        <v>44673</v>
      </c>
      <c r="O121" s="21" t="s">
        <v>613</v>
      </c>
      <c r="P121" s="53" t="n">
        <v>44672</v>
      </c>
      <c r="Q121" s="21" t="s">
        <v>15</v>
      </c>
      <c r="R121" s="53" t="n">
        <v>44672</v>
      </c>
      <c r="S121" s="21" t="s">
        <v>15</v>
      </c>
      <c r="T121" s="53" t="n">
        <v>44672</v>
      </c>
      <c r="U121" s="21" t="s">
        <v>15</v>
      </c>
      <c r="V121" s="53" t="n">
        <v>44673</v>
      </c>
      <c r="W121" s="21" t="s">
        <v>15</v>
      </c>
      <c r="X121" s="53" t="n">
        <v>44673</v>
      </c>
      <c r="Y121" s="21" t="s">
        <v>15</v>
      </c>
      <c r="Z121" s="53" t="n">
        <v>44673</v>
      </c>
      <c r="AA121" s="21" t="s">
        <v>15</v>
      </c>
      <c r="AB121" s="53" t="n">
        <v>44672</v>
      </c>
      <c r="AC121" s="21" t="s">
        <v>15</v>
      </c>
      <c r="AD121" s="53" t="n">
        <v>44672</v>
      </c>
      <c r="AE121" s="21" t="s">
        <v>15</v>
      </c>
      <c r="AF121" s="53" t="n">
        <v>44672</v>
      </c>
      <c r="AG121" s="21" t="s">
        <v>15</v>
      </c>
      <c r="AH121" s="53"/>
      <c r="AI121" s="21" t="s">
        <v>169</v>
      </c>
      <c r="AJ121" s="53" t="n">
        <v>44672</v>
      </c>
      <c r="AK121" s="21" t="s">
        <v>15</v>
      </c>
      <c r="AL121" s="21" t="s">
        <v>202</v>
      </c>
      <c r="AM121" s="21" t="s">
        <v>614</v>
      </c>
      <c r="AN121" s="54" t="n">
        <v>44705.4388888889</v>
      </c>
      <c r="AO121" s="21" t="s">
        <v>615</v>
      </c>
      <c r="AP121" s="21" t="s">
        <v>172</v>
      </c>
      <c r="AQ121" s="21" t="s">
        <v>173</v>
      </c>
      <c r="AR121" s="21" t="s">
        <v>172</v>
      </c>
      <c r="AS121" s="0" t="s">
        <v>173</v>
      </c>
      <c r="AT121" s="21" t="s">
        <v>172</v>
      </c>
      <c r="AU121" s="0" t="s">
        <v>173</v>
      </c>
      <c r="AV121" s="0" t="n">
        <v>126</v>
      </c>
      <c r="AW121" s="0" t="s">
        <v>173</v>
      </c>
      <c r="AX121" s="0" t="n">
        <v>18</v>
      </c>
      <c r="AY121" s="0" t="s">
        <v>173</v>
      </c>
      <c r="AZ121" s="21" t="s">
        <v>172</v>
      </c>
      <c r="BA121" s="0" t="s">
        <v>173</v>
      </c>
      <c r="BB121" s="21" t="s">
        <v>172</v>
      </c>
      <c r="BC121" s="0" t="s">
        <v>173</v>
      </c>
      <c r="BG121" s="21" t="s">
        <v>614</v>
      </c>
      <c r="BH121" s="54" t="n">
        <v>44705.4388888889</v>
      </c>
      <c r="BI121" s="21" t="s">
        <v>163</v>
      </c>
      <c r="BJ121" s="54" t="n">
        <v>44695.61875</v>
      </c>
      <c r="BK121" s="55" t="n">
        <f aca="false">COUNTIF(Reporte_Consolidación_2022___Copy[[#This Row],[Estado llamada]],"Realizada")</f>
        <v>1</v>
      </c>
      <c r="BL121" s="55" t="n">
        <f aca="false">COUNTIF(Reporte_Consolidación_2022___Copy[[#This Row],[Estado RID]],"Realizada")</f>
        <v>1</v>
      </c>
      <c r="BM121" s="55" t="n">
        <f aca="false">COUNTIF(Reporte_Consolidación_2022___Copy[[#This Row],[Estado Encuesta Directivos]],"Realizada")</f>
        <v>1</v>
      </c>
      <c r="BN121" s="55" t="n">
        <f aca="false">COUNTIF(Reporte_Consolidación_2022___Copy[[#This Row],[Estado PPT Programa Directivos]],"Realizada")</f>
        <v>1</v>
      </c>
      <c r="BO121" s="55" t="n">
        <f aca="false">COUNTIF(Reporte_Consolidación_2022___Copy[[#This Row],[Estado PPT Programa Docentes]],"Realizada")</f>
        <v>1</v>
      </c>
      <c r="BP121" s="55" t="n">
        <f aca="false">COUNTIF(Reporte_Consolidación_2022___Copy[[#This Row],[Estado Encuesta Docentes]],"Realizada")</f>
        <v>1</v>
      </c>
      <c r="BQ121" s="55" t="n">
        <f aca="false">COUNTIF(Reporte_Consolidación_2022___Copy[[#This Row],[Estado Taller PC Docentes]],"Realizada")</f>
        <v>1</v>
      </c>
      <c r="BR121" s="55" t="n">
        <f aca="false">COUNTIF(Reporte_Consolidación_2022___Copy[[#This Row],[Estado Encuesta Estudiantes]],"Realizada")</f>
        <v>1</v>
      </c>
      <c r="BS121" s="55" t="n">
        <f aca="false">COUNTIF(Reporte_Consolidación_2022___Copy[[#This Row],[Estado Infraestructura]],"Realizada")</f>
        <v>1</v>
      </c>
      <c r="BT121" s="55" t="n">
        <f aca="false">COUNTIF(Reporte_Consolidación_2022___Copy[[#This Row],[Estado Entrevista Líder Área Informática]],"Realizada")</f>
        <v>1</v>
      </c>
      <c r="BU121" s="55" t="n">
        <f aca="false">IF(Reporte_Consolidación_2022___Copy[[#This Row],[Estado Obs Aula]]="Realizada",1,IF(Reporte_Consolidación_2022___Copy[[#This Row],[Estado Obs Aula]]="NO aplica fichas",1,0))</f>
        <v>1</v>
      </c>
      <c r="BV121" s="55" t="n">
        <f aca="false">COUNTIF(Reporte_Consolidación_2022___Copy[[#This Row],[Estado Recolección Documental]],"Realizada")</f>
        <v>1</v>
      </c>
      <c r="BX121" s="56" t="n">
        <f aca="false">COUNTIF(Reporte_Consolidación_2022___Copy[[#This Row],[Nombre Coordinadora]:[Estado Recolección Documental]],"Realizada")</f>
        <v>11</v>
      </c>
      <c r="BY121" s="57" t="n">
        <f aca="false">BX121/12</f>
        <v>0.916666666666667</v>
      </c>
      <c r="BZ121" s="56" t="n">
        <f aca="false">IF(Reporte_Consolidación_2022___Copy[[#This Row],[Fecha Visita Día 1]]&gt;=DATE(2022,6,10),1,IF(Reporte_Consolidación_2022___Copy[[#This Row],[Fecha Visita Día 1]]="",2,0))</f>
        <v>0</v>
      </c>
      <c r="CA121" s="56" t="n">
        <f aca="false">IF(Reporte_Consolidación_2022___Copy[[#This Row],[Fecha Visita Día 2]]&gt;=DATE(2022,6,10),1,IF(Reporte_Consolidación_2022___Copy[[#This Row],[Fecha Visita Día 2]]="",2,0))</f>
        <v>0</v>
      </c>
    </row>
    <row r="122" customFormat="false" ht="15" hidden="true" customHeight="false" outlineLevel="0" collapsed="false">
      <c r="A122" s="21" t="s">
        <v>162</v>
      </c>
      <c r="B122" s="21" t="s">
        <v>163</v>
      </c>
      <c r="C122" s="21" t="s">
        <v>81</v>
      </c>
      <c r="D122" s="21" t="s">
        <v>285</v>
      </c>
      <c r="E122" s="21" t="s">
        <v>286</v>
      </c>
      <c r="F122" s="21" t="s">
        <v>616</v>
      </c>
      <c r="G122" s="52" t="n">
        <v>111001106968</v>
      </c>
      <c r="H122" s="0" t="n">
        <v>219</v>
      </c>
      <c r="I122" s="53" t="n">
        <v>44657</v>
      </c>
      <c r="J122" s="54" t="n">
        <v>0.333333333333333</v>
      </c>
      <c r="K122" s="21" t="s">
        <v>15</v>
      </c>
      <c r="L122" s="21" t="s">
        <v>617</v>
      </c>
      <c r="M122" s="53" t="n">
        <v>44692</v>
      </c>
      <c r="N122" s="53" t="n">
        <v>44693</v>
      </c>
      <c r="O122" s="21" t="s">
        <v>618</v>
      </c>
      <c r="P122" s="53" t="n">
        <v>44692</v>
      </c>
      <c r="Q122" s="21" t="s">
        <v>15</v>
      </c>
      <c r="R122" s="53" t="n">
        <v>44692</v>
      </c>
      <c r="S122" s="21" t="s">
        <v>15</v>
      </c>
      <c r="T122" s="53" t="n">
        <v>44692</v>
      </c>
      <c r="U122" s="21" t="s">
        <v>15</v>
      </c>
      <c r="V122" s="53" t="n">
        <v>44692</v>
      </c>
      <c r="W122" s="21" t="s">
        <v>15</v>
      </c>
      <c r="X122" s="53" t="n">
        <v>44692</v>
      </c>
      <c r="Y122" s="21" t="s">
        <v>15</v>
      </c>
      <c r="Z122" s="53" t="n">
        <v>44692</v>
      </c>
      <c r="AA122" s="21" t="s">
        <v>15</v>
      </c>
      <c r="AB122" s="53" t="n">
        <v>44692</v>
      </c>
      <c r="AC122" s="21" t="s">
        <v>15</v>
      </c>
      <c r="AD122" s="53" t="n">
        <v>44692</v>
      </c>
      <c r="AE122" s="21" t="s">
        <v>15</v>
      </c>
      <c r="AF122" s="53" t="n">
        <v>44692</v>
      </c>
      <c r="AG122" s="21" t="s">
        <v>15</v>
      </c>
      <c r="AH122" s="53"/>
      <c r="AI122" s="21" t="s">
        <v>169</v>
      </c>
      <c r="AJ122" s="53" t="n">
        <v>44692</v>
      </c>
      <c r="AK122" s="21" t="s">
        <v>15</v>
      </c>
      <c r="AL122" s="21" t="s">
        <v>202</v>
      </c>
      <c r="AM122" s="21" t="s">
        <v>614</v>
      </c>
      <c r="AN122" s="54" t="n">
        <v>44705.4395833333</v>
      </c>
      <c r="AO122" s="21" t="s">
        <v>619</v>
      </c>
      <c r="AP122" s="21" t="s">
        <v>172</v>
      </c>
      <c r="AQ122" s="21" t="s">
        <v>173</v>
      </c>
      <c r="AR122" s="21" t="s">
        <v>172</v>
      </c>
      <c r="AS122" s="0" t="s">
        <v>173</v>
      </c>
      <c r="AT122" s="21" t="s">
        <v>172</v>
      </c>
      <c r="AU122" s="0" t="s">
        <v>173</v>
      </c>
      <c r="AV122" s="0" t="n">
        <v>96</v>
      </c>
      <c r="AW122" s="0" t="s">
        <v>173</v>
      </c>
      <c r="AX122" s="0" t="n">
        <v>9</v>
      </c>
      <c r="AY122" s="0" t="s">
        <v>173</v>
      </c>
      <c r="AZ122" s="21" t="s">
        <v>172</v>
      </c>
      <c r="BA122" s="0" t="s">
        <v>173</v>
      </c>
      <c r="BB122" s="21" t="s">
        <v>172</v>
      </c>
      <c r="BC122" s="0" t="s">
        <v>173</v>
      </c>
      <c r="BF122" s="0" t="s">
        <v>620</v>
      </c>
      <c r="BG122" s="21" t="s">
        <v>614</v>
      </c>
      <c r="BH122" s="54" t="n">
        <v>44705.4395833333</v>
      </c>
      <c r="BI122" s="21" t="s">
        <v>163</v>
      </c>
      <c r="BJ122" s="54" t="n">
        <v>44699.5159722222</v>
      </c>
      <c r="BK122" s="55" t="n">
        <f aca="false">COUNTIF(Reporte_Consolidación_2022___Copy[[#This Row],[Estado llamada]],"Realizada")</f>
        <v>1</v>
      </c>
      <c r="BL122" s="55" t="n">
        <f aca="false">COUNTIF(Reporte_Consolidación_2022___Copy[[#This Row],[Estado RID]],"Realizada")</f>
        <v>1</v>
      </c>
      <c r="BM122" s="55" t="n">
        <f aca="false">COUNTIF(Reporte_Consolidación_2022___Copy[[#This Row],[Estado Encuesta Directivos]],"Realizada")</f>
        <v>1</v>
      </c>
      <c r="BN122" s="55" t="n">
        <f aca="false">COUNTIF(Reporte_Consolidación_2022___Copy[[#This Row],[Estado PPT Programa Directivos]],"Realizada")</f>
        <v>1</v>
      </c>
      <c r="BO122" s="55" t="n">
        <f aca="false">COUNTIF(Reporte_Consolidación_2022___Copy[[#This Row],[Estado PPT Programa Docentes]],"Realizada")</f>
        <v>1</v>
      </c>
      <c r="BP122" s="55" t="n">
        <f aca="false">COUNTIF(Reporte_Consolidación_2022___Copy[[#This Row],[Estado Encuesta Docentes]],"Realizada")</f>
        <v>1</v>
      </c>
      <c r="BQ122" s="55" t="n">
        <f aca="false">COUNTIF(Reporte_Consolidación_2022___Copy[[#This Row],[Estado Taller PC Docentes]],"Realizada")</f>
        <v>1</v>
      </c>
      <c r="BR122" s="55" t="n">
        <f aca="false">COUNTIF(Reporte_Consolidación_2022___Copy[[#This Row],[Estado Encuesta Estudiantes]],"Realizada")</f>
        <v>1</v>
      </c>
      <c r="BS122" s="55" t="n">
        <f aca="false">COUNTIF(Reporte_Consolidación_2022___Copy[[#This Row],[Estado Infraestructura]],"Realizada")</f>
        <v>1</v>
      </c>
      <c r="BT122" s="55" t="n">
        <f aca="false">COUNTIF(Reporte_Consolidación_2022___Copy[[#This Row],[Estado Entrevista Líder Área Informática]],"Realizada")</f>
        <v>1</v>
      </c>
      <c r="BU122" s="55" t="n">
        <f aca="false">IF(Reporte_Consolidación_2022___Copy[[#This Row],[Estado Obs Aula]]="Realizada",1,IF(Reporte_Consolidación_2022___Copy[[#This Row],[Estado Obs Aula]]="NO aplica fichas",1,0))</f>
        <v>1</v>
      </c>
      <c r="BV122" s="55" t="n">
        <f aca="false">COUNTIF(Reporte_Consolidación_2022___Copy[[#This Row],[Estado Recolección Documental]],"Realizada")</f>
        <v>1</v>
      </c>
      <c r="BX122" s="56" t="n">
        <f aca="false">COUNTIF(Reporte_Consolidación_2022___Copy[[#This Row],[Nombre Coordinadora]:[Estado Recolección Documental]],"Realizada")</f>
        <v>11</v>
      </c>
      <c r="BY122" s="57" t="n">
        <f aca="false">BX122/12</f>
        <v>0.916666666666667</v>
      </c>
      <c r="BZ122" s="56" t="n">
        <f aca="false">IF(Reporte_Consolidación_2022___Copy[[#This Row],[Fecha Visita Día 1]]&gt;=DATE(2022,6,10),1,IF(Reporte_Consolidación_2022___Copy[[#This Row],[Fecha Visita Día 1]]="",2,0))</f>
        <v>0</v>
      </c>
      <c r="CA122" s="56" t="n">
        <f aca="false">IF(Reporte_Consolidación_2022___Copy[[#This Row],[Fecha Visita Día 2]]&gt;=DATE(2022,6,10),1,IF(Reporte_Consolidación_2022___Copy[[#This Row],[Fecha Visita Día 2]]="",2,0))</f>
        <v>0</v>
      </c>
    </row>
    <row r="123" customFormat="false" ht="15" hidden="true" customHeight="false" outlineLevel="0" collapsed="false">
      <c r="A123" s="21" t="s">
        <v>162</v>
      </c>
      <c r="B123" s="21" t="s">
        <v>163</v>
      </c>
      <c r="C123" s="21" t="s">
        <v>81</v>
      </c>
      <c r="D123" s="21" t="s">
        <v>621</v>
      </c>
      <c r="E123" s="21" t="s">
        <v>622</v>
      </c>
      <c r="F123" s="21" t="s">
        <v>623</v>
      </c>
      <c r="G123" s="52" t="n">
        <v>191001000519</v>
      </c>
      <c r="H123" s="0" t="n">
        <v>220</v>
      </c>
      <c r="I123" s="53" t="n">
        <v>44662</v>
      </c>
      <c r="J123" s="54" t="n">
        <v>0.583333333333333</v>
      </c>
      <c r="K123" s="21" t="s">
        <v>15</v>
      </c>
      <c r="L123" s="21" t="s">
        <v>612</v>
      </c>
      <c r="M123" s="53" t="n">
        <v>44684</v>
      </c>
      <c r="N123" s="53" t="n">
        <v>44685</v>
      </c>
      <c r="O123" s="21" t="s">
        <v>624</v>
      </c>
      <c r="P123" s="53" t="n">
        <v>44684</v>
      </c>
      <c r="Q123" s="21" t="s">
        <v>15</v>
      </c>
      <c r="R123" s="53" t="n">
        <v>44685</v>
      </c>
      <c r="S123" s="21" t="s">
        <v>15</v>
      </c>
      <c r="T123" s="53" t="n">
        <v>44685</v>
      </c>
      <c r="U123" s="21" t="s">
        <v>15</v>
      </c>
      <c r="V123" s="53" t="n">
        <v>44684</v>
      </c>
      <c r="W123" s="21" t="s">
        <v>15</v>
      </c>
      <c r="X123" s="53" t="n">
        <v>44685</v>
      </c>
      <c r="Y123" s="21" t="s">
        <v>15</v>
      </c>
      <c r="Z123" s="53" t="n">
        <v>44683</v>
      </c>
      <c r="AA123" s="21" t="s">
        <v>15</v>
      </c>
      <c r="AB123" s="53" t="n">
        <v>44685</v>
      </c>
      <c r="AC123" s="21" t="s">
        <v>15</v>
      </c>
      <c r="AD123" s="53" t="n">
        <v>44684</v>
      </c>
      <c r="AE123" s="21" t="s">
        <v>15</v>
      </c>
      <c r="AF123" s="53" t="n">
        <v>44684</v>
      </c>
      <c r="AG123" s="21" t="s">
        <v>15</v>
      </c>
      <c r="AH123" s="53"/>
      <c r="AI123" s="21" t="s">
        <v>169</v>
      </c>
      <c r="AJ123" s="53" t="n">
        <v>44684</v>
      </c>
      <c r="AK123" s="21" t="s">
        <v>15</v>
      </c>
      <c r="AL123" s="21" t="s">
        <v>202</v>
      </c>
      <c r="AM123" s="21" t="s">
        <v>614</v>
      </c>
      <c r="AN123" s="54" t="n">
        <v>44712.8083333333</v>
      </c>
      <c r="AO123" s="21" t="s">
        <v>625</v>
      </c>
      <c r="AP123" s="21" t="s">
        <v>172</v>
      </c>
      <c r="AQ123" s="21" t="s">
        <v>173</v>
      </c>
      <c r="AR123" s="21" t="s">
        <v>172</v>
      </c>
      <c r="AS123" s="0" t="s">
        <v>173</v>
      </c>
      <c r="AT123" s="21" t="s">
        <v>172</v>
      </c>
      <c r="AU123" s="0" t="s">
        <v>173</v>
      </c>
      <c r="AV123" s="0" t="n">
        <v>65</v>
      </c>
      <c r="AW123" s="0" t="s">
        <v>173</v>
      </c>
      <c r="AX123" s="0" t="n">
        <v>19</v>
      </c>
      <c r="AY123" s="0" t="s">
        <v>173</v>
      </c>
      <c r="AZ123" s="21" t="s">
        <v>172</v>
      </c>
      <c r="BA123" s="0" t="s">
        <v>173</v>
      </c>
      <c r="BB123" s="21" t="s">
        <v>172</v>
      </c>
      <c r="BC123" s="0" t="s">
        <v>173</v>
      </c>
      <c r="BF123" s="0" t="s">
        <v>626</v>
      </c>
      <c r="BG123" s="21" t="s">
        <v>614</v>
      </c>
      <c r="BH123" s="54" t="n">
        <v>44712.8083333333</v>
      </c>
      <c r="BI123" s="21" t="s">
        <v>163</v>
      </c>
      <c r="BJ123" s="54" t="n">
        <v>44712.6236111111</v>
      </c>
      <c r="BK123" s="55" t="n">
        <f aca="false">COUNTIF(Reporte_Consolidación_2022___Copy[[#This Row],[Estado llamada]],"Realizada")</f>
        <v>1</v>
      </c>
      <c r="BL123" s="55" t="n">
        <f aca="false">COUNTIF(Reporte_Consolidación_2022___Copy[[#This Row],[Estado RID]],"Realizada")</f>
        <v>1</v>
      </c>
      <c r="BM123" s="55" t="n">
        <f aca="false">COUNTIF(Reporte_Consolidación_2022___Copy[[#This Row],[Estado Encuesta Directivos]],"Realizada")</f>
        <v>1</v>
      </c>
      <c r="BN123" s="55" t="n">
        <f aca="false">COUNTIF(Reporte_Consolidación_2022___Copy[[#This Row],[Estado PPT Programa Directivos]],"Realizada")</f>
        <v>1</v>
      </c>
      <c r="BO123" s="55" t="n">
        <f aca="false">COUNTIF(Reporte_Consolidación_2022___Copy[[#This Row],[Estado PPT Programa Docentes]],"Realizada")</f>
        <v>1</v>
      </c>
      <c r="BP123" s="55" t="n">
        <f aca="false">COUNTIF(Reporte_Consolidación_2022___Copy[[#This Row],[Estado Encuesta Docentes]],"Realizada")</f>
        <v>1</v>
      </c>
      <c r="BQ123" s="55" t="n">
        <f aca="false">COUNTIF(Reporte_Consolidación_2022___Copy[[#This Row],[Estado Taller PC Docentes]],"Realizada")</f>
        <v>1</v>
      </c>
      <c r="BR123" s="55" t="n">
        <f aca="false">COUNTIF(Reporte_Consolidación_2022___Copy[[#This Row],[Estado Encuesta Estudiantes]],"Realizada")</f>
        <v>1</v>
      </c>
      <c r="BS123" s="55" t="n">
        <f aca="false">COUNTIF(Reporte_Consolidación_2022___Copy[[#This Row],[Estado Infraestructura]],"Realizada")</f>
        <v>1</v>
      </c>
      <c r="BT123" s="55" t="n">
        <f aca="false">COUNTIF(Reporte_Consolidación_2022___Copy[[#This Row],[Estado Entrevista Líder Área Informática]],"Realizada")</f>
        <v>1</v>
      </c>
      <c r="BU123" s="55" t="n">
        <f aca="false">IF(Reporte_Consolidación_2022___Copy[[#This Row],[Estado Obs Aula]]="Realizada",1,IF(Reporte_Consolidación_2022___Copy[[#This Row],[Estado Obs Aula]]="NO aplica fichas",1,0))</f>
        <v>1</v>
      </c>
      <c r="BV123" s="55" t="n">
        <f aca="false">COUNTIF(Reporte_Consolidación_2022___Copy[[#This Row],[Estado Recolección Documental]],"Realizada")</f>
        <v>1</v>
      </c>
      <c r="BX123" s="56" t="n">
        <f aca="false">COUNTIF(Reporte_Consolidación_2022___Copy[[#This Row],[Nombre Coordinadora]:[Estado Recolección Documental]],"Realizada")</f>
        <v>11</v>
      </c>
      <c r="BY123" s="57" t="n">
        <f aca="false">BX123/12</f>
        <v>0.916666666666667</v>
      </c>
      <c r="BZ123" s="56" t="n">
        <f aca="false">IF(Reporte_Consolidación_2022___Copy[[#This Row],[Fecha Visita Día 1]]&gt;=DATE(2022,6,10),1,IF(Reporte_Consolidación_2022___Copy[[#This Row],[Fecha Visita Día 1]]="",2,0))</f>
        <v>0</v>
      </c>
      <c r="CA123" s="56" t="n">
        <f aca="false">IF(Reporte_Consolidación_2022___Copy[[#This Row],[Fecha Visita Día 2]]&gt;=DATE(2022,6,10),1,IF(Reporte_Consolidación_2022___Copy[[#This Row],[Fecha Visita Día 2]]="",2,0))</f>
        <v>0</v>
      </c>
    </row>
    <row r="124" customFormat="false" ht="15" hidden="true" customHeight="false" outlineLevel="0" collapsed="false">
      <c r="A124" s="21" t="s">
        <v>162</v>
      </c>
      <c r="B124" s="21" t="s">
        <v>163</v>
      </c>
      <c r="C124" s="21" t="s">
        <v>81</v>
      </c>
      <c r="D124" s="21" t="s">
        <v>621</v>
      </c>
      <c r="E124" s="21" t="s">
        <v>622</v>
      </c>
      <c r="F124" s="21" t="s">
        <v>627</v>
      </c>
      <c r="G124" s="52" t="n">
        <v>191001000489</v>
      </c>
      <c r="H124" s="0" t="n">
        <v>221</v>
      </c>
      <c r="I124" s="53" t="n">
        <v>44662</v>
      </c>
      <c r="J124" s="54" t="n">
        <v>0.604166666666667</v>
      </c>
      <c r="K124" s="21" t="s">
        <v>15</v>
      </c>
      <c r="L124" s="21" t="s">
        <v>612</v>
      </c>
      <c r="M124" s="53" t="n">
        <v>44686</v>
      </c>
      <c r="N124" s="53" t="n">
        <v>44687</v>
      </c>
      <c r="O124" s="21" t="s">
        <v>628</v>
      </c>
      <c r="P124" s="53" t="n">
        <v>44683</v>
      </c>
      <c r="Q124" s="21" t="s">
        <v>15</v>
      </c>
      <c r="R124" s="53" t="n">
        <v>44683</v>
      </c>
      <c r="S124" s="21" t="s">
        <v>15</v>
      </c>
      <c r="T124" s="53" t="n">
        <v>44685</v>
      </c>
      <c r="U124" s="21" t="s">
        <v>15</v>
      </c>
      <c r="V124" s="53" t="n">
        <v>44683</v>
      </c>
      <c r="W124" s="21" t="s">
        <v>15</v>
      </c>
      <c r="X124" s="53" t="n">
        <v>44683</v>
      </c>
      <c r="Y124" s="21" t="s">
        <v>15</v>
      </c>
      <c r="Z124" s="53" t="n">
        <v>44685</v>
      </c>
      <c r="AA124" s="21" t="s">
        <v>15</v>
      </c>
      <c r="AB124" s="53" t="n">
        <v>44684</v>
      </c>
      <c r="AC124" s="21" t="s">
        <v>15</v>
      </c>
      <c r="AD124" s="53" t="n">
        <v>44684</v>
      </c>
      <c r="AE124" s="21" t="s">
        <v>15</v>
      </c>
      <c r="AF124" s="53" t="n">
        <v>44684</v>
      </c>
      <c r="AG124" s="21" t="s">
        <v>15</v>
      </c>
      <c r="AH124" s="53"/>
      <c r="AI124" s="21" t="s">
        <v>169</v>
      </c>
      <c r="AJ124" s="53" t="n">
        <v>44684</v>
      </c>
      <c r="AK124" s="21" t="s">
        <v>15</v>
      </c>
      <c r="AL124" s="21" t="s">
        <v>202</v>
      </c>
      <c r="AM124" s="21" t="s">
        <v>614</v>
      </c>
      <c r="AN124" s="54" t="n">
        <v>44712.6326388889</v>
      </c>
      <c r="AO124" s="21" t="s">
        <v>629</v>
      </c>
      <c r="AP124" s="21" t="s">
        <v>172</v>
      </c>
      <c r="AQ124" s="21" t="s">
        <v>173</v>
      </c>
      <c r="AR124" s="21" t="s">
        <v>172</v>
      </c>
      <c r="AS124" s="0" t="s">
        <v>173</v>
      </c>
      <c r="AT124" s="21" t="s">
        <v>172</v>
      </c>
      <c r="AU124" s="0" t="s">
        <v>173</v>
      </c>
      <c r="AV124" s="0" t="n">
        <v>54</v>
      </c>
      <c r="AW124" s="0" t="s">
        <v>173</v>
      </c>
      <c r="AX124" s="0" t="n">
        <v>8</v>
      </c>
      <c r="AY124" s="0" t="s">
        <v>173</v>
      </c>
      <c r="AZ124" s="21" t="s">
        <v>172</v>
      </c>
      <c r="BA124" s="0" t="s">
        <v>173</v>
      </c>
      <c r="BB124" s="21" t="s">
        <v>172</v>
      </c>
      <c r="BC124" s="0" t="s">
        <v>173</v>
      </c>
      <c r="BG124" s="21" t="s">
        <v>614</v>
      </c>
      <c r="BH124" s="54" t="n">
        <v>44712.6326388889</v>
      </c>
      <c r="BI124" s="21" t="s">
        <v>163</v>
      </c>
      <c r="BJ124" s="54" t="n">
        <v>44712.6236111111</v>
      </c>
      <c r="BK124" s="55" t="n">
        <f aca="false">COUNTIF(Reporte_Consolidación_2022___Copy[[#This Row],[Estado llamada]],"Realizada")</f>
        <v>1</v>
      </c>
      <c r="BL124" s="55" t="n">
        <f aca="false">COUNTIF(Reporte_Consolidación_2022___Copy[[#This Row],[Estado RID]],"Realizada")</f>
        <v>1</v>
      </c>
      <c r="BM124" s="55" t="n">
        <f aca="false">COUNTIF(Reporte_Consolidación_2022___Copy[[#This Row],[Estado Encuesta Directivos]],"Realizada")</f>
        <v>1</v>
      </c>
      <c r="BN124" s="55" t="n">
        <f aca="false">COUNTIF(Reporte_Consolidación_2022___Copy[[#This Row],[Estado PPT Programa Directivos]],"Realizada")</f>
        <v>1</v>
      </c>
      <c r="BO124" s="55" t="n">
        <f aca="false">COUNTIF(Reporte_Consolidación_2022___Copy[[#This Row],[Estado PPT Programa Docentes]],"Realizada")</f>
        <v>1</v>
      </c>
      <c r="BP124" s="55" t="n">
        <f aca="false">COUNTIF(Reporte_Consolidación_2022___Copy[[#This Row],[Estado Encuesta Docentes]],"Realizada")</f>
        <v>1</v>
      </c>
      <c r="BQ124" s="55" t="n">
        <f aca="false">COUNTIF(Reporte_Consolidación_2022___Copy[[#This Row],[Estado Taller PC Docentes]],"Realizada")</f>
        <v>1</v>
      </c>
      <c r="BR124" s="55" t="n">
        <f aca="false">COUNTIF(Reporte_Consolidación_2022___Copy[[#This Row],[Estado Encuesta Estudiantes]],"Realizada")</f>
        <v>1</v>
      </c>
      <c r="BS124" s="55" t="n">
        <f aca="false">COUNTIF(Reporte_Consolidación_2022___Copy[[#This Row],[Estado Infraestructura]],"Realizada")</f>
        <v>1</v>
      </c>
      <c r="BT124" s="55" t="n">
        <f aca="false">COUNTIF(Reporte_Consolidación_2022___Copy[[#This Row],[Estado Entrevista Líder Área Informática]],"Realizada")</f>
        <v>1</v>
      </c>
      <c r="BU124" s="55" t="n">
        <f aca="false">IF(Reporte_Consolidación_2022___Copy[[#This Row],[Estado Obs Aula]]="Realizada",1,IF(Reporte_Consolidación_2022___Copy[[#This Row],[Estado Obs Aula]]="NO aplica fichas",1,0))</f>
        <v>1</v>
      </c>
      <c r="BV124" s="55" t="n">
        <f aca="false">COUNTIF(Reporte_Consolidación_2022___Copy[[#This Row],[Estado Recolección Documental]],"Realizada")</f>
        <v>1</v>
      </c>
      <c r="BX124" s="56" t="n">
        <f aca="false">COUNTIF(Reporte_Consolidación_2022___Copy[[#This Row],[Nombre Coordinadora]:[Estado Recolección Documental]],"Realizada")</f>
        <v>11</v>
      </c>
      <c r="BY124" s="57" t="n">
        <f aca="false">BX124/12</f>
        <v>0.916666666666667</v>
      </c>
      <c r="BZ124" s="56" t="n">
        <f aca="false">IF(Reporte_Consolidación_2022___Copy[[#This Row],[Fecha Visita Día 1]]&gt;=DATE(2022,6,10),1,IF(Reporte_Consolidación_2022___Copy[[#This Row],[Fecha Visita Día 1]]="",2,0))</f>
        <v>0</v>
      </c>
      <c r="CA124" s="56" t="n">
        <f aca="false">IF(Reporte_Consolidación_2022___Copy[[#This Row],[Fecha Visita Día 2]]&gt;=DATE(2022,6,10),1,IF(Reporte_Consolidación_2022___Copy[[#This Row],[Fecha Visita Día 2]]="",2,0))</f>
        <v>0</v>
      </c>
    </row>
    <row r="125" customFormat="false" ht="15" hidden="true" customHeight="false" outlineLevel="0" collapsed="false">
      <c r="A125" s="21" t="s">
        <v>162</v>
      </c>
      <c r="B125" s="21" t="s">
        <v>163</v>
      </c>
      <c r="C125" s="21" t="s">
        <v>81</v>
      </c>
      <c r="D125" s="21" t="s">
        <v>285</v>
      </c>
      <c r="E125" s="21" t="s">
        <v>286</v>
      </c>
      <c r="F125" s="21" t="s">
        <v>630</v>
      </c>
      <c r="G125" s="52" t="n">
        <v>111001030015</v>
      </c>
      <c r="H125" s="0" t="n">
        <v>222</v>
      </c>
      <c r="I125" s="53" t="n">
        <v>44662</v>
      </c>
      <c r="J125" s="54" t="n">
        <v>0.4</v>
      </c>
      <c r="K125" s="21" t="s">
        <v>15</v>
      </c>
      <c r="L125" s="21" t="s">
        <v>612</v>
      </c>
      <c r="M125" s="53" t="n">
        <v>44677</v>
      </c>
      <c r="N125" s="53" t="n">
        <v>44678</v>
      </c>
      <c r="O125" s="21" t="s">
        <v>631</v>
      </c>
      <c r="P125" s="53" t="n">
        <v>44677</v>
      </c>
      <c r="Q125" s="21" t="s">
        <v>15</v>
      </c>
      <c r="R125" s="53" t="n">
        <v>44677</v>
      </c>
      <c r="S125" s="21" t="s">
        <v>15</v>
      </c>
      <c r="T125" s="53" t="n">
        <v>44677</v>
      </c>
      <c r="U125" s="21" t="s">
        <v>15</v>
      </c>
      <c r="V125" s="53" t="n">
        <v>44705</v>
      </c>
      <c r="W125" s="21" t="s">
        <v>15</v>
      </c>
      <c r="X125" s="53" t="n">
        <v>44691</v>
      </c>
      <c r="Y125" s="21" t="s">
        <v>15</v>
      </c>
      <c r="Z125" s="53" t="n">
        <v>44691</v>
      </c>
      <c r="AA125" s="21" t="s">
        <v>15</v>
      </c>
      <c r="AB125" s="53" t="n">
        <v>44678</v>
      </c>
      <c r="AC125" s="21" t="s">
        <v>15</v>
      </c>
      <c r="AD125" s="53" t="n">
        <v>44677</v>
      </c>
      <c r="AE125" s="21" t="s">
        <v>15</v>
      </c>
      <c r="AF125" s="53" t="n">
        <v>44677</v>
      </c>
      <c r="AG125" s="21" t="s">
        <v>15</v>
      </c>
      <c r="AH125" s="53"/>
      <c r="AI125" s="21" t="s">
        <v>169</v>
      </c>
      <c r="AJ125" s="53" t="n">
        <v>44677</v>
      </c>
      <c r="AK125" s="21" t="s">
        <v>15</v>
      </c>
      <c r="AL125" s="21" t="s">
        <v>202</v>
      </c>
      <c r="AM125" s="21" t="s">
        <v>163</v>
      </c>
      <c r="AN125" s="54" t="n">
        <v>44712.6243055556</v>
      </c>
      <c r="AO125" s="21" t="s">
        <v>632</v>
      </c>
      <c r="AP125" s="21" t="s">
        <v>172</v>
      </c>
      <c r="AQ125" s="21" t="s">
        <v>173</v>
      </c>
      <c r="AR125" s="21" t="s">
        <v>172</v>
      </c>
      <c r="AS125" s="0" t="s">
        <v>173</v>
      </c>
      <c r="AT125" s="21" t="s">
        <v>172</v>
      </c>
      <c r="AU125" s="0" t="s">
        <v>173</v>
      </c>
      <c r="AV125" s="0" t="n">
        <v>119</v>
      </c>
      <c r="AW125" s="0" t="s">
        <v>173</v>
      </c>
      <c r="AX125" s="0" t="n">
        <v>10</v>
      </c>
      <c r="AY125" s="0" t="s">
        <v>173</v>
      </c>
      <c r="AZ125" s="21" t="s">
        <v>172</v>
      </c>
      <c r="BA125" s="0" t="s">
        <v>173</v>
      </c>
      <c r="BB125" s="21" t="s">
        <v>172</v>
      </c>
      <c r="BC125" s="0" t="s">
        <v>173</v>
      </c>
      <c r="BF125" s="0" t="s">
        <v>633</v>
      </c>
      <c r="BG125" s="21" t="s">
        <v>614</v>
      </c>
      <c r="BH125" s="54" t="n">
        <v>44705.4402777778</v>
      </c>
      <c r="BI125" s="21" t="s">
        <v>163</v>
      </c>
      <c r="BJ125" s="54" t="n">
        <v>44712.6243055556</v>
      </c>
      <c r="BK125" s="55" t="n">
        <f aca="false">COUNTIF(Reporte_Consolidación_2022___Copy[[#This Row],[Estado llamada]],"Realizada")</f>
        <v>1</v>
      </c>
      <c r="BL125" s="55" t="n">
        <f aca="false">COUNTIF(Reporte_Consolidación_2022___Copy[[#This Row],[Estado RID]],"Realizada")</f>
        <v>1</v>
      </c>
      <c r="BM125" s="55" t="n">
        <f aca="false">COUNTIF(Reporte_Consolidación_2022___Copy[[#This Row],[Estado Encuesta Directivos]],"Realizada")</f>
        <v>1</v>
      </c>
      <c r="BN125" s="55" t="n">
        <f aca="false">COUNTIF(Reporte_Consolidación_2022___Copy[[#This Row],[Estado PPT Programa Directivos]],"Realizada")</f>
        <v>1</v>
      </c>
      <c r="BO125" s="55" t="n">
        <f aca="false">COUNTIF(Reporte_Consolidación_2022___Copy[[#This Row],[Estado PPT Programa Docentes]],"Realizada")</f>
        <v>1</v>
      </c>
      <c r="BP125" s="55" t="n">
        <f aca="false">COUNTIF(Reporte_Consolidación_2022___Copy[[#This Row],[Estado Encuesta Docentes]],"Realizada")</f>
        <v>1</v>
      </c>
      <c r="BQ125" s="55" t="n">
        <f aca="false">COUNTIF(Reporte_Consolidación_2022___Copy[[#This Row],[Estado Taller PC Docentes]],"Realizada")</f>
        <v>1</v>
      </c>
      <c r="BR125" s="55" t="n">
        <f aca="false">COUNTIF(Reporte_Consolidación_2022___Copy[[#This Row],[Estado Encuesta Estudiantes]],"Realizada")</f>
        <v>1</v>
      </c>
      <c r="BS125" s="55" t="n">
        <f aca="false">COUNTIF(Reporte_Consolidación_2022___Copy[[#This Row],[Estado Infraestructura]],"Realizada")</f>
        <v>1</v>
      </c>
      <c r="BT125" s="55" t="n">
        <f aca="false">COUNTIF(Reporte_Consolidación_2022___Copy[[#This Row],[Estado Entrevista Líder Área Informática]],"Realizada")</f>
        <v>1</v>
      </c>
      <c r="BU125" s="55" t="n">
        <f aca="false">IF(Reporte_Consolidación_2022___Copy[[#This Row],[Estado Obs Aula]]="Realizada",1,IF(Reporte_Consolidación_2022___Copy[[#This Row],[Estado Obs Aula]]="NO aplica fichas",1,0))</f>
        <v>1</v>
      </c>
      <c r="BV125" s="55" t="n">
        <f aca="false">COUNTIF(Reporte_Consolidación_2022___Copy[[#This Row],[Estado Recolección Documental]],"Realizada")</f>
        <v>1</v>
      </c>
      <c r="BX125" s="56" t="n">
        <f aca="false">COUNTIF(Reporte_Consolidación_2022___Copy[[#This Row],[Nombre Coordinadora]:[Estado Recolección Documental]],"Realizada")</f>
        <v>11</v>
      </c>
      <c r="BY125" s="57" t="n">
        <f aca="false">BX125/12</f>
        <v>0.916666666666667</v>
      </c>
      <c r="BZ125" s="56" t="n">
        <f aca="false">IF(Reporte_Consolidación_2022___Copy[[#This Row],[Fecha Visita Día 1]]&gt;=DATE(2022,6,10),1,IF(Reporte_Consolidación_2022___Copy[[#This Row],[Fecha Visita Día 1]]="",2,0))</f>
        <v>0</v>
      </c>
      <c r="CA125" s="56" t="n">
        <f aca="false">IF(Reporte_Consolidación_2022___Copy[[#This Row],[Fecha Visita Día 2]]&gt;=DATE(2022,6,10),1,IF(Reporte_Consolidación_2022___Copy[[#This Row],[Fecha Visita Día 2]]="",2,0))</f>
        <v>0</v>
      </c>
    </row>
    <row r="126" customFormat="false" ht="15" hidden="true" customHeight="false" outlineLevel="0" collapsed="false">
      <c r="A126" s="21" t="s">
        <v>162</v>
      </c>
      <c r="B126" s="21" t="s">
        <v>163</v>
      </c>
      <c r="C126" s="21" t="s">
        <v>81</v>
      </c>
      <c r="D126" s="21" t="s">
        <v>285</v>
      </c>
      <c r="E126" s="21" t="s">
        <v>286</v>
      </c>
      <c r="F126" s="21" t="s">
        <v>634</v>
      </c>
      <c r="G126" s="52" t="n">
        <v>111001030066</v>
      </c>
      <c r="H126" s="0" t="n">
        <v>223</v>
      </c>
      <c r="I126" s="53" t="n">
        <v>44662</v>
      </c>
      <c r="J126" s="54" t="n">
        <v>0.40625</v>
      </c>
      <c r="K126" s="21" t="s">
        <v>15</v>
      </c>
      <c r="L126" s="21" t="s">
        <v>635</v>
      </c>
      <c r="M126" s="53" t="n">
        <v>44677</v>
      </c>
      <c r="N126" s="53" t="n">
        <v>44694</v>
      </c>
      <c r="O126" s="21" t="s">
        <v>636</v>
      </c>
      <c r="P126" s="53" t="n">
        <v>44677</v>
      </c>
      <c r="Q126" s="21" t="s">
        <v>15</v>
      </c>
      <c r="R126" s="53" t="n">
        <v>44677</v>
      </c>
      <c r="S126" s="21" t="s">
        <v>15</v>
      </c>
      <c r="T126" s="53" t="n">
        <v>44677</v>
      </c>
      <c r="U126" s="21" t="s">
        <v>15</v>
      </c>
      <c r="V126" s="53" t="n">
        <v>44677</v>
      </c>
      <c r="W126" s="21" t="s">
        <v>15</v>
      </c>
      <c r="X126" s="53" t="n">
        <v>44694</v>
      </c>
      <c r="Y126" s="21" t="s">
        <v>15</v>
      </c>
      <c r="Z126" s="53" t="n">
        <v>44694</v>
      </c>
      <c r="AA126" s="21" t="s">
        <v>15</v>
      </c>
      <c r="AB126" s="53" t="n">
        <v>44694</v>
      </c>
      <c r="AC126" s="21" t="s">
        <v>15</v>
      </c>
      <c r="AD126" s="53" t="n">
        <v>44694</v>
      </c>
      <c r="AE126" s="21" t="s">
        <v>15</v>
      </c>
      <c r="AF126" s="53" t="n">
        <v>44694</v>
      </c>
      <c r="AG126" s="21" t="s">
        <v>15</v>
      </c>
      <c r="AH126" s="53"/>
      <c r="AI126" s="21" t="s">
        <v>169</v>
      </c>
      <c r="AJ126" s="53" t="n">
        <v>44694</v>
      </c>
      <c r="AK126" s="21" t="s">
        <v>15</v>
      </c>
      <c r="AL126" s="21" t="s">
        <v>202</v>
      </c>
      <c r="AM126" s="21" t="s">
        <v>163</v>
      </c>
      <c r="AN126" s="54" t="n">
        <v>44699.1152777778</v>
      </c>
      <c r="AO126" s="21" t="s">
        <v>637</v>
      </c>
      <c r="AP126" s="21" t="s">
        <v>172</v>
      </c>
      <c r="AQ126" s="21" t="s">
        <v>173</v>
      </c>
      <c r="AR126" s="21" t="s">
        <v>172</v>
      </c>
      <c r="AS126" s="0" t="s">
        <v>173</v>
      </c>
      <c r="AT126" s="21" t="s">
        <v>172</v>
      </c>
      <c r="AU126" s="0" t="s">
        <v>173</v>
      </c>
      <c r="AV126" s="0" t="n">
        <v>160</v>
      </c>
      <c r="AW126" s="0" t="s">
        <v>173</v>
      </c>
      <c r="AX126" s="0" t="n">
        <v>32</v>
      </c>
      <c r="AY126" s="0" t="s">
        <v>173</v>
      </c>
      <c r="AZ126" s="21" t="s">
        <v>172</v>
      </c>
      <c r="BA126" s="0" t="s">
        <v>173</v>
      </c>
      <c r="BB126" s="21" t="s">
        <v>172</v>
      </c>
      <c r="BC126" s="0" t="s">
        <v>173</v>
      </c>
      <c r="BG126" s="21" t="s">
        <v>614</v>
      </c>
      <c r="BH126" s="54" t="n">
        <v>44696.7784722222</v>
      </c>
      <c r="BI126" s="21" t="s">
        <v>163</v>
      </c>
      <c r="BJ126" s="54" t="n">
        <v>44699.1152777778</v>
      </c>
      <c r="BK126" s="55" t="n">
        <f aca="false">COUNTIF(Reporte_Consolidación_2022___Copy[[#This Row],[Estado llamada]],"Realizada")</f>
        <v>1</v>
      </c>
      <c r="BL126" s="55" t="n">
        <f aca="false">COUNTIF(Reporte_Consolidación_2022___Copy[[#This Row],[Estado RID]],"Realizada")</f>
        <v>1</v>
      </c>
      <c r="BM126" s="55" t="n">
        <f aca="false">COUNTIF(Reporte_Consolidación_2022___Copy[[#This Row],[Estado Encuesta Directivos]],"Realizada")</f>
        <v>1</v>
      </c>
      <c r="BN126" s="55" t="n">
        <f aca="false">COUNTIF(Reporte_Consolidación_2022___Copy[[#This Row],[Estado PPT Programa Directivos]],"Realizada")</f>
        <v>1</v>
      </c>
      <c r="BO126" s="55" t="n">
        <f aca="false">COUNTIF(Reporte_Consolidación_2022___Copy[[#This Row],[Estado PPT Programa Docentes]],"Realizada")</f>
        <v>1</v>
      </c>
      <c r="BP126" s="55" t="n">
        <f aca="false">COUNTIF(Reporte_Consolidación_2022___Copy[[#This Row],[Estado Encuesta Docentes]],"Realizada")</f>
        <v>1</v>
      </c>
      <c r="BQ126" s="55" t="n">
        <f aca="false">COUNTIF(Reporte_Consolidación_2022___Copy[[#This Row],[Estado Taller PC Docentes]],"Realizada")</f>
        <v>1</v>
      </c>
      <c r="BR126" s="55" t="n">
        <f aca="false">COUNTIF(Reporte_Consolidación_2022___Copy[[#This Row],[Estado Encuesta Estudiantes]],"Realizada")</f>
        <v>1</v>
      </c>
      <c r="BS126" s="55" t="n">
        <f aca="false">COUNTIF(Reporte_Consolidación_2022___Copy[[#This Row],[Estado Infraestructura]],"Realizada")</f>
        <v>1</v>
      </c>
      <c r="BT126" s="55" t="n">
        <f aca="false">COUNTIF(Reporte_Consolidación_2022___Copy[[#This Row],[Estado Entrevista Líder Área Informática]],"Realizada")</f>
        <v>1</v>
      </c>
      <c r="BU126" s="55" t="n">
        <f aca="false">IF(Reporte_Consolidación_2022___Copy[[#This Row],[Estado Obs Aula]]="Realizada",1,IF(Reporte_Consolidación_2022___Copy[[#This Row],[Estado Obs Aula]]="NO aplica fichas",1,0))</f>
        <v>1</v>
      </c>
      <c r="BV126" s="55" t="n">
        <f aca="false">COUNTIF(Reporte_Consolidación_2022___Copy[[#This Row],[Estado Recolección Documental]],"Realizada")</f>
        <v>1</v>
      </c>
      <c r="BX126" s="56" t="n">
        <f aca="false">COUNTIF(Reporte_Consolidación_2022___Copy[[#This Row],[Nombre Coordinadora]:[Estado Recolección Documental]],"Realizada")</f>
        <v>11</v>
      </c>
      <c r="BY126" s="57" t="n">
        <f aca="false">BX126/12</f>
        <v>0.916666666666667</v>
      </c>
      <c r="BZ126" s="56" t="n">
        <f aca="false">IF(Reporte_Consolidación_2022___Copy[[#This Row],[Fecha Visita Día 1]]&gt;=DATE(2022,6,10),1,IF(Reporte_Consolidación_2022___Copy[[#This Row],[Fecha Visita Día 1]]="",2,0))</f>
        <v>0</v>
      </c>
      <c r="CA126" s="56" t="n">
        <f aca="false">IF(Reporte_Consolidación_2022___Copy[[#This Row],[Fecha Visita Día 2]]&gt;=DATE(2022,6,10),1,IF(Reporte_Consolidación_2022___Copy[[#This Row],[Fecha Visita Día 2]]="",2,0))</f>
        <v>0</v>
      </c>
    </row>
    <row r="127" customFormat="false" ht="15" hidden="true" customHeight="false" outlineLevel="0" collapsed="false">
      <c r="A127" s="21" t="s">
        <v>162</v>
      </c>
      <c r="B127" s="21" t="s">
        <v>163</v>
      </c>
      <c r="C127" s="21" t="s">
        <v>81</v>
      </c>
      <c r="D127" s="21" t="s">
        <v>285</v>
      </c>
      <c r="E127" s="21" t="s">
        <v>286</v>
      </c>
      <c r="F127" s="21" t="s">
        <v>638</v>
      </c>
      <c r="G127" s="52" t="n">
        <v>211850001317</v>
      </c>
      <c r="H127" s="0" t="n">
        <v>224</v>
      </c>
      <c r="I127" s="53" t="n">
        <v>44662</v>
      </c>
      <c r="J127" s="54" t="n">
        <v>0.729166666666667</v>
      </c>
      <c r="K127" s="21" t="s">
        <v>15</v>
      </c>
      <c r="L127" s="21" t="s">
        <v>612</v>
      </c>
      <c r="M127" s="53" t="n">
        <v>44680</v>
      </c>
      <c r="N127" s="53" t="n">
        <v>44683</v>
      </c>
      <c r="O127" s="21" t="s">
        <v>639</v>
      </c>
      <c r="P127" s="53" t="n">
        <v>44680</v>
      </c>
      <c r="Q127" s="21" t="s">
        <v>15</v>
      </c>
      <c r="R127" s="53" t="n">
        <v>44680</v>
      </c>
      <c r="S127" s="21" t="s">
        <v>15</v>
      </c>
      <c r="T127" s="53" t="n">
        <v>44680</v>
      </c>
      <c r="U127" s="21" t="s">
        <v>15</v>
      </c>
      <c r="V127" s="53" t="n">
        <v>44680</v>
      </c>
      <c r="W127" s="21" t="s">
        <v>15</v>
      </c>
      <c r="X127" s="53" t="n">
        <v>44680</v>
      </c>
      <c r="Y127" s="21" t="s">
        <v>15</v>
      </c>
      <c r="Z127" s="53" t="n">
        <v>44680</v>
      </c>
      <c r="AA127" s="21" t="s">
        <v>15</v>
      </c>
      <c r="AB127" s="53" t="n">
        <v>44680</v>
      </c>
      <c r="AC127" s="21" t="s">
        <v>15</v>
      </c>
      <c r="AD127" s="53" t="n">
        <v>44680</v>
      </c>
      <c r="AE127" s="21" t="s">
        <v>15</v>
      </c>
      <c r="AF127" s="53" t="n">
        <v>44680</v>
      </c>
      <c r="AG127" s="21" t="s">
        <v>15</v>
      </c>
      <c r="AH127" s="53"/>
      <c r="AI127" s="21" t="s">
        <v>169</v>
      </c>
      <c r="AJ127" s="53" t="n">
        <v>44680</v>
      </c>
      <c r="AK127" s="21" t="s">
        <v>15</v>
      </c>
      <c r="AL127" s="21" t="s">
        <v>202</v>
      </c>
      <c r="AM127" s="21" t="s">
        <v>614</v>
      </c>
      <c r="AN127" s="54" t="n">
        <v>44712.80625</v>
      </c>
      <c r="AO127" s="21" t="s">
        <v>640</v>
      </c>
      <c r="AP127" s="21" t="s">
        <v>172</v>
      </c>
      <c r="AQ127" s="21" t="s">
        <v>173</v>
      </c>
      <c r="AR127" s="21" t="s">
        <v>172</v>
      </c>
      <c r="AS127" s="0" t="s">
        <v>173</v>
      </c>
      <c r="AT127" s="21" t="s">
        <v>172</v>
      </c>
      <c r="AU127" s="0" t="s">
        <v>173</v>
      </c>
      <c r="AV127" s="0" t="n">
        <v>90</v>
      </c>
      <c r="AW127" s="0" t="s">
        <v>173</v>
      </c>
      <c r="AX127" s="0" t="n">
        <v>69</v>
      </c>
      <c r="AY127" s="0" t="s">
        <v>173</v>
      </c>
      <c r="AZ127" s="21" t="s">
        <v>172</v>
      </c>
      <c r="BA127" s="0" t="s">
        <v>173</v>
      </c>
      <c r="BB127" s="21" t="s">
        <v>172</v>
      </c>
      <c r="BC127" s="0" t="s">
        <v>173</v>
      </c>
      <c r="BF127" s="0" t="s">
        <v>641</v>
      </c>
      <c r="BG127" s="21" t="s">
        <v>614</v>
      </c>
      <c r="BH127" s="54" t="n">
        <v>44712.80625</v>
      </c>
      <c r="BI127" s="21" t="s">
        <v>163</v>
      </c>
      <c r="BJ127" s="54" t="n">
        <v>44695.6152777778</v>
      </c>
      <c r="BK127" s="55" t="n">
        <f aca="false">COUNTIF(Reporte_Consolidación_2022___Copy[[#This Row],[Estado llamada]],"Realizada")</f>
        <v>1</v>
      </c>
      <c r="BL127" s="55" t="n">
        <f aca="false">COUNTIF(Reporte_Consolidación_2022___Copy[[#This Row],[Estado RID]],"Realizada")</f>
        <v>1</v>
      </c>
      <c r="BM127" s="55" t="n">
        <f aca="false">COUNTIF(Reporte_Consolidación_2022___Copy[[#This Row],[Estado Encuesta Directivos]],"Realizada")</f>
        <v>1</v>
      </c>
      <c r="BN127" s="55" t="n">
        <f aca="false">COUNTIF(Reporte_Consolidación_2022___Copy[[#This Row],[Estado PPT Programa Directivos]],"Realizada")</f>
        <v>1</v>
      </c>
      <c r="BO127" s="55" t="n">
        <f aca="false">COUNTIF(Reporte_Consolidación_2022___Copy[[#This Row],[Estado PPT Programa Docentes]],"Realizada")</f>
        <v>1</v>
      </c>
      <c r="BP127" s="55" t="n">
        <f aca="false">COUNTIF(Reporte_Consolidación_2022___Copy[[#This Row],[Estado Encuesta Docentes]],"Realizada")</f>
        <v>1</v>
      </c>
      <c r="BQ127" s="55" t="n">
        <f aca="false">COUNTIF(Reporte_Consolidación_2022___Copy[[#This Row],[Estado Taller PC Docentes]],"Realizada")</f>
        <v>1</v>
      </c>
      <c r="BR127" s="55" t="n">
        <f aca="false">COUNTIF(Reporte_Consolidación_2022___Copy[[#This Row],[Estado Encuesta Estudiantes]],"Realizada")</f>
        <v>1</v>
      </c>
      <c r="BS127" s="55" t="n">
        <f aca="false">COUNTIF(Reporte_Consolidación_2022___Copy[[#This Row],[Estado Infraestructura]],"Realizada")</f>
        <v>1</v>
      </c>
      <c r="BT127" s="55" t="n">
        <f aca="false">COUNTIF(Reporte_Consolidación_2022___Copy[[#This Row],[Estado Entrevista Líder Área Informática]],"Realizada")</f>
        <v>1</v>
      </c>
      <c r="BU127" s="55" t="n">
        <f aca="false">IF(Reporte_Consolidación_2022___Copy[[#This Row],[Estado Obs Aula]]="Realizada",1,IF(Reporte_Consolidación_2022___Copy[[#This Row],[Estado Obs Aula]]="NO aplica fichas",1,0))</f>
        <v>1</v>
      </c>
      <c r="BV127" s="55" t="n">
        <f aca="false">COUNTIF(Reporte_Consolidación_2022___Copy[[#This Row],[Estado Recolección Documental]],"Realizada")</f>
        <v>1</v>
      </c>
      <c r="BX127" s="56" t="n">
        <f aca="false">COUNTIF(Reporte_Consolidación_2022___Copy[[#This Row],[Nombre Coordinadora]:[Estado Recolección Documental]],"Realizada")</f>
        <v>11</v>
      </c>
      <c r="BY127" s="57" t="n">
        <f aca="false">BX127/12</f>
        <v>0.916666666666667</v>
      </c>
      <c r="BZ127" s="56" t="n">
        <f aca="false">IF(Reporte_Consolidación_2022___Copy[[#This Row],[Fecha Visita Día 1]]&gt;=DATE(2022,6,10),1,IF(Reporte_Consolidación_2022___Copy[[#This Row],[Fecha Visita Día 1]]="",2,0))</f>
        <v>0</v>
      </c>
      <c r="CA127" s="56" t="n">
        <f aca="false">IF(Reporte_Consolidación_2022___Copy[[#This Row],[Fecha Visita Día 2]]&gt;=DATE(2022,6,10),1,IF(Reporte_Consolidación_2022___Copy[[#This Row],[Fecha Visita Día 2]]="",2,0))</f>
        <v>0</v>
      </c>
    </row>
    <row r="128" customFormat="false" ht="15" hidden="true" customHeight="false" outlineLevel="0" collapsed="false">
      <c r="A128" s="21" t="s">
        <v>642</v>
      </c>
      <c r="B128" s="21" t="s">
        <v>643</v>
      </c>
      <c r="C128" s="21" t="s">
        <v>51</v>
      </c>
      <c r="D128" s="21" t="s">
        <v>644</v>
      </c>
      <c r="E128" s="21" t="s">
        <v>645</v>
      </c>
      <c r="F128" s="21" t="s">
        <v>646</v>
      </c>
      <c r="G128" s="52" t="n">
        <v>108758000023</v>
      </c>
      <c r="H128" s="0" t="n">
        <v>8</v>
      </c>
      <c r="I128" s="53" t="n">
        <v>44669</v>
      </c>
      <c r="J128" s="54" t="n">
        <v>0.375</v>
      </c>
      <c r="K128" s="21" t="s">
        <v>15</v>
      </c>
      <c r="L128" s="21" t="s">
        <v>647</v>
      </c>
      <c r="M128" s="53" t="n">
        <v>44672</v>
      </c>
      <c r="N128" s="53" t="n">
        <v>44678</v>
      </c>
      <c r="O128" s="21"/>
      <c r="P128" s="53" t="n">
        <v>44672</v>
      </c>
      <c r="Q128" s="21" t="s">
        <v>15</v>
      </c>
      <c r="R128" s="53" t="n">
        <v>44678</v>
      </c>
      <c r="S128" s="21" t="s">
        <v>15</v>
      </c>
      <c r="T128" s="53" t="n">
        <v>44672</v>
      </c>
      <c r="U128" s="21" t="s">
        <v>15</v>
      </c>
      <c r="V128" s="53" t="n">
        <v>44678</v>
      </c>
      <c r="W128" s="21" t="s">
        <v>15</v>
      </c>
      <c r="X128" s="53" t="n">
        <v>44678</v>
      </c>
      <c r="Y128" s="21" t="s">
        <v>15</v>
      </c>
      <c r="Z128" s="53" t="n">
        <v>44678</v>
      </c>
      <c r="AA128" s="21" t="s">
        <v>15</v>
      </c>
      <c r="AB128" s="53" t="n">
        <v>44678</v>
      </c>
      <c r="AC128" s="21" t="s">
        <v>15</v>
      </c>
      <c r="AD128" s="53" t="n">
        <v>44678</v>
      </c>
      <c r="AE128" s="21" t="s">
        <v>15</v>
      </c>
      <c r="AF128" s="53" t="n">
        <v>44678</v>
      </c>
      <c r="AG128" s="21" t="s">
        <v>15</v>
      </c>
      <c r="AH128" s="53"/>
      <c r="AI128" s="21" t="s">
        <v>40</v>
      </c>
      <c r="AJ128" s="53" t="n">
        <v>44678</v>
      </c>
      <c r="AK128" s="21" t="s">
        <v>15</v>
      </c>
      <c r="AL128" s="21" t="s">
        <v>648</v>
      </c>
      <c r="AM128" s="21" t="s">
        <v>649</v>
      </c>
      <c r="AN128" s="54" t="n">
        <v>44706.4680555556</v>
      </c>
      <c r="AO128" s="21" t="s">
        <v>650</v>
      </c>
      <c r="AP128" s="21"/>
      <c r="AQ128" s="21" t="s">
        <v>173</v>
      </c>
      <c r="AR128" s="21" t="s">
        <v>172</v>
      </c>
      <c r="AS128" s="0" t="s">
        <v>173</v>
      </c>
      <c r="AT128" s="21" t="s">
        <v>172</v>
      </c>
      <c r="AU128" s="0" t="s">
        <v>173</v>
      </c>
      <c r="AV128" s="0" t="n">
        <v>100</v>
      </c>
      <c r="AW128" s="0" t="s">
        <v>173</v>
      </c>
      <c r="AX128" s="0" t="n">
        <v>16</v>
      </c>
      <c r="AY128" s="0" t="s">
        <v>173</v>
      </c>
      <c r="AZ128" s="21" t="s">
        <v>172</v>
      </c>
      <c r="BA128" s="0" t="s">
        <v>173</v>
      </c>
      <c r="BB128" s="21" t="s">
        <v>172</v>
      </c>
      <c r="BC128" s="0" t="s">
        <v>173</v>
      </c>
      <c r="BF128" s="0" t="s">
        <v>651</v>
      </c>
      <c r="BG128" s="21" t="s">
        <v>649</v>
      </c>
      <c r="BH128" s="54" t="n">
        <v>44701.3375</v>
      </c>
      <c r="BI128" s="21" t="s">
        <v>643</v>
      </c>
      <c r="BJ128" s="54" t="n">
        <v>44707.4458333333</v>
      </c>
      <c r="BK128" s="55" t="n">
        <f aca="false">COUNTIF(Reporte_Consolidación_2022___Copy[[#This Row],[Estado llamada]],"Realizada")</f>
        <v>1</v>
      </c>
      <c r="BL128" s="55" t="n">
        <f aca="false">COUNTIF(Reporte_Consolidación_2022___Copy[[#This Row],[Estado RID]],"Realizada")</f>
        <v>1</v>
      </c>
      <c r="BM128" s="55" t="n">
        <f aca="false">COUNTIF(Reporte_Consolidación_2022___Copy[[#This Row],[Estado Encuesta Directivos]],"Realizada")</f>
        <v>1</v>
      </c>
      <c r="BN128" s="55" t="n">
        <f aca="false">COUNTIF(Reporte_Consolidación_2022___Copy[[#This Row],[Estado PPT Programa Directivos]],"Realizada")</f>
        <v>1</v>
      </c>
      <c r="BO128" s="55" t="n">
        <f aca="false">COUNTIF(Reporte_Consolidación_2022___Copy[[#This Row],[Estado PPT Programa Docentes]],"Realizada")</f>
        <v>1</v>
      </c>
      <c r="BP128" s="55" t="n">
        <f aca="false">COUNTIF(Reporte_Consolidación_2022___Copy[[#This Row],[Estado Encuesta Docentes]],"Realizada")</f>
        <v>1</v>
      </c>
      <c r="BQ128" s="55" t="n">
        <f aca="false">COUNTIF(Reporte_Consolidación_2022___Copy[[#This Row],[Estado Taller PC Docentes]],"Realizada")</f>
        <v>1</v>
      </c>
      <c r="BR128" s="55" t="n">
        <f aca="false">COUNTIF(Reporte_Consolidación_2022___Copy[[#This Row],[Estado Encuesta Estudiantes]],"Realizada")</f>
        <v>1</v>
      </c>
      <c r="BS128" s="55" t="n">
        <f aca="false">COUNTIF(Reporte_Consolidación_2022___Copy[[#This Row],[Estado Infraestructura]],"Realizada")</f>
        <v>1</v>
      </c>
      <c r="BT128" s="55" t="n">
        <f aca="false">COUNTIF(Reporte_Consolidación_2022___Copy[[#This Row],[Estado Entrevista Líder Área Informática]],"Realizada")</f>
        <v>1</v>
      </c>
      <c r="BU128" s="55" t="n">
        <f aca="false">IF(Reporte_Consolidación_2022___Copy[[#This Row],[Estado Obs Aula]]="Realizada",1,IF(Reporte_Consolidación_2022___Copy[[#This Row],[Estado Obs Aula]]="NO aplica fichas",1,0))</f>
        <v>1</v>
      </c>
      <c r="BV128" s="55" t="n">
        <f aca="false">COUNTIF(Reporte_Consolidación_2022___Copy[[#This Row],[Estado Recolección Documental]],"Realizada")</f>
        <v>1</v>
      </c>
      <c r="BX128" s="56" t="n">
        <f aca="false">COUNTIF(Reporte_Consolidación_2022___Copy[[#This Row],[Nombre Coordinadora]:[Estado Recolección Documental]],"Realizada")</f>
        <v>11</v>
      </c>
      <c r="BY128" s="57" t="n">
        <f aca="false">BX128/12</f>
        <v>0.916666666666667</v>
      </c>
      <c r="BZ128" s="56" t="n">
        <f aca="false">IF(Reporte_Consolidación_2022___Copy[[#This Row],[Fecha Visita Día 1]]&gt;=DATE(2022,6,10),1,IF(Reporte_Consolidación_2022___Copy[[#This Row],[Fecha Visita Día 1]]="",2,0))</f>
        <v>0</v>
      </c>
      <c r="CA128" s="56" t="n">
        <f aca="false">IF(Reporte_Consolidación_2022___Copy[[#This Row],[Fecha Visita Día 2]]&gt;=DATE(2022,6,10),1,IF(Reporte_Consolidación_2022___Copy[[#This Row],[Fecha Visita Día 2]]="",2,0))</f>
        <v>0</v>
      </c>
    </row>
    <row r="129" customFormat="false" ht="15" hidden="true" customHeight="false" outlineLevel="0" collapsed="false">
      <c r="A129" s="21" t="s">
        <v>642</v>
      </c>
      <c r="B129" s="21" t="s">
        <v>643</v>
      </c>
      <c r="C129" s="21" t="s">
        <v>51</v>
      </c>
      <c r="D129" s="21" t="s">
        <v>644</v>
      </c>
      <c r="E129" s="21" t="s">
        <v>645</v>
      </c>
      <c r="F129" s="21" t="s">
        <v>652</v>
      </c>
      <c r="G129" s="52" t="n">
        <v>108758800429</v>
      </c>
      <c r="H129" s="0" t="n">
        <v>9</v>
      </c>
      <c r="I129" s="53" t="n">
        <v>44669</v>
      </c>
      <c r="J129" s="54" t="n">
        <v>0.395833333333333</v>
      </c>
      <c r="K129" s="21" t="s">
        <v>15</v>
      </c>
      <c r="L129" s="21" t="s">
        <v>647</v>
      </c>
      <c r="M129" s="53" t="n">
        <v>44676</v>
      </c>
      <c r="N129" s="53" t="n">
        <v>44686</v>
      </c>
      <c r="O129" s="21"/>
      <c r="P129" s="53" t="n">
        <v>44676</v>
      </c>
      <c r="Q129" s="21" t="s">
        <v>15</v>
      </c>
      <c r="R129" s="53" t="n">
        <v>44686</v>
      </c>
      <c r="S129" s="21" t="s">
        <v>15</v>
      </c>
      <c r="T129" s="53" t="n">
        <v>44686</v>
      </c>
      <c r="U129" s="21" t="s">
        <v>15</v>
      </c>
      <c r="V129" s="53" t="n">
        <v>44686</v>
      </c>
      <c r="W129" s="21" t="s">
        <v>15</v>
      </c>
      <c r="X129" s="53" t="n">
        <v>44686</v>
      </c>
      <c r="Y129" s="21" t="s">
        <v>15</v>
      </c>
      <c r="Z129" s="53" t="n">
        <v>44686</v>
      </c>
      <c r="AA129" s="21" t="s">
        <v>15</v>
      </c>
      <c r="AB129" s="53" t="n">
        <v>44686</v>
      </c>
      <c r="AC129" s="21" t="s">
        <v>15</v>
      </c>
      <c r="AD129" s="53" t="n">
        <v>44686</v>
      </c>
      <c r="AE129" s="21" t="s">
        <v>15</v>
      </c>
      <c r="AF129" s="53" t="n">
        <v>44686</v>
      </c>
      <c r="AG129" s="21" t="s">
        <v>15</v>
      </c>
      <c r="AH129" s="53"/>
      <c r="AI129" s="21" t="s">
        <v>40</v>
      </c>
      <c r="AJ129" s="53" t="n">
        <v>44686</v>
      </c>
      <c r="AK129" s="21" t="s">
        <v>15</v>
      </c>
      <c r="AL129" s="21" t="s">
        <v>648</v>
      </c>
      <c r="AM129" s="21" t="s">
        <v>649</v>
      </c>
      <c r="AN129" s="54" t="n">
        <v>44706.525</v>
      </c>
      <c r="AO129" s="21" t="s">
        <v>653</v>
      </c>
      <c r="AP129" s="21"/>
      <c r="AQ129" s="21" t="s">
        <v>173</v>
      </c>
      <c r="AR129" s="21" t="s">
        <v>172</v>
      </c>
      <c r="AS129" s="0" t="s">
        <v>173</v>
      </c>
      <c r="AT129" s="21" t="s">
        <v>172</v>
      </c>
      <c r="AU129" s="0" t="s">
        <v>173</v>
      </c>
      <c r="AV129" s="0" t="n">
        <v>129</v>
      </c>
      <c r="AW129" s="0" t="s">
        <v>173</v>
      </c>
      <c r="AX129" s="0" t="n">
        <v>38</v>
      </c>
      <c r="AY129" s="0" t="s">
        <v>173</v>
      </c>
      <c r="AZ129" s="21" t="s">
        <v>172</v>
      </c>
      <c r="BA129" s="0" t="s">
        <v>173</v>
      </c>
      <c r="BB129" s="21" t="s">
        <v>172</v>
      </c>
      <c r="BC129" s="0" t="s">
        <v>173</v>
      </c>
      <c r="BF129" s="0" t="s">
        <v>651</v>
      </c>
      <c r="BG129" s="21" t="s">
        <v>649</v>
      </c>
      <c r="BH129" s="54" t="n">
        <v>44701.4041666667</v>
      </c>
      <c r="BI129" s="21" t="s">
        <v>643</v>
      </c>
      <c r="BJ129" s="54" t="n">
        <v>44707.4465277778</v>
      </c>
      <c r="BK129" s="55" t="n">
        <f aca="false">COUNTIF(Reporte_Consolidación_2022___Copy[[#This Row],[Estado llamada]],"Realizada")</f>
        <v>1</v>
      </c>
      <c r="BL129" s="55" t="n">
        <f aca="false">COUNTIF(Reporte_Consolidación_2022___Copy[[#This Row],[Estado RID]],"Realizada")</f>
        <v>1</v>
      </c>
      <c r="BM129" s="55" t="n">
        <f aca="false">COUNTIF(Reporte_Consolidación_2022___Copy[[#This Row],[Estado Encuesta Directivos]],"Realizada")</f>
        <v>1</v>
      </c>
      <c r="BN129" s="55" t="n">
        <f aca="false">COUNTIF(Reporte_Consolidación_2022___Copy[[#This Row],[Estado PPT Programa Directivos]],"Realizada")</f>
        <v>1</v>
      </c>
      <c r="BO129" s="55" t="n">
        <f aca="false">COUNTIF(Reporte_Consolidación_2022___Copy[[#This Row],[Estado PPT Programa Docentes]],"Realizada")</f>
        <v>1</v>
      </c>
      <c r="BP129" s="55" t="n">
        <f aca="false">COUNTIF(Reporte_Consolidación_2022___Copy[[#This Row],[Estado Encuesta Docentes]],"Realizada")</f>
        <v>1</v>
      </c>
      <c r="BQ129" s="55" t="n">
        <f aca="false">COUNTIF(Reporte_Consolidación_2022___Copy[[#This Row],[Estado Taller PC Docentes]],"Realizada")</f>
        <v>1</v>
      </c>
      <c r="BR129" s="55" t="n">
        <f aca="false">COUNTIF(Reporte_Consolidación_2022___Copy[[#This Row],[Estado Encuesta Estudiantes]],"Realizada")</f>
        <v>1</v>
      </c>
      <c r="BS129" s="55" t="n">
        <f aca="false">COUNTIF(Reporte_Consolidación_2022___Copy[[#This Row],[Estado Infraestructura]],"Realizada")</f>
        <v>1</v>
      </c>
      <c r="BT129" s="55" t="n">
        <f aca="false">COUNTIF(Reporte_Consolidación_2022___Copy[[#This Row],[Estado Entrevista Líder Área Informática]],"Realizada")</f>
        <v>1</v>
      </c>
      <c r="BU129" s="55" t="n">
        <f aca="false">IF(Reporte_Consolidación_2022___Copy[[#This Row],[Estado Obs Aula]]="Realizada",1,IF(Reporte_Consolidación_2022___Copy[[#This Row],[Estado Obs Aula]]="NO aplica fichas",1,0))</f>
        <v>1</v>
      </c>
      <c r="BV129" s="55" t="n">
        <f aca="false">COUNTIF(Reporte_Consolidación_2022___Copy[[#This Row],[Estado Recolección Documental]],"Realizada")</f>
        <v>1</v>
      </c>
      <c r="BX129" s="56" t="n">
        <f aca="false">COUNTIF(Reporte_Consolidación_2022___Copy[[#This Row],[Nombre Coordinadora]:[Estado Recolección Documental]],"Realizada")</f>
        <v>11</v>
      </c>
      <c r="BY129" s="57" t="n">
        <f aca="false">BX129/12</f>
        <v>0.916666666666667</v>
      </c>
      <c r="BZ129" s="56" t="n">
        <f aca="false">IF(Reporte_Consolidación_2022___Copy[[#This Row],[Fecha Visita Día 1]]&gt;=DATE(2022,6,10),1,IF(Reporte_Consolidación_2022___Copy[[#This Row],[Fecha Visita Día 1]]="",2,0))</f>
        <v>0</v>
      </c>
      <c r="CA129" s="56" t="n">
        <f aca="false">IF(Reporte_Consolidación_2022___Copy[[#This Row],[Fecha Visita Día 2]]&gt;=DATE(2022,6,10),1,IF(Reporte_Consolidación_2022___Copy[[#This Row],[Fecha Visita Día 2]]="",2,0))</f>
        <v>0</v>
      </c>
    </row>
    <row r="130" customFormat="false" ht="15" hidden="true" customHeight="false" outlineLevel="0" collapsed="false">
      <c r="A130" s="21" t="s">
        <v>642</v>
      </c>
      <c r="B130" s="21" t="s">
        <v>643</v>
      </c>
      <c r="C130" s="21" t="s">
        <v>51</v>
      </c>
      <c r="D130" s="21" t="s">
        <v>644</v>
      </c>
      <c r="E130" s="21" t="s">
        <v>645</v>
      </c>
      <c r="F130" s="21" t="s">
        <v>654</v>
      </c>
      <c r="G130" s="52" t="n">
        <v>108758000988</v>
      </c>
      <c r="H130" s="0" t="n">
        <v>10</v>
      </c>
      <c r="I130" s="53" t="n">
        <v>44669</v>
      </c>
      <c r="J130" s="54" t="n">
        <v>0.416666666666667</v>
      </c>
      <c r="K130" s="21" t="s">
        <v>15</v>
      </c>
      <c r="L130" s="21" t="s">
        <v>647</v>
      </c>
      <c r="M130" s="53" t="n">
        <v>44672</v>
      </c>
      <c r="N130" s="53" t="n">
        <v>44677</v>
      </c>
      <c r="O130" s="21" t="s">
        <v>655</v>
      </c>
      <c r="P130" s="53" t="n">
        <v>44672</v>
      </c>
      <c r="Q130" s="21" t="s">
        <v>15</v>
      </c>
      <c r="R130" s="53" t="n">
        <v>44677</v>
      </c>
      <c r="S130" s="21" t="s">
        <v>15</v>
      </c>
      <c r="T130" s="53" t="n">
        <v>44677</v>
      </c>
      <c r="U130" s="21" t="s">
        <v>15</v>
      </c>
      <c r="V130" s="53" t="n">
        <v>44677</v>
      </c>
      <c r="W130" s="21" t="s">
        <v>15</v>
      </c>
      <c r="X130" s="53" t="n">
        <v>44677</v>
      </c>
      <c r="Y130" s="21" t="s">
        <v>15</v>
      </c>
      <c r="Z130" s="53" t="n">
        <v>44677</v>
      </c>
      <c r="AA130" s="21" t="s">
        <v>15</v>
      </c>
      <c r="AB130" s="53" t="n">
        <v>44678</v>
      </c>
      <c r="AC130" s="21" t="s">
        <v>15</v>
      </c>
      <c r="AD130" s="53" t="n">
        <v>44677</v>
      </c>
      <c r="AE130" s="21" t="s">
        <v>15</v>
      </c>
      <c r="AF130" s="53" t="n">
        <v>44677</v>
      </c>
      <c r="AG130" s="21" t="s">
        <v>15</v>
      </c>
      <c r="AH130" s="53"/>
      <c r="AI130" s="21" t="s">
        <v>40</v>
      </c>
      <c r="AJ130" s="53" t="n">
        <v>44677</v>
      </c>
      <c r="AK130" s="21" t="s">
        <v>15</v>
      </c>
      <c r="AL130" s="21" t="s">
        <v>648</v>
      </c>
      <c r="AM130" s="21" t="s">
        <v>649</v>
      </c>
      <c r="AN130" s="54" t="n">
        <v>44706.5041666667</v>
      </c>
      <c r="AO130" s="21" t="s">
        <v>656</v>
      </c>
      <c r="AP130" s="21"/>
      <c r="AQ130" s="21" t="s">
        <v>173</v>
      </c>
      <c r="AR130" s="21" t="s">
        <v>172</v>
      </c>
      <c r="AS130" s="0" t="s">
        <v>173</v>
      </c>
      <c r="AT130" s="21" t="s">
        <v>172</v>
      </c>
      <c r="AU130" s="0" t="s">
        <v>173</v>
      </c>
      <c r="AV130" s="0" t="n">
        <v>111</v>
      </c>
      <c r="AW130" s="0" t="s">
        <v>173</v>
      </c>
      <c r="AX130" s="0" t="n">
        <v>49</v>
      </c>
      <c r="AY130" s="0" t="s">
        <v>173</v>
      </c>
      <c r="AZ130" s="21" t="s">
        <v>172</v>
      </c>
      <c r="BA130" s="0" t="s">
        <v>173</v>
      </c>
      <c r="BB130" s="21" t="s">
        <v>172</v>
      </c>
      <c r="BC130" s="0" t="s">
        <v>173</v>
      </c>
      <c r="BF130" s="0" t="s">
        <v>657</v>
      </c>
      <c r="BG130" s="21" t="s">
        <v>649</v>
      </c>
      <c r="BH130" s="54" t="n">
        <v>44701.4777777778</v>
      </c>
      <c r="BI130" s="21" t="s">
        <v>643</v>
      </c>
      <c r="BJ130" s="54" t="n">
        <v>44707.4472222222</v>
      </c>
      <c r="BK130" s="55" t="n">
        <f aca="false">COUNTIF(Reporte_Consolidación_2022___Copy[[#This Row],[Estado llamada]],"Realizada")</f>
        <v>1</v>
      </c>
      <c r="BL130" s="55" t="n">
        <f aca="false">COUNTIF(Reporte_Consolidación_2022___Copy[[#This Row],[Estado RID]],"Realizada")</f>
        <v>1</v>
      </c>
      <c r="BM130" s="55" t="n">
        <f aca="false">COUNTIF(Reporte_Consolidación_2022___Copy[[#This Row],[Estado Encuesta Directivos]],"Realizada")</f>
        <v>1</v>
      </c>
      <c r="BN130" s="55" t="n">
        <f aca="false">COUNTIF(Reporte_Consolidación_2022___Copy[[#This Row],[Estado PPT Programa Directivos]],"Realizada")</f>
        <v>1</v>
      </c>
      <c r="BO130" s="55" t="n">
        <f aca="false">COUNTIF(Reporte_Consolidación_2022___Copy[[#This Row],[Estado PPT Programa Docentes]],"Realizada")</f>
        <v>1</v>
      </c>
      <c r="BP130" s="55" t="n">
        <f aca="false">COUNTIF(Reporte_Consolidación_2022___Copy[[#This Row],[Estado Encuesta Docentes]],"Realizada")</f>
        <v>1</v>
      </c>
      <c r="BQ130" s="55" t="n">
        <f aca="false">COUNTIF(Reporte_Consolidación_2022___Copy[[#This Row],[Estado Taller PC Docentes]],"Realizada")</f>
        <v>1</v>
      </c>
      <c r="BR130" s="55" t="n">
        <f aca="false">COUNTIF(Reporte_Consolidación_2022___Copy[[#This Row],[Estado Encuesta Estudiantes]],"Realizada")</f>
        <v>1</v>
      </c>
      <c r="BS130" s="55" t="n">
        <f aca="false">COUNTIF(Reporte_Consolidación_2022___Copy[[#This Row],[Estado Infraestructura]],"Realizada")</f>
        <v>1</v>
      </c>
      <c r="BT130" s="55" t="n">
        <f aca="false">COUNTIF(Reporte_Consolidación_2022___Copy[[#This Row],[Estado Entrevista Líder Área Informática]],"Realizada")</f>
        <v>1</v>
      </c>
      <c r="BU130" s="55" t="n">
        <f aca="false">IF(Reporte_Consolidación_2022___Copy[[#This Row],[Estado Obs Aula]]="Realizada",1,IF(Reporte_Consolidación_2022___Copy[[#This Row],[Estado Obs Aula]]="NO aplica fichas",1,0))</f>
        <v>1</v>
      </c>
      <c r="BV130" s="55" t="n">
        <f aca="false">COUNTIF(Reporte_Consolidación_2022___Copy[[#This Row],[Estado Recolección Documental]],"Realizada")</f>
        <v>1</v>
      </c>
      <c r="BX130" s="56" t="n">
        <f aca="false">COUNTIF(Reporte_Consolidación_2022___Copy[[#This Row],[Nombre Coordinadora]:[Estado Recolección Documental]],"Realizada")</f>
        <v>11</v>
      </c>
      <c r="BY130" s="57" t="n">
        <f aca="false">BX130/12</f>
        <v>0.916666666666667</v>
      </c>
      <c r="BZ130" s="56" t="n">
        <f aca="false">IF(Reporte_Consolidación_2022___Copy[[#This Row],[Fecha Visita Día 1]]&gt;=DATE(2022,6,10),1,IF(Reporte_Consolidación_2022___Copy[[#This Row],[Fecha Visita Día 1]]="",2,0))</f>
        <v>0</v>
      </c>
      <c r="CA130" s="56" t="n">
        <f aca="false">IF(Reporte_Consolidación_2022___Copy[[#This Row],[Fecha Visita Día 2]]&gt;=DATE(2022,6,10),1,IF(Reporte_Consolidación_2022___Copy[[#This Row],[Fecha Visita Día 2]]="",2,0))</f>
        <v>0</v>
      </c>
    </row>
    <row r="131" customFormat="false" ht="15" hidden="true" customHeight="false" outlineLevel="0" collapsed="false">
      <c r="A131" s="21" t="s">
        <v>642</v>
      </c>
      <c r="B131" s="21" t="s">
        <v>643</v>
      </c>
      <c r="C131" s="21" t="s">
        <v>51</v>
      </c>
      <c r="D131" s="21" t="s">
        <v>644</v>
      </c>
      <c r="E131" s="21" t="s">
        <v>645</v>
      </c>
      <c r="F131" s="21" t="s">
        <v>658</v>
      </c>
      <c r="G131" s="52" t="n">
        <v>108758000058</v>
      </c>
      <c r="H131" s="0" t="n">
        <v>11</v>
      </c>
      <c r="I131" s="53" t="n">
        <v>44669</v>
      </c>
      <c r="J131" s="54" t="n">
        <v>0.4375</v>
      </c>
      <c r="K131" s="21" t="s">
        <v>15</v>
      </c>
      <c r="L131" s="21" t="s">
        <v>647</v>
      </c>
      <c r="M131" s="53" t="n">
        <v>44679</v>
      </c>
      <c r="N131" s="53" t="n">
        <v>44680</v>
      </c>
      <c r="O131" s="21" t="s">
        <v>659</v>
      </c>
      <c r="P131" s="53" t="n">
        <v>44672</v>
      </c>
      <c r="Q131" s="21" t="s">
        <v>15</v>
      </c>
      <c r="R131" s="53" t="n">
        <v>44684</v>
      </c>
      <c r="S131" s="21" t="s">
        <v>15</v>
      </c>
      <c r="T131" s="53" t="n">
        <v>44672</v>
      </c>
      <c r="U131" s="21" t="s">
        <v>15</v>
      </c>
      <c r="V131" s="53" t="n">
        <v>44684</v>
      </c>
      <c r="W131" s="21" t="s">
        <v>15</v>
      </c>
      <c r="X131" s="53" t="n">
        <v>44684</v>
      </c>
      <c r="Y131" s="21" t="s">
        <v>15</v>
      </c>
      <c r="Z131" s="53" t="n">
        <v>44684</v>
      </c>
      <c r="AA131" s="21" t="s">
        <v>15</v>
      </c>
      <c r="AB131" s="53" t="n">
        <v>44684</v>
      </c>
      <c r="AC131" s="21" t="s">
        <v>15</v>
      </c>
      <c r="AD131" s="53" t="n">
        <v>44684</v>
      </c>
      <c r="AE131" s="21" t="s">
        <v>15</v>
      </c>
      <c r="AF131" s="53" t="n">
        <v>44684</v>
      </c>
      <c r="AG131" s="21" t="s">
        <v>15</v>
      </c>
      <c r="AH131" s="53"/>
      <c r="AI131" s="21" t="s">
        <v>40</v>
      </c>
      <c r="AJ131" s="53" t="n">
        <v>44684</v>
      </c>
      <c r="AK131" s="21" t="s">
        <v>15</v>
      </c>
      <c r="AL131" s="21" t="s">
        <v>648</v>
      </c>
      <c r="AM131" s="21" t="s">
        <v>649</v>
      </c>
      <c r="AN131" s="54" t="n">
        <v>44685.3201388889</v>
      </c>
      <c r="AO131" s="21" t="s">
        <v>660</v>
      </c>
      <c r="AP131" s="21"/>
      <c r="AQ131" s="21" t="s">
        <v>173</v>
      </c>
      <c r="AR131" s="21" t="s">
        <v>172</v>
      </c>
      <c r="AS131" s="0" t="s">
        <v>173</v>
      </c>
      <c r="AT131" s="21" t="s">
        <v>172</v>
      </c>
      <c r="AU131" s="0" t="s">
        <v>173</v>
      </c>
      <c r="AV131" s="0" t="n">
        <v>108</v>
      </c>
      <c r="AW131" s="0" t="s">
        <v>173</v>
      </c>
      <c r="AX131" s="0" t="n">
        <v>64</v>
      </c>
      <c r="AY131" s="0" t="s">
        <v>173</v>
      </c>
      <c r="AZ131" s="21" t="s">
        <v>172</v>
      </c>
      <c r="BA131" s="0" t="s">
        <v>173</v>
      </c>
      <c r="BB131" s="21" t="s">
        <v>172</v>
      </c>
      <c r="BC131" s="0" t="s">
        <v>173</v>
      </c>
      <c r="BF131" s="0" t="s">
        <v>661</v>
      </c>
      <c r="BG131" s="21" t="s">
        <v>649</v>
      </c>
      <c r="BH131" s="54" t="n">
        <v>44693.3611111111</v>
      </c>
      <c r="BI131" s="21" t="s">
        <v>643</v>
      </c>
      <c r="BJ131" s="54" t="n">
        <v>44706.4701388889</v>
      </c>
      <c r="BK131" s="55" t="n">
        <f aca="false">COUNTIF(Reporte_Consolidación_2022___Copy[[#This Row],[Estado llamada]],"Realizada")</f>
        <v>1</v>
      </c>
      <c r="BL131" s="55" t="n">
        <f aca="false">COUNTIF(Reporte_Consolidación_2022___Copy[[#This Row],[Estado RID]],"Realizada")</f>
        <v>1</v>
      </c>
      <c r="BM131" s="55" t="n">
        <f aca="false">COUNTIF(Reporte_Consolidación_2022___Copy[[#This Row],[Estado Encuesta Directivos]],"Realizada")</f>
        <v>1</v>
      </c>
      <c r="BN131" s="55" t="n">
        <f aca="false">COUNTIF(Reporte_Consolidación_2022___Copy[[#This Row],[Estado PPT Programa Directivos]],"Realizada")</f>
        <v>1</v>
      </c>
      <c r="BO131" s="55" t="n">
        <f aca="false">COUNTIF(Reporte_Consolidación_2022___Copy[[#This Row],[Estado PPT Programa Docentes]],"Realizada")</f>
        <v>1</v>
      </c>
      <c r="BP131" s="55" t="n">
        <f aca="false">COUNTIF(Reporte_Consolidación_2022___Copy[[#This Row],[Estado Encuesta Docentes]],"Realizada")</f>
        <v>1</v>
      </c>
      <c r="BQ131" s="55" t="n">
        <f aca="false">COUNTIF(Reporte_Consolidación_2022___Copy[[#This Row],[Estado Taller PC Docentes]],"Realizada")</f>
        <v>1</v>
      </c>
      <c r="BR131" s="55" t="n">
        <f aca="false">COUNTIF(Reporte_Consolidación_2022___Copy[[#This Row],[Estado Encuesta Estudiantes]],"Realizada")</f>
        <v>1</v>
      </c>
      <c r="BS131" s="55" t="n">
        <f aca="false">COUNTIF(Reporte_Consolidación_2022___Copy[[#This Row],[Estado Infraestructura]],"Realizada")</f>
        <v>1</v>
      </c>
      <c r="BT131" s="55" t="n">
        <f aca="false">COUNTIF(Reporte_Consolidación_2022___Copy[[#This Row],[Estado Entrevista Líder Área Informática]],"Realizada")</f>
        <v>1</v>
      </c>
      <c r="BU131" s="55" t="n">
        <f aca="false">IF(Reporte_Consolidación_2022___Copy[[#This Row],[Estado Obs Aula]]="Realizada",1,IF(Reporte_Consolidación_2022___Copy[[#This Row],[Estado Obs Aula]]="NO aplica fichas",1,0))</f>
        <v>1</v>
      </c>
      <c r="BV131" s="55" t="n">
        <f aca="false">COUNTIF(Reporte_Consolidación_2022___Copy[[#This Row],[Estado Recolección Documental]],"Realizada")</f>
        <v>1</v>
      </c>
      <c r="BX131" s="56" t="n">
        <f aca="false">COUNTIF(Reporte_Consolidación_2022___Copy[[#This Row],[Nombre Coordinadora]:[Estado Recolección Documental]],"Realizada")</f>
        <v>11</v>
      </c>
      <c r="BY131" s="57" t="n">
        <f aca="false">BX131/12</f>
        <v>0.916666666666667</v>
      </c>
      <c r="BZ131" s="56" t="n">
        <f aca="false">IF(Reporte_Consolidación_2022___Copy[[#This Row],[Fecha Visita Día 1]]&gt;=DATE(2022,6,10),1,IF(Reporte_Consolidación_2022___Copy[[#This Row],[Fecha Visita Día 1]]="",2,0))</f>
        <v>0</v>
      </c>
      <c r="CA131" s="56" t="n">
        <f aca="false">IF(Reporte_Consolidación_2022___Copy[[#This Row],[Fecha Visita Día 2]]&gt;=DATE(2022,6,10),1,IF(Reporte_Consolidación_2022___Copy[[#This Row],[Fecha Visita Día 2]]="",2,0))</f>
        <v>0</v>
      </c>
    </row>
    <row r="132" customFormat="false" ht="15" hidden="true" customHeight="false" outlineLevel="0" collapsed="false">
      <c r="A132" s="21" t="s">
        <v>642</v>
      </c>
      <c r="B132" s="21" t="s">
        <v>643</v>
      </c>
      <c r="C132" s="21" t="s">
        <v>51</v>
      </c>
      <c r="D132" s="21" t="s">
        <v>644</v>
      </c>
      <c r="E132" s="21" t="s">
        <v>645</v>
      </c>
      <c r="F132" s="21" t="s">
        <v>662</v>
      </c>
      <c r="G132" s="52" t="n">
        <v>108758000546</v>
      </c>
      <c r="H132" s="0" t="n">
        <v>12</v>
      </c>
      <c r="I132" s="53" t="n">
        <v>44671</v>
      </c>
      <c r="J132" s="54" t="n">
        <v>0.583333333333333</v>
      </c>
      <c r="K132" s="21" t="s">
        <v>15</v>
      </c>
      <c r="L132" s="21" t="s">
        <v>647</v>
      </c>
      <c r="M132" s="53" t="n">
        <v>44685</v>
      </c>
      <c r="N132" s="53" t="n">
        <v>44685</v>
      </c>
      <c r="O132" s="21"/>
      <c r="P132" s="53" t="n">
        <v>44676</v>
      </c>
      <c r="Q132" s="21" t="s">
        <v>15</v>
      </c>
      <c r="R132" s="53" t="n">
        <v>44685</v>
      </c>
      <c r="S132" s="21" t="s">
        <v>15</v>
      </c>
      <c r="T132" s="53" t="n">
        <v>44676</v>
      </c>
      <c r="U132" s="21" t="s">
        <v>15</v>
      </c>
      <c r="V132" s="53" t="n">
        <v>44685</v>
      </c>
      <c r="W132" s="21" t="s">
        <v>15</v>
      </c>
      <c r="X132" s="53" t="n">
        <v>44685</v>
      </c>
      <c r="Y132" s="21" t="s">
        <v>15</v>
      </c>
      <c r="Z132" s="53" t="n">
        <v>44685</v>
      </c>
      <c r="AA132" s="21" t="s">
        <v>15</v>
      </c>
      <c r="AB132" s="53" t="n">
        <v>44685</v>
      </c>
      <c r="AC132" s="21" t="s">
        <v>15</v>
      </c>
      <c r="AD132" s="53" t="n">
        <v>44685</v>
      </c>
      <c r="AE132" s="21" t="s">
        <v>15</v>
      </c>
      <c r="AF132" s="53" t="n">
        <v>44685</v>
      </c>
      <c r="AG132" s="21" t="s">
        <v>15</v>
      </c>
      <c r="AH132" s="53"/>
      <c r="AI132" s="21" t="s">
        <v>40</v>
      </c>
      <c r="AJ132" s="53" t="n">
        <v>44685</v>
      </c>
      <c r="AK132" s="21" t="s">
        <v>15</v>
      </c>
      <c r="AL132" s="21" t="s">
        <v>648</v>
      </c>
      <c r="AM132" s="21" t="s">
        <v>649</v>
      </c>
      <c r="AN132" s="54" t="n">
        <v>44690.3604166667</v>
      </c>
      <c r="AO132" s="21" t="s">
        <v>663</v>
      </c>
      <c r="AP132" s="21"/>
      <c r="AQ132" s="21" t="s">
        <v>173</v>
      </c>
      <c r="AR132" s="21" t="s">
        <v>172</v>
      </c>
      <c r="AS132" s="0" t="s">
        <v>173</v>
      </c>
      <c r="AT132" s="21" t="s">
        <v>172</v>
      </c>
      <c r="AU132" s="0" t="s">
        <v>173</v>
      </c>
      <c r="AV132" s="0" t="n">
        <v>102</v>
      </c>
      <c r="AW132" s="0" t="s">
        <v>173</v>
      </c>
      <c r="AX132" s="0" t="n">
        <v>19</v>
      </c>
      <c r="AY132" s="0" t="s">
        <v>173</v>
      </c>
      <c r="AZ132" s="21" t="s">
        <v>172</v>
      </c>
      <c r="BA132" s="0" t="s">
        <v>173</v>
      </c>
      <c r="BB132" s="21" t="s">
        <v>172</v>
      </c>
      <c r="BC132" s="0" t="s">
        <v>173</v>
      </c>
      <c r="BF132" s="0" t="s">
        <v>661</v>
      </c>
      <c r="BG132" s="21" t="s">
        <v>643</v>
      </c>
      <c r="BH132" s="54" t="n">
        <v>44706.4701388889</v>
      </c>
      <c r="BI132" s="21" t="s">
        <v>643</v>
      </c>
      <c r="BJ132" s="54" t="n">
        <v>44706.4701388889</v>
      </c>
      <c r="BK132" s="55" t="n">
        <f aca="false">COUNTIF(Reporte_Consolidación_2022___Copy[[#This Row],[Estado llamada]],"Realizada")</f>
        <v>1</v>
      </c>
      <c r="BL132" s="55" t="n">
        <f aca="false">COUNTIF(Reporte_Consolidación_2022___Copy[[#This Row],[Estado RID]],"Realizada")</f>
        <v>1</v>
      </c>
      <c r="BM132" s="55" t="n">
        <f aca="false">COUNTIF(Reporte_Consolidación_2022___Copy[[#This Row],[Estado Encuesta Directivos]],"Realizada")</f>
        <v>1</v>
      </c>
      <c r="BN132" s="55" t="n">
        <f aca="false">COUNTIF(Reporte_Consolidación_2022___Copy[[#This Row],[Estado PPT Programa Directivos]],"Realizada")</f>
        <v>1</v>
      </c>
      <c r="BO132" s="55" t="n">
        <f aca="false">COUNTIF(Reporte_Consolidación_2022___Copy[[#This Row],[Estado PPT Programa Docentes]],"Realizada")</f>
        <v>1</v>
      </c>
      <c r="BP132" s="55" t="n">
        <f aca="false">COUNTIF(Reporte_Consolidación_2022___Copy[[#This Row],[Estado Encuesta Docentes]],"Realizada")</f>
        <v>1</v>
      </c>
      <c r="BQ132" s="55" t="n">
        <f aca="false">COUNTIF(Reporte_Consolidación_2022___Copy[[#This Row],[Estado Taller PC Docentes]],"Realizada")</f>
        <v>1</v>
      </c>
      <c r="BR132" s="55" t="n">
        <f aca="false">COUNTIF(Reporte_Consolidación_2022___Copy[[#This Row],[Estado Encuesta Estudiantes]],"Realizada")</f>
        <v>1</v>
      </c>
      <c r="BS132" s="55" t="n">
        <f aca="false">COUNTIF(Reporte_Consolidación_2022___Copy[[#This Row],[Estado Infraestructura]],"Realizada")</f>
        <v>1</v>
      </c>
      <c r="BT132" s="55" t="n">
        <f aca="false">COUNTIF(Reporte_Consolidación_2022___Copy[[#This Row],[Estado Entrevista Líder Área Informática]],"Realizada")</f>
        <v>1</v>
      </c>
      <c r="BU132" s="55" t="n">
        <f aca="false">IF(Reporte_Consolidación_2022___Copy[[#This Row],[Estado Obs Aula]]="Realizada",1,IF(Reporte_Consolidación_2022___Copy[[#This Row],[Estado Obs Aula]]="NO aplica fichas",1,0))</f>
        <v>1</v>
      </c>
      <c r="BV132" s="55" t="n">
        <f aca="false">COUNTIF(Reporte_Consolidación_2022___Copy[[#This Row],[Estado Recolección Documental]],"Realizada")</f>
        <v>1</v>
      </c>
      <c r="BX132" s="56" t="n">
        <f aca="false">COUNTIF(Reporte_Consolidación_2022___Copy[[#This Row],[Nombre Coordinadora]:[Estado Recolección Documental]],"Realizada")</f>
        <v>11</v>
      </c>
      <c r="BY132" s="57" t="n">
        <f aca="false">BX132/12</f>
        <v>0.916666666666667</v>
      </c>
      <c r="BZ132" s="56" t="n">
        <f aca="false">IF(Reporte_Consolidación_2022___Copy[[#This Row],[Fecha Visita Día 1]]&gt;=DATE(2022,6,10),1,IF(Reporte_Consolidación_2022___Copy[[#This Row],[Fecha Visita Día 1]]="",2,0))</f>
        <v>0</v>
      </c>
      <c r="CA132" s="56" t="n">
        <f aca="false">IF(Reporte_Consolidación_2022___Copy[[#This Row],[Fecha Visita Día 2]]&gt;=DATE(2022,6,10),1,IF(Reporte_Consolidación_2022___Copy[[#This Row],[Fecha Visita Día 2]]="",2,0))</f>
        <v>0</v>
      </c>
    </row>
    <row r="133" customFormat="false" ht="15" hidden="true" customHeight="false" outlineLevel="0" collapsed="false">
      <c r="A133" s="21" t="s">
        <v>642</v>
      </c>
      <c r="B133" s="21" t="s">
        <v>643</v>
      </c>
      <c r="C133" s="21" t="s">
        <v>51</v>
      </c>
      <c r="D133" s="21" t="s">
        <v>644</v>
      </c>
      <c r="E133" s="21" t="s">
        <v>645</v>
      </c>
      <c r="F133" s="21" t="s">
        <v>664</v>
      </c>
      <c r="G133" s="52" t="n">
        <v>108758000015</v>
      </c>
      <c r="H133" s="0" t="n">
        <v>13</v>
      </c>
      <c r="I133" s="53" t="n">
        <v>44671</v>
      </c>
      <c r="J133" s="54" t="n">
        <v>0.604166666666667</v>
      </c>
      <c r="K133" s="21" t="s">
        <v>15</v>
      </c>
      <c r="L133" s="21" t="s">
        <v>647</v>
      </c>
      <c r="M133" s="53" t="n">
        <v>44676</v>
      </c>
      <c r="N133" s="53" t="n">
        <v>44697</v>
      </c>
      <c r="O133" s="21" t="s">
        <v>665</v>
      </c>
      <c r="P133" s="53" t="n">
        <v>44676</v>
      </c>
      <c r="Q133" s="21" t="s">
        <v>15</v>
      </c>
      <c r="R133" s="53" t="n">
        <v>44676</v>
      </c>
      <c r="S133" s="21" t="s">
        <v>15</v>
      </c>
      <c r="T133" s="53" t="n">
        <v>44697</v>
      </c>
      <c r="U133" s="21" t="s">
        <v>15</v>
      </c>
      <c r="V133" s="53" t="n">
        <v>44697</v>
      </c>
      <c r="W133" s="21" t="s">
        <v>15</v>
      </c>
      <c r="X133" s="53" t="n">
        <v>44697</v>
      </c>
      <c r="Y133" s="21" t="s">
        <v>15</v>
      </c>
      <c r="Z133" s="53" t="n">
        <v>44697</v>
      </c>
      <c r="AA133" s="21" t="s">
        <v>15</v>
      </c>
      <c r="AB133" s="53" t="n">
        <v>44697</v>
      </c>
      <c r="AC133" s="21" t="s">
        <v>15</v>
      </c>
      <c r="AD133" s="53" t="n">
        <v>44693</v>
      </c>
      <c r="AE133" s="21" t="s">
        <v>15</v>
      </c>
      <c r="AF133" s="53" t="n">
        <v>44693</v>
      </c>
      <c r="AG133" s="21" t="s">
        <v>15</v>
      </c>
      <c r="AH133" s="53"/>
      <c r="AI133" s="21" t="s">
        <v>40</v>
      </c>
      <c r="AJ133" s="53" t="n">
        <v>44697</v>
      </c>
      <c r="AK133" s="21" t="s">
        <v>15</v>
      </c>
      <c r="AL133" s="21" t="s">
        <v>648</v>
      </c>
      <c r="AM133" s="21" t="s">
        <v>649</v>
      </c>
      <c r="AN133" s="54" t="n">
        <v>44706.5923611111</v>
      </c>
      <c r="AO133" s="21" t="s">
        <v>666</v>
      </c>
      <c r="AP133" s="21"/>
      <c r="AQ133" s="21" t="s">
        <v>173</v>
      </c>
      <c r="AR133" s="21" t="s">
        <v>172</v>
      </c>
      <c r="AS133" s="0" t="s">
        <v>667</v>
      </c>
      <c r="AT133" s="21" t="s">
        <v>172</v>
      </c>
      <c r="AU133" s="0" t="s">
        <v>173</v>
      </c>
      <c r="AV133" s="0" t="n">
        <v>137</v>
      </c>
      <c r="AW133" s="0" t="s">
        <v>173</v>
      </c>
      <c r="AX133" s="0" t="n">
        <v>42</v>
      </c>
      <c r="AY133" s="0" t="s">
        <v>667</v>
      </c>
      <c r="AZ133" s="21" t="s">
        <v>172</v>
      </c>
      <c r="BA133" s="0" t="s">
        <v>173</v>
      </c>
      <c r="BB133" s="21" t="s">
        <v>172</v>
      </c>
      <c r="BC133" s="0" t="s">
        <v>173</v>
      </c>
      <c r="BF133" s="0" t="s">
        <v>668</v>
      </c>
      <c r="BG133" s="21" t="s">
        <v>649</v>
      </c>
      <c r="BH133" s="54" t="n">
        <v>44721.3402777778</v>
      </c>
      <c r="BI133" s="21" t="s">
        <v>643</v>
      </c>
      <c r="BJ133" s="54" t="n">
        <v>44708.7715277778</v>
      </c>
      <c r="BK133" s="55" t="n">
        <f aca="false">COUNTIF(Reporte_Consolidación_2022___Copy[[#This Row],[Estado llamada]],"Realizada")</f>
        <v>1</v>
      </c>
      <c r="BL133" s="55" t="n">
        <f aca="false">COUNTIF(Reporte_Consolidación_2022___Copy[[#This Row],[Estado RID]],"Realizada")</f>
        <v>1</v>
      </c>
      <c r="BM133" s="55" t="n">
        <f aca="false">COUNTIF(Reporte_Consolidación_2022___Copy[[#This Row],[Estado Encuesta Directivos]],"Realizada")</f>
        <v>1</v>
      </c>
      <c r="BN133" s="55" t="n">
        <f aca="false">COUNTIF(Reporte_Consolidación_2022___Copy[[#This Row],[Estado PPT Programa Directivos]],"Realizada")</f>
        <v>1</v>
      </c>
      <c r="BO133" s="55" t="n">
        <f aca="false">COUNTIF(Reporte_Consolidación_2022___Copy[[#This Row],[Estado PPT Programa Docentes]],"Realizada")</f>
        <v>1</v>
      </c>
      <c r="BP133" s="55" t="n">
        <f aca="false">COUNTIF(Reporte_Consolidación_2022___Copy[[#This Row],[Estado Encuesta Docentes]],"Realizada")</f>
        <v>1</v>
      </c>
      <c r="BQ133" s="55" t="n">
        <f aca="false">COUNTIF(Reporte_Consolidación_2022___Copy[[#This Row],[Estado Taller PC Docentes]],"Realizada")</f>
        <v>1</v>
      </c>
      <c r="BR133" s="55" t="n">
        <f aca="false">COUNTIF(Reporte_Consolidación_2022___Copy[[#This Row],[Estado Encuesta Estudiantes]],"Realizada")</f>
        <v>1</v>
      </c>
      <c r="BS133" s="55" t="n">
        <f aca="false">COUNTIF(Reporte_Consolidación_2022___Copy[[#This Row],[Estado Infraestructura]],"Realizada")</f>
        <v>1</v>
      </c>
      <c r="BT133" s="55" t="n">
        <f aca="false">COUNTIF(Reporte_Consolidación_2022___Copy[[#This Row],[Estado Entrevista Líder Área Informática]],"Realizada")</f>
        <v>1</v>
      </c>
      <c r="BU133" s="55" t="n">
        <f aca="false">IF(Reporte_Consolidación_2022___Copy[[#This Row],[Estado Obs Aula]]="Realizada",1,IF(Reporte_Consolidación_2022___Copy[[#This Row],[Estado Obs Aula]]="NO aplica fichas",1,0))</f>
        <v>1</v>
      </c>
      <c r="BV133" s="55" t="n">
        <f aca="false">COUNTIF(Reporte_Consolidación_2022___Copy[[#This Row],[Estado Recolección Documental]],"Realizada")</f>
        <v>1</v>
      </c>
      <c r="BX133" s="56" t="n">
        <f aca="false">COUNTIF(Reporte_Consolidación_2022___Copy[[#This Row],[Nombre Coordinadora]:[Estado Recolección Documental]],"Realizada")</f>
        <v>11</v>
      </c>
      <c r="BY133" s="57" t="n">
        <f aca="false">BX133/12</f>
        <v>0.916666666666667</v>
      </c>
      <c r="BZ133" s="56" t="n">
        <f aca="false">IF(Reporte_Consolidación_2022___Copy[[#This Row],[Fecha Visita Día 1]]&gt;=DATE(2022,6,10),1,IF(Reporte_Consolidación_2022___Copy[[#This Row],[Fecha Visita Día 1]]="",2,0))</f>
        <v>0</v>
      </c>
      <c r="CA133" s="56" t="n">
        <f aca="false">IF(Reporte_Consolidación_2022___Copy[[#This Row],[Fecha Visita Día 2]]&gt;=DATE(2022,6,10),1,IF(Reporte_Consolidación_2022___Copy[[#This Row],[Fecha Visita Día 2]]="",2,0))</f>
        <v>0</v>
      </c>
    </row>
    <row r="134" customFormat="false" ht="15" hidden="true" customHeight="false" outlineLevel="0" collapsed="false">
      <c r="A134" s="21" t="s">
        <v>642</v>
      </c>
      <c r="B134" s="21" t="s">
        <v>643</v>
      </c>
      <c r="C134" s="21" t="s">
        <v>51</v>
      </c>
      <c r="D134" s="21" t="s">
        <v>644</v>
      </c>
      <c r="E134" s="21" t="s">
        <v>645</v>
      </c>
      <c r="F134" s="21" t="s">
        <v>669</v>
      </c>
      <c r="G134" s="52" t="n">
        <v>108758000112</v>
      </c>
      <c r="H134" s="0" t="n">
        <v>14</v>
      </c>
      <c r="I134" s="53" t="n">
        <v>44671</v>
      </c>
      <c r="J134" s="54" t="n">
        <v>0.625</v>
      </c>
      <c r="K134" s="21" t="s">
        <v>15</v>
      </c>
      <c r="L134" s="21" t="s">
        <v>647</v>
      </c>
      <c r="M134" s="53" t="n">
        <v>44683</v>
      </c>
      <c r="N134" s="53" t="n">
        <v>44683</v>
      </c>
      <c r="O134" s="21"/>
      <c r="P134" s="53" t="n">
        <v>44676</v>
      </c>
      <c r="Q134" s="21" t="s">
        <v>15</v>
      </c>
      <c r="R134" s="53" t="n">
        <v>44683</v>
      </c>
      <c r="S134" s="21" t="s">
        <v>15</v>
      </c>
      <c r="T134" s="53" t="n">
        <v>44676</v>
      </c>
      <c r="U134" s="21" t="s">
        <v>15</v>
      </c>
      <c r="V134" s="53" t="n">
        <v>44683</v>
      </c>
      <c r="W134" s="21" t="s">
        <v>15</v>
      </c>
      <c r="X134" s="53" t="n">
        <v>44683</v>
      </c>
      <c r="Y134" s="21" t="s">
        <v>15</v>
      </c>
      <c r="Z134" s="53" t="n">
        <v>44683</v>
      </c>
      <c r="AA134" s="21" t="s">
        <v>15</v>
      </c>
      <c r="AB134" s="53" t="n">
        <v>44683</v>
      </c>
      <c r="AC134" s="21" t="s">
        <v>15</v>
      </c>
      <c r="AD134" s="53" t="n">
        <v>44683</v>
      </c>
      <c r="AE134" s="21" t="s">
        <v>15</v>
      </c>
      <c r="AF134" s="53" t="n">
        <v>44683</v>
      </c>
      <c r="AG134" s="21" t="s">
        <v>15</v>
      </c>
      <c r="AH134" s="53"/>
      <c r="AI134" s="21" t="s">
        <v>40</v>
      </c>
      <c r="AJ134" s="53" t="n">
        <v>44683</v>
      </c>
      <c r="AK134" s="21" t="s">
        <v>15</v>
      </c>
      <c r="AL134" s="21" t="s">
        <v>648</v>
      </c>
      <c r="AM134" s="21" t="s">
        <v>649</v>
      </c>
      <c r="AN134" s="54" t="n">
        <v>44699.3659722222</v>
      </c>
      <c r="AO134" s="21" t="s">
        <v>670</v>
      </c>
      <c r="AP134" s="21"/>
      <c r="AQ134" s="21" t="s">
        <v>173</v>
      </c>
      <c r="AR134" s="21" t="s">
        <v>172</v>
      </c>
      <c r="AS134" s="0" t="s">
        <v>173</v>
      </c>
      <c r="AT134" s="21" t="s">
        <v>172</v>
      </c>
      <c r="AU134" s="0" t="s">
        <v>173</v>
      </c>
      <c r="AV134" s="0" t="n">
        <v>107</v>
      </c>
      <c r="AW134" s="0" t="s">
        <v>173</v>
      </c>
      <c r="AX134" s="0" t="n">
        <v>22</v>
      </c>
      <c r="AY134" s="0" t="s">
        <v>173</v>
      </c>
      <c r="AZ134" s="21" t="s">
        <v>172</v>
      </c>
      <c r="BA134" s="0" t="s">
        <v>173</v>
      </c>
      <c r="BB134" s="21" t="s">
        <v>172</v>
      </c>
      <c r="BC134" s="0" t="s">
        <v>173</v>
      </c>
      <c r="BF134" s="0" t="s">
        <v>671</v>
      </c>
      <c r="BG134" s="21" t="s">
        <v>643</v>
      </c>
      <c r="BH134" s="54" t="n">
        <v>44706.4701388889</v>
      </c>
      <c r="BI134" s="21" t="s">
        <v>643</v>
      </c>
      <c r="BJ134" s="54" t="n">
        <v>44708.7805555556</v>
      </c>
      <c r="BK134" s="55" t="n">
        <f aca="false">COUNTIF(Reporte_Consolidación_2022___Copy[[#This Row],[Estado llamada]],"Realizada")</f>
        <v>1</v>
      </c>
      <c r="BL134" s="55" t="n">
        <f aca="false">COUNTIF(Reporte_Consolidación_2022___Copy[[#This Row],[Estado RID]],"Realizada")</f>
        <v>1</v>
      </c>
      <c r="BM134" s="55" t="n">
        <f aca="false">COUNTIF(Reporte_Consolidación_2022___Copy[[#This Row],[Estado Encuesta Directivos]],"Realizada")</f>
        <v>1</v>
      </c>
      <c r="BN134" s="55" t="n">
        <f aca="false">COUNTIF(Reporte_Consolidación_2022___Copy[[#This Row],[Estado PPT Programa Directivos]],"Realizada")</f>
        <v>1</v>
      </c>
      <c r="BO134" s="55" t="n">
        <f aca="false">COUNTIF(Reporte_Consolidación_2022___Copy[[#This Row],[Estado PPT Programa Docentes]],"Realizada")</f>
        <v>1</v>
      </c>
      <c r="BP134" s="55" t="n">
        <f aca="false">COUNTIF(Reporte_Consolidación_2022___Copy[[#This Row],[Estado Encuesta Docentes]],"Realizada")</f>
        <v>1</v>
      </c>
      <c r="BQ134" s="55" t="n">
        <f aca="false">COUNTIF(Reporte_Consolidación_2022___Copy[[#This Row],[Estado Taller PC Docentes]],"Realizada")</f>
        <v>1</v>
      </c>
      <c r="BR134" s="55" t="n">
        <f aca="false">COUNTIF(Reporte_Consolidación_2022___Copy[[#This Row],[Estado Encuesta Estudiantes]],"Realizada")</f>
        <v>1</v>
      </c>
      <c r="BS134" s="55" t="n">
        <f aca="false">COUNTIF(Reporte_Consolidación_2022___Copy[[#This Row],[Estado Infraestructura]],"Realizada")</f>
        <v>1</v>
      </c>
      <c r="BT134" s="55" t="n">
        <f aca="false">COUNTIF(Reporte_Consolidación_2022___Copy[[#This Row],[Estado Entrevista Líder Área Informática]],"Realizada")</f>
        <v>1</v>
      </c>
      <c r="BU134" s="55" t="n">
        <f aca="false">IF(Reporte_Consolidación_2022___Copy[[#This Row],[Estado Obs Aula]]="Realizada",1,IF(Reporte_Consolidación_2022___Copy[[#This Row],[Estado Obs Aula]]="NO aplica fichas",1,0))</f>
        <v>1</v>
      </c>
      <c r="BV134" s="55" t="n">
        <f aca="false">COUNTIF(Reporte_Consolidación_2022___Copy[[#This Row],[Estado Recolección Documental]],"Realizada")</f>
        <v>1</v>
      </c>
      <c r="BX134" s="56" t="n">
        <f aca="false">COUNTIF(Reporte_Consolidación_2022___Copy[[#This Row],[Nombre Coordinadora]:[Estado Recolección Documental]],"Realizada")</f>
        <v>11</v>
      </c>
      <c r="BY134" s="57" t="n">
        <f aca="false">BX134/12</f>
        <v>0.916666666666667</v>
      </c>
      <c r="BZ134" s="56" t="n">
        <f aca="false">IF(Reporte_Consolidación_2022___Copy[[#This Row],[Fecha Visita Día 1]]&gt;=DATE(2022,6,10),1,IF(Reporte_Consolidación_2022___Copy[[#This Row],[Fecha Visita Día 1]]="",2,0))</f>
        <v>0</v>
      </c>
      <c r="CA134" s="56" t="n">
        <f aca="false">IF(Reporte_Consolidación_2022___Copy[[#This Row],[Fecha Visita Día 2]]&gt;=DATE(2022,6,10),1,IF(Reporte_Consolidación_2022___Copy[[#This Row],[Fecha Visita Día 2]]="",2,0))</f>
        <v>0</v>
      </c>
    </row>
    <row r="135" customFormat="false" ht="15" hidden="true" customHeight="false" outlineLevel="0" collapsed="false">
      <c r="A135" s="21" t="s">
        <v>642</v>
      </c>
      <c r="B135" s="21" t="s">
        <v>643</v>
      </c>
      <c r="C135" s="21" t="s">
        <v>53</v>
      </c>
      <c r="D135" s="21" t="s">
        <v>644</v>
      </c>
      <c r="E135" s="21" t="s">
        <v>672</v>
      </c>
      <c r="F135" s="21" t="s">
        <v>673</v>
      </c>
      <c r="G135" s="52" t="n">
        <v>108001002215</v>
      </c>
      <c r="H135" s="0" t="n">
        <v>22</v>
      </c>
      <c r="I135" s="53" t="n">
        <v>44672</v>
      </c>
      <c r="J135" s="54" t="n">
        <v>0.1875</v>
      </c>
      <c r="K135" s="21" t="s">
        <v>15</v>
      </c>
      <c r="L135" s="21" t="s">
        <v>674</v>
      </c>
      <c r="M135" s="53" t="n">
        <v>44680</v>
      </c>
      <c r="N135" s="53" t="n">
        <v>44691</v>
      </c>
      <c r="O135" s="21" t="s">
        <v>675</v>
      </c>
      <c r="P135" s="53" t="n">
        <v>44691</v>
      </c>
      <c r="Q135" s="21" t="s">
        <v>15</v>
      </c>
      <c r="R135" s="53" t="n">
        <v>44691</v>
      </c>
      <c r="S135" s="21" t="s">
        <v>15</v>
      </c>
      <c r="T135" s="53" t="n">
        <v>44691</v>
      </c>
      <c r="U135" s="21" t="s">
        <v>15</v>
      </c>
      <c r="V135" s="53" t="n">
        <v>44691</v>
      </c>
      <c r="W135" s="21" t="s">
        <v>15</v>
      </c>
      <c r="X135" s="53" t="n">
        <v>44691</v>
      </c>
      <c r="Y135" s="21" t="s">
        <v>15</v>
      </c>
      <c r="Z135" s="53" t="n">
        <v>44691</v>
      </c>
      <c r="AA135" s="21" t="s">
        <v>15</v>
      </c>
      <c r="AB135" s="53" t="n">
        <v>44680</v>
      </c>
      <c r="AC135" s="21" t="s">
        <v>15</v>
      </c>
      <c r="AD135" s="53" t="n">
        <v>44680</v>
      </c>
      <c r="AE135" s="21" t="s">
        <v>15</v>
      </c>
      <c r="AF135" s="53" t="n">
        <v>44680</v>
      </c>
      <c r="AG135" s="21" t="s">
        <v>15</v>
      </c>
      <c r="AH135" s="53"/>
      <c r="AI135" s="21" t="s">
        <v>40</v>
      </c>
      <c r="AJ135" s="53" t="n">
        <v>44680</v>
      </c>
      <c r="AK135" s="21" t="s">
        <v>15</v>
      </c>
      <c r="AL135" s="21" t="s">
        <v>648</v>
      </c>
      <c r="AM135" s="21" t="s">
        <v>676</v>
      </c>
      <c r="AN135" s="54" t="n">
        <v>44691.7604166667</v>
      </c>
      <c r="AO135" s="21" t="s">
        <v>677</v>
      </c>
      <c r="AP135" s="21"/>
      <c r="AQ135" s="21" t="s">
        <v>173</v>
      </c>
      <c r="AR135" s="21" t="s">
        <v>172</v>
      </c>
      <c r="AS135" s="0" t="s">
        <v>173</v>
      </c>
      <c r="AT135" s="21" t="s">
        <v>172</v>
      </c>
      <c r="AU135" s="0" t="s">
        <v>173</v>
      </c>
      <c r="AV135" s="0" t="n">
        <v>51</v>
      </c>
      <c r="AW135" s="0" t="s">
        <v>173</v>
      </c>
      <c r="AX135" s="0" t="n">
        <v>41</v>
      </c>
      <c r="AY135" s="0" t="s">
        <v>173</v>
      </c>
      <c r="AZ135" s="21" t="s">
        <v>172</v>
      </c>
      <c r="BA135" s="0" t="s">
        <v>173</v>
      </c>
      <c r="BB135" s="21" t="s">
        <v>172</v>
      </c>
      <c r="BC135" s="0" t="s">
        <v>173</v>
      </c>
      <c r="BF135" s="0" t="s">
        <v>678</v>
      </c>
      <c r="BG135" s="21" t="s">
        <v>676</v>
      </c>
      <c r="BH135" s="54" t="n">
        <v>44700.3680555556</v>
      </c>
      <c r="BI135" s="21" t="s">
        <v>643</v>
      </c>
      <c r="BJ135" s="54" t="n">
        <v>44706.425</v>
      </c>
      <c r="BK135" s="55" t="n">
        <f aca="false">COUNTIF(Reporte_Consolidación_2022___Copy[[#This Row],[Estado llamada]],"Realizada")</f>
        <v>1</v>
      </c>
      <c r="BL135" s="55" t="n">
        <f aca="false">COUNTIF(Reporte_Consolidación_2022___Copy[[#This Row],[Estado RID]],"Realizada")</f>
        <v>1</v>
      </c>
      <c r="BM135" s="55" t="n">
        <f aca="false">COUNTIF(Reporte_Consolidación_2022___Copy[[#This Row],[Estado Encuesta Directivos]],"Realizada")</f>
        <v>1</v>
      </c>
      <c r="BN135" s="55" t="n">
        <f aca="false">COUNTIF(Reporte_Consolidación_2022___Copy[[#This Row],[Estado PPT Programa Directivos]],"Realizada")</f>
        <v>1</v>
      </c>
      <c r="BO135" s="55" t="n">
        <f aca="false">COUNTIF(Reporte_Consolidación_2022___Copy[[#This Row],[Estado PPT Programa Docentes]],"Realizada")</f>
        <v>1</v>
      </c>
      <c r="BP135" s="55" t="n">
        <f aca="false">COUNTIF(Reporte_Consolidación_2022___Copy[[#This Row],[Estado Encuesta Docentes]],"Realizada")</f>
        <v>1</v>
      </c>
      <c r="BQ135" s="55" t="n">
        <f aca="false">COUNTIF(Reporte_Consolidación_2022___Copy[[#This Row],[Estado Taller PC Docentes]],"Realizada")</f>
        <v>1</v>
      </c>
      <c r="BR135" s="55" t="n">
        <f aca="false">COUNTIF(Reporte_Consolidación_2022___Copy[[#This Row],[Estado Encuesta Estudiantes]],"Realizada")</f>
        <v>1</v>
      </c>
      <c r="BS135" s="55" t="n">
        <f aca="false">COUNTIF(Reporte_Consolidación_2022___Copy[[#This Row],[Estado Infraestructura]],"Realizada")</f>
        <v>1</v>
      </c>
      <c r="BT135" s="55" t="n">
        <f aca="false">COUNTIF(Reporte_Consolidación_2022___Copy[[#This Row],[Estado Entrevista Líder Área Informática]],"Realizada")</f>
        <v>1</v>
      </c>
      <c r="BU135" s="55" t="n">
        <f aca="false">IF(Reporte_Consolidación_2022___Copy[[#This Row],[Estado Obs Aula]]="Realizada",1,IF(Reporte_Consolidación_2022___Copy[[#This Row],[Estado Obs Aula]]="NO aplica fichas",1,0))</f>
        <v>1</v>
      </c>
      <c r="BV135" s="55" t="n">
        <f aca="false">COUNTIF(Reporte_Consolidación_2022___Copy[[#This Row],[Estado Recolección Documental]],"Realizada")</f>
        <v>1</v>
      </c>
      <c r="BX135" s="56" t="n">
        <f aca="false">COUNTIF(Reporte_Consolidación_2022___Copy[[#This Row],[Nombre Coordinadora]:[Estado Recolección Documental]],"Realizada")</f>
        <v>11</v>
      </c>
      <c r="BY135" s="57" t="n">
        <f aca="false">BX135/12</f>
        <v>0.916666666666667</v>
      </c>
      <c r="BZ135" s="56" t="n">
        <f aca="false">IF(Reporte_Consolidación_2022___Copy[[#This Row],[Fecha Visita Día 1]]&gt;=DATE(2022,6,10),1,IF(Reporte_Consolidación_2022___Copy[[#This Row],[Fecha Visita Día 1]]="",2,0))</f>
        <v>0</v>
      </c>
      <c r="CA135" s="56" t="n">
        <f aca="false">IF(Reporte_Consolidación_2022___Copy[[#This Row],[Fecha Visita Día 2]]&gt;=DATE(2022,6,10),1,IF(Reporte_Consolidación_2022___Copy[[#This Row],[Fecha Visita Día 2]]="",2,0))</f>
        <v>0</v>
      </c>
    </row>
    <row r="136" customFormat="false" ht="15" hidden="true" customHeight="false" outlineLevel="0" collapsed="false">
      <c r="A136" s="21" t="s">
        <v>642</v>
      </c>
      <c r="B136" s="21" t="s">
        <v>643</v>
      </c>
      <c r="C136" s="21" t="s">
        <v>53</v>
      </c>
      <c r="D136" s="21" t="s">
        <v>644</v>
      </c>
      <c r="E136" s="21" t="s">
        <v>672</v>
      </c>
      <c r="F136" s="21" t="s">
        <v>679</v>
      </c>
      <c r="G136" s="52" t="n">
        <v>108001001812</v>
      </c>
      <c r="H136" s="0" t="n">
        <v>23</v>
      </c>
      <c r="I136" s="53" t="n">
        <v>44657</v>
      </c>
      <c r="J136" s="54" t="n">
        <v>0.379166666666667</v>
      </c>
      <c r="K136" s="21" t="s">
        <v>15</v>
      </c>
      <c r="L136" s="21" t="s">
        <v>680</v>
      </c>
      <c r="M136" s="53" t="n">
        <v>44673</v>
      </c>
      <c r="N136" s="53" t="n">
        <v>44684</v>
      </c>
      <c r="O136" s="21" t="s">
        <v>681</v>
      </c>
      <c r="P136" s="53" t="n">
        <v>44688</v>
      </c>
      <c r="Q136" s="21" t="s">
        <v>15</v>
      </c>
      <c r="R136" s="53" t="n">
        <v>44684</v>
      </c>
      <c r="S136" s="21" t="s">
        <v>15</v>
      </c>
      <c r="T136" s="53" t="n">
        <v>44684</v>
      </c>
      <c r="U136" s="21" t="s">
        <v>15</v>
      </c>
      <c r="V136" s="53" t="n">
        <v>44684</v>
      </c>
      <c r="W136" s="21" t="s">
        <v>15</v>
      </c>
      <c r="X136" s="53" t="n">
        <v>44684</v>
      </c>
      <c r="Y136" s="21" t="s">
        <v>15</v>
      </c>
      <c r="Z136" s="53" t="n">
        <v>44684</v>
      </c>
      <c r="AA136" s="21" t="s">
        <v>15</v>
      </c>
      <c r="AB136" s="53" t="n">
        <v>44673</v>
      </c>
      <c r="AC136" s="21" t="s">
        <v>15</v>
      </c>
      <c r="AD136" s="53" t="n">
        <v>44684</v>
      </c>
      <c r="AE136" s="21" t="s">
        <v>15</v>
      </c>
      <c r="AF136" s="53" t="n">
        <v>44684</v>
      </c>
      <c r="AG136" s="21" t="s">
        <v>15</v>
      </c>
      <c r="AH136" s="53"/>
      <c r="AI136" s="21" t="s">
        <v>40</v>
      </c>
      <c r="AJ136" s="53" t="n">
        <v>44673</v>
      </c>
      <c r="AK136" s="21" t="s">
        <v>15</v>
      </c>
      <c r="AL136" s="21" t="s">
        <v>648</v>
      </c>
      <c r="AM136" s="21" t="s">
        <v>676</v>
      </c>
      <c r="AN136" s="54" t="n">
        <v>44686.8680555556</v>
      </c>
      <c r="AO136" s="21" t="s">
        <v>682</v>
      </c>
      <c r="AP136" s="21"/>
      <c r="AQ136" s="21" t="s">
        <v>173</v>
      </c>
      <c r="AR136" s="21" t="s">
        <v>172</v>
      </c>
      <c r="AS136" s="0" t="s">
        <v>173</v>
      </c>
      <c r="AT136" s="21" t="s">
        <v>172</v>
      </c>
      <c r="AU136" s="0" t="s">
        <v>173</v>
      </c>
      <c r="AV136" s="0" t="n">
        <v>69</v>
      </c>
      <c r="AW136" s="0" t="s">
        <v>173</v>
      </c>
      <c r="AX136" s="0" t="n">
        <v>17</v>
      </c>
      <c r="AY136" s="0" t="s">
        <v>173</v>
      </c>
      <c r="AZ136" s="21" t="s">
        <v>172</v>
      </c>
      <c r="BA136" s="0" t="s">
        <v>173</v>
      </c>
      <c r="BB136" s="21" t="s">
        <v>172</v>
      </c>
      <c r="BC136" s="0" t="s">
        <v>173</v>
      </c>
      <c r="BG136" s="21" t="s">
        <v>676</v>
      </c>
      <c r="BH136" s="54" t="n">
        <v>44715.4423611111</v>
      </c>
      <c r="BI136" s="21" t="s">
        <v>643</v>
      </c>
      <c r="BJ136" s="54" t="n">
        <v>44698.6819444444</v>
      </c>
      <c r="BK136" s="55" t="n">
        <f aca="false">COUNTIF(Reporte_Consolidación_2022___Copy[[#This Row],[Estado llamada]],"Realizada")</f>
        <v>1</v>
      </c>
      <c r="BL136" s="55" t="n">
        <f aca="false">COUNTIF(Reporte_Consolidación_2022___Copy[[#This Row],[Estado RID]],"Realizada")</f>
        <v>1</v>
      </c>
      <c r="BM136" s="55" t="n">
        <f aca="false">COUNTIF(Reporte_Consolidación_2022___Copy[[#This Row],[Estado Encuesta Directivos]],"Realizada")</f>
        <v>1</v>
      </c>
      <c r="BN136" s="55" t="n">
        <f aca="false">COUNTIF(Reporte_Consolidación_2022___Copy[[#This Row],[Estado PPT Programa Directivos]],"Realizada")</f>
        <v>1</v>
      </c>
      <c r="BO136" s="55" t="n">
        <f aca="false">COUNTIF(Reporte_Consolidación_2022___Copy[[#This Row],[Estado PPT Programa Docentes]],"Realizada")</f>
        <v>1</v>
      </c>
      <c r="BP136" s="55" t="n">
        <f aca="false">COUNTIF(Reporte_Consolidación_2022___Copy[[#This Row],[Estado Encuesta Docentes]],"Realizada")</f>
        <v>1</v>
      </c>
      <c r="BQ136" s="55" t="n">
        <f aca="false">COUNTIF(Reporte_Consolidación_2022___Copy[[#This Row],[Estado Taller PC Docentes]],"Realizada")</f>
        <v>1</v>
      </c>
      <c r="BR136" s="55" t="n">
        <f aca="false">COUNTIF(Reporte_Consolidación_2022___Copy[[#This Row],[Estado Encuesta Estudiantes]],"Realizada")</f>
        <v>1</v>
      </c>
      <c r="BS136" s="55" t="n">
        <f aca="false">COUNTIF(Reporte_Consolidación_2022___Copy[[#This Row],[Estado Infraestructura]],"Realizada")</f>
        <v>1</v>
      </c>
      <c r="BT136" s="55" t="n">
        <f aca="false">COUNTIF(Reporte_Consolidación_2022___Copy[[#This Row],[Estado Entrevista Líder Área Informática]],"Realizada")</f>
        <v>1</v>
      </c>
      <c r="BU136" s="55" t="n">
        <f aca="false">IF(Reporte_Consolidación_2022___Copy[[#This Row],[Estado Obs Aula]]="Realizada",1,IF(Reporte_Consolidación_2022___Copy[[#This Row],[Estado Obs Aula]]="NO aplica fichas",1,0))</f>
        <v>1</v>
      </c>
      <c r="BV136" s="55" t="n">
        <f aca="false">COUNTIF(Reporte_Consolidación_2022___Copy[[#This Row],[Estado Recolección Documental]],"Realizada")</f>
        <v>1</v>
      </c>
      <c r="BX136" s="56" t="n">
        <f aca="false">COUNTIF(Reporte_Consolidación_2022___Copy[[#This Row],[Nombre Coordinadora]:[Estado Recolección Documental]],"Realizada")</f>
        <v>11</v>
      </c>
      <c r="BY136" s="57" t="n">
        <f aca="false">BX136/12</f>
        <v>0.916666666666667</v>
      </c>
      <c r="BZ136" s="56" t="n">
        <f aca="false">IF(Reporte_Consolidación_2022___Copy[[#This Row],[Fecha Visita Día 1]]&gt;=DATE(2022,6,10),1,IF(Reporte_Consolidación_2022___Copy[[#This Row],[Fecha Visita Día 1]]="",2,0))</f>
        <v>0</v>
      </c>
      <c r="CA136" s="56" t="n">
        <f aca="false">IF(Reporte_Consolidación_2022___Copy[[#This Row],[Fecha Visita Día 2]]&gt;=DATE(2022,6,10),1,IF(Reporte_Consolidación_2022___Copy[[#This Row],[Fecha Visita Día 2]]="",2,0))</f>
        <v>0</v>
      </c>
    </row>
    <row r="137" customFormat="false" ht="15" hidden="true" customHeight="false" outlineLevel="0" collapsed="false">
      <c r="A137" s="21" t="s">
        <v>642</v>
      </c>
      <c r="B137" s="21" t="s">
        <v>643</v>
      </c>
      <c r="C137" s="21" t="s">
        <v>53</v>
      </c>
      <c r="D137" s="21" t="s">
        <v>644</v>
      </c>
      <c r="E137" s="21" t="s">
        <v>672</v>
      </c>
      <c r="F137" s="21" t="s">
        <v>683</v>
      </c>
      <c r="G137" s="52" t="n">
        <v>208638000075</v>
      </c>
      <c r="H137" s="0" t="n">
        <v>24</v>
      </c>
      <c r="I137" s="53" t="n">
        <v>44671</v>
      </c>
      <c r="J137" s="54" t="n">
        <v>0.166666666666667</v>
      </c>
      <c r="K137" s="21" t="s">
        <v>15</v>
      </c>
      <c r="L137" s="21" t="s">
        <v>684</v>
      </c>
      <c r="M137" s="53" t="n">
        <v>44690</v>
      </c>
      <c r="N137" s="53" t="n">
        <v>44690</v>
      </c>
      <c r="O137" s="21" t="s">
        <v>685</v>
      </c>
      <c r="P137" s="53" t="n">
        <v>44690</v>
      </c>
      <c r="Q137" s="21" t="s">
        <v>15</v>
      </c>
      <c r="R137" s="53" t="n">
        <v>44690</v>
      </c>
      <c r="S137" s="21" t="s">
        <v>15</v>
      </c>
      <c r="T137" s="53" t="n">
        <v>44690</v>
      </c>
      <c r="U137" s="21" t="s">
        <v>15</v>
      </c>
      <c r="V137" s="53" t="n">
        <v>44690</v>
      </c>
      <c r="W137" s="21" t="s">
        <v>15</v>
      </c>
      <c r="X137" s="53" t="n">
        <v>44690</v>
      </c>
      <c r="Y137" s="21" t="s">
        <v>15</v>
      </c>
      <c r="Z137" s="53" t="n">
        <v>44690</v>
      </c>
      <c r="AA137" s="21" t="s">
        <v>15</v>
      </c>
      <c r="AB137" s="53" t="n">
        <v>44690</v>
      </c>
      <c r="AC137" s="21" t="s">
        <v>15</v>
      </c>
      <c r="AD137" s="53" t="n">
        <v>44690</v>
      </c>
      <c r="AE137" s="21" t="s">
        <v>15</v>
      </c>
      <c r="AF137" s="53" t="n">
        <v>44690</v>
      </c>
      <c r="AG137" s="21" t="s">
        <v>15</v>
      </c>
      <c r="AH137" s="53"/>
      <c r="AI137" s="21" t="s">
        <v>40</v>
      </c>
      <c r="AJ137" s="53" t="n">
        <v>44690</v>
      </c>
      <c r="AK137" s="21" t="s">
        <v>15</v>
      </c>
      <c r="AL137" s="21" t="s">
        <v>648</v>
      </c>
      <c r="AM137" s="21" t="s">
        <v>676</v>
      </c>
      <c r="AN137" s="54" t="n">
        <v>44691.3930555556</v>
      </c>
      <c r="AO137" s="21" t="s">
        <v>686</v>
      </c>
      <c r="AP137" s="21"/>
      <c r="AQ137" s="21" t="s">
        <v>173</v>
      </c>
      <c r="AR137" s="21" t="s">
        <v>172</v>
      </c>
      <c r="AS137" s="0" t="s">
        <v>173</v>
      </c>
      <c r="AT137" s="21" t="s">
        <v>172</v>
      </c>
      <c r="AU137" s="0" t="s">
        <v>173</v>
      </c>
      <c r="AV137" s="0" t="n">
        <v>43</v>
      </c>
      <c r="AW137" s="0" t="s">
        <v>173</v>
      </c>
      <c r="AX137" s="0" t="n">
        <v>19</v>
      </c>
      <c r="AY137" s="0" t="s">
        <v>173</v>
      </c>
      <c r="AZ137" s="21" t="s">
        <v>172</v>
      </c>
      <c r="BA137" s="0" t="s">
        <v>173</v>
      </c>
      <c r="BB137" s="21" t="s">
        <v>172</v>
      </c>
      <c r="BC137" s="0" t="s">
        <v>173</v>
      </c>
      <c r="BG137" s="21" t="s">
        <v>676</v>
      </c>
      <c r="BH137" s="54" t="n">
        <v>44718.6784722222</v>
      </c>
      <c r="BI137" s="21" t="s">
        <v>643</v>
      </c>
      <c r="BJ137" s="54" t="n">
        <v>44698.5791666667</v>
      </c>
      <c r="BK137" s="55" t="n">
        <f aca="false">COUNTIF(Reporte_Consolidación_2022___Copy[[#This Row],[Estado llamada]],"Realizada")</f>
        <v>1</v>
      </c>
      <c r="BL137" s="55" t="n">
        <f aca="false">COUNTIF(Reporte_Consolidación_2022___Copy[[#This Row],[Estado RID]],"Realizada")</f>
        <v>1</v>
      </c>
      <c r="BM137" s="55" t="n">
        <f aca="false">COUNTIF(Reporte_Consolidación_2022___Copy[[#This Row],[Estado Encuesta Directivos]],"Realizada")</f>
        <v>1</v>
      </c>
      <c r="BN137" s="55" t="n">
        <f aca="false">COUNTIF(Reporte_Consolidación_2022___Copy[[#This Row],[Estado PPT Programa Directivos]],"Realizada")</f>
        <v>1</v>
      </c>
      <c r="BO137" s="55" t="n">
        <f aca="false">COUNTIF(Reporte_Consolidación_2022___Copy[[#This Row],[Estado PPT Programa Docentes]],"Realizada")</f>
        <v>1</v>
      </c>
      <c r="BP137" s="55" t="n">
        <f aca="false">COUNTIF(Reporte_Consolidación_2022___Copy[[#This Row],[Estado Encuesta Docentes]],"Realizada")</f>
        <v>1</v>
      </c>
      <c r="BQ137" s="55" t="n">
        <f aca="false">COUNTIF(Reporte_Consolidación_2022___Copy[[#This Row],[Estado Taller PC Docentes]],"Realizada")</f>
        <v>1</v>
      </c>
      <c r="BR137" s="55" t="n">
        <f aca="false">COUNTIF(Reporte_Consolidación_2022___Copy[[#This Row],[Estado Encuesta Estudiantes]],"Realizada")</f>
        <v>1</v>
      </c>
      <c r="BS137" s="55" t="n">
        <f aca="false">COUNTIF(Reporte_Consolidación_2022___Copy[[#This Row],[Estado Infraestructura]],"Realizada")</f>
        <v>1</v>
      </c>
      <c r="BT137" s="55" t="n">
        <f aca="false">COUNTIF(Reporte_Consolidación_2022___Copy[[#This Row],[Estado Entrevista Líder Área Informática]],"Realizada")</f>
        <v>1</v>
      </c>
      <c r="BU137" s="55" t="n">
        <f aca="false">IF(Reporte_Consolidación_2022___Copy[[#This Row],[Estado Obs Aula]]="Realizada",1,IF(Reporte_Consolidación_2022___Copy[[#This Row],[Estado Obs Aula]]="NO aplica fichas",1,0))</f>
        <v>1</v>
      </c>
      <c r="BV137" s="55" t="n">
        <f aca="false">COUNTIF(Reporte_Consolidación_2022___Copy[[#This Row],[Estado Recolección Documental]],"Realizada")</f>
        <v>1</v>
      </c>
      <c r="BX137" s="56" t="n">
        <f aca="false">COUNTIF(Reporte_Consolidación_2022___Copy[[#This Row],[Nombre Coordinadora]:[Estado Recolección Documental]],"Realizada")</f>
        <v>11</v>
      </c>
      <c r="BY137" s="57" t="n">
        <f aca="false">BX137/12</f>
        <v>0.916666666666667</v>
      </c>
      <c r="BZ137" s="56" t="n">
        <f aca="false">IF(Reporte_Consolidación_2022___Copy[[#This Row],[Fecha Visita Día 1]]&gt;=DATE(2022,6,10),1,IF(Reporte_Consolidación_2022___Copy[[#This Row],[Fecha Visita Día 1]]="",2,0))</f>
        <v>0</v>
      </c>
      <c r="CA137" s="56" t="n">
        <f aca="false">IF(Reporte_Consolidación_2022___Copy[[#This Row],[Fecha Visita Día 2]]&gt;=DATE(2022,6,10),1,IF(Reporte_Consolidación_2022___Copy[[#This Row],[Fecha Visita Día 2]]="",2,0))</f>
        <v>0</v>
      </c>
    </row>
    <row r="138" customFormat="false" ht="15" hidden="true" customHeight="false" outlineLevel="0" collapsed="false">
      <c r="A138" s="21" t="s">
        <v>642</v>
      </c>
      <c r="B138" s="21" t="s">
        <v>643</v>
      </c>
      <c r="C138" s="21" t="s">
        <v>53</v>
      </c>
      <c r="D138" s="21" t="s">
        <v>644</v>
      </c>
      <c r="E138" s="21" t="s">
        <v>672</v>
      </c>
      <c r="F138" s="21" t="s">
        <v>687</v>
      </c>
      <c r="G138" s="52" t="n">
        <v>108001001766</v>
      </c>
      <c r="H138" s="0" t="n">
        <v>25</v>
      </c>
      <c r="I138" s="53" t="n">
        <v>44664</v>
      </c>
      <c r="J138" s="54" t="n">
        <v>0.3625</v>
      </c>
      <c r="K138" s="21" t="s">
        <v>15</v>
      </c>
      <c r="L138" s="21" t="s">
        <v>688</v>
      </c>
      <c r="M138" s="53" t="n">
        <v>44693</v>
      </c>
      <c r="N138" s="53" t="n">
        <v>44701</v>
      </c>
      <c r="O138" s="21" t="s">
        <v>685</v>
      </c>
      <c r="P138" s="53" t="n">
        <v>44699</v>
      </c>
      <c r="Q138" s="21" t="s">
        <v>15</v>
      </c>
      <c r="R138" s="53" t="n">
        <v>44699</v>
      </c>
      <c r="S138" s="21" t="s">
        <v>15</v>
      </c>
      <c r="T138" s="53" t="n">
        <v>44699</v>
      </c>
      <c r="U138" s="21" t="s">
        <v>15</v>
      </c>
      <c r="V138" s="53" t="n">
        <v>44699</v>
      </c>
      <c r="W138" s="21" t="s">
        <v>15</v>
      </c>
      <c r="X138" s="53" t="n">
        <v>44699</v>
      </c>
      <c r="Y138" s="21" t="s">
        <v>15</v>
      </c>
      <c r="Z138" s="53" t="n">
        <v>44699</v>
      </c>
      <c r="AA138" s="21" t="s">
        <v>15</v>
      </c>
      <c r="AB138" s="53" t="n">
        <v>44701</v>
      </c>
      <c r="AC138" s="21" t="s">
        <v>15</v>
      </c>
      <c r="AD138" s="53" t="n">
        <v>44705</v>
      </c>
      <c r="AE138" s="21" t="s">
        <v>15</v>
      </c>
      <c r="AF138" s="53" t="n">
        <v>44705</v>
      </c>
      <c r="AG138" s="21" t="s">
        <v>15</v>
      </c>
      <c r="AH138" s="53"/>
      <c r="AI138" s="21" t="s">
        <v>40</v>
      </c>
      <c r="AJ138" s="53" t="n">
        <v>44701</v>
      </c>
      <c r="AK138" s="21" t="s">
        <v>15</v>
      </c>
      <c r="AL138" s="21" t="s">
        <v>648</v>
      </c>
      <c r="AM138" s="21" t="s">
        <v>676</v>
      </c>
      <c r="AN138" s="54" t="n">
        <v>44705.6909722222</v>
      </c>
      <c r="AO138" s="21" t="s">
        <v>689</v>
      </c>
      <c r="AP138" s="21"/>
      <c r="AQ138" s="21" t="s">
        <v>173</v>
      </c>
      <c r="AR138" s="21" t="s">
        <v>172</v>
      </c>
      <c r="AS138" s="0" t="s">
        <v>173</v>
      </c>
      <c r="AT138" s="21" t="s">
        <v>172</v>
      </c>
      <c r="AV138" s="0" t="n">
        <v>50</v>
      </c>
      <c r="AW138" s="0" t="s">
        <v>173</v>
      </c>
      <c r="AX138" s="0" t="n">
        <v>12</v>
      </c>
      <c r="AY138" s="0" t="s">
        <v>173</v>
      </c>
      <c r="AZ138" s="21" t="s">
        <v>172</v>
      </c>
      <c r="BA138" s="0" t="s">
        <v>667</v>
      </c>
      <c r="BB138" s="21" t="s">
        <v>172</v>
      </c>
      <c r="BF138" s="0" t="s">
        <v>690</v>
      </c>
      <c r="BG138" s="21" t="s">
        <v>676</v>
      </c>
      <c r="BH138" s="54" t="n">
        <v>44720.6305555556</v>
      </c>
      <c r="BI138" s="21" t="s">
        <v>643</v>
      </c>
      <c r="BJ138" s="54" t="n">
        <v>44708.7763888889</v>
      </c>
      <c r="BK138" s="55" t="n">
        <f aca="false">COUNTIF(Reporte_Consolidación_2022___Copy[[#This Row],[Estado llamada]],"Realizada")</f>
        <v>1</v>
      </c>
      <c r="BL138" s="55" t="n">
        <f aca="false">COUNTIF(Reporte_Consolidación_2022___Copy[[#This Row],[Estado RID]],"Realizada")</f>
        <v>1</v>
      </c>
      <c r="BM138" s="55" t="n">
        <f aca="false">COUNTIF(Reporte_Consolidación_2022___Copy[[#This Row],[Estado Encuesta Directivos]],"Realizada")</f>
        <v>1</v>
      </c>
      <c r="BN138" s="55" t="n">
        <f aca="false">COUNTIF(Reporte_Consolidación_2022___Copy[[#This Row],[Estado PPT Programa Directivos]],"Realizada")</f>
        <v>1</v>
      </c>
      <c r="BO138" s="55" t="n">
        <f aca="false">COUNTIF(Reporte_Consolidación_2022___Copy[[#This Row],[Estado PPT Programa Docentes]],"Realizada")</f>
        <v>1</v>
      </c>
      <c r="BP138" s="55" t="n">
        <f aca="false">COUNTIF(Reporte_Consolidación_2022___Copy[[#This Row],[Estado Encuesta Docentes]],"Realizada")</f>
        <v>1</v>
      </c>
      <c r="BQ138" s="55" t="n">
        <f aca="false">COUNTIF(Reporte_Consolidación_2022___Copy[[#This Row],[Estado Taller PC Docentes]],"Realizada")</f>
        <v>1</v>
      </c>
      <c r="BR138" s="55" t="n">
        <f aca="false">COUNTIF(Reporte_Consolidación_2022___Copy[[#This Row],[Estado Encuesta Estudiantes]],"Realizada")</f>
        <v>1</v>
      </c>
      <c r="BS138" s="55" t="n">
        <f aca="false">COUNTIF(Reporte_Consolidación_2022___Copy[[#This Row],[Estado Infraestructura]],"Realizada")</f>
        <v>1</v>
      </c>
      <c r="BT138" s="55" t="n">
        <f aca="false">COUNTIF(Reporte_Consolidación_2022___Copy[[#This Row],[Estado Entrevista Líder Área Informática]],"Realizada")</f>
        <v>1</v>
      </c>
      <c r="BU138" s="55" t="n">
        <f aca="false">IF(Reporte_Consolidación_2022___Copy[[#This Row],[Estado Obs Aula]]="Realizada",1,IF(Reporte_Consolidación_2022___Copy[[#This Row],[Estado Obs Aula]]="NO aplica fichas",1,0))</f>
        <v>1</v>
      </c>
      <c r="BV138" s="55" t="n">
        <f aca="false">COUNTIF(Reporte_Consolidación_2022___Copy[[#This Row],[Estado Recolección Documental]],"Realizada")</f>
        <v>1</v>
      </c>
      <c r="BX138" s="56" t="n">
        <f aca="false">COUNTIF(Reporte_Consolidación_2022___Copy[[#This Row],[Nombre Coordinadora]:[Estado Recolección Documental]],"Realizada")</f>
        <v>11</v>
      </c>
      <c r="BY138" s="57" t="n">
        <f aca="false">BX138/12</f>
        <v>0.916666666666667</v>
      </c>
      <c r="BZ138" s="56" t="n">
        <f aca="false">IF(Reporte_Consolidación_2022___Copy[[#This Row],[Fecha Visita Día 1]]&gt;=DATE(2022,6,10),1,IF(Reporte_Consolidación_2022___Copy[[#This Row],[Fecha Visita Día 1]]="",2,0))</f>
        <v>0</v>
      </c>
      <c r="CA138" s="56" t="n">
        <f aca="false">IF(Reporte_Consolidación_2022___Copy[[#This Row],[Fecha Visita Día 2]]&gt;=DATE(2022,6,10),1,IF(Reporte_Consolidación_2022___Copy[[#This Row],[Fecha Visita Día 2]]="",2,0))</f>
        <v>0</v>
      </c>
    </row>
    <row r="139" customFormat="false" ht="15" hidden="true" customHeight="false" outlineLevel="0" collapsed="false">
      <c r="A139" s="21" t="s">
        <v>642</v>
      </c>
      <c r="B139" s="21" t="s">
        <v>643</v>
      </c>
      <c r="C139" s="21" t="s">
        <v>53</v>
      </c>
      <c r="D139" s="21" t="s">
        <v>644</v>
      </c>
      <c r="E139" s="21" t="s">
        <v>672</v>
      </c>
      <c r="F139" s="21" t="s">
        <v>691</v>
      </c>
      <c r="G139" s="52" t="n">
        <v>308001011451</v>
      </c>
      <c r="H139" s="0" t="n">
        <v>26</v>
      </c>
      <c r="I139" s="53" t="n">
        <v>44663</v>
      </c>
      <c r="J139" s="54" t="n">
        <v>0.470833333333333</v>
      </c>
      <c r="K139" s="21" t="s">
        <v>15</v>
      </c>
      <c r="L139" s="21" t="s">
        <v>674</v>
      </c>
      <c r="M139" s="53" t="n">
        <v>44672</v>
      </c>
      <c r="N139" s="53" t="n">
        <v>44699</v>
      </c>
      <c r="O139" s="21" t="s">
        <v>685</v>
      </c>
      <c r="P139" s="53" t="n">
        <v>44699</v>
      </c>
      <c r="Q139" s="21" t="s">
        <v>15</v>
      </c>
      <c r="R139" s="53" t="n">
        <v>44693</v>
      </c>
      <c r="S139" s="21" t="s">
        <v>15</v>
      </c>
      <c r="T139" s="53" t="n">
        <v>44699</v>
      </c>
      <c r="U139" s="21" t="s">
        <v>15</v>
      </c>
      <c r="V139" s="53" t="n">
        <v>44699</v>
      </c>
      <c r="W139" s="21" t="s">
        <v>15</v>
      </c>
      <c r="X139" s="53" t="n">
        <v>44693</v>
      </c>
      <c r="Y139" s="21" t="s">
        <v>15</v>
      </c>
      <c r="Z139" s="53" t="n">
        <v>44699</v>
      </c>
      <c r="AA139" s="21" t="s">
        <v>15</v>
      </c>
      <c r="AB139" s="53" t="n">
        <v>44672</v>
      </c>
      <c r="AC139" s="21" t="s">
        <v>15</v>
      </c>
      <c r="AD139" s="53" t="n">
        <v>44672</v>
      </c>
      <c r="AE139" s="21" t="s">
        <v>15</v>
      </c>
      <c r="AF139" s="53" t="n">
        <v>44672</v>
      </c>
      <c r="AG139" s="21" t="s">
        <v>15</v>
      </c>
      <c r="AH139" s="53"/>
      <c r="AI139" s="21" t="s">
        <v>40</v>
      </c>
      <c r="AJ139" s="53" t="n">
        <v>44672</v>
      </c>
      <c r="AK139" s="21" t="s">
        <v>15</v>
      </c>
      <c r="AL139" s="21" t="s">
        <v>648</v>
      </c>
      <c r="AM139" s="21" t="s">
        <v>676</v>
      </c>
      <c r="AN139" s="54" t="n">
        <v>44700.3722222222</v>
      </c>
      <c r="AO139" s="21" t="s">
        <v>692</v>
      </c>
      <c r="AP139" s="21"/>
      <c r="AQ139" s="21" t="s">
        <v>173</v>
      </c>
      <c r="AR139" s="21" t="s">
        <v>172</v>
      </c>
      <c r="AS139" s="0" t="s">
        <v>173</v>
      </c>
      <c r="AT139" s="21" t="s">
        <v>172</v>
      </c>
      <c r="AU139" s="0" t="s">
        <v>173</v>
      </c>
      <c r="AV139" s="0" t="n">
        <v>64</v>
      </c>
      <c r="AW139" s="0" t="s">
        <v>173</v>
      </c>
      <c r="AX139" s="0" t="n">
        <v>13</v>
      </c>
      <c r="AY139" s="0" t="s">
        <v>173</v>
      </c>
      <c r="AZ139" s="21" t="s">
        <v>172</v>
      </c>
      <c r="BA139" s="0" t="s">
        <v>173</v>
      </c>
      <c r="BB139" s="21" t="s">
        <v>172</v>
      </c>
      <c r="BC139" s="0" t="s">
        <v>173</v>
      </c>
      <c r="BG139" s="21" t="s">
        <v>676</v>
      </c>
      <c r="BH139" s="54" t="n">
        <v>44715.44375</v>
      </c>
      <c r="BI139" s="21" t="s">
        <v>643</v>
      </c>
      <c r="BJ139" s="54" t="n">
        <v>44708.7340277778</v>
      </c>
      <c r="BK139" s="55" t="n">
        <f aca="false">COUNTIF(Reporte_Consolidación_2022___Copy[[#This Row],[Estado llamada]],"Realizada")</f>
        <v>1</v>
      </c>
      <c r="BL139" s="55" t="n">
        <f aca="false">COUNTIF(Reporte_Consolidación_2022___Copy[[#This Row],[Estado RID]],"Realizada")</f>
        <v>1</v>
      </c>
      <c r="BM139" s="55" t="n">
        <f aca="false">COUNTIF(Reporte_Consolidación_2022___Copy[[#This Row],[Estado Encuesta Directivos]],"Realizada")</f>
        <v>1</v>
      </c>
      <c r="BN139" s="55" t="n">
        <f aca="false">COUNTIF(Reporte_Consolidación_2022___Copy[[#This Row],[Estado PPT Programa Directivos]],"Realizada")</f>
        <v>1</v>
      </c>
      <c r="BO139" s="55" t="n">
        <f aca="false">COUNTIF(Reporte_Consolidación_2022___Copy[[#This Row],[Estado PPT Programa Docentes]],"Realizada")</f>
        <v>1</v>
      </c>
      <c r="BP139" s="55" t="n">
        <f aca="false">COUNTIF(Reporte_Consolidación_2022___Copy[[#This Row],[Estado Encuesta Docentes]],"Realizada")</f>
        <v>1</v>
      </c>
      <c r="BQ139" s="55" t="n">
        <f aca="false">COUNTIF(Reporte_Consolidación_2022___Copy[[#This Row],[Estado Taller PC Docentes]],"Realizada")</f>
        <v>1</v>
      </c>
      <c r="BR139" s="55" t="n">
        <f aca="false">COUNTIF(Reporte_Consolidación_2022___Copy[[#This Row],[Estado Encuesta Estudiantes]],"Realizada")</f>
        <v>1</v>
      </c>
      <c r="BS139" s="55" t="n">
        <f aca="false">COUNTIF(Reporte_Consolidación_2022___Copy[[#This Row],[Estado Infraestructura]],"Realizada")</f>
        <v>1</v>
      </c>
      <c r="BT139" s="55" t="n">
        <f aca="false">COUNTIF(Reporte_Consolidación_2022___Copy[[#This Row],[Estado Entrevista Líder Área Informática]],"Realizada")</f>
        <v>1</v>
      </c>
      <c r="BU139" s="55" t="n">
        <f aca="false">IF(Reporte_Consolidación_2022___Copy[[#This Row],[Estado Obs Aula]]="Realizada",1,IF(Reporte_Consolidación_2022___Copy[[#This Row],[Estado Obs Aula]]="NO aplica fichas",1,0))</f>
        <v>1</v>
      </c>
      <c r="BV139" s="55" t="n">
        <f aca="false">COUNTIF(Reporte_Consolidación_2022___Copy[[#This Row],[Estado Recolección Documental]],"Realizada")</f>
        <v>1</v>
      </c>
      <c r="BX139" s="56" t="n">
        <f aca="false">COUNTIF(Reporte_Consolidación_2022___Copy[[#This Row],[Nombre Coordinadora]:[Estado Recolección Documental]],"Realizada")</f>
        <v>11</v>
      </c>
      <c r="BY139" s="57" t="n">
        <f aca="false">BX139/12</f>
        <v>0.916666666666667</v>
      </c>
      <c r="BZ139" s="56" t="n">
        <f aca="false">IF(Reporte_Consolidación_2022___Copy[[#This Row],[Fecha Visita Día 1]]&gt;=DATE(2022,6,10),1,IF(Reporte_Consolidación_2022___Copy[[#This Row],[Fecha Visita Día 1]]="",2,0))</f>
        <v>0</v>
      </c>
      <c r="CA139" s="56" t="n">
        <f aca="false">IF(Reporte_Consolidación_2022___Copy[[#This Row],[Fecha Visita Día 2]]&gt;=DATE(2022,6,10),1,IF(Reporte_Consolidación_2022___Copy[[#This Row],[Fecha Visita Día 2]]="",2,0))</f>
        <v>0</v>
      </c>
    </row>
    <row r="140" customFormat="false" ht="15" hidden="true" customHeight="false" outlineLevel="0" collapsed="false">
      <c r="A140" s="21" t="s">
        <v>642</v>
      </c>
      <c r="B140" s="21" t="s">
        <v>643</v>
      </c>
      <c r="C140" s="21" t="s">
        <v>53</v>
      </c>
      <c r="D140" s="21" t="s">
        <v>644</v>
      </c>
      <c r="E140" s="21" t="s">
        <v>672</v>
      </c>
      <c r="F140" s="21" t="s">
        <v>693</v>
      </c>
      <c r="G140" s="52" t="n">
        <v>308001003636</v>
      </c>
      <c r="H140" s="0" t="n">
        <v>27</v>
      </c>
      <c r="I140" s="53" t="n">
        <v>44664</v>
      </c>
      <c r="J140" s="54" t="n">
        <v>0.356944444444444</v>
      </c>
      <c r="K140" s="21" t="s">
        <v>15</v>
      </c>
      <c r="L140" s="21" t="s">
        <v>694</v>
      </c>
      <c r="M140" s="53" t="n">
        <v>44671</v>
      </c>
      <c r="N140" s="53" t="n">
        <v>44677</v>
      </c>
      <c r="O140" s="21" t="s">
        <v>695</v>
      </c>
      <c r="P140" s="53" t="n">
        <v>44677</v>
      </c>
      <c r="Q140" s="21" t="s">
        <v>15</v>
      </c>
      <c r="R140" s="53" t="n">
        <v>44677</v>
      </c>
      <c r="S140" s="21" t="s">
        <v>15</v>
      </c>
      <c r="T140" s="53" t="n">
        <v>44677</v>
      </c>
      <c r="U140" s="21" t="s">
        <v>15</v>
      </c>
      <c r="V140" s="53" t="n">
        <v>44677</v>
      </c>
      <c r="W140" s="21" t="s">
        <v>15</v>
      </c>
      <c r="X140" s="53" t="n">
        <v>44677</v>
      </c>
      <c r="Y140" s="21" t="s">
        <v>15</v>
      </c>
      <c r="Z140" s="53" t="n">
        <v>44677</v>
      </c>
      <c r="AA140" s="21" t="s">
        <v>15</v>
      </c>
      <c r="AB140" s="53" t="n">
        <v>44671</v>
      </c>
      <c r="AC140" s="21" t="s">
        <v>15</v>
      </c>
      <c r="AD140" s="53" t="n">
        <v>44671</v>
      </c>
      <c r="AE140" s="21" t="s">
        <v>15</v>
      </c>
      <c r="AF140" s="53" t="n">
        <v>44677</v>
      </c>
      <c r="AG140" s="21" t="s">
        <v>15</v>
      </c>
      <c r="AH140" s="53"/>
      <c r="AI140" s="21" t="s">
        <v>40</v>
      </c>
      <c r="AJ140" s="53" t="n">
        <v>44671</v>
      </c>
      <c r="AK140" s="21" t="s">
        <v>15</v>
      </c>
      <c r="AL140" s="21" t="s">
        <v>648</v>
      </c>
      <c r="AM140" s="21" t="s">
        <v>676</v>
      </c>
      <c r="AN140" s="54" t="n">
        <v>44679.7347222222</v>
      </c>
      <c r="AO140" s="21" t="s">
        <v>696</v>
      </c>
      <c r="AP140" s="21"/>
      <c r="AQ140" s="21" t="s">
        <v>173</v>
      </c>
      <c r="AR140" s="21" t="s">
        <v>172</v>
      </c>
      <c r="AS140" s="0" t="s">
        <v>173</v>
      </c>
      <c r="AT140" s="21" t="s">
        <v>172</v>
      </c>
      <c r="AU140" s="0" t="s">
        <v>173</v>
      </c>
      <c r="AV140" s="0" t="n">
        <v>62</v>
      </c>
      <c r="AW140" s="0" t="s">
        <v>173</v>
      </c>
      <c r="AX140" s="0" t="n">
        <v>34</v>
      </c>
      <c r="AY140" s="0" t="s">
        <v>173</v>
      </c>
      <c r="AZ140" s="21" t="s">
        <v>172</v>
      </c>
      <c r="BA140" s="0" t="s">
        <v>173</v>
      </c>
      <c r="BB140" s="21" t="s">
        <v>172</v>
      </c>
      <c r="BC140" s="0" t="s">
        <v>173</v>
      </c>
      <c r="BG140" s="21" t="s">
        <v>676</v>
      </c>
      <c r="BH140" s="54" t="n">
        <v>44715.4451388889</v>
      </c>
      <c r="BI140" s="21" t="s">
        <v>643</v>
      </c>
      <c r="BJ140" s="54" t="n">
        <v>44698.6701388889</v>
      </c>
      <c r="BK140" s="55" t="n">
        <f aca="false">COUNTIF(Reporte_Consolidación_2022___Copy[[#This Row],[Estado llamada]],"Realizada")</f>
        <v>1</v>
      </c>
      <c r="BL140" s="55" t="n">
        <f aca="false">COUNTIF(Reporte_Consolidación_2022___Copy[[#This Row],[Estado RID]],"Realizada")</f>
        <v>1</v>
      </c>
      <c r="BM140" s="55" t="n">
        <f aca="false">COUNTIF(Reporte_Consolidación_2022___Copy[[#This Row],[Estado Encuesta Directivos]],"Realizada")</f>
        <v>1</v>
      </c>
      <c r="BN140" s="55" t="n">
        <f aca="false">COUNTIF(Reporte_Consolidación_2022___Copy[[#This Row],[Estado PPT Programa Directivos]],"Realizada")</f>
        <v>1</v>
      </c>
      <c r="BO140" s="55" t="n">
        <f aca="false">COUNTIF(Reporte_Consolidación_2022___Copy[[#This Row],[Estado PPT Programa Docentes]],"Realizada")</f>
        <v>1</v>
      </c>
      <c r="BP140" s="55" t="n">
        <f aca="false">COUNTIF(Reporte_Consolidación_2022___Copy[[#This Row],[Estado Encuesta Docentes]],"Realizada")</f>
        <v>1</v>
      </c>
      <c r="BQ140" s="55" t="n">
        <f aca="false">COUNTIF(Reporte_Consolidación_2022___Copy[[#This Row],[Estado Taller PC Docentes]],"Realizada")</f>
        <v>1</v>
      </c>
      <c r="BR140" s="55" t="n">
        <f aca="false">COUNTIF(Reporte_Consolidación_2022___Copy[[#This Row],[Estado Encuesta Estudiantes]],"Realizada")</f>
        <v>1</v>
      </c>
      <c r="BS140" s="55" t="n">
        <f aca="false">COUNTIF(Reporte_Consolidación_2022___Copy[[#This Row],[Estado Infraestructura]],"Realizada")</f>
        <v>1</v>
      </c>
      <c r="BT140" s="55" t="n">
        <f aca="false">COUNTIF(Reporte_Consolidación_2022___Copy[[#This Row],[Estado Entrevista Líder Área Informática]],"Realizada")</f>
        <v>1</v>
      </c>
      <c r="BU140" s="55" t="n">
        <f aca="false">IF(Reporte_Consolidación_2022___Copy[[#This Row],[Estado Obs Aula]]="Realizada",1,IF(Reporte_Consolidación_2022___Copy[[#This Row],[Estado Obs Aula]]="NO aplica fichas",1,0))</f>
        <v>1</v>
      </c>
      <c r="BV140" s="55" t="n">
        <f aca="false">COUNTIF(Reporte_Consolidación_2022___Copy[[#This Row],[Estado Recolección Documental]],"Realizada")</f>
        <v>1</v>
      </c>
      <c r="BX140" s="56" t="n">
        <f aca="false">COUNTIF(Reporte_Consolidación_2022___Copy[[#This Row],[Nombre Coordinadora]:[Estado Recolección Documental]],"Realizada")</f>
        <v>11</v>
      </c>
      <c r="BY140" s="57" t="n">
        <f aca="false">BX140/12</f>
        <v>0.916666666666667</v>
      </c>
      <c r="BZ140" s="56" t="n">
        <f aca="false">IF(Reporte_Consolidación_2022___Copy[[#This Row],[Fecha Visita Día 1]]&gt;=DATE(2022,6,10),1,IF(Reporte_Consolidación_2022___Copy[[#This Row],[Fecha Visita Día 1]]="",2,0))</f>
        <v>0</v>
      </c>
      <c r="CA140" s="56" t="n">
        <f aca="false">IF(Reporte_Consolidación_2022___Copy[[#This Row],[Fecha Visita Día 2]]&gt;=DATE(2022,6,10),1,IF(Reporte_Consolidación_2022___Copy[[#This Row],[Fecha Visita Día 2]]="",2,0))</f>
        <v>0</v>
      </c>
    </row>
    <row r="141" customFormat="false" ht="15" hidden="true" customHeight="false" outlineLevel="0" collapsed="false">
      <c r="A141" s="21" t="s">
        <v>642</v>
      </c>
      <c r="B141" s="21" t="s">
        <v>643</v>
      </c>
      <c r="C141" s="21" t="s">
        <v>53</v>
      </c>
      <c r="D141" s="21" t="s">
        <v>644</v>
      </c>
      <c r="E141" s="21" t="s">
        <v>672</v>
      </c>
      <c r="F141" s="21" t="s">
        <v>697</v>
      </c>
      <c r="G141" s="52" t="n">
        <v>308001017254</v>
      </c>
      <c r="H141" s="0" t="n">
        <v>28</v>
      </c>
      <c r="I141" s="53" t="n">
        <v>44672</v>
      </c>
      <c r="J141" s="54" t="n">
        <v>0.166666666666667</v>
      </c>
      <c r="K141" s="21" t="s">
        <v>15</v>
      </c>
      <c r="L141" s="21" t="s">
        <v>698</v>
      </c>
      <c r="M141" s="53" t="n">
        <v>44687</v>
      </c>
      <c r="N141" s="53" t="n">
        <v>44688</v>
      </c>
      <c r="O141" s="21" t="s">
        <v>699</v>
      </c>
      <c r="P141" s="53" t="n">
        <v>44687</v>
      </c>
      <c r="Q141" s="21" t="s">
        <v>15</v>
      </c>
      <c r="R141" s="53" t="n">
        <v>44687</v>
      </c>
      <c r="S141" s="21" t="s">
        <v>15</v>
      </c>
      <c r="T141" s="53" t="n">
        <v>44687</v>
      </c>
      <c r="U141" s="21" t="s">
        <v>15</v>
      </c>
      <c r="V141" s="53" t="n">
        <v>44687</v>
      </c>
      <c r="W141" s="21" t="s">
        <v>15</v>
      </c>
      <c r="X141" s="53" t="n">
        <v>44687</v>
      </c>
      <c r="Y141" s="21" t="s">
        <v>15</v>
      </c>
      <c r="Z141" s="53" t="n">
        <v>44687</v>
      </c>
      <c r="AA141" s="21" t="s">
        <v>15</v>
      </c>
      <c r="AB141" s="53" t="n">
        <v>44687</v>
      </c>
      <c r="AC141" s="21" t="s">
        <v>15</v>
      </c>
      <c r="AD141" s="53" t="n">
        <v>44687</v>
      </c>
      <c r="AE141" s="21" t="s">
        <v>15</v>
      </c>
      <c r="AF141" s="53" t="n">
        <v>44687</v>
      </c>
      <c r="AG141" s="21" t="s">
        <v>15</v>
      </c>
      <c r="AH141" s="53"/>
      <c r="AI141" s="21" t="s">
        <v>40</v>
      </c>
      <c r="AJ141" s="53" t="n">
        <v>44687</v>
      </c>
      <c r="AK141" s="21" t="s">
        <v>15</v>
      </c>
      <c r="AL141" s="21" t="s">
        <v>648</v>
      </c>
      <c r="AM141" s="21" t="s">
        <v>676</v>
      </c>
      <c r="AN141" s="54" t="n">
        <v>44711.5444444444</v>
      </c>
      <c r="AO141" s="21" t="s">
        <v>700</v>
      </c>
      <c r="AP141" s="21"/>
      <c r="AQ141" s="21" t="s">
        <v>173</v>
      </c>
      <c r="AR141" s="21" t="s">
        <v>172</v>
      </c>
      <c r="AS141" s="0" t="s">
        <v>173</v>
      </c>
      <c r="AT141" s="21" t="s">
        <v>172</v>
      </c>
      <c r="AU141" s="0" t="s">
        <v>173</v>
      </c>
      <c r="AV141" s="0" t="n">
        <v>50</v>
      </c>
      <c r="AW141" s="0" t="s">
        <v>173</v>
      </c>
      <c r="AX141" s="0" t="n">
        <v>26</v>
      </c>
      <c r="AY141" s="0" t="s">
        <v>173</v>
      </c>
      <c r="AZ141" s="21" t="s">
        <v>172</v>
      </c>
      <c r="BA141" s="0" t="s">
        <v>173</v>
      </c>
      <c r="BB141" s="21" t="s">
        <v>172</v>
      </c>
      <c r="BC141" s="0" t="s">
        <v>173</v>
      </c>
      <c r="BG141" s="21" t="s">
        <v>676</v>
      </c>
      <c r="BH141" s="54" t="n">
        <v>44697.4055555556</v>
      </c>
      <c r="BI141" s="21" t="s">
        <v>643</v>
      </c>
      <c r="BJ141" s="54" t="n">
        <v>44698.6659722222</v>
      </c>
      <c r="BK141" s="55" t="n">
        <f aca="false">COUNTIF(Reporte_Consolidación_2022___Copy[[#This Row],[Estado llamada]],"Realizada")</f>
        <v>1</v>
      </c>
      <c r="BL141" s="55" t="n">
        <f aca="false">COUNTIF(Reporte_Consolidación_2022___Copy[[#This Row],[Estado RID]],"Realizada")</f>
        <v>1</v>
      </c>
      <c r="BM141" s="55" t="n">
        <f aca="false">COUNTIF(Reporte_Consolidación_2022___Copy[[#This Row],[Estado Encuesta Directivos]],"Realizada")</f>
        <v>1</v>
      </c>
      <c r="BN141" s="55" t="n">
        <f aca="false">COUNTIF(Reporte_Consolidación_2022___Copy[[#This Row],[Estado PPT Programa Directivos]],"Realizada")</f>
        <v>1</v>
      </c>
      <c r="BO141" s="55" t="n">
        <f aca="false">COUNTIF(Reporte_Consolidación_2022___Copy[[#This Row],[Estado PPT Programa Docentes]],"Realizada")</f>
        <v>1</v>
      </c>
      <c r="BP141" s="55" t="n">
        <f aca="false">COUNTIF(Reporte_Consolidación_2022___Copy[[#This Row],[Estado Encuesta Docentes]],"Realizada")</f>
        <v>1</v>
      </c>
      <c r="BQ141" s="55" t="n">
        <f aca="false">COUNTIF(Reporte_Consolidación_2022___Copy[[#This Row],[Estado Taller PC Docentes]],"Realizada")</f>
        <v>1</v>
      </c>
      <c r="BR141" s="55" t="n">
        <f aca="false">COUNTIF(Reporte_Consolidación_2022___Copy[[#This Row],[Estado Encuesta Estudiantes]],"Realizada")</f>
        <v>1</v>
      </c>
      <c r="BS141" s="55" t="n">
        <f aca="false">COUNTIF(Reporte_Consolidación_2022___Copy[[#This Row],[Estado Infraestructura]],"Realizada")</f>
        <v>1</v>
      </c>
      <c r="BT141" s="55" t="n">
        <f aca="false">COUNTIF(Reporte_Consolidación_2022___Copy[[#This Row],[Estado Entrevista Líder Área Informática]],"Realizada")</f>
        <v>1</v>
      </c>
      <c r="BU141" s="55" t="n">
        <f aca="false">IF(Reporte_Consolidación_2022___Copy[[#This Row],[Estado Obs Aula]]="Realizada",1,IF(Reporte_Consolidación_2022___Copy[[#This Row],[Estado Obs Aula]]="NO aplica fichas",1,0))</f>
        <v>1</v>
      </c>
      <c r="BV141" s="55" t="n">
        <f aca="false">COUNTIF(Reporte_Consolidación_2022___Copy[[#This Row],[Estado Recolección Documental]],"Realizada")</f>
        <v>1</v>
      </c>
      <c r="BX141" s="56" t="n">
        <f aca="false">COUNTIF(Reporte_Consolidación_2022___Copy[[#This Row],[Nombre Coordinadora]:[Estado Recolección Documental]],"Realizada")</f>
        <v>11</v>
      </c>
      <c r="BY141" s="57" t="n">
        <f aca="false">BX141/12</f>
        <v>0.916666666666667</v>
      </c>
      <c r="BZ141" s="56" t="n">
        <f aca="false">IF(Reporte_Consolidación_2022___Copy[[#This Row],[Fecha Visita Día 1]]&gt;=DATE(2022,6,10),1,IF(Reporte_Consolidación_2022___Copy[[#This Row],[Fecha Visita Día 1]]="",2,0))</f>
        <v>0</v>
      </c>
      <c r="CA141" s="56" t="n">
        <f aca="false">IF(Reporte_Consolidación_2022___Copy[[#This Row],[Fecha Visita Día 2]]&gt;=DATE(2022,6,10),1,IF(Reporte_Consolidación_2022___Copy[[#This Row],[Fecha Visita Día 2]]="",2,0))</f>
        <v>0</v>
      </c>
    </row>
    <row r="142" customFormat="false" ht="15" hidden="true" customHeight="false" outlineLevel="0" collapsed="false">
      <c r="A142" s="21" t="s">
        <v>642</v>
      </c>
      <c r="B142" s="21" t="s">
        <v>643</v>
      </c>
      <c r="C142" s="21" t="s">
        <v>57</v>
      </c>
      <c r="D142" s="21" t="s">
        <v>701</v>
      </c>
      <c r="E142" s="21" t="s">
        <v>702</v>
      </c>
      <c r="F142" s="21" t="s">
        <v>703</v>
      </c>
      <c r="G142" s="52" t="n">
        <v>144001001941</v>
      </c>
      <c r="H142" s="0" t="n">
        <v>134</v>
      </c>
      <c r="I142" s="53" t="n">
        <v>44677</v>
      </c>
      <c r="J142" s="54" t="n">
        <v>0.333333333333333</v>
      </c>
      <c r="K142" s="21" t="s">
        <v>15</v>
      </c>
      <c r="L142" s="21" t="s">
        <v>674</v>
      </c>
      <c r="M142" s="53" t="n">
        <v>44706</v>
      </c>
      <c r="N142" s="53" t="n">
        <v>44707</v>
      </c>
      <c r="O142" s="21" t="s">
        <v>704</v>
      </c>
      <c r="P142" s="53" t="n">
        <v>44706</v>
      </c>
      <c r="Q142" s="21" t="s">
        <v>15</v>
      </c>
      <c r="R142" s="53" t="n">
        <v>44706</v>
      </c>
      <c r="S142" s="21" t="s">
        <v>15</v>
      </c>
      <c r="T142" s="53" t="n">
        <v>44686</v>
      </c>
      <c r="U142" s="21" t="s">
        <v>15</v>
      </c>
      <c r="V142" s="53" t="n">
        <v>44686</v>
      </c>
      <c r="W142" s="21" t="s">
        <v>15</v>
      </c>
      <c r="X142" s="53" t="n">
        <v>44686</v>
      </c>
      <c r="Y142" s="21" t="s">
        <v>15</v>
      </c>
      <c r="Z142" s="53" t="n">
        <v>44686</v>
      </c>
      <c r="AA142" s="21" t="s">
        <v>15</v>
      </c>
      <c r="AB142" s="53" t="n">
        <v>44686</v>
      </c>
      <c r="AC142" s="21" t="s">
        <v>15</v>
      </c>
      <c r="AD142" s="53" t="n">
        <v>44687</v>
      </c>
      <c r="AE142" s="21" t="s">
        <v>15</v>
      </c>
      <c r="AF142" s="53" t="n">
        <v>44687</v>
      </c>
      <c r="AG142" s="21" t="s">
        <v>15</v>
      </c>
      <c r="AH142" s="53"/>
      <c r="AI142" s="21" t="s">
        <v>40</v>
      </c>
      <c r="AJ142" s="53" t="n">
        <v>44687</v>
      </c>
      <c r="AK142" s="21" t="s">
        <v>15</v>
      </c>
      <c r="AL142" s="21" t="s">
        <v>648</v>
      </c>
      <c r="AM142" s="21" t="s">
        <v>705</v>
      </c>
      <c r="AN142" s="54" t="n">
        <v>44712.5076388889</v>
      </c>
      <c r="AO142" s="21" t="s">
        <v>706</v>
      </c>
      <c r="AP142" s="21"/>
      <c r="AQ142" s="21" t="s">
        <v>173</v>
      </c>
      <c r="AR142" s="21" t="s">
        <v>172</v>
      </c>
      <c r="AS142" s="0" t="s">
        <v>173</v>
      </c>
      <c r="AT142" s="21" t="s">
        <v>172</v>
      </c>
      <c r="AU142" s="0" t="s">
        <v>173</v>
      </c>
      <c r="AX142" s="0" t="n">
        <v>15</v>
      </c>
      <c r="AZ142" s="21" t="s">
        <v>172</v>
      </c>
      <c r="BB142" s="21" t="s">
        <v>172</v>
      </c>
      <c r="BG142" s="21" t="s">
        <v>705</v>
      </c>
      <c r="BH142" s="54" t="n">
        <v>44721.4506944444</v>
      </c>
      <c r="BI142" s="21" t="s">
        <v>705</v>
      </c>
      <c r="BJ142" s="54" t="n">
        <v>44722.6701388889</v>
      </c>
      <c r="BK142" s="55" t="n">
        <f aca="false">COUNTIF(Reporte_Consolidación_2022___Copy[[#This Row],[Estado llamada]],"Realizada")</f>
        <v>1</v>
      </c>
      <c r="BL142" s="55" t="n">
        <f aca="false">COUNTIF(Reporte_Consolidación_2022___Copy[[#This Row],[Estado RID]],"Realizada")</f>
        <v>1</v>
      </c>
      <c r="BM142" s="55" t="n">
        <f aca="false">COUNTIF(Reporte_Consolidación_2022___Copy[[#This Row],[Estado Encuesta Directivos]],"Realizada")</f>
        <v>1</v>
      </c>
      <c r="BN142" s="55" t="n">
        <f aca="false">COUNTIF(Reporte_Consolidación_2022___Copy[[#This Row],[Estado PPT Programa Directivos]],"Realizada")</f>
        <v>1</v>
      </c>
      <c r="BO142" s="55" t="n">
        <f aca="false">COUNTIF(Reporte_Consolidación_2022___Copy[[#This Row],[Estado PPT Programa Docentes]],"Realizada")</f>
        <v>1</v>
      </c>
      <c r="BP142" s="55" t="n">
        <f aca="false">COUNTIF(Reporte_Consolidación_2022___Copy[[#This Row],[Estado Encuesta Docentes]],"Realizada")</f>
        <v>1</v>
      </c>
      <c r="BQ142" s="55" t="n">
        <f aca="false">COUNTIF(Reporte_Consolidación_2022___Copy[[#This Row],[Estado Taller PC Docentes]],"Realizada")</f>
        <v>1</v>
      </c>
      <c r="BR142" s="55" t="n">
        <f aca="false">COUNTIF(Reporte_Consolidación_2022___Copy[[#This Row],[Estado Encuesta Estudiantes]],"Realizada")</f>
        <v>1</v>
      </c>
      <c r="BS142" s="55" t="n">
        <f aca="false">COUNTIF(Reporte_Consolidación_2022___Copy[[#This Row],[Estado Infraestructura]],"Realizada")</f>
        <v>1</v>
      </c>
      <c r="BT142" s="55" t="n">
        <f aca="false">COUNTIF(Reporte_Consolidación_2022___Copy[[#This Row],[Estado Entrevista Líder Área Informática]],"Realizada")</f>
        <v>1</v>
      </c>
      <c r="BU142" s="55" t="n">
        <f aca="false">IF(Reporte_Consolidación_2022___Copy[[#This Row],[Estado Obs Aula]]="Realizada",1,IF(Reporte_Consolidación_2022___Copy[[#This Row],[Estado Obs Aula]]="NO aplica fichas",1,0))</f>
        <v>1</v>
      </c>
      <c r="BV142" s="55" t="n">
        <f aca="false">COUNTIF(Reporte_Consolidación_2022___Copy[[#This Row],[Estado Recolección Documental]],"Realizada")</f>
        <v>1</v>
      </c>
      <c r="BX142" s="56" t="n">
        <f aca="false">COUNTIF(Reporte_Consolidación_2022___Copy[[#This Row],[Nombre Coordinadora]:[Estado Recolección Documental]],"Realizada")</f>
        <v>11</v>
      </c>
      <c r="BY142" s="57" t="n">
        <f aca="false">BX142/12</f>
        <v>0.916666666666667</v>
      </c>
      <c r="BZ142" s="56" t="n">
        <f aca="false">IF(Reporte_Consolidación_2022___Copy[[#This Row],[Fecha Visita Día 1]]&gt;=DATE(2022,6,10),1,IF(Reporte_Consolidación_2022___Copy[[#This Row],[Fecha Visita Día 1]]="",2,0))</f>
        <v>0</v>
      </c>
      <c r="CA142" s="56" t="n">
        <f aca="false">IF(Reporte_Consolidación_2022___Copy[[#This Row],[Fecha Visita Día 2]]&gt;=DATE(2022,6,10),1,IF(Reporte_Consolidación_2022___Copy[[#This Row],[Fecha Visita Día 2]]="",2,0))</f>
        <v>0</v>
      </c>
    </row>
    <row r="143" customFormat="false" ht="15" hidden="true" customHeight="false" outlineLevel="0" collapsed="false">
      <c r="A143" s="21" t="s">
        <v>642</v>
      </c>
      <c r="B143" s="21" t="s">
        <v>643</v>
      </c>
      <c r="C143" s="21" t="s">
        <v>57</v>
      </c>
      <c r="D143" s="21" t="s">
        <v>701</v>
      </c>
      <c r="E143" s="21" t="s">
        <v>702</v>
      </c>
      <c r="F143" s="21" t="s">
        <v>707</v>
      </c>
      <c r="G143" s="52" t="n">
        <v>144001001053</v>
      </c>
      <c r="H143" s="0" t="n">
        <v>135</v>
      </c>
      <c r="I143" s="53" t="n">
        <v>44677</v>
      </c>
      <c r="J143" s="54" t="n">
        <v>0.395833333333333</v>
      </c>
      <c r="K143" s="21" t="s">
        <v>15</v>
      </c>
      <c r="L143" s="21" t="s">
        <v>674</v>
      </c>
      <c r="M143" s="53" t="n">
        <v>44698</v>
      </c>
      <c r="N143" s="53" t="n">
        <v>44699</v>
      </c>
      <c r="O143" s="21" t="s">
        <v>704</v>
      </c>
      <c r="P143" s="53" t="n">
        <v>44698</v>
      </c>
      <c r="Q143" s="21" t="s">
        <v>15</v>
      </c>
      <c r="R143" s="53" t="n">
        <v>44699</v>
      </c>
      <c r="S143" s="21" t="s">
        <v>15</v>
      </c>
      <c r="T143" s="53" t="n">
        <v>44699</v>
      </c>
      <c r="U143" s="21" t="s">
        <v>15</v>
      </c>
      <c r="V143" s="53" t="n">
        <v>44698</v>
      </c>
      <c r="W143" s="21" t="s">
        <v>15</v>
      </c>
      <c r="X143" s="53" t="n">
        <v>44698</v>
      </c>
      <c r="Y143" s="21" t="s">
        <v>15</v>
      </c>
      <c r="Z143" s="53" t="n">
        <v>44698</v>
      </c>
      <c r="AA143" s="21" t="s">
        <v>15</v>
      </c>
      <c r="AB143" s="53" t="n">
        <v>44698</v>
      </c>
      <c r="AC143" s="21" t="s">
        <v>15</v>
      </c>
      <c r="AD143" s="53" t="n">
        <v>44698</v>
      </c>
      <c r="AE143" s="21" t="s">
        <v>15</v>
      </c>
      <c r="AF143" s="53" t="n">
        <v>44699</v>
      </c>
      <c r="AG143" s="21" t="s">
        <v>15</v>
      </c>
      <c r="AH143" s="53"/>
      <c r="AI143" s="21" t="s">
        <v>40</v>
      </c>
      <c r="AJ143" s="53" t="n">
        <v>44699</v>
      </c>
      <c r="AK143" s="21" t="s">
        <v>15</v>
      </c>
      <c r="AL143" s="21" t="s">
        <v>648</v>
      </c>
      <c r="AM143" s="21" t="s">
        <v>705</v>
      </c>
      <c r="AN143" s="54" t="n">
        <v>44704.8319444444</v>
      </c>
      <c r="AO143" s="21" t="s">
        <v>708</v>
      </c>
      <c r="AP143" s="21"/>
      <c r="AQ143" s="21" t="s">
        <v>173</v>
      </c>
      <c r="AR143" s="21" t="s">
        <v>172</v>
      </c>
      <c r="AS143" s="0" t="s">
        <v>173</v>
      </c>
      <c r="AT143" s="21" t="s">
        <v>172</v>
      </c>
      <c r="AU143" s="0" t="s">
        <v>173</v>
      </c>
      <c r="AV143" s="0" t="n">
        <v>94</v>
      </c>
      <c r="AX143" s="0" t="n">
        <v>31</v>
      </c>
      <c r="AZ143" s="21" t="s">
        <v>172</v>
      </c>
      <c r="BA143" s="0" t="s">
        <v>173</v>
      </c>
      <c r="BB143" s="21" t="s">
        <v>172</v>
      </c>
      <c r="BC143" s="0" t="s">
        <v>173</v>
      </c>
      <c r="BG143" s="21" t="s">
        <v>705</v>
      </c>
      <c r="BH143" s="54" t="n">
        <v>44721.4513888889</v>
      </c>
      <c r="BI143" s="21" t="s">
        <v>705</v>
      </c>
      <c r="BJ143" s="54" t="n">
        <v>44722.6701388889</v>
      </c>
      <c r="BK143" s="55" t="n">
        <f aca="false">COUNTIF(Reporte_Consolidación_2022___Copy[[#This Row],[Estado llamada]],"Realizada")</f>
        <v>1</v>
      </c>
      <c r="BL143" s="55" t="n">
        <f aca="false">COUNTIF(Reporte_Consolidación_2022___Copy[[#This Row],[Estado RID]],"Realizada")</f>
        <v>1</v>
      </c>
      <c r="BM143" s="55" t="n">
        <f aca="false">COUNTIF(Reporte_Consolidación_2022___Copy[[#This Row],[Estado Encuesta Directivos]],"Realizada")</f>
        <v>1</v>
      </c>
      <c r="BN143" s="55" t="n">
        <f aca="false">COUNTIF(Reporte_Consolidación_2022___Copy[[#This Row],[Estado PPT Programa Directivos]],"Realizada")</f>
        <v>1</v>
      </c>
      <c r="BO143" s="55" t="n">
        <f aca="false">COUNTIF(Reporte_Consolidación_2022___Copy[[#This Row],[Estado PPT Programa Docentes]],"Realizada")</f>
        <v>1</v>
      </c>
      <c r="BP143" s="55" t="n">
        <f aca="false">COUNTIF(Reporte_Consolidación_2022___Copy[[#This Row],[Estado Encuesta Docentes]],"Realizada")</f>
        <v>1</v>
      </c>
      <c r="BQ143" s="55" t="n">
        <f aca="false">COUNTIF(Reporte_Consolidación_2022___Copy[[#This Row],[Estado Taller PC Docentes]],"Realizada")</f>
        <v>1</v>
      </c>
      <c r="BR143" s="55" t="n">
        <f aca="false">COUNTIF(Reporte_Consolidación_2022___Copy[[#This Row],[Estado Encuesta Estudiantes]],"Realizada")</f>
        <v>1</v>
      </c>
      <c r="BS143" s="55" t="n">
        <f aca="false">COUNTIF(Reporte_Consolidación_2022___Copy[[#This Row],[Estado Infraestructura]],"Realizada")</f>
        <v>1</v>
      </c>
      <c r="BT143" s="55" t="n">
        <f aca="false">COUNTIF(Reporte_Consolidación_2022___Copy[[#This Row],[Estado Entrevista Líder Área Informática]],"Realizada")</f>
        <v>1</v>
      </c>
      <c r="BU143" s="55" t="n">
        <f aca="false">IF(Reporte_Consolidación_2022___Copy[[#This Row],[Estado Obs Aula]]="Realizada",1,IF(Reporte_Consolidación_2022___Copy[[#This Row],[Estado Obs Aula]]="NO aplica fichas",1,0))</f>
        <v>1</v>
      </c>
      <c r="BV143" s="55" t="n">
        <f aca="false">COUNTIF(Reporte_Consolidación_2022___Copy[[#This Row],[Estado Recolección Documental]],"Realizada")</f>
        <v>1</v>
      </c>
      <c r="BX143" s="56" t="n">
        <f aca="false">COUNTIF(Reporte_Consolidación_2022___Copy[[#This Row],[Nombre Coordinadora]:[Estado Recolección Documental]],"Realizada")</f>
        <v>11</v>
      </c>
      <c r="BY143" s="57" t="n">
        <f aca="false">BX143/12</f>
        <v>0.916666666666667</v>
      </c>
      <c r="BZ143" s="56" t="n">
        <f aca="false">IF(Reporte_Consolidación_2022___Copy[[#This Row],[Fecha Visita Día 1]]&gt;=DATE(2022,6,10),1,IF(Reporte_Consolidación_2022___Copy[[#This Row],[Fecha Visita Día 1]]="",2,0))</f>
        <v>0</v>
      </c>
      <c r="CA143" s="56" t="n">
        <f aca="false">IF(Reporte_Consolidación_2022___Copy[[#This Row],[Fecha Visita Día 2]]&gt;=DATE(2022,6,10),1,IF(Reporte_Consolidación_2022___Copy[[#This Row],[Fecha Visita Día 2]]="",2,0))</f>
        <v>0</v>
      </c>
    </row>
    <row r="144" customFormat="false" ht="15" hidden="true" customHeight="false" outlineLevel="0" collapsed="false">
      <c r="A144" s="21" t="s">
        <v>642</v>
      </c>
      <c r="B144" s="21" t="s">
        <v>643</v>
      </c>
      <c r="C144" s="21" t="s">
        <v>57</v>
      </c>
      <c r="D144" s="21" t="s">
        <v>701</v>
      </c>
      <c r="E144" s="21" t="s">
        <v>702</v>
      </c>
      <c r="F144" s="21" t="s">
        <v>709</v>
      </c>
      <c r="G144" s="52" t="n">
        <v>244001000671</v>
      </c>
      <c r="H144" s="0" t="n">
        <v>136</v>
      </c>
      <c r="I144" s="53" t="n">
        <v>44677</v>
      </c>
      <c r="J144" s="54" t="n">
        <v>0.4375</v>
      </c>
      <c r="K144" s="21" t="s">
        <v>15</v>
      </c>
      <c r="L144" s="21" t="s">
        <v>674</v>
      </c>
      <c r="M144" s="53" t="n">
        <v>44690</v>
      </c>
      <c r="N144" s="53" t="n">
        <v>44691</v>
      </c>
      <c r="O144" s="21" t="s">
        <v>704</v>
      </c>
      <c r="P144" s="53" t="n">
        <v>44690</v>
      </c>
      <c r="Q144" s="21" t="s">
        <v>15</v>
      </c>
      <c r="R144" s="53" t="n">
        <v>44690</v>
      </c>
      <c r="S144" s="21" t="s">
        <v>15</v>
      </c>
      <c r="T144" s="53" t="n">
        <v>44690</v>
      </c>
      <c r="U144" s="21" t="s">
        <v>15</v>
      </c>
      <c r="V144" s="53" t="n">
        <v>44690</v>
      </c>
      <c r="W144" s="21" t="s">
        <v>15</v>
      </c>
      <c r="X144" s="53" t="n">
        <v>44691</v>
      </c>
      <c r="Y144" s="21" t="s">
        <v>15</v>
      </c>
      <c r="Z144" s="53" t="n">
        <v>44691</v>
      </c>
      <c r="AA144" s="21" t="s">
        <v>15</v>
      </c>
      <c r="AB144" s="53" t="n">
        <v>44690</v>
      </c>
      <c r="AC144" s="21" t="s">
        <v>15</v>
      </c>
      <c r="AD144" s="53" t="n">
        <v>44691</v>
      </c>
      <c r="AE144" s="21" t="s">
        <v>15</v>
      </c>
      <c r="AF144" s="53" t="n">
        <v>44690</v>
      </c>
      <c r="AG144" s="21" t="s">
        <v>15</v>
      </c>
      <c r="AH144" s="53"/>
      <c r="AI144" s="21" t="s">
        <v>40</v>
      </c>
      <c r="AJ144" s="53" t="n">
        <v>44691</v>
      </c>
      <c r="AK144" s="21" t="s">
        <v>15</v>
      </c>
      <c r="AL144" s="21" t="s">
        <v>648</v>
      </c>
      <c r="AM144" s="21" t="s">
        <v>705</v>
      </c>
      <c r="AN144" s="54" t="n">
        <v>44693.8819444445</v>
      </c>
      <c r="AO144" s="21" t="s">
        <v>710</v>
      </c>
      <c r="AP144" s="21"/>
      <c r="AQ144" s="21" t="s">
        <v>173</v>
      </c>
      <c r="AR144" s="21" t="s">
        <v>172</v>
      </c>
      <c r="AS144" s="0" t="s">
        <v>173</v>
      </c>
      <c r="AT144" s="21" t="s">
        <v>172</v>
      </c>
      <c r="AU144" s="0" t="s">
        <v>173</v>
      </c>
      <c r="AV144" s="0" t="n">
        <v>117</v>
      </c>
      <c r="AX144" s="0" t="n">
        <v>23</v>
      </c>
      <c r="AZ144" s="21" t="s">
        <v>172</v>
      </c>
      <c r="BA144" s="0" t="s">
        <v>173</v>
      </c>
      <c r="BB144" s="21" t="s">
        <v>172</v>
      </c>
      <c r="BC144" s="0" t="s">
        <v>667</v>
      </c>
      <c r="BF144" s="0" t="s">
        <v>711</v>
      </c>
      <c r="BG144" s="21" t="s">
        <v>705</v>
      </c>
      <c r="BH144" s="54" t="n">
        <v>44721.4506944444</v>
      </c>
      <c r="BI144" s="21" t="s">
        <v>705</v>
      </c>
      <c r="BJ144" s="54" t="n">
        <v>44722.6701388889</v>
      </c>
      <c r="BK144" s="55" t="n">
        <f aca="false">COUNTIF(Reporte_Consolidación_2022___Copy[[#This Row],[Estado llamada]],"Realizada")</f>
        <v>1</v>
      </c>
      <c r="BL144" s="55" t="n">
        <f aca="false">COUNTIF(Reporte_Consolidación_2022___Copy[[#This Row],[Estado RID]],"Realizada")</f>
        <v>1</v>
      </c>
      <c r="BM144" s="55" t="n">
        <f aca="false">COUNTIF(Reporte_Consolidación_2022___Copy[[#This Row],[Estado Encuesta Directivos]],"Realizada")</f>
        <v>1</v>
      </c>
      <c r="BN144" s="55" t="n">
        <f aca="false">COUNTIF(Reporte_Consolidación_2022___Copy[[#This Row],[Estado PPT Programa Directivos]],"Realizada")</f>
        <v>1</v>
      </c>
      <c r="BO144" s="55" t="n">
        <f aca="false">COUNTIF(Reporte_Consolidación_2022___Copy[[#This Row],[Estado PPT Programa Docentes]],"Realizada")</f>
        <v>1</v>
      </c>
      <c r="BP144" s="55" t="n">
        <f aca="false">COUNTIF(Reporte_Consolidación_2022___Copy[[#This Row],[Estado Encuesta Docentes]],"Realizada")</f>
        <v>1</v>
      </c>
      <c r="BQ144" s="55" t="n">
        <f aca="false">COUNTIF(Reporte_Consolidación_2022___Copy[[#This Row],[Estado Taller PC Docentes]],"Realizada")</f>
        <v>1</v>
      </c>
      <c r="BR144" s="55" t="n">
        <f aca="false">COUNTIF(Reporte_Consolidación_2022___Copy[[#This Row],[Estado Encuesta Estudiantes]],"Realizada")</f>
        <v>1</v>
      </c>
      <c r="BS144" s="55" t="n">
        <f aca="false">COUNTIF(Reporte_Consolidación_2022___Copy[[#This Row],[Estado Infraestructura]],"Realizada")</f>
        <v>1</v>
      </c>
      <c r="BT144" s="55" t="n">
        <f aca="false">COUNTIF(Reporte_Consolidación_2022___Copy[[#This Row],[Estado Entrevista Líder Área Informática]],"Realizada")</f>
        <v>1</v>
      </c>
      <c r="BU144" s="55" t="n">
        <f aca="false">IF(Reporte_Consolidación_2022___Copy[[#This Row],[Estado Obs Aula]]="Realizada",1,IF(Reporte_Consolidación_2022___Copy[[#This Row],[Estado Obs Aula]]="NO aplica fichas",1,0))</f>
        <v>1</v>
      </c>
      <c r="BV144" s="55" t="n">
        <f aca="false">COUNTIF(Reporte_Consolidación_2022___Copy[[#This Row],[Estado Recolección Documental]],"Realizada")</f>
        <v>1</v>
      </c>
      <c r="BX144" s="56" t="n">
        <f aca="false">COUNTIF(Reporte_Consolidación_2022___Copy[[#This Row],[Nombre Coordinadora]:[Estado Recolección Documental]],"Realizada")</f>
        <v>11</v>
      </c>
      <c r="BY144" s="57" t="n">
        <f aca="false">BX144/12</f>
        <v>0.916666666666667</v>
      </c>
      <c r="BZ144" s="56" t="n">
        <f aca="false">IF(Reporte_Consolidación_2022___Copy[[#This Row],[Fecha Visita Día 1]]&gt;=DATE(2022,6,10),1,IF(Reporte_Consolidación_2022___Copy[[#This Row],[Fecha Visita Día 1]]="",2,0))</f>
        <v>0</v>
      </c>
      <c r="CA144" s="56" t="n">
        <f aca="false">IF(Reporte_Consolidación_2022___Copy[[#This Row],[Fecha Visita Día 2]]&gt;=DATE(2022,6,10),1,IF(Reporte_Consolidación_2022___Copy[[#This Row],[Fecha Visita Día 2]]="",2,0))</f>
        <v>0</v>
      </c>
    </row>
    <row r="145" customFormat="false" ht="15" hidden="true" customHeight="false" outlineLevel="0" collapsed="false">
      <c r="A145" s="21" t="s">
        <v>642</v>
      </c>
      <c r="B145" s="21" t="s">
        <v>643</v>
      </c>
      <c r="C145" s="21" t="s">
        <v>57</v>
      </c>
      <c r="D145" s="21" t="s">
        <v>701</v>
      </c>
      <c r="E145" s="21" t="s">
        <v>702</v>
      </c>
      <c r="F145" s="21" t="s">
        <v>712</v>
      </c>
      <c r="G145" s="52" t="n">
        <v>244001002356</v>
      </c>
      <c r="H145" s="0" t="n">
        <v>137</v>
      </c>
      <c r="I145" s="53" t="n">
        <v>44677</v>
      </c>
      <c r="J145" s="54" t="n">
        <v>0.643055555555555</v>
      </c>
      <c r="K145" s="21" t="s">
        <v>15</v>
      </c>
      <c r="L145" s="21" t="s">
        <v>674</v>
      </c>
      <c r="M145" s="53" t="n">
        <v>44700</v>
      </c>
      <c r="N145" s="53" t="n">
        <v>44701</v>
      </c>
      <c r="O145" s="21" t="s">
        <v>704</v>
      </c>
      <c r="P145" s="53" t="n">
        <v>44700</v>
      </c>
      <c r="Q145" s="21" t="s">
        <v>15</v>
      </c>
      <c r="R145" s="53" t="n">
        <v>44700</v>
      </c>
      <c r="S145" s="21" t="s">
        <v>15</v>
      </c>
      <c r="T145" s="53" t="n">
        <v>44700</v>
      </c>
      <c r="U145" s="21" t="s">
        <v>15</v>
      </c>
      <c r="V145" s="53" t="n">
        <v>44700</v>
      </c>
      <c r="W145" s="21" t="s">
        <v>15</v>
      </c>
      <c r="X145" s="53" t="n">
        <v>44700</v>
      </c>
      <c r="Y145" s="21" t="s">
        <v>15</v>
      </c>
      <c r="Z145" s="53" t="n">
        <v>44700</v>
      </c>
      <c r="AA145" s="21" t="s">
        <v>15</v>
      </c>
      <c r="AB145" s="53" t="n">
        <v>44701</v>
      </c>
      <c r="AC145" s="21" t="s">
        <v>15</v>
      </c>
      <c r="AD145" s="53" t="n">
        <v>44700</v>
      </c>
      <c r="AE145" s="21" t="s">
        <v>15</v>
      </c>
      <c r="AF145" s="53" t="n">
        <v>44700</v>
      </c>
      <c r="AG145" s="21" t="s">
        <v>15</v>
      </c>
      <c r="AH145" s="53"/>
      <c r="AI145" s="21" t="s">
        <v>40</v>
      </c>
      <c r="AJ145" s="53" t="n">
        <v>44701</v>
      </c>
      <c r="AK145" s="21" t="s">
        <v>15</v>
      </c>
      <c r="AL145" s="21" t="s">
        <v>648</v>
      </c>
      <c r="AM145" s="21" t="s">
        <v>705</v>
      </c>
      <c r="AN145" s="54" t="n">
        <v>44704.8347222222</v>
      </c>
      <c r="AO145" s="21" t="s">
        <v>713</v>
      </c>
      <c r="AP145" s="21"/>
      <c r="AQ145" s="21" t="s">
        <v>173</v>
      </c>
      <c r="AR145" s="21" t="s">
        <v>172</v>
      </c>
      <c r="AS145" s="0" t="s">
        <v>173</v>
      </c>
      <c r="AT145" s="21" t="s">
        <v>172</v>
      </c>
      <c r="AU145" s="0" t="s">
        <v>173</v>
      </c>
      <c r="AV145" s="0" t="n">
        <v>122</v>
      </c>
      <c r="AX145" s="0" t="n">
        <v>54</v>
      </c>
      <c r="AZ145" s="21" t="s">
        <v>172</v>
      </c>
      <c r="BA145" s="0" t="s">
        <v>173</v>
      </c>
      <c r="BB145" s="21" t="s">
        <v>172</v>
      </c>
      <c r="BC145" s="0" t="s">
        <v>173</v>
      </c>
      <c r="BG145" s="21" t="s">
        <v>705</v>
      </c>
      <c r="BH145" s="54" t="n">
        <v>44722.66875</v>
      </c>
      <c r="BI145" s="21" t="s">
        <v>705</v>
      </c>
      <c r="BJ145" s="54" t="n">
        <v>44722.6701388889</v>
      </c>
      <c r="BK145" s="55" t="n">
        <f aca="false">COUNTIF(Reporte_Consolidación_2022___Copy[[#This Row],[Estado llamada]],"Realizada")</f>
        <v>1</v>
      </c>
      <c r="BL145" s="55" t="n">
        <f aca="false">COUNTIF(Reporte_Consolidación_2022___Copy[[#This Row],[Estado RID]],"Realizada")</f>
        <v>1</v>
      </c>
      <c r="BM145" s="55" t="n">
        <f aca="false">COUNTIF(Reporte_Consolidación_2022___Copy[[#This Row],[Estado Encuesta Directivos]],"Realizada")</f>
        <v>1</v>
      </c>
      <c r="BN145" s="55" t="n">
        <f aca="false">COUNTIF(Reporte_Consolidación_2022___Copy[[#This Row],[Estado PPT Programa Directivos]],"Realizada")</f>
        <v>1</v>
      </c>
      <c r="BO145" s="55" t="n">
        <f aca="false">COUNTIF(Reporte_Consolidación_2022___Copy[[#This Row],[Estado PPT Programa Docentes]],"Realizada")</f>
        <v>1</v>
      </c>
      <c r="BP145" s="55" t="n">
        <f aca="false">COUNTIF(Reporte_Consolidación_2022___Copy[[#This Row],[Estado Encuesta Docentes]],"Realizada")</f>
        <v>1</v>
      </c>
      <c r="BQ145" s="55" t="n">
        <f aca="false">COUNTIF(Reporte_Consolidación_2022___Copy[[#This Row],[Estado Taller PC Docentes]],"Realizada")</f>
        <v>1</v>
      </c>
      <c r="BR145" s="55" t="n">
        <f aca="false">COUNTIF(Reporte_Consolidación_2022___Copy[[#This Row],[Estado Encuesta Estudiantes]],"Realizada")</f>
        <v>1</v>
      </c>
      <c r="BS145" s="55" t="n">
        <f aca="false">COUNTIF(Reporte_Consolidación_2022___Copy[[#This Row],[Estado Infraestructura]],"Realizada")</f>
        <v>1</v>
      </c>
      <c r="BT145" s="55" t="n">
        <f aca="false">COUNTIF(Reporte_Consolidación_2022___Copy[[#This Row],[Estado Entrevista Líder Área Informática]],"Realizada")</f>
        <v>1</v>
      </c>
      <c r="BU145" s="55" t="n">
        <f aca="false">IF(Reporte_Consolidación_2022___Copy[[#This Row],[Estado Obs Aula]]="Realizada",1,IF(Reporte_Consolidación_2022___Copy[[#This Row],[Estado Obs Aula]]="NO aplica fichas",1,0))</f>
        <v>1</v>
      </c>
      <c r="BV145" s="55" t="n">
        <f aca="false">COUNTIF(Reporte_Consolidación_2022___Copy[[#This Row],[Estado Recolección Documental]],"Realizada")</f>
        <v>1</v>
      </c>
      <c r="BX145" s="56" t="n">
        <f aca="false">COUNTIF(Reporte_Consolidación_2022___Copy[[#This Row],[Nombre Coordinadora]:[Estado Recolección Documental]],"Realizada")</f>
        <v>11</v>
      </c>
      <c r="BY145" s="57" t="n">
        <f aca="false">BX145/12</f>
        <v>0.916666666666667</v>
      </c>
      <c r="BZ145" s="56" t="n">
        <f aca="false">IF(Reporte_Consolidación_2022___Copy[[#This Row],[Fecha Visita Día 1]]&gt;=DATE(2022,6,10),1,IF(Reporte_Consolidación_2022___Copy[[#This Row],[Fecha Visita Día 1]]="",2,0))</f>
        <v>0</v>
      </c>
      <c r="CA145" s="56" t="n">
        <f aca="false">IF(Reporte_Consolidación_2022___Copy[[#This Row],[Fecha Visita Día 2]]&gt;=DATE(2022,6,10),1,IF(Reporte_Consolidación_2022___Copy[[#This Row],[Fecha Visita Día 2]]="",2,0))</f>
        <v>0</v>
      </c>
    </row>
    <row r="146" customFormat="false" ht="15" hidden="true" customHeight="false" outlineLevel="0" collapsed="false">
      <c r="A146" s="21" t="s">
        <v>642</v>
      </c>
      <c r="B146" s="21" t="s">
        <v>643</v>
      </c>
      <c r="C146" s="21" t="s">
        <v>57</v>
      </c>
      <c r="D146" s="21" t="s">
        <v>701</v>
      </c>
      <c r="E146" s="21" t="s">
        <v>702</v>
      </c>
      <c r="F146" s="21" t="s">
        <v>714</v>
      </c>
      <c r="G146" s="52" t="n">
        <v>144001001878</v>
      </c>
      <c r="H146" s="0" t="n">
        <v>138</v>
      </c>
      <c r="I146" s="53" t="n">
        <v>44678</v>
      </c>
      <c r="J146" s="54" t="n">
        <v>0.421527777777778</v>
      </c>
      <c r="K146" s="21" t="s">
        <v>15</v>
      </c>
      <c r="L146" s="21" t="s">
        <v>674</v>
      </c>
      <c r="M146" s="53" t="n">
        <v>44692</v>
      </c>
      <c r="N146" s="53" t="n">
        <v>44693</v>
      </c>
      <c r="O146" s="21" t="s">
        <v>704</v>
      </c>
      <c r="P146" s="53" t="n">
        <v>44692</v>
      </c>
      <c r="Q146" s="21" t="s">
        <v>15</v>
      </c>
      <c r="R146" s="53" t="n">
        <v>44692</v>
      </c>
      <c r="S146" s="21" t="s">
        <v>15</v>
      </c>
      <c r="T146" s="53" t="n">
        <v>44692</v>
      </c>
      <c r="U146" s="21" t="s">
        <v>15</v>
      </c>
      <c r="V146" s="53" t="n">
        <v>44692</v>
      </c>
      <c r="W146" s="21" t="s">
        <v>15</v>
      </c>
      <c r="X146" s="53" t="n">
        <v>44693</v>
      </c>
      <c r="Y146" s="21" t="s">
        <v>15</v>
      </c>
      <c r="Z146" s="53" t="n">
        <v>44693</v>
      </c>
      <c r="AA146" s="21" t="s">
        <v>15</v>
      </c>
      <c r="AB146" s="53" t="n">
        <v>44693</v>
      </c>
      <c r="AC146" s="21" t="s">
        <v>15</v>
      </c>
      <c r="AD146" s="53" t="n">
        <v>44692</v>
      </c>
      <c r="AE146" s="21" t="s">
        <v>15</v>
      </c>
      <c r="AF146" s="53" t="n">
        <v>44692</v>
      </c>
      <c r="AG146" s="21" t="s">
        <v>15</v>
      </c>
      <c r="AH146" s="53"/>
      <c r="AI146" s="21" t="s">
        <v>40</v>
      </c>
      <c r="AJ146" s="53" t="n">
        <v>44692</v>
      </c>
      <c r="AK146" s="21" t="s">
        <v>15</v>
      </c>
      <c r="AL146" s="21" t="s">
        <v>648</v>
      </c>
      <c r="AM146" s="21" t="s">
        <v>705</v>
      </c>
      <c r="AN146" s="54" t="n">
        <v>44693.8819444445</v>
      </c>
      <c r="AO146" s="21" t="s">
        <v>715</v>
      </c>
      <c r="AP146" s="21"/>
      <c r="AQ146" s="21" t="s">
        <v>173</v>
      </c>
      <c r="AR146" s="21" t="s">
        <v>172</v>
      </c>
      <c r="AS146" s="0" t="s">
        <v>173</v>
      </c>
      <c r="AT146" s="21" t="s">
        <v>172</v>
      </c>
      <c r="AU146" s="0" t="s">
        <v>173</v>
      </c>
      <c r="AV146" s="0" t="n">
        <v>59</v>
      </c>
      <c r="AX146" s="0" t="n">
        <v>21</v>
      </c>
      <c r="AZ146" s="21" t="s">
        <v>172</v>
      </c>
      <c r="BA146" s="0" t="s">
        <v>173</v>
      </c>
      <c r="BB146" s="21" t="s">
        <v>172</v>
      </c>
      <c r="BC146" s="0" t="s">
        <v>173</v>
      </c>
      <c r="BG146" s="21" t="s">
        <v>705</v>
      </c>
      <c r="BH146" s="54" t="n">
        <v>44721.4506944444</v>
      </c>
      <c r="BI146" s="21" t="s">
        <v>705</v>
      </c>
      <c r="BJ146" s="54" t="n">
        <v>44722.6701388889</v>
      </c>
      <c r="BK146" s="55" t="n">
        <f aca="false">COUNTIF(Reporte_Consolidación_2022___Copy[[#This Row],[Estado llamada]],"Realizada")</f>
        <v>1</v>
      </c>
      <c r="BL146" s="55" t="n">
        <f aca="false">COUNTIF(Reporte_Consolidación_2022___Copy[[#This Row],[Estado RID]],"Realizada")</f>
        <v>1</v>
      </c>
      <c r="BM146" s="55" t="n">
        <f aca="false">COUNTIF(Reporte_Consolidación_2022___Copy[[#This Row],[Estado Encuesta Directivos]],"Realizada")</f>
        <v>1</v>
      </c>
      <c r="BN146" s="55" t="n">
        <f aca="false">COUNTIF(Reporte_Consolidación_2022___Copy[[#This Row],[Estado PPT Programa Directivos]],"Realizada")</f>
        <v>1</v>
      </c>
      <c r="BO146" s="55" t="n">
        <f aca="false">COUNTIF(Reporte_Consolidación_2022___Copy[[#This Row],[Estado PPT Programa Docentes]],"Realizada")</f>
        <v>1</v>
      </c>
      <c r="BP146" s="55" t="n">
        <f aca="false">COUNTIF(Reporte_Consolidación_2022___Copy[[#This Row],[Estado Encuesta Docentes]],"Realizada")</f>
        <v>1</v>
      </c>
      <c r="BQ146" s="55" t="n">
        <f aca="false">COUNTIF(Reporte_Consolidación_2022___Copy[[#This Row],[Estado Taller PC Docentes]],"Realizada")</f>
        <v>1</v>
      </c>
      <c r="BR146" s="55" t="n">
        <f aca="false">COUNTIF(Reporte_Consolidación_2022___Copy[[#This Row],[Estado Encuesta Estudiantes]],"Realizada")</f>
        <v>1</v>
      </c>
      <c r="BS146" s="55" t="n">
        <f aca="false">COUNTIF(Reporte_Consolidación_2022___Copy[[#This Row],[Estado Infraestructura]],"Realizada")</f>
        <v>1</v>
      </c>
      <c r="BT146" s="55" t="n">
        <f aca="false">COUNTIF(Reporte_Consolidación_2022___Copy[[#This Row],[Estado Entrevista Líder Área Informática]],"Realizada")</f>
        <v>1</v>
      </c>
      <c r="BU146" s="55" t="n">
        <f aca="false">IF(Reporte_Consolidación_2022___Copy[[#This Row],[Estado Obs Aula]]="Realizada",1,IF(Reporte_Consolidación_2022___Copy[[#This Row],[Estado Obs Aula]]="NO aplica fichas",1,0))</f>
        <v>1</v>
      </c>
      <c r="BV146" s="55" t="n">
        <f aca="false">COUNTIF(Reporte_Consolidación_2022___Copy[[#This Row],[Estado Recolección Documental]],"Realizada")</f>
        <v>1</v>
      </c>
      <c r="BX146" s="56" t="n">
        <f aca="false">COUNTIF(Reporte_Consolidación_2022___Copy[[#This Row],[Nombre Coordinadora]:[Estado Recolección Documental]],"Realizada")</f>
        <v>11</v>
      </c>
      <c r="BY146" s="57" t="n">
        <f aca="false">BX146/12</f>
        <v>0.916666666666667</v>
      </c>
      <c r="BZ146" s="56" t="n">
        <f aca="false">IF(Reporte_Consolidación_2022___Copy[[#This Row],[Fecha Visita Día 1]]&gt;=DATE(2022,6,10),1,IF(Reporte_Consolidación_2022___Copy[[#This Row],[Fecha Visita Día 1]]="",2,0))</f>
        <v>0</v>
      </c>
      <c r="CA146" s="56" t="n">
        <f aca="false">IF(Reporte_Consolidación_2022___Copy[[#This Row],[Fecha Visita Día 2]]&gt;=DATE(2022,6,10),1,IF(Reporte_Consolidación_2022___Copy[[#This Row],[Fecha Visita Día 2]]="",2,0))</f>
        <v>0</v>
      </c>
    </row>
    <row r="147" customFormat="false" ht="15" hidden="true" customHeight="false" outlineLevel="0" collapsed="false">
      <c r="A147" s="21" t="s">
        <v>642</v>
      </c>
      <c r="B147" s="21" t="s">
        <v>643</v>
      </c>
      <c r="C147" s="21" t="s">
        <v>57</v>
      </c>
      <c r="D147" s="21" t="s">
        <v>701</v>
      </c>
      <c r="E147" s="21" t="s">
        <v>702</v>
      </c>
      <c r="F147" s="21" t="s">
        <v>716</v>
      </c>
      <c r="G147" s="52" t="n">
        <v>144001000545</v>
      </c>
      <c r="H147" s="0" t="n">
        <v>139</v>
      </c>
      <c r="I147" s="53" t="n">
        <v>44678</v>
      </c>
      <c r="J147" s="54" t="n">
        <v>0.407638888888889</v>
      </c>
      <c r="K147" s="21" t="s">
        <v>15</v>
      </c>
      <c r="L147" s="21" t="s">
        <v>674</v>
      </c>
      <c r="M147" s="53" t="n">
        <v>44704</v>
      </c>
      <c r="N147" s="53" t="n">
        <v>44705</v>
      </c>
      <c r="O147" s="21" t="s">
        <v>704</v>
      </c>
      <c r="P147" s="53" t="n">
        <v>44704</v>
      </c>
      <c r="Q147" s="21" t="s">
        <v>15</v>
      </c>
      <c r="R147" s="53" t="n">
        <v>44705</v>
      </c>
      <c r="S147" s="21" t="s">
        <v>15</v>
      </c>
      <c r="T147" s="53" t="n">
        <v>44705</v>
      </c>
      <c r="U147" s="21" t="s">
        <v>15</v>
      </c>
      <c r="V147" s="53" t="n">
        <v>44705</v>
      </c>
      <c r="W147" s="21" t="s">
        <v>15</v>
      </c>
      <c r="X147" s="53" t="n">
        <v>44705</v>
      </c>
      <c r="Y147" s="21" t="s">
        <v>15</v>
      </c>
      <c r="Z147" s="53" t="n">
        <v>44705</v>
      </c>
      <c r="AA147" s="21" t="s">
        <v>15</v>
      </c>
      <c r="AB147" s="53" t="n">
        <v>44704</v>
      </c>
      <c r="AC147" s="21" t="s">
        <v>15</v>
      </c>
      <c r="AD147" s="53" t="n">
        <v>44705</v>
      </c>
      <c r="AE147" s="21" t="s">
        <v>15</v>
      </c>
      <c r="AF147" s="53" t="n">
        <v>44705</v>
      </c>
      <c r="AG147" s="21" t="s">
        <v>15</v>
      </c>
      <c r="AH147" s="53"/>
      <c r="AI147" s="21" t="s">
        <v>40</v>
      </c>
      <c r="AJ147" s="53" t="n">
        <v>44705</v>
      </c>
      <c r="AK147" s="21" t="s">
        <v>15</v>
      </c>
      <c r="AL147" s="21" t="s">
        <v>648</v>
      </c>
      <c r="AM147" s="21" t="s">
        <v>705</v>
      </c>
      <c r="AN147" s="54" t="n">
        <v>44705.6034722222</v>
      </c>
      <c r="AO147" s="21" t="s">
        <v>717</v>
      </c>
      <c r="AP147" s="21"/>
      <c r="AQ147" s="21" t="s">
        <v>173</v>
      </c>
      <c r="AR147" s="21" t="s">
        <v>172</v>
      </c>
      <c r="AS147" s="0" t="s">
        <v>173</v>
      </c>
      <c r="AT147" s="21" t="s">
        <v>172</v>
      </c>
      <c r="AU147" s="0" t="s">
        <v>173</v>
      </c>
      <c r="AV147" s="0" t="n">
        <v>121</v>
      </c>
      <c r="AX147" s="0" t="n">
        <v>24</v>
      </c>
      <c r="AZ147" s="21" t="s">
        <v>172</v>
      </c>
      <c r="BA147" s="0" t="s">
        <v>173</v>
      </c>
      <c r="BB147" s="21" t="s">
        <v>172</v>
      </c>
      <c r="BC147" s="0" t="s">
        <v>667</v>
      </c>
      <c r="BF147" s="0" t="s">
        <v>711</v>
      </c>
      <c r="BG147" s="21" t="s">
        <v>705</v>
      </c>
      <c r="BH147" s="54" t="n">
        <v>44722.0097222222</v>
      </c>
      <c r="BI147" s="21" t="s">
        <v>705</v>
      </c>
      <c r="BJ147" s="54" t="n">
        <v>44722.6701388889</v>
      </c>
      <c r="BK147" s="55" t="n">
        <f aca="false">COUNTIF(Reporte_Consolidación_2022___Copy[[#This Row],[Estado llamada]],"Realizada")</f>
        <v>1</v>
      </c>
      <c r="BL147" s="55" t="n">
        <f aca="false">COUNTIF(Reporte_Consolidación_2022___Copy[[#This Row],[Estado RID]],"Realizada")</f>
        <v>1</v>
      </c>
      <c r="BM147" s="55" t="n">
        <f aca="false">COUNTIF(Reporte_Consolidación_2022___Copy[[#This Row],[Estado Encuesta Directivos]],"Realizada")</f>
        <v>1</v>
      </c>
      <c r="BN147" s="55" t="n">
        <f aca="false">COUNTIF(Reporte_Consolidación_2022___Copy[[#This Row],[Estado PPT Programa Directivos]],"Realizada")</f>
        <v>1</v>
      </c>
      <c r="BO147" s="55" t="n">
        <f aca="false">COUNTIF(Reporte_Consolidación_2022___Copy[[#This Row],[Estado PPT Programa Docentes]],"Realizada")</f>
        <v>1</v>
      </c>
      <c r="BP147" s="55" t="n">
        <f aca="false">COUNTIF(Reporte_Consolidación_2022___Copy[[#This Row],[Estado Encuesta Docentes]],"Realizada")</f>
        <v>1</v>
      </c>
      <c r="BQ147" s="55" t="n">
        <f aca="false">COUNTIF(Reporte_Consolidación_2022___Copy[[#This Row],[Estado Taller PC Docentes]],"Realizada")</f>
        <v>1</v>
      </c>
      <c r="BR147" s="55" t="n">
        <f aca="false">COUNTIF(Reporte_Consolidación_2022___Copy[[#This Row],[Estado Encuesta Estudiantes]],"Realizada")</f>
        <v>1</v>
      </c>
      <c r="BS147" s="55" t="n">
        <f aca="false">COUNTIF(Reporte_Consolidación_2022___Copy[[#This Row],[Estado Infraestructura]],"Realizada")</f>
        <v>1</v>
      </c>
      <c r="BT147" s="55" t="n">
        <f aca="false">COUNTIF(Reporte_Consolidación_2022___Copy[[#This Row],[Estado Entrevista Líder Área Informática]],"Realizada")</f>
        <v>1</v>
      </c>
      <c r="BU147" s="55" t="n">
        <f aca="false">IF(Reporte_Consolidación_2022___Copy[[#This Row],[Estado Obs Aula]]="Realizada",1,IF(Reporte_Consolidación_2022___Copy[[#This Row],[Estado Obs Aula]]="NO aplica fichas",1,0))</f>
        <v>1</v>
      </c>
      <c r="BV147" s="55" t="n">
        <f aca="false">COUNTIF(Reporte_Consolidación_2022___Copy[[#This Row],[Estado Recolección Documental]],"Realizada")</f>
        <v>1</v>
      </c>
      <c r="BX147" s="56" t="n">
        <f aca="false">COUNTIF(Reporte_Consolidación_2022___Copy[[#This Row],[Nombre Coordinadora]:[Estado Recolección Documental]],"Realizada")</f>
        <v>11</v>
      </c>
      <c r="BY147" s="57" t="n">
        <f aca="false">BX147/12</f>
        <v>0.916666666666667</v>
      </c>
      <c r="BZ147" s="56" t="n">
        <f aca="false">IF(Reporte_Consolidación_2022___Copy[[#This Row],[Fecha Visita Día 1]]&gt;=DATE(2022,6,10),1,IF(Reporte_Consolidación_2022___Copy[[#This Row],[Fecha Visita Día 1]]="",2,0))</f>
        <v>0</v>
      </c>
      <c r="CA147" s="56" t="n">
        <f aca="false">IF(Reporte_Consolidación_2022___Copy[[#This Row],[Fecha Visita Día 2]]&gt;=DATE(2022,6,10),1,IF(Reporte_Consolidación_2022___Copy[[#This Row],[Fecha Visita Día 2]]="",2,0))</f>
        <v>0</v>
      </c>
    </row>
    <row r="148" customFormat="false" ht="15" hidden="true" customHeight="false" outlineLevel="0" collapsed="false">
      <c r="A148" s="21" t="s">
        <v>642</v>
      </c>
      <c r="B148" s="21" t="s">
        <v>643</v>
      </c>
      <c r="C148" s="21" t="s">
        <v>57</v>
      </c>
      <c r="D148" s="21" t="s">
        <v>701</v>
      </c>
      <c r="E148" s="21" t="s">
        <v>702</v>
      </c>
      <c r="F148" s="21" t="s">
        <v>718</v>
      </c>
      <c r="G148" s="52" t="n">
        <v>244001004669</v>
      </c>
      <c r="H148" s="0" t="n">
        <v>140</v>
      </c>
      <c r="I148" s="53" t="n">
        <v>44677</v>
      </c>
      <c r="J148" s="54" t="n">
        <v>0.63125</v>
      </c>
      <c r="K148" s="21" t="s">
        <v>15</v>
      </c>
      <c r="L148" s="21" t="s">
        <v>674</v>
      </c>
      <c r="M148" s="53" t="n">
        <v>44694</v>
      </c>
      <c r="N148" s="53" t="n">
        <v>44697</v>
      </c>
      <c r="O148" s="21" t="s">
        <v>704</v>
      </c>
      <c r="P148" s="53" t="n">
        <v>44694</v>
      </c>
      <c r="Q148" s="21" t="s">
        <v>15</v>
      </c>
      <c r="R148" s="53" t="n">
        <v>44694</v>
      </c>
      <c r="S148" s="21" t="s">
        <v>15</v>
      </c>
      <c r="T148" s="53" t="n">
        <v>44694</v>
      </c>
      <c r="U148" s="21" t="s">
        <v>15</v>
      </c>
      <c r="V148" s="53" t="n">
        <v>44694</v>
      </c>
      <c r="W148" s="21" t="s">
        <v>15</v>
      </c>
      <c r="X148" s="53" t="n">
        <v>44694</v>
      </c>
      <c r="Y148" s="21" t="s">
        <v>15</v>
      </c>
      <c r="Z148" s="53" t="n">
        <v>44694</v>
      </c>
      <c r="AA148" s="21" t="s">
        <v>15</v>
      </c>
      <c r="AB148" s="53" t="n">
        <v>44694</v>
      </c>
      <c r="AC148" s="21" t="s">
        <v>15</v>
      </c>
      <c r="AD148" s="53" t="n">
        <v>44694</v>
      </c>
      <c r="AE148" s="21" t="s">
        <v>15</v>
      </c>
      <c r="AF148" s="53" t="n">
        <v>44694</v>
      </c>
      <c r="AG148" s="21" t="s">
        <v>15</v>
      </c>
      <c r="AH148" s="53"/>
      <c r="AI148" s="21" t="s">
        <v>40</v>
      </c>
      <c r="AJ148" s="53" t="n">
        <v>44697</v>
      </c>
      <c r="AK148" s="21" t="s">
        <v>15</v>
      </c>
      <c r="AL148" s="21" t="s">
        <v>648</v>
      </c>
      <c r="AM148" s="21" t="s">
        <v>705</v>
      </c>
      <c r="AN148" s="54" t="n">
        <v>44699.8284722222</v>
      </c>
      <c r="AO148" s="21" t="s">
        <v>719</v>
      </c>
      <c r="AP148" s="21"/>
      <c r="AQ148" s="21" t="s">
        <v>173</v>
      </c>
      <c r="AR148" s="21" t="s">
        <v>172</v>
      </c>
      <c r="AS148" s="0" t="s">
        <v>173</v>
      </c>
      <c r="AT148" s="21" t="s">
        <v>172</v>
      </c>
      <c r="AU148" s="0" t="s">
        <v>173</v>
      </c>
      <c r="AX148" s="0" t="n">
        <v>32</v>
      </c>
      <c r="AZ148" s="21" t="s">
        <v>172</v>
      </c>
      <c r="BA148" s="0" t="s">
        <v>173</v>
      </c>
      <c r="BB148" s="21" t="s">
        <v>172</v>
      </c>
      <c r="BC148" s="0" t="s">
        <v>173</v>
      </c>
      <c r="BG148" s="21" t="s">
        <v>705</v>
      </c>
      <c r="BH148" s="54" t="n">
        <v>44714.6784722222</v>
      </c>
      <c r="BI148" s="21" t="s">
        <v>705</v>
      </c>
      <c r="BJ148" s="54" t="n">
        <v>44722.6701388889</v>
      </c>
      <c r="BK148" s="55" t="n">
        <f aca="false">COUNTIF(Reporte_Consolidación_2022___Copy[[#This Row],[Estado llamada]],"Realizada")</f>
        <v>1</v>
      </c>
      <c r="BL148" s="55" t="n">
        <f aca="false">COUNTIF(Reporte_Consolidación_2022___Copy[[#This Row],[Estado RID]],"Realizada")</f>
        <v>1</v>
      </c>
      <c r="BM148" s="55" t="n">
        <f aca="false">COUNTIF(Reporte_Consolidación_2022___Copy[[#This Row],[Estado Encuesta Directivos]],"Realizada")</f>
        <v>1</v>
      </c>
      <c r="BN148" s="55" t="n">
        <f aca="false">COUNTIF(Reporte_Consolidación_2022___Copy[[#This Row],[Estado PPT Programa Directivos]],"Realizada")</f>
        <v>1</v>
      </c>
      <c r="BO148" s="55" t="n">
        <f aca="false">COUNTIF(Reporte_Consolidación_2022___Copy[[#This Row],[Estado PPT Programa Docentes]],"Realizada")</f>
        <v>1</v>
      </c>
      <c r="BP148" s="55" t="n">
        <f aca="false">COUNTIF(Reporte_Consolidación_2022___Copy[[#This Row],[Estado Encuesta Docentes]],"Realizada")</f>
        <v>1</v>
      </c>
      <c r="BQ148" s="55" t="n">
        <f aca="false">COUNTIF(Reporte_Consolidación_2022___Copy[[#This Row],[Estado Taller PC Docentes]],"Realizada")</f>
        <v>1</v>
      </c>
      <c r="BR148" s="55" t="n">
        <f aca="false">COUNTIF(Reporte_Consolidación_2022___Copy[[#This Row],[Estado Encuesta Estudiantes]],"Realizada")</f>
        <v>1</v>
      </c>
      <c r="BS148" s="55" t="n">
        <f aca="false">COUNTIF(Reporte_Consolidación_2022___Copy[[#This Row],[Estado Infraestructura]],"Realizada")</f>
        <v>1</v>
      </c>
      <c r="BT148" s="55" t="n">
        <f aca="false">COUNTIF(Reporte_Consolidación_2022___Copy[[#This Row],[Estado Entrevista Líder Área Informática]],"Realizada")</f>
        <v>1</v>
      </c>
      <c r="BU148" s="55" t="n">
        <f aca="false">IF(Reporte_Consolidación_2022___Copy[[#This Row],[Estado Obs Aula]]="Realizada",1,IF(Reporte_Consolidación_2022___Copy[[#This Row],[Estado Obs Aula]]="NO aplica fichas",1,0))</f>
        <v>1</v>
      </c>
      <c r="BV148" s="55" t="n">
        <f aca="false">COUNTIF(Reporte_Consolidación_2022___Copy[[#This Row],[Estado Recolección Documental]],"Realizada")</f>
        <v>1</v>
      </c>
      <c r="BX148" s="56" t="n">
        <f aca="false">COUNTIF(Reporte_Consolidación_2022___Copy[[#This Row],[Nombre Coordinadora]:[Estado Recolección Documental]],"Realizada")</f>
        <v>11</v>
      </c>
      <c r="BY148" s="57" t="n">
        <f aca="false">BX148/12</f>
        <v>0.916666666666667</v>
      </c>
      <c r="BZ148" s="56" t="n">
        <f aca="false">IF(Reporte_Consolidación_2022___Copy[[#This Row],[Fecha Visita Día 1]]&gt;=DATE(2022,6,10),1,IF(Reporte_Consolidación_2022___Copy[[#This Row],[Fecha Visita Día 1]]="",2,0))</f>
        <v>0</v>
      </c>
      <c r="CA148" s="56" t="n">
        <f aca="false">IF(Reporte_Consolidación_2022___Copy[[#This Row],[Fecha Visita Día 2]]&gt;=DATE(2022,6,10),1,IF(Reporte_Consolidación_2022___Copy[[#This Row],[Fecha Visita Día 2]]="",2,0))</f>
        <v>0</v>
      </c>
    </row>
    <row r="149" customFormat="false" ht="15" hidden="true" customHeight="false" outlineLevel="0" collapsed="false">
      <c r="A149" s="21" t="s">
        <v>642</v>
      </c>
      <c r="B149" s="21" t="s">
        <v>643</v>
      </c>
      <c r="C149" s="21" t="s">
        <v>58</v>
      </c>
      <c r="D149" s="21" t="s">
        <v>720</v>
      </c>
      <c r="E149" s="21" t="s">
        <v>721</v>
      </c>
      <c r="F149" s="21" t="s">
        <v>722</v>
      </c>
      <c r="G149" s="52" t="n">
        <v>147001051190</v>
      </c>
      <c r="H149" s="0" t="n">
        <v>50</v>
      </c>
      <c r="I149" s="53" t="n">
        <v>44655</v>
      </c>
      <c r="J149" s="54" t="n">
        <v>0.59375</v>
      </c>
      <c r="K149" s="21" t="s">
        <v>15</v>
      </c>
      <c r="L149" s="21" t="s">
        <v>723</v>
      </c>
      <c r="M149" s="53" t="n">
        <v>44684</v>
      </c>
      <c r="N149" s="53" t="n">
        <v>44685</v>
      </c>
      <c r="O149" s="21" t="s">
        <v>704</v>
      </c>
      <c r="P149" s="53" t="n">
        <v>44684</v>
      </c>
      <c r="Q149" s="21" t="s">
        <v>15</v>
      </c>
      <c r="R149" s="53" t="n">
        <v>44684</v>
      </c>
      <c r="S149" s="21" t="s">
        <v>15</v>
      </c>
      <c r="T149" s="53" t="n">
        <v>44685</v>
      </c>
      <c r="U149" s="21" t="s">
        <v>15</v>
      </c>
      <c r="V149" s="53" t="n">
        <v>44685</v>
      </c>
      <c r="W149" s="21" t="s">
        <v>15</v>
      </c>
      <c r="X149" s="53" t="n">
        <v>44685</v>
      </c>
      <c r="Y149" s="21" t="s">
        <v>15</v>
      </c>
      <c r="Z149" s="53" t="n">
        <v>44685</v>
      </c>
      <c r="AA149" s="21" t="s">
        <v>15</v>
      </c>
      <c r="AB149" s="53" t="n">
        <v>44684</v>
      </c>
      <c r="AC149" s="21" t="s">
        <v>15</v>
      </c>
      <c r="AD149" s="53" t="n">
        <v>44685</v>
      </c>
      <c r="AE149" s="21" t="s">
        <v>15</v>
      </c>
      <c r="AF149" s="53" t="n">
        <v>44685</v>
      </c>
      <c r="AG149" s="21" t="s">
        <v>15</v>
      </c>
      <c r="AH149" s="53"/>
      <c r="AI149" s="21" t="s">
        <v>40</v>
      </c>
      <c r="AJ149" s="53" t="n">
        <v>44685</v>
      </c>
      <c r="AK149" s="21" t="s">
        <v>15</v>
      </c>
      <c r="AL149" s="21" t="s">
        <v>648</v>
      </c>
      <c r="AM149" s="21" t="s">
        <v>724</v>
      </c>
      <c r="AN149" s="54" t="n">
        <v>44687.3236111111</v>
      </c>
      <c r="AO149" s="21" t="s">
        <v>725</v>
      </c>
      <c r="AP149" s="21"/>
      <c r="AQ149" s="21" t="s">
        <v>173</v>
      </c>
      <c r="AR149" s="21" t="s">
        <v>172</v>
      </c>
      <c r="AS149" s="0" t="s">
        <v>173</v>
      </c>
      <c r="AT149" s="21" t="s">
        <v>172</v>
      </c>
      <c r="AU149" s="0" t="s">
        <v>173</v>
      </c>
      <c r="AV149" s="0" t="n">
        <v>48</v>
      </c>
      <c r="AW149" s="0" t="s">
        <v>173</v>
      </c>
      <c r="AX149" s="0" t="n">
        <v>10</v>
      </c>
      <c r="AY149" s="0" t="s">
        <v>173</v>
      </c>
      <c r="AZ149" s="21" t="s">
        <v>172</v>
      </c>
      <c r="BA149" s="0" t="s">
        <v>173</v>
      </c>
      <c r="BB149" s="21" t="s">
        <v>172</v>
      </c>
      <c r="BC149" s="0" t="s">
        <v>173</v>
      </c>
      <c r="BG149" s="21" t="s">
        <v>724</v>
      </c>
      <c r="BH149" s="54" t="n">
        <v>44687.3375</v>
      </c>
      <c r="BI149" s="21" t="s">
        <v>643</v>
      </c>
      <c r="BJ149" s="54" t="n">
        <v>44698.5680555556</v>
      </c>
      <c r="BK149" s="55" t="n">
        <f aca="false">COUNTIF(Reporte_Consolidación_2022___Copy[[#This Row],[Estado llamada]],"Realizada")</f>
        <v>1</v>
      </c>
      <c r="BL149" s="55" t="n">
        <f aca="false">COUNTIF(Reporte_Consolidación_2022___Copy[[#This Row],[Estado RID]],"Realizada")</f>
        <v>1</v>
      </c>
      <c r="BM149" s="55" t="n">
        <f aca="false">COUNTIF(Reporte_Consolidación_2022___Copy[[#This Row],[Estado Encuesta Directivos]],"Realizada")</f>
        <v>1</v>
      </c>
      <c r="BN149" s="55" t="n">
        <f aca="false">COUNTIF(Reporte_Consolidación_2022___Copy[[#This Row],[Estado PPT Programa Directivos]],"Realizada")</f>
        <v>1</v>
      </c>
      <c r="BO149" s="55" t="n">
        <f aca="false">COUNTIF(Reporte_Consolidación_2022___Copy[[#This Row],[Estado PPT Programa Docentes]],"Realizada")</f>
        <v>1</v>
      </c>
      <c r="BP149" s="55" t="n">
        <f aca="false">COUNTIF(Reporte_Consolidación_2022___Copy[[#This Row],[Estado Encuesta Docentes]],"Realizada")</f>
        <v>1</v>
      </c>
      <c r="BQ149" s="55" t="n">
        <f aca="false">COUNTIF(Reporte_Consolidación_2022___Copy[[#This Row],[Estado Taller PC Docentes]],"Realizada")</f>
        <v>1</v>
      </c>
      <c r="BR149" s="55" t="n">
        <f aca="false">COUNTIF(Reporte_Consolidación_2022___Copy[[#This Row],[Estado Encuesta Estudiantes]],"Realizada")</f>
        <v>1</v>
      </c>
      <c r="BS149" s="55" t="n">
        <f aca="false">COUNTIF(Reporte_Consolidación_2022___Copy[[#This Row],[Estado Infraestructura]],"Realizada")</f>
        <v>1</v>
      </c>
      <c r="BT149" s="55" t="n">
        <f aca="false">COUNTIF(Reporte_Consolidación_2022___Copy[[#This Row],[Estado Entrevista Líder Área Informática]],"Realizada")</f>
        <v>1</v>
      </c>
      <c r="BU149" s="55" t="n">
        <f aca="false">IF(Reporte_Consolidación_2022___Copy[[#This Row],[Estado Obs Aula]]="Realizada",1,IF(Reporte_Consolidación_2022___Copy[[#This Row],[Estado Obs Aula]]="NO aplica fichas",1,0))</f>
        <v>1</v>
      </c>
      <c r="BV149" s="55" t="n">
        <f aca="false">COUNTIF(Reporte_Consolidación_2022___Copy[[#This Row],[Estado Recolección Documental]],"Realizada")</f>
        <v>1</v>
      </c>
      <c r="BX149" s="56" t="n">
        <f aca="false">COUNTIF(Reporte_Consolidación_2022___Copy[[#This Row],[Nombre Coordinadora]:[Estado Recolección Documental]],"Realizada")</f>
        <v>11</v>
      </c>
      <c r="BY149" s="57" t="n">
        <f aca="false">BX149/12</f>
        <v>0.916666666666667</v>
      </c>
      <c r="BZ149" s="56" t="n">
        <f aca="false">IF(Reporte_Consolidación_2022___Copy[[#This Row],[Fecha Visita Día 1]]&gt;=DATE(2022,6,10),1,IF(Reporte_Consolidación_2022___Copy[[#This Row],[Fecha Visita Día 1]]="",2,0))</f>
        <v>0</v>
      </c>
      <c r="CA149" s="56" t="n">
        <f aca="false">IF(Reporte_Consolidación_2022___Copy[[#This Row],[Fecha Visita Día 2]]&gt;=DATE(2022,6,10),1,IF(Reporte_Consolidación_2022___Copy[[#This Row],[Fecha Visita Día 2]]="",2,0))</f>
        <v>0</v>
      </c>
    </row>
    <row r="150" customFormat="false" ht="15" hidden="true" customHeight="false" outlineLevel="0" collapsed="false">
      <c r="A150" s="21" t="s">
        <v>642</v>
      </c>
      <c r="B150" s="21" t="s">
        <v>643</v>
      </c>
      <c r="C150" s="21" t="s">
        <v>58</v>
      </c>
      <c r="D150" s="21" t="s">
        <v>720</v>
      </c>
      <c r="E150" s="21" t="s">
        <v>721</v>
      </c>
      <c r="F150" s="21" t="s">
        <v>726</v>
      </c>
      <c r="G150" s="52" t="n">
        <v>147001007140</v>
      </c>
      <c r="H150" s="0" t="n">
        <v>51</v>
      </c>
      <c r="I150" s="53" t="n">
        <v>44664</v>
      </c>
      <c r="J150" s="54" t="n">
        <v>0.666666666666667</v>
      </c>
      <c r="K150" s="21" t="s">
        <v>15</v>
      </c>
      <c r="L150" s="21" t="s">
        <v>727</v>
      </c>
      <c r="M150" s="53" t="n">
        <v>44678</v>
      </c>
      <c r="N150" s="53" t="n">
        <v>44679</v>
      </c>
      <c r="O150" s="21" t="s">
        <v>704</v>
      </c>
      <c r="P150" s="53" t="n">
        <v>44678</v>
      </c>
      <c r="Q150" s="21" t="s">
        <v>15</v>
      </c>
      <c r="R150" s="53" t="n">
        <v>44678</v>
      </c>
      <c r="S150" s="21" t="s">
        <v>15</v>
      </c>
      <c r="T150" s="53" t="n">
        <v>44678</v>
      </c>
      <c r="U150" s="21" t="s">
        <v>15</v>
      </c>
      <c r="V150" s="53" t="n">
        <v>44678</v>
      </c>
      <c r="W150" s="21" t="s">
        <v>15</v>
      </c>
      <c r="X150" s="53" t="n">
        <v>44678</v>
      </c>
      <c r="Y150" s="21" t="s">
        <v>15</v>
      </c>
      <c r="Z150" s="53" t="n">
        <v>44679</v>
      </c>
      <c r="AA150" s="21" t="s">
        <v>15</v>
      </c>
      <c r="AB150" s="53" t="n">
        <v>44679</v>
      </c>
      <c r="AC150" s="21" t="s">
        <v>15</v>
      </c>
      <c r="AD150" s="53" t="n">
        <v>44679</v>
      </c>
      <c r="AE150" s="21" t="s">
        <v>15</v>
      </c>
      <c r="AF150" s="53" t="n">
        <v>44678</v>
      </c>
      <c r="AG150" s="21" t="s">
        <v>15</v>
      </c>
      <c r="AH150" s="53"/>
      <c r="AI150" s="21" t="s">
        <v>40</v>
      </c>
      <c r="AJ150" s="53" t="n">
        <v>44679</v>
      </c>
      <c r="AK150" s="21" t="s">
        <v>15</v>
      </c>
      <c r="AL150" s="21" t="s">
        <v>648</v>
      </c>
      <c r="AM150" s="21" t="s">
        <v>724</v>
      </c>
      <c r="AN150" s="54" t="n">
        <v>44682.9409722222</v>
      </c>
      <c r="AO150" s="21" t="s">
        <v>728</v>
      </c>
      <c r="AP150" s="21"/>
      <c r="AQ150" s="21" t="s">
        <v>173</v>
      </c>
      <c r="AR150" s="21" t="s">
        <v>172</v>
      </c>
      <c r="AS150" s="0" t="s">
        <v>173</v>
      </c>
      <c r="AT150" s="21" t="s">
        <v>172</v>
      </c>
      <c r="AU150" s="0" t="s">
        <v>173</v>
      </c>
      <c r="AV150" s="0" t="n">
        <v>64</v>
      </c>
      <c r="AW150" s="0" t="s">
        <v>173</v>
      </c>
      <c r="AX150" s="0" t="n">
        <v>14</v>
      </c>
      <c r="AY150" s="0" t="s">
        <v>173</v>
      </c>
      <c r="AZ150" s="21" t="s">
        <v>172</v>
      </c>
      <c r="BA150" s="0" t="s">
        <v>173</v>
      </c>
      <c r="BB150" s="21" t="s">
        <v>172</v>
      </c>
      <c r="BC150" s="0" t="s">
        <v>173</v>
      </c>
      <c r="BG150" s="21" t="s">
        <v>724</v>
      </c>
      <c r="BH150" s="54" t="n">
        <v>44708.4611111111</v>
      </c>
      <c r="BI150" s="21" t="s">
        <v>643</v>
      </c>
      <c r="BJ150" s="54" t="n">
        <v>44698.5680555556</v>
      </c>
      <c r="BK150" s="55" t="n">
        <f aca="false">COUNTIF(Reporte_Consolidación_2022___Copy[[#This Row],[Estado llamada]],"Realizada")</f>
        <v>1</v>
      </c>
      <c r="BL150" s="55" t="n">
        <f aca="false">COUNTIF(Reporte_Consolidación_2022___Copy[[#This Row],[Estado RID]],"Realizada")</f>
        <v>1</v>
      </c>
      <c r="BM150" s="55" t="n">
        <f aca="false">COUNTIF(Reporte_Consolidación_2022___Copy[[#This Row],[Estado Encuesta Directivos]],"Realizada")</f>
        <v>1</v>
      </c>
      <c r="BN150" s="55" t="n">
        <f aca="false">COUNTIF(Reporte_Consolidación_2022___Copy[[#This Row],[Estado PPT Programa Directivos]],"Realizada")</f>
        <v>1</v>
      </c>
      <c r="BO150" s="55" t="n">
        <f aca="false">COUNTIF(Reporte_Consolidación_2022___Copy[[#This Row],[Estado PPT Programa Docentes]],"Realizada")</f>
        <v>1</v>
      </c>
      <c r="BP150" s="55" t="n">
        <f aca="false">COUNTIF(Reporte_Consolidación_2022___Copy[[#This Row],[Estado Encuesta Docentes]],"Realizada")</f>
        <v>1</v>
      </c>
      <c r="BQ150" s="55" t="n">
        <f aca="false">COUNTIF(Reporte_Consolidación_2022___Copy[[#This Row],[Estado Taller PC Docentes]],"Realizada")</f>
        <v>1</v>
      </c>
      <c r="BR150" s="55" t="n">
        <f aca="false">COUNTIF(Reporte_Consolidación_2022___Copy[[#This Row],[Estado Encuesta Estudiantes]],"Realizada")</f>
        <v>1</v>
      </c>
      <c r="BS150" s="55" t="n">
        <f aca="false">COUNTIF(Reporte_Consolidación_2022___Copy[[#This Row],[Estado Infraestructura]],"Realizada")</f>
        <v>1</v>
      </c>
      <c r="BT150" s="55" t="n">
        <f aca="false">COUNTIF(Reporte_Consolidación_2022___Copy[[#This Row],[Estado Entrevista Líder Área Informática]],"Realizada")</f>
        <v>1</v>
      </c>
      <c r="BU150" s="55" t="n">
        <f aca="false">IF(Reporte_Consolidación_2022___Copy[[#This Row],[Estado Obs Aula]]="Realizada",1,IF(Reporte_Consolidación_2022___Copy[[#This Row],[Estado Obs Aula]]="NO aplica fichas",1,0))</f>
        <v>1</v>
      </c>
      <c r="BV150" s="55" t="n">
        <f aca="false">COUNTIF(Reporte_Consolidación_2022___Copy[[#This Row],[Estado Recolección Documental]],"Realizada")</f>
        <v>1</v>
      </c>
      <c r="BX150" s="56" t="n">
        <f aca="false">COUNTIF(Reporte_Consolidación_2022___Copy[[#This Row],[Nombre Coordinadora]:[Estado Recolección Documental]],"Realizada")</f>
        <v>11</v>
      </c>
      <c r="BY150" s="57" t="n">
        <f aca="false">BX150/12</f>
        <v>0.916666666666667</v>
      </c>
      <c r="BZ150" s="56" t="n">
        <f aca="false">IF(Reporte_Consolidación_2022___Copy[[#This Row],[Fecha Visita Día 1]]&gt;=DATE(2022,6,10),1,IF(Reporte_Consolidación_2022___Copy[[#This Row],[Fecha Visita Día 1]]="",2,0))</f>
        <v>0</v>
      </c>
      <c r="CA150" s="56" t="n">
        <f aca="false">IF(Reporte_Consolidación_2022___Copy[[#This Row],[Fecha Visita Día 2]]&gt;=DATE(2022,6,10),1,IF(Reporte_Consolidación_2022___Copy[[#This Row],[Fecha Visita Día 2]]="",2,0))</f>
        <v>0</v>
      </c>
    </row>
    <row r="151" customFormat="false" ht="15" hidden="true" customHeight="false" outlineLevel="0" collapsed="false">
      <c r="A151" s="21" t="s">
        <v>642</v>
      </c>
      <c r="B151" s="21" t="s">
        <v>643</v>
      </c>
      <c r="C151" s="21" t="s">
        <v>58</v>
      </c>
      <c r="D151" s="21" t="s">
        <v>433</v>
      </c>
      <c r="E151" s="21" t="s">
        <v>729</v>
      </c>
      <c r="F151" s="21" t="s">
        <v>730</v>
      </c>
      <c r="G151" s="52" t="n">
        <v>113001002626</v>
      </c>
      <c r="H151" s="0" t="n">
        <v>52</v>
      </c>
      <c r="I151" s="53" t="n">
        <v>44676</v>
      </c>
      <c r="J151" s="54" t="n">
        <v>0.378472222222222</v>
      </c>
      <c r="K151" s="21" t="s">
        <v>15</v>
      </c>
      <c r="L151" s="21" t="s">
        <v>727</v>
      </c>
      <c r="M151" s="53" t="n">
        <v>44686</v>
      </c>
      <c r="N151" s="53" t="n">
        <v>44687</v>
      </c>
      <c r="O151" s="21" t="s">
        <v>731</v>
      </c>
      <c r="P151" s="53" t="n">
        <v>44686</v>
      </c>
      <c r="Q151" s="21" t="s">
        <v>15</v>
      </c>
      <c r="R151" s="53" t="n">
        <v>44687</v>
      </c>
      <c r="S151" s="21" t="s">
        <v>15</v>
      </c>
      <c r="T151" s="53" t="n">
        <v>44686</v>
      </c>
      <c r="U151" s="21" t="s">
        <v>15</v>
      </c>
      <c r="V151" s="53" t="n">
        <v>44686</v>
      </c>
      <c r="W151" s="21" t="s">
        <v>15</v>
      </c>
      <c r="X151" s="53" t="n">
        <v>44686</v>
      </c>
      <c r="Y151" s="21" t="s">
        <v>15</v>
      </c>
      <c r="Z151" s="53" t="n">
        <v>44686</v>
      </c>
      <c r="AA151" s="21" t="s">
        <v>15</v>
      </c>
      <c r="AB151" s="53" t="n">
        <v>44686</v>
      </c>
      <c r="AC151" s="21" t="s">
        <v>15</v>
      </c>
      <c r="AD151" s="53" t="n">
        <v>44686</v>
      </c>
      <c r="AE151" s="21" t="s">
        <v>15</v>
      </c>
      <c r="AF151" s="53" t="n">
        <v>44686</v>
      </c>
      <c r="AG151" s="21" t="s">
        <v>15</v>
      </c>
      <c r="AH151" s="53"/>
      <c r="AI151" s="21" t="s">
        <v>40</v>
      </c>
      <c r="AJ151" s="53" t="n">
        <v>44686</v>
      </c>
      <c r="AK151" s="21" t="s">
        <v>15</v>
      </c>
      <c r="AL151" s="21" t="s">
        <v>648</v>
      </c>
      <c r="AM151" s="21" t="s">
        <v>724</v>
      </c>
      <c r="AN151" s="54" t="n">
        <v>44687.7451388889</v>
      </c>
      <c r="AO151" s="21" t="s">
        <v>732</v>
      </c>
      <c r="AP151" s="21"/>
      <c r="AQ151" s="21" t="s">
        <v>173</v>
      </c>
      <c r="AR151" s="21" t="s">
        <v>172</v>
      </c>
      <c r="AS151" s="0" t="s">
        <v>173</v>
      </c>
      <c r="AT151" s="21" t="s">
        <v>172</v>
      </c>
      <c r="AU151" s="0" t="s">
        <v>173</v>
      </c>
      <c r="AV151" s="0" t="n">
        <v>63</v>
      </c>
      <c r="AW151" s="0" t="s">
        <v>173</v>
      </c>
      <c r="AX151" s="0" t="n">
        <v>21</v>
      </c>
      <c r="AY151" s="0" t="s">
        <v>173</v>
      </c>
      <c r="AZ151" s="21" t="s">
        <v>172</v>
      </c>
      <c r="BA151" s="0" t="s">
        <v>173</v>
      </c>
      <c r="BB151" s="21" t="s">
        <v>172</v>
      </c>
      <c r="BC151" s="0" t="s">
        <v>173</v>
      </c>
      <c r="BG151" s="21" t="s">
        <v>724</v>
      </c>
      <c r="BH151" s="54" t="n">
        <v>44693.5638888889</v>
      </c>
      <c r="BI151" s="21" t="s">
        <v>643</v>
      </c>
      <c r="BJ151" s="54" t="n">
        <v>44698.5680555556</v>
      </c>
      <c r="BK151" s="55" t="n">
        <f aca="false">COUNTIF(Reporte_Consolidación_2022___Copy[[#This Row],[Estado llamada]],"Realizada")</f>
        <v>1</v>
      </c>
      <c r="BL151" s="55" t="n">
        <f aca="false">COUNTIF(Reporte_Consolidación_2022___Copy[[#This Row],[Estado RID]],"Realizada")</f>
        <v>1</v>
      </c>
      <c r="BM151" s="55" t="n">
        <f aca="false">COUNTIF(Reporte_Consolidación_2022___Copy[[#This Row],[Estado Encuesta Directivos]],"Realizada")</f>
        <v>1</v>
      </c>
      <c r="BN151" s="55" t="n">
        <f aca="false">COUNTIF(Reporte_Consolidación_2022___Copy[[#This Row],[Estado PPT Programa Directivos]],"Realizada")</f>
        <v>1</v>
      </c>
      <c r="BO151" s="55" t="n">
        <f aca="false">COUNTIF(Reporte_Consolidación_2022___Copy[[#This Row],[Estado PPT Programa Docentes]],"Realizada")</f>
        <v>1</v>
      </c>
      <c r="BP151" s="55" t="n">
        <f aca="false">COUNTIF(Reporte_Consolidación_2022___Copy[[#This Row],[Estado Encuesta Docentes]],"Realizada")</f>
        <v>1</v>
      </c>
      <c r="BQ151" s="55" t="n">
        <f aca="false">COUNTIF(Reporte_Consolidación_2022___Copy[[#This Row],[Estado Taller PC Docentes]],"Realizada")</f>
        <v>1</v>
      </c>
      <c r="BR151" s="55" t="n">
        <f aca="false">COUNTIF(Reporte_Consolidación_2022___Copy[[#This Row],[Estado Encuesta Estudiantes]],"Realizada")</f>
        <v>1</v>
      </c>
      <c r="BS151" s="55" t="n">
        <f aca="false">COUNTIF(Reporte_Consolidación_2022___Copy[[#This Row],[Estado Infraestructura]],"Realizada")</f>
        <v>1</v>
      </c>
      <c r="BT151" s="55" t="n">
        <f aca="false">COUNTIF(Reporte_Consolidación_2022___Copy[[#This Row],[Estado Entrevista Líder Área Informática]],"Realizada")</f>
        <v>1</v>
      </c>
      <c r="BU151" s="55" t="n">
        <f aca="false">IF(Reporte_Consolidación_2022___Copy[[#This Row],[Estado Obs Aula]]="Realizada",1,IF(Reporte_Consolidación_2022___Copy[[#This Row],[Estado Obs Aula]]="NO aplica fichas",1,0))</f>
        <v>1</v>
      </c>
      <c r="BV151" s="55" t="n">
        <f aca="false">COUNTIF(Reporte_Consolidación_2022___Copy[[#This Row],[Estado Recolección Documental]],"Realizada")</f>
        <v>1</v>
      </c>
      <c r="BX151" s="56" t="n">
        <f aca="false">COUNTIF(Reporte_Consolidación_2022___Copy[[#This Row],[Nombre Coordinadora]:[Estado Recolección Documental]],"Realizada")</f>
        <v>11</v>
      </c>
      <c r="BY151" s="57" t="n">
        <f aca="false">BX151/12</f>
        <v>0.916666666666667</v>
      </c>
      <c r="BZ151" s="56" t="n">
        <f aca="false">IF(Reporte_Consolidación_2022___Copy[[#This Row],[Fecha Visita Día 1]]&gt;=DATE(2022,6,10),1,IF(Reporte_Consolidación_2022___Copy[[#This Row],[Fecha Visita Día 1]]="",2,0))</f>
        <v>0</v>
      </c>
      <c r="CA151" s="56" t="n">
        <f aca="false">IF(Reporte_Consolidación_2022___Copy[[#This Row],[Fecha Visita Día 2]]&gt;=DATE(2022,6,10),1,IF(Reporte_Consolidación_2022___Copy[[#This Row],[Fecha Visita Día 2]]="",2,0))</f>
        <v>0</v>
      </c>
    </row>
    <row r="152" customFormat="false" ht="15" hidden="false" customHeight="false" outlineLevel="0" collapsed="false">
      <c r="A152" s="21" t="s">
        <v>642</v>
      </c>
      <c r="B152" s="21" t="s">
        <v>643</v>
      </c>
      <c r="C152" s="58" t="s">
        <v>58</v>
      </c>
      <c r="D152" s="21" t="s">
        <v>720</v>
      </c>
      <c r="E152" s="21" t="s">
        <v>721</v>
      </c>
      <c r="F152" s="21" t="s">
        <v>733</v>
      </c>
      <c r="G152" s="52" t="n">
        <v>347001051768</v>
      </c>
      <c r="H152" s="0" t="n">
        <v>53</v>
      </c>
      <c r="I152" s="53" t="n">
        <v>44659</v>
      </c>
      <c r="J152" s="54" t="n">
        <v>0.670138888888889</v>
      </c>
      <c r="K152" s="21" t="s">
        <v>15</v>
      </c>
      <c r="L152" s="21" t="s">
        <v>727</v>
      </c>
      <c r="M152" s="53" t="n">
        <v>44676</v>
      </c>
      <c r="N152" s="53" t="n">
        <v>44677</v>
      </c>
      <c r="O152" s="21" t="s">
        <v>704</v>
      </c>
      <c r="P152" s="53" t="n">
        <v>44676</v>
      </c>
      <c r="Q152" s="21" t="s">
        <v>15</v>
      </c>
      <c r="R152" s="53" t="n">
        <v>44676</v>
      </c>
      <c r="S152" s="21" t="s">
        <v>15</v>
      </c>
      <c r="T152" s="53" t="n">
        <v>44676</v>
      </c>
      <c r="U152" s="21" t="s">
        <v>15</v>
      </c>
      <c r="V152" s="53" t="n">
        <v>44676</v>
      </c>
      <c r="W152" s="21" t="s">
        <v>15</v>
      </c>
      <c r="X152" s="53" t="n">
        <v>44676</v>
      </c>
      <c r="Y152" s="21" t="s">
        <v>15</v>
      </c>
      <c r="Z152" s="53" t="n">
        <v>44676</v>
      </c>
      <c r="AA152" s="21" t="s">
        <v>15</v>
      </c>
      <c r="AB152" s="53" t="n">
        <v>44677</v>
      </c>
      <c r="AC152" s="21" t="s">
        <v>15</v>
      </c>
      <c r="AD152" s="53" t="n">
        <v>44676</v>
      </c>
      <c r="AE152" s="21" t="s">
        <v>15</v>
      </c>
      <c r="AF152" s="53" t="n">
        <v>44676</v>
      </c>
      <c r="AG152" s="21" t="s">
        <v>15</v>
      </c>
      <c r="AH152" s="59" t="n">
        <v>44677</v>
      </c>
      <c r="AI152" s="21" t="s">
        <v>15</v>
      </c>
      <c r="AJ152" s="53" t="n">
        <v>44677</v>
      </c>
      <c r="AK152" s="21" t="s">
        <v>15</v>
      </c>
      <c r="AL152" s="21" t="s">
        <v>648</v>
      </c>
      <c r="AM152" s="21" t="s">
        <v>724</v>
      </c>
      <c r="AN152" s="54" t="n">
        <v>44682.9347222222</v>
      </c>
      <c r="AO152" s="21" t="s">
        <v>734</v>
      </c>
      <c r="AP152" s="21"/>
      <c r="AQ152" s="21" t="s">
        <v>173</v>
      </c>
      <c r="AR152" s="21" t="s">
        <v>172</v>
      </c>
      <c r="AS152" s="0" t="s">
        <v>173</v>
      </c>
      <c r="AT152" s="21" t="s">
        <v>172</v>
      </c>
      <c r="AU152" s="0" t="s">
        <v>173</v>
      </c>
      <c r="AV152" s="0" t="n">
        <v>73</v>
      </c>
      <c r="AW152" s="0" t="s">
        <v>173</v>
      </c>
      <c r="AX152" s="0" t="n">
        <v>28</v>
      </c>
      <c r="AY152" s="0" t="s">
        <v>173</v>
      </c>
      <c r="AZ152" s="21" t="s">
        <v>172</v>
      </c>
      <c r="BA152" s="0" t="s">
        <v>173</v>
      </c>
      <c r="BB152" s="21" t="s">
        <v>172</v>
      </c>
      <c r="BC152" s="0" t="s">
        <v>173</v>
      </c>
      <c r="BG152" s="21" t="s">
        <v>643</v>
      </c>
      <c r="BH152" s="54" t="n">
        <v>44698.4583333333</v>
      </c>
      <c r="BI152" s="21" t="s">
        <v>643</v>
      </c>
      <c r="BJ152" s="54" t="n">
        <v>44698.5680555556</v>
      </c>
      <c r="BK152" s="55" t="n">
        <f aca="false">COUNTIF(Reporte_Consolidación_2022___Copy[[#This Row],[Estado llamada]],"Realizada")</f>
        <v>1</v>
      </c>
      <c r="BL152" s="55" t="n">
        <f aca="false">COUNTIF(Reporte_Consolidación_2022___Copy[[#This Row],[Estado RID]],"Realizada")</f>
        <v>1</v>
      </c>
      <c r="BM152" s="55" t="n">
        <f aca="false">COUNTIF(Reporte_Consolidación_2022___Copy[[#This Row],[Estado Encuesta Directivos]],"Realizada")</f>
        <v>1</v>
      </c>
      <c r="BN152" s="55" t="n">
        <f aca="false">COUNTIF(Reporte_Consolidación_2022___Copy[[#This Row],[Estado PPT Programa Directivos]],"Realizada")</f>
        <v>1</v>
      </c>
      <c r="BO152" s="55" t="n">
        <f aca="false">COUNTIF(Reporte_Consolidación_2022___Copy[[#This Row],[Estado PPT Programa Docentes]],"Realizada")</f>
        <v>1</v>
      </c>
      <c r="BP152" s="55" t="n">
        <f aca="false">COUNTIF(Reporte_Consolidación_2022___Copy[[#This Row],[Estado Encuesta Docentes]],"Realizada")</f>
        <v>1</v>
      </c>
      <c r="BQ152" s="55" t="n">
        <f aca="false">COUNTIF(Reporte_Consolidación_2022___Copy[[#This Row],[Estado Taller PC Docentes]],"Realizada")</f>
        <v>1</v>
      </c>
      <c r="BR152" s="55" t="n">
        <f aca="false">COUNTIF(Reporte_Consolidación_2022___Copy[[#This Row],[Estado Encuesta Estudiantes]],"Realizada")</f>
        <v>1</v>
      </c>
      <c r="BS152" s="55" t="n">
        <f aca="false">COUNTIF(Reporte_Consolidación_2022___Copy[[#This Row],[Estado Infraestructura]],"Realizada")</f>
        <v>1</v>
      </c>
      <c r="BT152" s="55" t="n">
        <f aca="false">COUNTIF(Reporte_Consolidación_2022___Copy[[#This Row],[Estado Entrevista Líder Área Informática]],"Realizada")</f>
        <v>1</v>
      </c>
      <c r="BU152" s="55" t="n">
        <f aca="false">IF(Reporte_Consolidación_2022___Copy[[#This Row],[Estado Obs Aula]]="Realizada",1,IF(Reporte_Consolidación_2022___Copy[[#This Row],[Estado Obs Aula]]="NO aplica fichas",1,0))</f>
        <v>1</v>
      </c>
      <c r="BV152" s="55" t="n">
        <f aca="false">COUNTIF(Reporte_Consolidación_2022___Copy[[#This Row],[Estado Recolección Documental]],"Realizada")</f>
        <v>1</v>
      </c>
      <c r="BX152" s="56" t="n">
        <f aca="false">COUNTIF(Reporte_Consolidación_2022___Copy[[#This Row],[Nombre Coordinadora]:[Estado Recolección Documental]],"Realizada")</f>
        <v>12</v>
      </c>
      <c r="BY152" s="57" t="n">
        <f aca="false">BX152/12</f>
        <v>1</v>
      </c>
      <c r="BZ152" s="56" t="n">
        <f aca="false">IF(Reporte_Consolidación_2022___Copy[[#This Row],[Fecha Visita Día 1]]&gt;=DATE(2022,6,10),1,IF(Reporte_Consolidación_2022___Copy[[#This Row],[Fecha Visita Día 1]]="",2,0))</f>
        <v>0</v>
      </c>
      <c r="CA152" s="56" t="n">
        <f aca="false">IF(Reporte_Consolidación_2022___Copy[[#This Row],[Fecha Visita Día 2]]&gt;=DATE(2022,6,10),1,IF(Reporte_Consolidación_2022___Copy[[#This Row],[Fecha Visita Día 2]]="",2,0))</f>
        <v>0</v>
      </c>
    </row>
    <row r="153" customFormat="false" ht="15" hidden="false" customHeight="false" outlineLevel="0" collapsed="false">
      <c r="A153" s="21" t="s">
        <v>642</v>
      </c>
      <c r="B153" s="21" t="s">
        <v>643</v>
      </c>
      <c r="C153" s="58" t="s">
        <v>58</v>
      </c>
      <c r="D153" s="21" t="s">
        <v>720</v>
      </c>
      <c r="E153" s="21" t="s">
        <v>721</v>
      </c>
      <c r="F153" s="21" t="s">
        <v>735</v>
      </c>
      <c r="G153" s="52" t="n">
        <v>147001000153</v>
      </c>
      <c r="H153" s="0" t="n">
        <v>54</v>
      </c>
      <c r="I153" s="53" t="n">
        <v>44659</v>
      </c>
      <c r="J153" s="54" t="n">
        <v>0.645833333333333</v>
      </c>
      <c r="K153" s="21" t="s">
        <v>15</v>
      </c>
      <c r="L153" s="21" t="s">
        <v>727</v>
      </c>
      <c r="M153" s="53" t="n">
        <v>44672</v>
      </c>
      <c r="N153" s="53" t="n">
        <v>44673</v>
      </c>
      <c r="O153" s="21" t="s">
        <v>704</v>
      </c>
      <c r="P153" s="53" t="n">
        <v>44672</v>
      </c>
      <c r="Q153" s="21" t="s">
        <v>15</v>
      </c>
      <c r="R153" s="53" t="n">
        <v>44672</v>
      </c>
      <c r="S153" s="21" t="s">
        <v>15</v>
      </c>
      <c r="T153" s="53" t="n">
        <v>44672</v>
      </c>
      <c r="U153" s="21" t="s">
        <v>15</v>
      </c>
      <c r="V153" s="53" t="n">
        <v>44672</v>
      </c>
      <c r="W153" s="21" t="s">
        <v>15</v>
      </c>
      <c r="X153" s="53" t="n">
        <v>44672</v>
      </c>
      <c r="Y153" s="21" t="s">
        <v>15</v>
      </c>
      <c r="Z153" s="53" t="n">
        <v>44673</v>
      </c>
      <c r="AA153" s="21" t="s">
        <v>15</v>
      </c>
      <c r="AB153" s="53" t="n">
        <v>44673</v>
      </c>
      <c r="AC153" s="21" t="s">
        <v>15</v>
      </c>
      <c r="AD153" s="53" t="n">
        <v>44673</v>
      </c>
      <c r="AE153" s="21" t="s">
        <v>15</v>
      </c>
      <c r="AF153" s="53" t="n">
        <v>44672</v>
      </c>
      <c r="AG153" s="21" t="s">
        <v>15</v>
      </c>
      <c r="AH153" s="59" t="n">
        <v>44673</v>
      </c>
      <c r="AI153" s="21" t="s">
        <v>15</v>
      </c>
      <c r="AJ153" s="53" t="n">
        <v>44673</v>
      </c>
      <c r="AK153" s="21" t="s">
        <v>15</v>
      </c>
      <c r="AL153" s="21" t="s">
        <v>648</v>
      </c>
      <c r="AM153" s="21" t="s">
        <v>643</v>
      </c>
      <c r="AN153" s="54" t="n">
        <v>44680.8506944444</v>
      </c>
      <c r="AO153" s="21" t="s">
        <v>736</v>
      </c>
      <c r="AP153" s="21"/>
      <c r="AQ153" s="21" t="s">
        <v>173</v>
      </c>
      <c r="AR153" s="21" t="s">
        <v>172</v>
      </c>
      <c r="AS153" s="0" t="s">
        <v>173</v>
      </c>
      <c r="AT153" s="21" t="s">
        <v>172</v>
      </c>
      <c r="AU153" s="0" t="s">
        <v>173</v>
      </c>
      <c r="AV153" s="0" t="n">
        <v>119</v>
      </c>
      <c r="AW153" s="0" t="s">
        <v>173</v>
      </c>
      <c r="AX153" s="0" t="n">
        <v>19</v>
      </c>
      <c r="AY153" s="0" t="s">
        <v>173</v>
      </c>
      <c r="AZ153" s="21" t="s">
        <v>172</v>
      </c>
      <c r="BA153" s="0" t="s">
        <v>173</v>
      </c>
      <c r="BB153" s="21" t="s">
        <v>172</v>
      </c>
      <c r="BC153" s="0" t="s">
        <v>173</v>
      </c>
      <c r="BG153" s="21" t="s">
        <v>724</v>
      </c>
      <c r="BH153" s="54" t="n">
        <v>44693.7125</v>
      </c>
      <c r="BI153" s="21" t="s">
        <v>643</v>
      </c>
      <c r="BJ153" s="54" t="n">
        <v>44698.5680555556</v>
      </c>
      <c r="BK153" s="55" t="n">
        <f aca="false">COUNTIF(Reporte_Consolidación_2022___Copy[[#This Row],[Estado llamada]],"Realizada")</f>
        <v>1</v>
      </c>
      <c r="BL153" s="55" t="n">
        <f aca="false">COUNTIF(Reporte_Consolidación_2022___Copy[[#This Row],[Estado RID]],"Realizada")</f>
        <v>1</v>
      </c>
      <c r="BM153" s="55" t="n">
        <f aca="false">COUNTIF(Reporte_Consolidación_2022___Copy[[#This Row],[Estado Encuesta Directivos]],"Realizada")</f>
        <v>1</v>
      </c>
      <c r="BN153" s="55" t="n">
        <f aca="false">COUNTIF(Reporte_Consolidación_2022___Copy[[#This Row],[Estado PPT Programa Directivos]],"Realizada")</f>
        <v>1</v>
      </c>
      <c r="BO153" s="55" t="n">
        <f aca="false">COUNTIF(Reporte_Consolidación_2022___Copy[[#This Row],[Estado PPT Programa Docentes]],"Realizada")</f>
        <v>1</v>
      </c>
      <c r="BP153" s="55" t="n">
        <f aca="false">COUNTIF(Reporte_Consolidación_2022___Copy[[#This Row],[Estado Encuesta Docentes]],"Realizada")</f>
        <v>1</v>
      </c>
      <c r="BQ153" s="55" t="n">
        <f aca="false">COUNTIF(Reporte_Consolidación_2022___Copy[[#This Row],[Estado Taller PC Docentes]],"Realizada")</f>
        <v>1</v>
      </c>
      <c r="BR153" s="55" t="n">
        <f aca="false">COUNTIF(Reporte_Consolidación_2022___Copy[[#This Row],[Estado Encuesta Estudiantes]],"Realizada")</f>
        <v>1</v>
      </c>
      <c r="BS153" s="55" t="n">
        <f aca="false">COUNTIF(Reporte_Consolidación_2022___Copy[[#This Row],[Estado Infraestructura]],"Realizada")</f>
        <v>1</v>
      </c>
      <c r="BT153" s="55" t="n">
        <f aca="false">COUNTIF(Reporte_Consolidación_2022___Copy[[#This Row],[Estado Entrevista Líder Área Informática]],"Realizada")</f>
        <v>1</v>
      </c>
      <c r="BU153" s="55" t="n">
        <f aca="false">IF(Reporte_Consolidación_2022___Copy[[#This Row],[Estado Obs Aula]]="Realizada",1,IF(Reporte_Consolidación_2022___Copy[[#This Row],[Estado Obs Aula]]="NO aplica fichas",1,0))</f>
        <v>1</v>
      </c>
      <c r="BV153" s="55" t="n">
        <f aca="false">COUNTIF(Reporte_Consolidación_2022___Copy[[#This Row],[Estado Recolección Documental]],"Realizada")</f>
        <v>1</v>
      </c>
      <c r="BX153" s="56" t="n">
        <f aca="false">COUNTIF(Reporte_Consolidación_2022___Copy[[#This Row],[Nombre Coordinadora]:[Estado Recolección Documental]],"Realizada")</f>
        <v>12</v>
      </c>
      <c r="BY153" s="57" t="n">
        <f aca="false">BX153/12</f>
        <v>1</v>
      </c>
      <c r="BZ153" s="56" t="n">
        <f aca="false">IF(Reporte_Consolidación_2022___Copy[[#This Row],[Fecha Visita Día 1]]&gt;=DATE(2022,6,10),1,IF(Reporte_Consolidación_2022___Copy[[#This Row],[Fecha Visita Día 1]]="",2,0))</f>
        <v>0</v>
      </c>
      <c r="CA153" s="56" t="n">
        <f aca="false">IF(Reporte_Consolidación_2022___Copy[[#This Row],[Fecha Visita Día 2]]&gt;=DATE(2022,6,10),1,IF(Reporte_Consolidación_2022___Copy[[#This Row],[Fecha Visita Día 2]]="",2,0))</f>
        <v>0</v>
      </c>
    </row>
    <row r="154" customFormat="false" ht="15" hidden="true" customHeight="false" outlineLevel="0" collapsed="false">
      <c r="A154" s="21" t="s">
        <v>642</v>
      </c>
      <c r="B154" s="21" t="s">
        <v>643</v>
      </c>
      <c r="C154" s="21" t="s">
        <v>58</v>
      </c>
      <c r="D154" s="21" t="s">
        <v>720</v>
      </c>
      <c r="E154" s="21" t="s">
        <v>721</v>
      </c>
      <c r="F154" s="21" t="s">
        <v>737</v>
      </c>
      <c r="G154" s="52" t="n">
        <v>147001000455</v>
      </c>
      <c r="H154" s="0" t="n">
        <v>55</v>
      </c>
      <c r="I154" s="53" t="n">
        <v>44659</v>
      </c>
      <c r="J154" s="54" t="n">
        <v>0.631944444444444</v>
      </c>
      <c r="K154" s="21" t="s">
        <v>15</v>
      </c>
      <c r="L154" s="21" t="s">
        <v>727</v>
      </c>
      <c r="M154" s="53" t="n">
        <v>44670</v>
      </c>
      <c r="N154" s="53" t="n">
        <v>44671</v>
      </c>
      <c r="O154" s="21" t="s">
        <v>704</v>
      </c>
      <c r="P154" s="53" t="n">
        <v>44670</v>
      </c>
      <c r="Q154" s="21" t="s">
        <v>15</v>
      </c>
      <c r="R154" s="53" t="n">
        <v>44671</v>
      </c>
      <c r="S154" s="21" t="s">
        <v>15</v>
      </c>
      <c r="T154" s="53" t="n">
        <v>44670</v>
      </c>
      <c r="U154" s="21" t="s">
        <v>15</v>
      </c>
      <c r="V154" s="53" t="n">
        <v>44670</v>
      </c>
      <c r="W154" s="21" t="s">
        <v>15</v>
      </c>
      <c r="X154" s="53" t="n">
        <v>44670</v>
      </c>
      <c r="Y154" s="21" t="s">
        <v>15</v>
      </c>
      <c r="Z154" s="53" t="n">
        <v>44671</v>
      </c>
      <c r="AA154" s="21" t="s">
        <v>15</v>
      </c>
      <c r="AB154" s="53" t="n">
        <v>44670</v>
      </c>
      <c r="AC154" s="21" t="s">
        <v>15</v>
      </c>
      <c r="AD154" s="53" t="n">
        <v>44670</v>
      </c>
      <c r="AE154" s="21" t="s">
        <v>15</v>
      </c>
      <c r="AF154" s="53" t="n">
        <v>44670</v>
      </c>
      <c r="AG154" s="21" t="s">
        <v>15</v>
      </c>
      <c r="AH154" s="53"/>
      <c r="AI154" s="21" t="s">
        <v>40</v>
      </c>
      <c r="AJ154" s="53" t="n">
        <v>44671</v>
      </c>
      <c r="AK154" s="21" t="s">
        <v>15</v>
      </c>
      <c r="AL154" s="21" t="s">
        <v>648</v>
      </c>
      <c r="AM154" s="21" t="s">
        <v>643</v>
      </c>
      <c r="AN154" s="54" t="n">
        <v>44680.8506944444</v>
      </c>
      <c r="AO154" s="21" t="s">
        <v>738</v>
      </c>
      <c r="AP154" s="21"/>
      <c r="AQ154" s="21" t="s">
        <v>173</v>
      </c>
      <c r="AR154" s="21" t="s">
        <v>172</v>
      </c>
      <c r="AS154" s="0" t="s">
        <v>173</v>
      </c>
      <c r="AT154" s="21" t="s">
        <v>172</v>
      </c>
      <c r="AU154" s="0" t="s">
        <v>173</v>
      </c>
      <c r="AV154" s="0" t="n">
        <v>71</v>
      </c>
      <c r="AW154" s="0" t="s">
        <v>173</v>
      </c>
      <c r="AX154" s="0" t="n">
        <v>11</v>
      </c>
      <c r="AY154" s="0" t="s">
        <v>173</v>
      </c>
      <c r="AZ154" s="21" t="s">
        <v>172</v>
      </c>
      <c r="BA154" s="0" t="s">
        <v>173</v>
      </c>
      <c r="BB154" s="21" t="s">
        <v>172</v>
      </c>
      <c r="BC154" s="0" t="s">
        <v>173</v>
      </c>
      <c r="BG154" s="21" t="s">
        <v>724</v>
      </c>
      <c r="BH154" s="54" t="n">
        <v>44677.3868055556</v>
      </c>
      <c r="BI154" s="21" t="s">
        <v>643</v>
      </c>
      <c r="BJ154" s="54" t="n">
        <v>44698.5680555556</v>
      </c>
      <c r="BK154" s="55" t="n">
        <f aca="false">COUNTIF(Reporte_Consolidación_2022___Copy[[#This Row],[Estado llamada]],"Realizada")</f>
        <v>1</v>
      </c>
      <c r="BL154" s="55" t="n">
        <f aca="false">COUNTIF(Reporte_Consolidación_2022___Copy[[#This Row],[Estado RID]],"Realizada")</f>
        <v>1</v>
      </c>
      <c r="BM154" s="55" t="n">
        <f aca="false">COUNTIF(Reporte_Consolidación_2022___Copy[[#This Row],[Estado Encuesta Directivos]],"Realizada")</f>
        <v>1</v>
      </c>
      <c r="BN154" s="55" t="n">
        <f aca="false">COUNTIF(Reporte_Consolidación_2022___Copy[[#This Row],[Estado PPT Programa Directivos]],"Realizada")</f>
        <v>1</v>
      </c>
      <c r="BO154" s="55" t="n">
        <f aca="false">COUNTIF(Reporte_Consolidación_2022___Copy[[#This Row],[Estado PPT Programa Docentes]],"Realizada")</f>
        <v>1</v>
      </c>
      <c r="BP154" s="55" t="n">
        <f aca="false">COUNTIF(Reporte_Consolidación_2022___Copy[[#This Row],[Estado Encuesta Docentes]],"Realizada")</f>
        <v>1</v>
      </c>
      <c r="BQ154" s="55" t="n">
        <f aca="false">COUNTIF(Reporte_Consolidación_2022___Copy[[#This Row],[Estado Taller PC Docentes]],"Realizada")</f>
        <v>1</v>
      </c>
      <c r="BR154" s="55" t="n">
        <f aca="false">COUNTIF(Reporte_Consolidación_2022___Copy[[#This Row],[Estado Encuesta Estudiantes]],"Realizada")</f>
        <v>1</v>
      </c>
      <c r="BS154" s="55" t="n">
        <f aca="false">COUNTIF(Reporte_Consolidación_2022___Copy[[#This Row],[Estado Infraestructura]],"Realizada")</f>
        <v>1</v>
      </c>
      <c r="BT154" s="55" t="n">
        <f aca="false">COUNTIF(Reporte_Consolidación_2022___Copy[[#This Row],[Estado Entrevista Líder Área Informática]],"Realizada")</f>
        <v>1</v>
      </c>
      <c r="BU154" s="55" t="n">
        <f aca="false">IF(Reporte_Consolidación_2022___Copy[[#This Row],[Estado Obs Aula]]="Realizada",1,IF(Reporte_Consolidación_2022___Copy[[#This Row],[Estado Obs Aula]]="NO aplica fichas",1,0))</f>
        <v>1</v>
      </c>
      <c r="BV154" s="55" t="n">
        <f aca="false">COUNTIF(Reporte_Consolidación_2022___Copy[[#This Row],[Estado Recolección Documental]],"Realizada")</f>
        <v>1</v>
      </c>
      <c r="BX154" s="56" t="n">
        <f aca="false">COUNTIF(Reporte_Consolidación_2022___Copy[[#This Row],[Nombre Coordinadora]:[Estado Recolección Documental]],"Realizada")</f>
        <v>11</v>
      </c>
      <c r="BY154" s="57" t="n">
        <f aca="false">BX154/12</f>
        <v>0.916666666666667</v>
      </c>
      <c r="BZ154" s="56" t="n">
        <f aca="false">IF(Reporte_Consolidación_2022___Copy[[#This Row],[Fecha Visita Día 1]]&gt;=DATE(2022,6,10),1,IF(Reporte_Consolidación_2022___Copy[[#This Row],[Fecha Visita Día 1]]="",2,0))</f>
        <v>0</v>
      </c>
      <c r="CA154" s="56" t="n">
        <f aca="false">IF(Reporte_Consolidación_2022___Copy[[#This Row],[Fecha Visita Día 2]]&gt;=DATE(2022,6,10),1,IF(Reporte_Consolidación_2022___Copy[[#This Row],[Fecha Visita Día 2]]="",2,0))</f>
        <v>0</v>
      </c>
    </row>
    <row r="155" customFormat="false" ht="15" hidden="true" customHeight="false" outlineLevel="0" collapsed="false">
      <c r="A155" s="21" t="s">
        <v>642</v>
      </c>
      <c r="B155" s="21" t="s">
        <v>643</v>
      </c>
      <c r="C155" s="21" t="s">
        <v>58</v>
      </c>
      <c r="D155" s="21" t="s">
        <v>720</v>
      </c>
      <c r="E155" s="21" t="s">
        <v>721</v>
      </c>
      <c r="F155" s="21" t="s">
        <v>739</v>
      </c>
      <c r="G155" s="52" t="n">
        <v>247001006512</v>
      </c>
      <c r="H155" s="0" t="n">
        <v>56</v>
      </c>
      <c r="I155" s="53" t="n">
        <v>44659</v>
      </c>
      <c r="J155" s="54" t="n">
        <v>0.680555555555556</v>
      </c>
      <c r="K155" s="21" t="s">
        <v>15</v>
      </c>
      <c r="L155" s="21" t="s">
        <v>727</v>
      </c>
      <c r="M155" s="53" t="n">
        <v>44680</v>
      </c>
      <c r="N155" s="53" t="n">
        <v>44683</v>
      </c>
      <c r="O155" s="21" t="s">
        <v>704</v>
      </c>
      <c r="P155" s="53" t="n">
        <v>44680</v>
      </c>
      <c r="Q155" s="21" t="s">
        <v>15</v>
      </c>
      <c r="R155" s="53" t="n">
        <v>44683</v>
      </c>
      <c r="S155" s="21" t="s">
        <v>15</v>
      </c>
      <c r="T155" s="53" t="n">
        <v>44680</v>
      </c>
      <c r="U155" s="21" t="s">
        <v>15</v>
      </c>
      <c r="V155" s="53" t="n">
        <v>44680</v>
      </c>
      <c r="W155" s="21" t="s">
        <v>15</v>
      </c>
      <c r="X155" s="53" t="n">
        <v>44680</v>
      </c>
      <c r="Y155" s="21" t="s">
        <v>15</v>
      </c>
      <c r="Z155" s="53" t="n">
        <v>44680</v>
      </c>
      <c r="AA155" s="21" t="s">
        <v>15</v>
      </c>
      <c r="AB155" s="53" t="n">
        <v>44683</v>
      </c>
      <c r="AC155" s="21" t="s">
        <v>15</v>
      </c>
      <c r="AD155" s="53" t="n">
        <v>44680</v>
      </c>
      <c r="AE155" s="21" t="s">
        <v>15</v>
      </c>
      <c r="AF155" s="53" t="n">
        <v>44680</v>
      </c>
      <c r="AG155" s="21" t="s">
        <v>15</v>
      </c>
      <c r="AH155" s="53"/>
      <c r="AI155" s="21" t="s">
        <v>40</v>
      </c>
      <c r="AJ155" s="53" t="n">
        <v>44680</v>
      </c>
      <c r="AK155" s="21" t="s">
        <v>15</v>
      </c>
      <c r="AL155" s="21" t="s">
        <v>648</v>
      </c>
      <c r="AM155" s="21" t="s">
        <v>724</v>
      </c>
      <c r="AN155" s="54" t="n">
        <v>44683.3673611111</v>
      </c>
      <c r="AO155" s="21" t="s">
        <v>740</v>
      </c>
      <c r="AP155" s="21"/>
      <c r="AQ155" s="21" t="s">
        <v>173</v>
      </c>
      <c r="AR155" s="21" t="s">
        <v>172</v>
      </c>
      <c r="AS155" s="0" t="s">
        <v>173</v>
      </c>
      <c r="AT155" s="21" t="s">
        <v>172</v>
      </c>
      <c r="AU155" s="0" t="s">
        <v>173</v>
      </c>
      <c r="AV155" s="0" t="n">
        <v>60</v>
      </c>
      <c r="AW155" s="0" t="s">
        <v>173</v>
      </c>
      <c r="AX155" s="0" t="n">
        <v>19</v>
      </c>
      <c r="AY155" s="0" t="s">
        <v>173</v>
      </c>
      <c r="AZ155" s="21" t="s">
        <v>172</v>
      </c>
      <c r="BA155" s="0" t="s">
        <v>173</v>
      </c>
      <c r="BB155" s="21" t="s">
        <v>172</v>
      </c>
      <c r="BC155" s="0" t="s">
        <v>173</v>
      </c>
      <c r="BG155" s="21" t="s">
        <v>724</v>
      </c>
      <c r="BH155" s="54" t="n">
        <v>44693.5638888889</v>
      </c>
      <c r="BI155" s="21" t="s">
        <v>643</v>
      </c>
      <c r="BJ155" s="54" t="n">
        <v>44698.5680555556</v>
      </c>
      <c r="BK155" s="55" t="n">
        <f aca="false">COUNTIF(Reporte_Consolidación_2022___Copy[[#This Row],[Estado llamada]],"Realizada")</f>
        <v>1</v>
      </c>
      <c r="BL155" s="55" t="n">
        <f aca="false">COUNTIF(Reporte_Consolidación_2022___Copy[[#This Row],[Estado RID]],"Realizada")</f>
        <v>1</v>
      </c>
      <c r="BM155" s="55" t="n">
        <f aca="false">COUNTIF(Reporte_Consolidación_2022___Copy[[#This Row],[Estado Encuesta Directivos]],"Realizada")</f>
        <v>1</v>
      </c>
      <c r="BN155" s="55" t="n">
        <f aca="false">COUNTIF(Reporte_Consolidación_2022___Copy[[#This Row],[Estado PPT Programa Directivos]],"Realizada")</f>
        <v>1</v>
      </c>
      <c r="BO155" s="55" t="n">
        <f aca="false">COUNTIF(Reporte_Consolidación_2022___Copy[[#This Row],[Estado PPT Programa Docentes]],"Realizada")</f>
        <v>1</v>
      </c>
      <c r="BP155" s="55" t="n">
        <f aca="false">COUNTIF(Reporte_Consolidación_2022___Copy[[#This Row],[Estado Encuesta Docentes]],"Realizada")</f>
        <v>1</v>
      </c>
      <c r="BQ155" s="55" t="n">
        <f aca="false">COUNTIF(Reporte_Consolidación_2022___Copy[[#This Row],[Estado Taller PC Docentes]],"Realizada")</f>
        <v>1</v>
      </c>
      <c r="BR155" s="55" t="n">
        <f aca="false">COUNTIF(Reporte_Consolidación_2022___Copy[[#This Row],[Estado Encuesta Estudiantes]],"Realizada")</f>
        <v>1</v>
      </c>
      <c r="BS155" s="55" t="n">
        <f aca="false">COUNTIF(Reporte_Consolidación_2022___Copy[[#This Row],[Estado Infraestructura]],"Realizada")</f>
        <v>1</v>
      </c>
      <c r="BT155" s="55" t="n">
        <f aca="false">COUNTIF(Reporte_Consolidación_2022___Copy[[#This Row],[Estado Entrevista Líder Área Informática]],"Realizada")</f>
        <v>1</v>
      </c>
      <c r="BU155" s="55" t="n">
        <f aca="false">IF(Reporte_Consolidación_2022___Copy[[#This Row],[Estado Obs Aula]]="Realizada",1,IF(Reporte_Consolidación_2022___Copy[[#This Row],[Estado Obs Aula]]="NO aplica fichas",1,0))</f>
        <v>1</v>
      </c>
      <c r="BV155" s="55" t="n">
        <f aca="false">COUNTIF(Reporte_Consolidación_2022___Copy[[#This Row],[Estado Recolección Documental]],"Realizada")</f>
        <v>1</v>
      </c>
      <c r="BX155" s="56" t="n">
        <f aca="false">COUNTIF(Reporte_Consolidación_2022___Copy[[#This Row],[Nombre Coordinadora]:[Estado Recolección Documental]],"Realizada")</f>
        <v>11</v>
      </c>
      <c r="BY155" s="57" t="n">
        <f aca="false">BX155/12</f>
        <v>0.916666666666667</v>
      </c>
      <c r="BZ155" s="56" t="n">
        <f aca="false">IF(Reporte_Consolidación_2022___Copy[[#This Row],[Fecha Visita Día 1]]&gt;=DATE(2022,6,10),1,IF(Reporte_Consolidación_2022___Copy[[#This Row],[Fecha Visita Día 1]]="",2,0))</f>
        <v>0</v>
      </c>
      <c r="CA155" s="56" t="n">
        <f aca="false">IF(Reporte_Consolidación_2022___Copy[[#This Row],[Fecha Visita Día 2]]&gt;=DATE(2022,6,10),1,IF(Reporte_Consolidación_2022___Copy[[#This Row],[Fecha Visita Día 2]]="",2,0))</f>
        <v>0</v>
      </c>
    </row>
    <row r="156" customFormat="false" ht="15" hidden="true" customHeight="false" outlineLevel="0" collapsed="false">
      <c r="A156" s="21" t="s">
        <v>642</v>
      </c>
      <c r="B156" s="21" t="s">
        <v>643</v>
      </c>
      <c r="C156" s="21" t="s">
        <v>62</v>
      </c>
      <c r="D156" s="21" t="s">
        <v>741</v>
      </c>
      <c r="E156" s="21" t="s">
        <v>742</v>
      </c>
      <c r="F156" s="21" t="s">
        <v>743</v>
      </c>
      <c r="G156" s="52" t="n">
        <v>141001004452</v>
      </c>
      <c r="H156" s="0" t="n">
        <v>78</v>
      </c>
      <c r="I156" s="53" t="n">
        <v>44685</v>
      </c>
      <c r="J156" s="54" t="n">
        <v>0.586111111111111</v>
      </c>
      <c r="K156" s="21" t="s">
        <v>15</v>
      </c>
      <c r="L156" s="21" t="s">
        <v>744</v>
      </c>
      <c r="M156" s="53" t="n">
        <v>44691</v>
      </c>
      <c r="N156" s="53" t="n">
        <v>44705</v>
      </c>
      <c r="O156" s="21" t="s">
        <v>745</v>
      </c>
      <c r="P156" s="53" t="n">
        <v>44690</v>
      </c>
      <c r="Q156" s="21" t="s">
        <v>15</v>
      </c>
      <c r="R156" s="53" t="n">
        <v>44705</v>
      </c>
      <c r="S156" s="21" t="s">
        <v>15</v>
      </c>
      <c r="T156" s="53" t="n">
        <v>44690</v>
      </c>
      <c r="U156" s="21" t="s">
        <v>15</v>
      </c>
      <c r="V156" s="53" t="n">
        <v>44705</v>
      </c>
      <c r="W156" s="21" t="s">
        <v>15</v>
      </c>
      <c r="X156" s="53" t="n">
        <v>44705</v>
      </c>
      <c r="Y156" s="21" t="s">
        <v>15</v>
      </c>
      <c r="Z156" s="53" t="n">
        <v>44705</v>
      </c>
      <c r="AA156" s="21" t="s">
        <v>15</v>
      </c>
      <c r="AB156" s="53" t="n">
        <v>44704</v>
      </c>
      <c r="AC156" s="21" t="s">
        <v>15</v>
      </c>
      <c r="AD156" s="53" t="n">
        <v>44705</v>
      </c>
      <c r="AE156" s="21" t="s">
        <v>15</v>
      </c>
      <c r="AF156" s="53" t="n">
        <v>44705</v>
      </c>
      <c r="AG156" s="21" t="s">
        <v>15</v>
      </c>
      <c r="AH156" s="53"/>
      <c r="AI156" s="21" t="s">
        <v>40</v>
      </c>
      <c r="AJ156" s="53" t="n">
        <v>44705</v>
      </c>
      <c r="AK156" s="21" t="s">
        <v>15</v>
      </c>
      <c r="AL156" s="21" t="s">
        <v>648</v>
      </c>
      <c r="AM156" s="21" t="s">
        <v>746</v>
      </c>
      <c r="AN156" s="54" t="n">
        <v>44705.4263888889</v>
      </c>
      <c r="AO156" s="21" t="s">
        <v>747</v>
      </c>
      <c r="AP156" s="21"/>
      <c r="AQ156" s="21" t="s">
        <v>173</v>
      </c>
      <c r="AR156" s="21" t="s">
        <v>172</v>
      </c>
      <c r="AS156" s="0" t="s">
        <v>173</v>
      </c>
      <c r="AT156" s="21" t="s">
        <v>172</v>
      </c>
      <c r="AU156" s="0" t="s">
        <v>173</v>
      </c>
      <c r="AV156" s="0" t="n">
        <v>136</v>
      </c>
      <c r="AX156" s="0" t="n">
        <v>22</v>
      </c>
      <c r="AY156" s="0" t="s">
        <v>667</v>
      </c>
      <c r="AZ156" s="21" t="s">
        <v>172</v>
      </c>
      <c r="BA156" s="0" t="s">
        <v>173</v>
      </c>
      <c r="BB156" s="21" t="s">
        <v>172</v>
      </c>
      <c r="BC156" s="0" t="s">
        <v>173</v>
      </c>
      <c r="BF156" s="0" t="s">
        <v>748</v>
      </c>
      <c r="BG156" s="21" t="s">
        <v>746</v>
      </c>
      <c r="BH156" s="54" t="n">
        <v>44711.8777777778</v>
      </c>
      <c r="BI156" s="21" t="s">
        <v>643</v>
      </c>
      <c r="BJ156" s="54" t="n">
        <v>44708.7722222222</v>
      </c>
      <c r="BK156" s="55" t="n">
        <f aca="false">COUNTIF(Reporte_Consolidación_2022___Copy[[#This Row],[Estado llamada]],"Realizada")</f>
        <v>1</v>
      </c>
      <c r="BL156" s="55" t="n">
        <f aca="false">COUNTIF(Reporte_Consolidación_2022___Copy[[#This Row],[Estado RID]],"Realizada")</f>
        <v>1</v>
      </c>
      <c r="BM156" s="55" t="n">
        <f aca="false">COUNTIF(Reporte_Consolidación_2022___Copy[[#This Row],[Estado Encuesta Directivos]],"Realizada")</f>
        <v>1</v>
      </c>
      <c r="BN156" s="55" t="n">
        <f aca="false">COUNTIF(Reporte_Consolidación_2022___Copy[[#This Row],[Estado PPT Programa Directivos]],"Realizada")</f>
        <v>1</v>
      </c>
      <c r="BO156" s="55" t="n">
        <f aca="false">COUNTIF(Reporte_Consolidación_2022___Copy[[#This Row],[Estado PPT Programa Docentes]],"Realizada")</f>
        <v>1</v>
      </c>
      <c r="BP156" s="55" t="n">
        <f aca="false">COUNTIF(Reporte_Consolidación_2022___Copy[[#This Row],[Estado Encuesta Docentes]],"Realizada")</f>
        <v>1</v>
      </c>
      <c r="BQ156" s="55" t="n">
        <f aca="false">COUNTIF(Reporte_Consolidación_2022___Copy[[#This Row],[Estado Taller PC Docentes]],"Realizada")</f>
        <v>1</v>
      </c>
      <c r="BR156" s="55" t="n">
        <f aca="false">COUNTIF(Reporte_Consolidación_2022___Copy[[#This Row],[Estado Encuesta Estudiantes]],"Realizada")</f>
        <v>1</v>
      </c>
      <c r="BS156" s="55" t="n">
        <f aca="false">COUNTIF(Reporte_Consolidación_2022___Copy[[#This Row],[Estado Infraestructura]],"Realizada")</f>
        <v>1</v>
      </c>
      <c r="BT156" s="55" t="n">
        <f aca="false">COUNTIF(Reporte_Consolidación_2022___Copy[[#This Row],[Estado Entrevista Líder Área Informática]],"Realizada")</f>
        <v>1</v>
      </c>
      <c r="BU156" s="55" t="n">
        <f aca="false">IF(Reporte_Consolidación_2022___Copy[[#This Row],[Estado Obs Aula]]="Realizada",1,IF(Reporte_Consolidación_2022___Copy[[#This Row],[Estado Obs Aula]]="NO aplica fichas",1,0))</f>
        <v>1</v>
      </c>
      <c r="BV156" s="55" t="n">
        <f aca="false">COUNTIF(Reporte_Consolidación_2022___Copy[[#This Row],[Estado Recolección Documental]],"Realizada")</f>
        <v>1</v>
      </c>
      <c r="BX156" s="56" t="n">
        <f aca="false">COUNTIF(Reporte_Consolidación_2022___Copy[[#This Row],[Nombre Coordinadora]:[Estado Recolección Documental]],"Realizada")</f>
        <v>11</v>
      </c>
      <c r="BY156" s="57" t="n">
        <f aca="false">BX156/12</f>
        <v>0.916666666666667</v>
      </c>
      <c r="BZ156" s="56" t="n">
        <f aca="false">IF(Reporte_Consolidación_2022___Copy[[#This Row],[Fecha Visita Día 1]]&gt;=DATE(2022,6,10),1,IF(Reporte_Consolidación_2022___Copy[[#This Row],[Fecha Visita Día 1]]="",2,0))</f>
        <v>0</v>
      </c>
      <c r="CA156" s="56" t="n">
        <f aca="false">IF(Reporte_Consolidación_2022___Copy[[#This Row],[Fecha Visita Día 2]]&gt;=DATE(2022,6,10),1,IF(Reporte_Consolidación_2022___Copy[[#This Row],[Fecha Visita Día 2]]="",2,0))</f>
        <v>0</v>
      </c>
    </row>
    <row r="157" customFormat="false" ht="15" hidden="false" customHeight="false" outlineLevel="0" collapsed="false">
      <c r="A157" s="21" t="s">
        <v>642</v>
      </c>
      <c r="B157" s="21" t="s">
        <v>643</v>
      </c>
      <c r="C157" s="58" t="s">
        <v>62</v>
      </c>
      <c r="D157" s="21" t="s">
        <v>741</v>
      </c>
      <c r="E157" s="21" t="s">
        <v>742</v>
      </c>
      <c r="F157" s="21" t="s">
        <v>749</v>
      </c>
      <c r="G157" s="52" t="n">
        <v>141001060441</v>
      </c>
      <c r="H157" s="0" t="n">
        <v>79</v>
      </c>
      <c r="I157" s="53" t="n">
        <v>44660</v>
      </c>
      <c r="J157" s="54" t="n">
        <v>0.409027777777778</v>
      </c>
      <c r="K157" s="21" t="s">
        <v>15</v>
      </c>
      <c r="L157" s="21" t="s">
        <v>750</v>
      </c>
      <c r="M157" s="53" t="n">
        <v>44676</v>
      </c>
      <c r="N157" s="53" t="n">
        <v>44691</v>
      </c>
      <c r="O157" s="21" t="s">
        <v>751</v>
      </c>
      <c r="P157" s="53" t="n">
        <v>44678</v>
      </c>
      <c r="Q157" s="21" t="s">
        <v>15</v>
      </c>
      <c r="R157" s="53" t="n">
        <v>44697</v>
      </c>
      <c r="S157" s="21" t="s">
        <v>15</v>
      </c>
      <c r="T157" s="53" t="n">
        <v>44678</v>
      </c>
      <c r="U157" s="21" t="s">
        <v>15</v>
      </c>
      <c r="V157" s="53" t="n">
        <v>44685</v>
      </c>
      <c r="W157" s="21" t="s">
        <v>15</v>
      </c>
      <c r="X157" s="53" t="n">
        <v>44685</v>
      </c>
      <c r="Y157" s="21" t="s">
        <v>15</v>
      </c>
      <c r="Z157" s="53" t="n">
        <v>44685</v>
      </c>
      <c r="AA157" s="21" t="s">
        <v>15</v>
      </c>
      <c r="AB157" s="53" t="n">
        <v>44679</v>
      </c>
      <c r="AC157" s="21" t="s">
        <v>15</v>
      </c>
      <c r="AD157" s="53" t="n">
        <v>44679</v>
      </c>
      <c r="AE157" s="21" t="s">
        <v>15</v>
      </c>
      <c r="AF157" s="53" t="n">
        <v>44690</v>
      </c>
      <c r="AG157" s="21" t="s">
        <v>15</v>
      </c>
      <c r="AH157" s="59" t="n">
        <v>44691</v>
      </c>
      <c r="AI157" s="21" t="s">
        <v>15</v>
      </c>
      <c r="AJ157" s="53" t="n">
        <v>44679</v>
      </c>
      <c r="AK157" s="21" t="s">
        <v>15</v>
      </c>
      <c r="AL157" s="21" t="s">
        <v>648</v>
      </c>
      <c r="AM157" s="21" t="s">
        <v>746</v>
      </c>
      <c r="AN157" s="54" t="n">
        <v>44698.9583333333</v>
      </c>
      <c r="AO157" s="21" t="s">
        <v>752</v>
      </c>
      <c r="AP157" s="21"/>
      <c r="AQ157" s="21" t="s">
        <v>173</v>
      </c>
      <c r="AR157" s="21" t="s">
        <v>172</v>
      </c>
      <c r="AS157" s="0" t="s">
        <v>173</v>
      </c>
      <c r="AT157" s="21" t="s">
        <v>172</v>
      </c>
      <c r="AU157" s="0" t="s">
        <v>173</v>
      </c>
      <c r="AV157" s="0" t="n">
        <v>77</v>
      </c>
      <c r="AW157" s="0" t="s">
        <v>173</v>
      </c>
      <c r="AX157" s="0" t="n">
        <v>21</v>
      </c>
      <c r="AY157" s="0" t="s">
        <v>173</v>
      </c>
      <c r="AZ157" s="21" t="s">
        <v>172</v>
      </c>
      <c r="BA157" s="0" t="s">
        <v>173</v>
      </c>
      <c r="BB157" s="21" t="s">
        <v>172</v>
      </c>
      <c r="BC157" s="0" t="s">
        <v>173</v>
      </c>
      <c r="BG157" s="21" t="s">
        <v>746</v>
      </c>
      <c r="BH157" s="54" t="n">
        <v>44699.4201388889</v>
      </c>
      <c r="BI157" s="21" t="s">
        <v>643</v>
      </c>
      <c r="BJ157" s="54" t="n">
        <v>44706.5208333333</v>
      </c>
      <c r="BK157" s="55" t="n">
        <f aca="false">COUNTIF(Reporte_Consolidación_2022___Copy[[#This Row],[Estado llamada]],"Realizada")</f>
        <v>1</v>
      </c>
      <c r="BL157" s="55" t="n">
        <f aca="false">COUNTIF(Reporte_Consolidación_2022___Copy[[#This Row],[Estado RID]],"Realizada")</f>
        <v>1</v>
      </c>
      <c r="BM157" s="55" t="n">
        <f aca="false">COUNTIF(Reporte_Consolidación_2022___Copy[[#This Row],[Estado Encuesta Directivos]],"Realizada")</f>
        <v>1</v>
      </c>
      <c r="BN157" s="55" t="n">
        <f aca="false">COUNTIF(Reporte_Consolidación_2022___Copy[[#This Row],[Estado PPT Programa Directivos]],"Realizada")</f>
        <v>1</v>
      </c>
      <c r="BO157" s="55" t="n">
        <f aca="false">COUNTIF(Reporte_Consolidación_2022___Copy[[#This Row],[Estado PPT Programa Docentes]],"Realizada")</f>
        <v>1</v>
      </c>
      <c r="BP157" s="55" t="n">
        <f aca="false">COUNTIF(Reporte_Consolidación_2022___Copy[[#This Row],[Estado Encuesta Docentes]],"Realizada")</f>
        <v>1</v>
      </c>
      <c r="BQ157" s="55" t="n">
        <f aca="false">COUNTIF(Reporte_Consolidación_2022___Copy[[#This Row],[Estado Taller PC Docentes]],"Realizada")</f>
        <v>1</v>
      </c>
      <c r="BR157" s="55" t="n">
        <f aca="false">COUNTIF(Reporte_Consolidación_2022___Copy[[#This Row],[Estado Encuesta Estudiantes]],"Realizada")</f>
        <v>1</v>
      </c>
      <c r="BS157" s="55" t="n">
        <f aca="false">COUNTIF(Reporte_Consolidación_2022___Copy[[#This Row],[Estado Infraestructura]],"Realizada")</f>
        <v>1</v>
      </c>
      <c r="BT157" s="55" t="n">
        <f aca="false">COUNTIF(Reporte_Consolidación_2022___Copy[[#This Row],[Estado Entrevista Líder Área Informática]],"Realizada")</f>
        <v>1</v>
      </c>
      <c r="BU157" s="55" t="n">
        <f aca="false">IF(Reporte_Consolidación_2022___Copy[[#This Row],[Estado Obs Aula]]="Realizada",1,IF(Reporte_Consolidación_2022___Copy[[#This Row],[Estado Obs Aula]]="NO aplica fichas",1,0))</f>
        <v>1</v>
      </c>
      <c r="BV157" s="55" t="n">
        <f aca="false">COUNTIF(Reporte_Consolidación_2022___Copy[[#This Row],[Estado Recolección Documental]],"Realizada")</f>
        <v>1</v>
      </c>
      <c r="BX157" s="56" t="n">
        <f aca="false">COUNTIF(Reporte_Consolidación_2022___Copy[[#This Row],[Nombre Coordinadora]:[Estado Recolección Documental]],"Realizada")</f>
        <v>12</v>
      </c>
      <c r="BY157" s="57" t="n">
        <f aca="false">BX157/12</f>
        <v>1</v>
      </c>
      <c r="BZ157" s="56" t="n">
        <f aca="false">IF(Reporte_Consolidación_2022___Copy[[#This Row],[Fecha Visita Día 1]]&gt;=DATE(2022,6,10),1,IF(Reporte_Consolidación_2022___Copy[[#This Row],[Fecha Visita Día 1]]="",2,0))</f>
        <v>0</v>
      </c>
      <c r="CA157" s="56" t="n">
        <f aca="false">IF(Reporte_Consolidación_2022___Copy[[#This Row],[Fecha Visita Día 2]]&gt;=DATE(2022,6,10),1,IF(Reporte_Consolidación_2022___Copy[[#This Row],[Fecha Visita Día 2]]="",2,0))</f>
        <v>0</v>
      </c>
    </row>
    <row r="158" customFormat="false" ht="15" hidden="true" customHeight="false" outlineLevel="0" collapsed="false">
      <c r="A158" s="21" t="s">
        <v>642</v>
      </c>
      <c r="B158" s="21" t="s">
        <v>643</v>
      </c>
      <c r="C158" s="21" t="s">
        <v>62</v>
      </c>
      <c r="D158" s="21" t="s">
        <v>741</v>
      </c>
      <c r="E158" s="21" t="s">
        <v>742</v>
      </c>
      <c r="F158" s="21" t="s">
        <v>753</v>
      </c>
      <c r="G158" s="52" t="n">
        <v>441001002747</v>
      </c>
      <c r="H158" s="0" t="n">
        <v>80</v>
      </c>
      <c r="I158" s="53" t="n">
        <v>44660</v>
      </c>
      <c r="J158" s="54" t="n">
        <v>0.415972222222222</v>
      </c>
      <c r="K158" s="21" t="s">
        <v>15</v>
      </c>
      <c r="L158" s="21" t="s">
        <v>750</v>
      </c>
      <c r="M158" s="53" t="n">
        <v>44678</v>
      </c>
      <c r="N158" s="53" t="n">
        <v>44692</v>
      </c>
      <c r="O158" s="21" t="s">
        <v>754</v>
      </c>
      <c r="P158" s="53" t="n">
        <v>44673</v>
      </c>
      <c r="Q158" s="21" t="s">
        <v>15</v>
      </c>
      <c r="R158" s="53" t="n">
        <v>44673</v>
      </c>
      <c r="S158" s="21" t="s">
        <v>15</v>
      </c>
      <c r="T158" s="53" t="n">
        <v>44673</v>
      </c>
      <c r="U158" s="21" t="s">
        <v>15</v>
      </c>
      <c r="V158" s="53" t="n">
        <v>44692</v>
      </c>
      <c r="W158" s="21" t="s">
        <v>15</v>
      </c>
      <c r="X158" s="53" t="n">
        <v>44691</v>
      </c>
      <c r="Y158" s="21" t="s">
        <v>15</v>
      </c>
      <c r="Z158" s="53" t="n">
        <v>44691</v>
      </c>
      <c r="AA158" s="21" t="s">
        <v>15</v>
      </c>
      <c r="AB158" s="53" t="n">
        <v>44678</v>
      </c>
      <c r="AC158" s="21" t="s">
        <v>15</v>
      </c>
      <c r="AD158" s="53" t="n">
        <v>44683</v>
      </c>
      <c r="AE158" s="21" t="s">
        <v>15</v>
      </c>
      <c r="AF158" s="53" t="n">
        <v>44683</v>
      </c>
      <c r="AG158" s="21" t="s">
        <v>15</v>
      </c>
      <c r="AH158" s="53"/>
      <c r="AI158" s="21" t="s">
        <v>40</v>
      </c>
      <c r="AJ158" s="53" t="n">
        <v>44683</v>
      </c>
      <c r="AK158" s="21" t="s">
        <v>15</v>
      </c>
      <c r="AL158" s="21" t="s">
        <v>648</v>
      </c>
      <c r="AM158" s="21" t="s">
        <v>746</v>
      </c>
      <c r="AN158" s="54" t="n">
        <v>44692.9888888889</v>
      </c>
      <c r="AO158" s="21" t="s">
        <v>755</v>
      </c>
      <c r="AP158" s="21"/>
      <c r="AQ158" s="21" t="s">
        <v>173</v>
      </c>
      <c r="AR158" s="21" t="s">
        <v>172</v>
      </c>
      <c r="AS158" s="0" t="s">
        <v>173</v>
      </c>
      <c r="AT158" s="21" t="s">
        <v>172</v>
      </c>
      <c r="AU158" s="0" t="s">
        <v>173</v>
      </c>
      <c r="AV158" s="0" t="n">
        <v>97</v>
      </c>
      <c r="AW158" s="0" t="s">
        <v>173</v>
      </c>
      <c r="AX158" s="0" t="n">
        <v>23</v>
      </c>
      <c r="AY158" s="0" t="s">
        <v>173</v>
      </c>
      <c r="AZ158" s="21" t="s">
        <v>172</v>
      </c>
      <c r="BA158" s="0" t="s">
        <v>173</v>
      </c>
      <c r="BB158" s="21" t="s">
        <v>172</v>
      </c>
      <c r="BC158" s="0" t="s">
        <v>173</v>
      </c>
      <c r="BG158" s="21" t="s">
        <v>746</v>
      </c>
      <c r="BH158" s="54" t="n">
        <v>44699.0006944445</v>
      </c>
      <c r="BI158" s="21" t="s">
        <v>643</v>
      </c>
      <c r="BJ158" s="54" t="n">
        <v>44706.5208333333</v>
      </c>
      <c r="BK158" s="55" t="n">
        <f aca="false">COUNTIF(Reporte_Consolidación_2022___Copy[[#This Row],[Estado llamada]],"Realizada")</f>
        <v>1</v>
      </c>
      <c r="BL158" s="55" t="n">
        <f aca="false">COUNTIF(Reporte_Consolidación_2022___Copy[[#This Row],[Estado RID]],"Realizada")</f>
        <v>1</v>
      </c>
      <c r="BM158" s="55" t="n">
        <f aca="false">COUNTIF(Reporte_Consolidación_2022___Copy[[#This Row],[Estado Encuesta Directivos]],"Realizada")</f>
        <v>1</v>
      </c>
      <c r="BN158" s="55" t="n">
        <f aca="false">COUNTIF(Reporte_Consolidación_2022___Copy[[#This Row],[Estado PPT Programa Directivos]],"Realizada")</f>
        <v>1</v>
      </c>
      <c r="BO158" s="55" t="n">
        <f aca="false">COUNTIF(Reporte_Consolidación_2022___Copy[[#This Row],[Estado PPT Programa Docentes]],"Realizada")</f>
        <v>1</v>
      </c>
      <c r="BP158" s="55" t="n">
        <f aca="false">COUNTIF(Reporte_Consolidación_2022___Copy[[#This Row],[Estado Encuesta Docentes]],"Realizada")</f>
        <v>1</v>
      </c>
      <c r="BQ158" s="55" t="n">
        <f aca="false">COUNTIF(Reporte_Consolidación_2022___Copy[[#This Row],[Estado Taller PC Docentes]],"Realizada")</f>
        <v>1</v>
      </c>
      <c r="BR158" s="55" t="n">
        <f aca="false">COUNTIF(Reporte_Consolidación_2022___Copy[[#This Row],[Estado Encuesta Estudiantes]],"Realizada")</f>
        <v>1</v>
      </c>
      <c r="BS158" s="55" t="n">
        <f aca="false">COUNTIF(Reporte_Consolidación_2022___Copy[[#This Row],[Estado Infraestructura]],"Realizada")</f>
        <v>1</v>
      </c>
      <c r="BT158" s="55" t="n">
        <f aca="false">COUNTIF(Reporte_Consolidación_2022___Copy[[#This Row],[Estado Entrevista Líder Área Informática]],"Realizada")</f>
        <v>1</v>
      </c>
      <c r="BU158" s="55" t="n">
        <f aca="false">IF(Reporte_Consolidación_2022___Copy[[#This Row],[Estado Obs Aula]]="Realizada",1,IF(Reporte_Consolidación_2022___Copy[[#This Row],[Estado Obs Aula]]="NO aplica fichas",1,0))</f>
        <v>1</v>
      </c>
      <c r="BV158" s="55" t="n">
        <f aca="false">COUNTIF(Reporte_Consolidación_2022___Copy[[#This Row],[Estado Recolección Documental]],"Realizada")</f>
        <v>1</v>
      </c>
      <c r="BX158" s="56" t="n">
        <f aca="false">COUNTIF(Reporte_Consolidación_2022___Copy[[#This Row],[Nombre Coordinadora]:[Estado Recolección Documental]],"Realizada")</f>
        <v>11</v>
      </c>
      <c r="BY158" s="57" t="n">
        <f aca="false">BX158/12</f>
        <v>0.916666666666667</v>
      </c>
      <c r="BZ158" s="56" t="n">
        <f aca="false">IF(Reporte_Consolidación_2022___Copy[[#This Row],[Fecha Visita Día 1]]&gt;=DATE(2022,6,10),1,IF(Reporte_Consolidación_2022___Copy[[#This Row],[Fecha Visita Día 1]]="",2,0))</f>
        <v>0</v>
      </c>
      <c r="CA158" s="56" t="n">
        <f aca="false">IF(Reporte_Consolidación_2022___Copy[[#This Row],[Fecha Visita Día 2]]&gt;=DATE(2022,6,10),1,IF(Reporte_Consolidación_2022___Copy[[#This Row],[Fecha Visita Día 2]]="",2,0))</f>
        <v>0</v>
      </c>
    </row>
    <row r="159" customFormat="false" ht="15" hidden="true" customHeight="false" outlineLevel="0" collapsed="false">
      <c r="A159" s="21" t="s">
        <v>642</v>
      </c>
      <c r="B159" s="21" t="s">
        <v>643</v>
      </c>
      <c r="C159" s="21" t="s">
        <v>62</v>
      </c>
      <c r="D159" s="21" t="s">
        <v>741</v>
      </c>
      <c r="E159" s="21" t="s">
        <v>742</v>
      </c>
      <c r="F159" s="21" t="s">
        <v>756</v>
      </c>
      <c r="G159" s="52" t="n">
        <v>441001004839</v>
      </c>
      <c r="H159" s="0" t="n">
        <v>81</v>
      </c>
      <c r="I159" s="53" t="n">
        <v>44663</v>
      </c>
      <c r="J159" s="54" t="n">
        <v>0.59375</v>
      </c>
      <c r="K159" s="21" t="s">
        <v>15</v>
      </c>
      <c r="L159" s="21" t="s">
        <v>757</v>
      </c>
      <c r="M159" s="53" t="n">
        <v>44692</v>
      </c>
      <c r="N159" s="53" t="n">
        <v>44708</v>
      </c>
      <c r="O159" s="21" t="s">
        <v>758</v>
      </c>
      <c r="P159" s="53" t="n">
        <v>44692</v>
      </c>
      <c r="Q159" s="21" t="s">
        <v>15</v>
      </c>
      <c r="R159" s="53" t="n">
        <v>44693</v>
      </c>
      <c r="S159" s="21" t="s">
        <v>15</v>
      </c>
      <c r="T159" s="53" t="n">
        <v>44692</v>
      </c>
      <c r="U159" s="21" t="s">
        <v>15</v>
      </c>
      <c r="V159" s="53" t="n">
        <v>44708</v>
      </c>
      <c r="W159" s="21" t="s">
        <v>15</v>
      </c>
      <c r="X159" s="53" t="n">
        <v>44708</v>
      </c>
      <c r="Y159" s="21" t="s">
        <v>15</v>
      </c>
      <c r="Z159" s="53" t="n">
        <v>44708</v>
      </c>
      <c r="AA159" s="21" t="s">
        <v>15</v>
      </c>
      <c r="AB159" s="53" t="n">
        <v>44704</v>
      </c>
      <c r="AC159" s="21" t="s">
        <v>15</v>
      </c>
      <c r="AD159" s="53" t="n">
        <v>44706</v>
      </c>
      <c r="AE159" s="21" t="s">
        <v>15</v>
      </c>
      <c r="AF159" s="53" t="n">
        <v>44706</v>
      </c>
      <c r="AG159" s="21" t="s">
        <v>15</v>
      </c>
      <c r="AH159" s="53"/>
      <c r="AI159" s="21" t="s">
        <v>40</v>
      </c>
      <c r="AJ159" s="53" t="n">
        <v>44706</v>
      </c>
      <c r="AK159" s="21" t="s">
        <v>15</v>
      </c>
      <c r="AL159" s="21" t="s">
        <v>648</v>
      </c>
      <c r="AM159" s="21" t="s">
        <v>746</v>
      </c>
      <c r="AN159" s="54" t="n">
        <v>44708.4118055556</v>
      </c>
      <c r="AO159" s="21" t="s">
        <v>759</v>
      </c>
      <c r="AP159" s="21"/>
      <c r="AQ159" s="21" t="s">
        <v>173</v>
      </c>
      <c r="AR159" s="21" t="s">
        <v>172</v>
      </c>
      <c r="AS159" s="0" t="s">
        <v>173</v>
      </c>
      <c r="AT159" s="21" t="s">
        <v>172</v>
      </c>
      <c r="AU159" s="0" t="s">
        <v>173</v>
      </c>
      <c r="AV159" s="0" t="n">
        <v>48</v>
      </c>
      <c r="AX159" s="0" t="n">
        <v>23</v>
      </c>
      <c r="AY159" s="0" t="s">
        <v>667</v>
      </c>
      <c r="AZ159" s="21" t="s">
        <v>172</v>
      </c>
      <c r="BA159" s="0" t="s">
        <v>173</v>
      </c>
      <c r="BB159" s="21" t="s">
        <v>172</v>
      </c>
      <c r="BC159" s="0" t="s">
        <v>173</v>
      </c>
      <c r="BF159" s="0" t="s">
        <v>748</v>
      </c>
      <c r="BG159" s="21" t="s">
        <v>746</v>
      </c>
      <c r="BH159" s="54" t="n">
        <v>44712.625</v>
      </c>
      <c r="BI159" s="21" t="s">
        <v>643</v>
      </c>
      <c r="BJ159" s="54" t="n">
        <v>44708.78125</v>
      </c>
      <c r="BK159" s="55" t="n">
        <f aca="false">COUNTIF(Reporte_Consolidación_2022___Copy[[#This Row],[Estado llamada]],"Realizada")</f>
        <v>1</v>
      </c>
      <c r="BL159" s="55" t="n">
        <f aca="false">COUNTIF(Reporte_Consolidación_2022___Copy[[#This Row],[Estado RID]],"Realizada")</f>
        <v>1</v>
      </c>
      <c r="BM159" s="55" t="n">
        <f aca="false">COUNTIF(Reporte_Consolidación_2022___Copy[[#This Row],[Estado Encuesta Directivos]],"Realizada")</f>
        <v>1</v>
      </c>
      <c r="BN159" s="55" t="n">
        <f aca="false">COUNTIF(Reporte_Consolidación_2022___Copy[[#This Row],[Estado PPT Programa Directivos]],"Realizada")</f>
        <v>1</v>
      </c>
      <c r="BO159" s="55" t="n">
        <f aca="false">COUNTIF(Reporte_Consolidación_2022___Copy[[#This Row],[Estado PPT Programa Docentes]],"Realizada")</f>
        <v>1</v>
      </c>
      <c r="BP159" s="55" t="n">
        <f aca="false">COUNTIF(Reporte_Consolidación_2022___Copy[[#This Row],[Estado Encuesta Docentes]],"Realizada")</f>
        <v>1</v>
      </c>
      <c r="BQ159" s="55" t="n">
        <f aca="false">COUNTIF(Reporte_Consolidación_2022___Copy[[#This Row],[Estado Taller PC Docentes]],"Realizada")</f>
        <v>1</v>
      </c>
      <c r="BR159" s="55" t="n">
        <f aca="false">COUNTIF(Reporte_Consolidación_2022___Copy[[#This Row],[Estado Encuesta Estudiantes]],"Realizada")</f>
        <v>1</v>
      </c>
      <c r="BS159" s="55" t="n">
        <f aca="false">COUNTIF(Reporte_Consolidación_2022___Copy[[#This Row],[Estado Infraestructura]],"Realizada")</f>
        <v>1</v>
      </c>
      <c r="BT159" s="55" t="n">
        <f aca="false">COUNTIF(Reporte_Consolidación_2022___Copy[[#This Row],[Estado Entrevista Líder Área Informática]],"Realizada")</f>
        <v>1</v>
      </c>
      <c r="BU159" s="55" t="n">
        <f aca="false">IF(Reporte_Consolidación_2022___Copy[[#This Row],[Estado Obs Aula]]="Realizada",1,IF(Reporte_Consolidación_2022___Copy[[#This Row],[Estado Obs Aula]]="NO aplica fichas",1,0))</f>
        <v>1</v>
      </c>
      <c r="BV159" s="55" t="n">
        <f aca="false">COUNTIF(Reporte_Consolidación_2022___Copy[[#This Row],[Estado Recolección Documental]],"Realizada")</f>
        <v>1</v>
      </c>
      <c r="BX159" s="56" t="n">
        <f aca="false">COUNTIF(Reporte_Consolidación_2022___Copy[[#This Row],[Nombre Coordinadora]:[Estado Recolección Documental]],"Realizada")</f>
        <v>11</v>
      </c>
      <c r="BY159" s="57" t="n">
        <f aca="false">BX159/12</f>
        <v>0.916666666666667</v>
      </c>
      <c r="BZ159" s="56" t="n">
        <f aca="false">IF(Reporte_Consolidación_2022___Copy[[#This Row],[Fecha Visita Día 1]]&gt;=DATE(2022,6,10),1,IF(Reporte_Consolidación_2022___Copy[[#This Row],[Fecha Visita Día 1]]="",2,0))</f>
        <v>0</v>
      </c>
      <c r="CA159" s="56" t="n">
        <f aca="false">IF(Reporte_Consolidación_2022___Copy[[#This Row],[Fecha Visita Día 2]]&gt;=DATE(2022,6,10),1,IF(Reporte_Consolidación_2022___Copy[[#This Row],[Fecha Visita Día 2]]="",2,0))</f>
        <v>0</v>
      </c>
    </row>
    <row r="160" customFormat="false" ht="15" hidden="true" customHeight="false" outlineLevel="0" collapsed="false">
      <c r="A160" s="21" t="s">
        <v>642</v>
      </c>
      <c r="B160" s="21" t="s">
        <v>643</v>
      </c>
      <c r="C160" s="21" t="s">
        <v>62</v>
      </c>
      <c r="D160" s="21" t="s">
        <v>741</v>
      </c>
      <c r="E160" s="21" t="s">
        <v>742</v>
      </c>
      <c r="F160" s="21" t="s">
        <v>760</v>
      </c>
      <c r="G160" s="52" t="n">
        <v>141001001763</v>
      </c>
      <c r="H160" s="0" t="n">
        <v>82</v>
      </c>
      <c r="I160" s="53" t="n">
        <v>44663</v>
      </c>
      <c r="J160" s="54" t="n">
        <v>0.597916666666667</v>
      </c>
      <c r="K160" s="21" t="s">
        <v>15</v>
      </c>
      <c r="L160" s="21" t="s">
        <v>761</v>
      </c>
      <c r="M160" s="53" t="n">
        <v>44671</v>
      </c>
      <c r="N160" s="53" t="n">
        <v>44692</v>
      </c>
      <c r="O160" s="21" t="s">
        <v>762</v>
      </c>
      <c r="P160" s="53" t="n">
        <v>44671</v>
      </c>
      <c r="Q160" s="21" t="s">
        <v>15</v>
      </c>
      <c r="R160" s="53" t="n">
        <v>44672</v>
      </c>
      <c r="S160" s="21" t="s">
        <v>15</v>
      </c>
      <c r="T160" s="53" t="n">
        <v>44671</v>
      </c>
      <c r="U160" s="21" t="s">
        <v>15</v>
      </c>
      <c r="V160" s="53" t="n">
        <v>44692</v>
      </c>
      <c r="W160" s="21" t="s">
        <v>15</v>
      </c>
      <c r="X160" s="53" t="n">
        <v>44692</v>
      </c>
      <c r="Y160" s="21" t="s">
        <v>15</v>
      </c>
      <c r="Z160" s="53" t="n">
        <v>44692</v>
      </c>
      <c r="AA160" s="21" t="s">
        <v>15</v>
      </c>
      <c r="AB160" s="53" t="n">
        <v>44679</v>
      </c>
      <c r="AC160" s="21" t="s">
        <v>15</v>
      </c>
      <c r="AD160" s="53" t="n">
        <v>44679</v>
      </c>
      <c r="AE160" s="21" t="s">
        <v>15</v>
      </c>
      <c r="AF160" s="53" t="n">
        <v>44684</v>
      </c>
      <c r="AG160" s="21" t="s">
        <v>15</v>
      </c>
      <c r="AH160" s="53"/>
      <c r="AI160" s="21" t="s">
        <v>40</v>
      </c>
      <c r="AJ160" s="53" t="n">
        <v>44679</v>
      </c>
      <c r="AK160" s="21" t="s">
        <v>15</v>
      </c>
      <c r="AL160" s="21" t="s">
        <v>648</v>
      </c>
      <c r="AM160" s="21" t="s">
        <v>746</v>
      </c>
      <c r="AN160" s="54" t="n">
        <v>44699.0222222222</v>
      </c>
      <c r="AO160" s="21" t="s">
        <v>763</v>
      </c>
      <c r="AP160" s="21"/>
      <c r="AQ160" s="21" t="s">
        <v>173</v>
      </c>
      <c r="AR160" s="21" t="s">
        <v>172</v>
      </c>
      <c r="AS160" s="0" t="s">
        <v>173</v>
      </c>
      <c r="AT160" s="21" t="s">
        <v>172</v>
      </c>
      <c r="AU160" s="0" t="s">
        <v>173</v>
      </c>
      <c r="AV160" s="0" t="n">
        <v>106</v>
      </c>
      <c r="AW160" s="0" t="s">
        <v>173</v>
      </c>
      <c r="AX160" s="0" t="n">
        <v>36</v>
      </c>
      <c r="AY160" s="0" t="s">
        <v>173</v>
      </c>
      <c r="AZ160" s="21" t="s">
        <v>172</v>
      </c>
      <c r="BA160" s="0" t="s">
        <v>173</v>
      </c>
      <c r="BB160" s="21" t="s">
        <v>172</v>
      </c>
      <c r="BC160" s="0" t="s">
        <v>173</v>
      </c>
      <c r="BG160" s="21" t="s">
        <v>746</v>
      </c>
      <c r="BH160" s="54" t="n">
        <v>44699.0354166667</v>
      </c>
      <c r="BI160" s="21" t="s">
        <v>643</v>
      </c>
      <c r="BJ160" s="54" t="n">
        <v>44706.5208333333</v>
      </c>
      <c r="BK160" s="55" t="n">
        <f aca="false">COUNTIF(Reporte_Consolidación_2022___Copy[[#This Row],[Estado llamada]],"Realizada")</f>
        <v>1</v>
      </c>
      <c r="BL160" s="55" t="n">
        <f aca="false">COUNTIF(Reporte_Consolidación_2022___Copy[[#This Row],[Estado RID]],"Realizada")</f>
        <v>1</v>
      </c>
      <c r="BM160" s="55" t="n">
        <f aca="false">COUNTIF(Reporte_Consolidación_2022___Copy[[#This Row],[Estado Encuesta Directivos]],"Realizada")</f>
        <v>1</v>
      </c>
      <c r="BN160" s="55" t="n">
        <f aca="false">COUNTIF(Reporte_Consolidación_2022___Copy[[#This Row],[Estado PPT Programa Directivos]],"Realizada")</f>
        <v>1</v>
      </c>
      <c r="BO160" s="55" t="n">
        <f aca="false">COUNTIF(Reporte_Consolidación_2022___Copy[[#This Row],[Estado PPT Programa Docentes]],"Realizada")</f>
        <v>1</v>
      </c>
      <c r="BP160" s="55" t="n">
        <f aca="false">COUNTIF(Reporte_Consolidación_2022___Copy[[#This Row],[Estado Encuesta Docentes]],"Realizada")</f>
        <v>1</v>
      </c>
      <c r="BQ160" s="55" t="n">
        <f aca="false">COUNTIF(Reporte_Consolidación_2022___Copy[[#This Row],[Estado Taller PC Docentes]],"Realizada")</f>
        <v>1</v>
      </c>
      <c r="BR160" s="55" t="n">
        <f aca="false">COUNTIF(Reporte_Consolidación_2022___Copy[[#This Row],[Estado Encuesta Estudiantes]],"Realizada")</f>
        <v>1</v>
      </c>
      <c r="BS160" s="55" t="n">
        <f aca="false">COUNTIF(Reporte_Consolidación_2022___Copy[[#This Row],[Estado Infraestructura]],"Realizada")</f>
        <v>1</v>
      </c>
      <c r="BT160" s="55" t="n">
        <f aca="false">COUNTIF(Reporte_Consolidación_2022___Copy[[#This Row],[Estado Entrevista Líder Área Informática]],"Realizada")</f>
        <v>1</v>
      </c>
      <c r="BU160" s="55" t="n">
        <f aca="false">IF(Reporte_Consolidación_2022___Copy[[#This Row],[Estado Obs Aula]]="Realizada",1,IF(Reporte_Consolidación_2022___Copy[[#This Row],[Estado Obs Aula]]="NO aplica fichas",1,0))</f>
        <v>1</v>
      </c>
      <c r="BV160" s="55" t="n">
        <f aca="false">COUNTIF(Reporte_Consolidación_2022___Copy[[#This Row],[Estado Recolección Documental]],"Realizada")</f>
        <v>1</v>
      </c>
      <c r="BX160" s="56" t="n">
        <f aca="false">COUNTIF(Reporte_Consolidación_2022___Copy[[#This Row],[Nombre Coordinadora]:[Estado Recolección Documental]],"Realizada")</f>
        <v>11</v>
      </c>
      <c r="BY160" s="57" t="n">
        <f aca="false">BX160/12</f>
        <v>0.916666666666667</v>
      </c>
      <c r="BZ160" s="56" t="n">
        <f aca="false">IF(Reporte_Consolidación_2022___Copy[[#This Row],[Fecha Visita Día 1]]&gt;=DATE(2022,6,10),1,IF(Reporte_Consolidación_2022___Copy[[#This Row],[Fecha Visita Día 1]]="",2,0))</f>
        <v>0</v>
      </c>
      <c r="CA160" s="56" t="n">
        <f aca="false">IF(Reporte_Consolidación_2022___Copy[[#This Row],[Fecha Visita Día 2]]&gt;=DATE(2022,6,10),1,IF(Reporte_Consolidación_2022___Copy[[#This Row],[Fecha Visita Día 2]]="",2,0))</f>
        <v>0</v>
      </c>
    </row>
    <row r="161" customFormat="false" ht="15" hidden="true" customHeight="false" outlineLevel="0" collapsed="false">
      <c r="A161" s="21" t="s">
        <v>642</v>
      </c>
      <c r="B161" s="21" t="s">
        <v>643</v>
      </c>
      <c r="C161" s="21" t="s">
        <v>62</v>
      </c>
      <c r="D161" s="21" t="s">
        <v>741</v>
      </c>
      <c r="E161" s="21" t="s">
        <v>742</v>
      </c>
      <c r="F161" s="21" t="s">
        <v>764</v>
      </c>
      <c r="G161" s="52" t="n">
        <v>141001000031</v>
      </c>
      <c r="H161" s="0" t="n">
        <v>83</v>
      </c>
      <c r="I161" s="53" t="n">
        <v>44663</v>
      </c>
      <c r="J161" s="54" t="n">
        <v>0.591666666666667</v>
      </c>
      <c r="K161" s="21" t="s">
        <v>15</v>
      </c>
      <c r="L161" s="21" t="s">
        <v>765</v>
      </c>
      <c r="M161" s="53" t="n">
        <v>44671</v>
      </c>
      <c r="N161" s="53" t="n">
        <v>44693</v>
      </c>
      <c r="O161" s="21" t="s">
        <v>766</v>
      </c>
      <c r="P161" s="53" t="n">
        <v>44671</v>
      </c>
      <c r="Q161" s="21" t="s">
        <v>15</v>
      </c>
      <c r="R161" s="53" t="n">
        <v>44672</v>
      </c>
      <c r="S161" s="21" t="s">
        <v>15</v>
      </c>
      <c r="T161" s="53" t="n">
        <v>44671</v>
      </c>
      <c r="U161" s="21" t="s">
        <v>15</v>
      </c>
      <c r="V161" s="53" t="n">
        <v>44693</v>
      </c>
      <c r="W161" s="21" t="s">
        <v>15</v>
      </c>
      <c r="X161" s="53" t="n">
        <v>44693</v>
      </c>
      <c r="Y161" s="21" t="s">
        <v>15</v>
      </c>
      <c r="Z161" s="53" t="n">
        <v>44693</v>
      </c>
      <c r="AA161" s="21" t="s">
        <v>15</v>
      </c>
      <c r="AB161" s="53" t="n">
        <v>44680</v>
      </c>
      <c r="AC161" s="21" t="s">
        <v>15</v>
      </c>
      <c r="AD161" s="53" t="n">
        <v>44684</v>
      </c>
      <c r="AE161" s="21" t="s">
        <v>15</v>
      </c>
      <c r="AF161" s="53" t="n">
        <v>44684</v>
      </c>
      <c r="AG161" s="21" t="s">
        <v>15</v>
      </c>
      <c r="AH161" s="53"/>
      <c r="AI161" s="21" t="s">
        <v>40</v>
      </c>
      <c r="AJ161" s="53" t="n">
        <v>44672</v>
      </c>
      <c r="AK161" s="21" t="s">
        <v>15</v>
      </c>
      <c r="AL161" s="21" t="s">
        <v>648</v>
      </c>
      <c r="AM161" s="21" t="s">
        <v>746</v>
      </c>
      <c r="AN161" s="54" t="n">
        <v>44692.9930555556</v>
      </c>
      <c r="AO161" s="21" t="s">
        <v>767</v>
      </c>
      <c r="AP161" s="21"/>
      <c r="AQ161" s="21" t="s">
        <v>173</v>
      </c>
      <c r="AR161" s="21" t="s">
        <v>172</v>
      </c>
      <c r="AS161" s="0" t="s">
        <v>173</v>
      </c>
      <c r="AT161" s="21" t="s">
        <v>172</v>
      </c>
      <c r="AU161" s="0" t="s">
        <v>173</v>
      </c>
      <c r="AV161" s="0" t="n">
        <v>183</v>
      </c>
      <c r="AW161" s="0" t="s">
        <v>173</v>
      </c>
      <c r="AX161" s="0" t="n">
        <v>6</v>
      </c>
      <c r="AY161" s="0" t="s">
        <v>173</v>
      </c>
      <c r="AZ161" s="21" t="s">
        <v>172</v>
      </c>
      <c r="BA161" s="0" t="s">
        <v>173</v>
      </c>
      <c r="BB161" s="21" t="s">
        <v>172</v>
      </c>
      <c r="BC161" s="0" t="s">
        <v>173</v>
      </c>
      <c r="BF161" s="0" t="s">
        <v>768</v>
      </c>
      <c r="BG161" s="21" t="s">
        <v>746</v>
      </c>
      <c r="BH161" s="54" t="n">
        <v>44699.0777777778</v>
      </c>
      <c r="BI161" s="21" t="s">
        <v>643</v>
      </c>
      <c r="BJ161" s="54" t="n">
        <v>44708.7777777778</v>
      </c>
      <c r="BK161" s="55" t="n">
        <f aca="false">COUNTIF(Reporte_Consolidación_2022___Copy[[#This Row],[Estado llamada]],"Realizada")</f>
        <v>1</v>
      </c>
      <c r="BL161" s="55" t="n">
        <f aca="false">COUNTIF(Reporte_Consolidación_2022___Copy[[#This Row],[Estado RID]],"Realizada")</f>
        <v>1</v>
      </c>
      <c r="BM161" s="55" t="n">
        <f aca="false">COUNTIF(Reporte_Consolidación_2022___Copy[[#This Row],[Estado Encuesta Directivos]],"Realizada")</f>
        <v>1</v>
      </c>
      <c r="BN161" s="55" t="n">
        <f aca="false">COUNTIF(Reporte_Consolidación_2022___Copy[[#This Row],[Estado PPT Programa Directivos]],"Realizada")</f>
        <v>1</v>
      </c>
      <c r="BO161" s="55" t="n">
        <f aca="false">COUNTIF(Reporte_Consolidación_2022___Copy[[#This Row],[Estado PPT Programa Docentes]],"Realizada")</f>
        <v>1</v>
      </c>
      <c r="BP161" s="55" t="n">
        <f aca="false">COUNTIF(Reporte_Consolidación_2022___Copy[[#This Row],[Estado Encuesta Docentes]],"Realizada")</f>
        <v>1</v>
      </c>
      <c r="BQ161" s="55" t="n">
        <f aca="false">COUNTIF(Reporte_Consolidación_2022___Copy[[#This Row],[Estado Taller PC Docentes]],"Realizada")</f>
        <v>1</v>
      </c>
      <c r="BR161" s="55" t="n">
        <f aca="false">COUNTIF(Reporte_Consolidación_2022___Copy[[#This Row],[Estado Encuesta Estudiantes]],"Realizada")</f>
        <v>1</v>
      </c>
      <c r="BS161" s="55" t="n">
        <f aca="false">COUNTIF(Reporte_Consolidación_2022___Copy[[#This Row],[Estado Infraestructura]],"Realizada")</f>
        <v>1</v>
      </c>
      <c r="BT161" s="55" t="n">
        <f aca="false">COUNTIF(Reporte_Consolidación_2022___Copy[[#This Row],[Estado Entrevista Líder Área Informática]],"Realizada")</f>
        <v>1</v>
      </c>
      <c r="BU161" s="55" t="n">
        <f aca="false">IF(Reporte_Consolidación_2022___Copy[[#This Row],[Estado Obs Aula]]="Realizada",1,IF(Reporte_Consolidación_2022___Copy[[#This Row],[Estado Obs Aula]]="NO aplica fichas",1,0))</f>
        <v>1</v>
      </c>
      <c r="BV161" s="55" t="n">
        <f aca="false">COUNTIF(Reporte_Consolidación_2022___Copy[[#This Row],[Estado Recolección Documental]],"Realizada")</f>
        <v>1</v>
      </c>
      <c r="BX161" s="56" t="n">
        <f aca="false">COUNTIF(Reporte_Consolidación_2022___Copy[[#This Row],[Nombre Coordinadora]:[Estado Recolección Documental]],"Realizada")</f>
        <v>11</v>
      </c>
      <c r="BY161" s="57" t="n">
        <f aca="false">BX161/12</f>
        <v>0.916666666666667</v>
      </c>
      <c r="BZ161" s="56" t="n">
        <f aca="false">IF(Reporte_Consolidación_2022___Copy[[#This Row],[Fecha Visita Día 1]]&gt;=DATE(2022,6,10),1,IF(Reporte_Consolidación_2022___Copy[[#This Row],[Fecha Visita Día 1]]="",2,0))</f>
        <v>0</v>
      </c>
      <c r="CA161" s="56" t="n">
        <f aca="false">IF(Reporte_Consolidación_2022___Copy[[#This Row],[Fecha Visita Día 2]]&gt;=DATE(2022,6,10),1,IF(Reporte_Consolidación_2022___Copy[[#This Row],[Fecha Visita Día 2]]="",2,0))</f>
        <v>0</v>
      </c>
    </row>
    <row r="162" customFormat="false" ht="15" hidden="true" customHeight="false" outlineLevel="0" collapsed="false">
      <c r="A162" s="21" t="s">
        <v>642</v>
      </c>
      <c r="B162" s="21" t="s">
        <v>643</v>
      </c>
      <c r="C162" s="21" t="s">
        <v>62</v>
      </c>
      <c r="D162" s="21" t="s">
        <v>741</v>
      </c>
      <c r="E162" s="21" t="s">
        <v>742</v>
      </c>
      <c r="F162" s="21" t="s">
        <v>769</v>
      </c>
      <c r="G162" s="52" t="n">
        <v>141001003341</v>
      </c>
      <c r="H162" s="0" t="n">
        <v>84</v>
      </c>
      <c r="I162" s="53" t="n">
        <v>44693</v>
      </c>
      <c r="J162" s="54" t="n">
        <v>0.416666666666667</v>
      </c>
      <c r="K162" s="21" t="s">
        <v>15</v>
      </c>
      <c r="L162" s="21" t="s">
        <v>770</v>
      </c>
      <c r="M162" s="53" t="n">
        <v>44699</v>
      </c>
      <c r="N162" s="53" t="n">
        <v>44712</v>
      </c>
      <c r="O162" s="21" t="s">
        <v>771</v>
      </c>
      <c r="P162" s="53" t="n">
        <v>44699</v>
      </c>
      <c r="Q162" s="21" t="s">
        <v>15</v>
      </c>
      <c r="R162" s="53" t="n">
        <v>44699</v>
      </c>
      <c r="S162" s="21" t="s">
        <v>15</v>
      </c>
      <c r="T162" s="53" t="n">
        <v>44699</v>
      </c>
      <c r="U162" s="21" t="s">
        <v>15</v>
      </c>
      <c r="V162" s="53" t="n">
        <v>44712</v>
      </c>
      <c r="W162" s="21" t="s">
        <v>15</v>
      </c>
      <c r="X162" s="53" t="n">
        <v>44712</v>
      </c>
      <c r="Y162" s="21" t="s">
        <v>15</v>
      </c>
      <c r="Z162" s="53" t="n">
        <v>44712</v>
      </c>
      <c r="AA162" s="21" t="s">
        <v>15</v>
      </c>
      <c r="AB162" s="53" t="n">
        <v>44707</v>
      </c>
      <c r="AC162" s="21" t="s">
        <v>15</v>
      </c>
      <c r="AD162" s="53" t="n">
        <v>44706</v>
      </c>
      <c r="AE162" s="21" t="s">
        <v>15</v>
      </c>
      <c r="AF162" s="53" t="n">
        <v>44706</v>
      </c>
      <c r="AG162" s="21" t="s">
        <v>15</v>
      </c>
      <c r="AH162" s="53"/>
      <c r="AI162" s="21" t="s">
        <v>40</v>
      </c>
      <c r="AJ162" s="53" t="n">
        <v>44699</v>
      </c>
      <c r="AK162" s="21" t="s">
        <v>15</v>
      </c>
      <c r="AL162" s="21" t="s">
        <v>648</v>
      </c>
      <c r="AM162" s="21" t="s">
        <v>746</v>
      </c>
      <c r="AN162" s="54" t="n">
        <v>44712.6201388889</v>
      </c>
      <c r="AO162" s="21" t="s">
        <v>772</v>
      </c>
      <c r="AP162" s="21"/>
      <c r="AQ162" s="21" t="s">
        <v>173</v>
      </c>
      <c r="AR162" s="21" t="s">
        <v>172</v>
      </c>
      <c r="AS162" s="0" t="s">
        <v>173</v>
      </c>
      <c r="AT162" s="21" t="s">
        <v>172</v>
      </c>
      <c r="AU162" s="0" t="s">
        <v>173</v>
      </c>
      <c r="AV162" s="0" t="n">
        <v>101</v>
      </c>
      <c r="AX162" s="0" t="n">
        <v>44</v>
      </c>
      <c r="AZ162" s="21" t="s">
        <v>172</v>
      </c>
      <c r="BA162" s="0" t="s">
        <v>173</v>
      </c>
      <c r="BB162" s="21" t="s">
        <v>172</v>
      </c>
      <c r="BC162" s="0" t="s">
        <v>173</v>
      </c>
      <c r="BG162" s="21" t="s">
        <v>746</v>
      </c>
      <c r="BH162" s="54" t="n">
        <v>44712.625</v>
      </c>
      <c r="BI162" s="21" t="s">
        <v>643</v>
      </c>
      <c r="BJ162" s="54" t="n">
        <v>44719.7583333333</v>
      </c>
      <c r="BK162" s="55" t="n">
        <f aca="false">COUNTIF(Reporte_Consolidación_2022___Copy[[#This Row],[Estado llamada]],"Realizada")</f>
        <v>1</v>
      </c>
      <c r="BL162" s="55" t="n">
        <f aca="false">COUNTIF(Reporte_Consolidación_2022___Copy[[#This Row],[Estado RID]],"Realizada")</f>
        <v>1</v>
      </c>
      <c r="BM162" s="55" t="n">
        <f aca="false">COUNTIF(Reporte_Consolidación_2022___Copy[[#This Row],[Estado Encuesta Directivos]],"Realizada")</f>
        <v>1</v>
      </c>
      <c r="BN162" s="55" t="n">
        <f aca="false">COUNTIF(Reporte_Consolidación_2022___Copy[[#This Row],[Estado PPT Programa Directivos]],"Realizada")</f>
        <v>1</v>
      </c>
      <c r="BO162" s="55" t="n">
        <f aca="false">COUNTIF(Reporte_Consolidación_2022___Copy[[#This Row],[Estado PPT Programa Docentes]],"Realizada")</f>
        <v>1</v>
      </c>
      <c r="BP162" s="55" t="n">
        <f aca="false">COUNTIF(Reporte_Consolidación_2022___Copy[[#This Row],[Estado Encuesta Docentes]],"Realizada")</f>
        <v>1</v>
      </c>
      <c r="BQ162" s="55" t="n">
        <f aca="false">COUNTIF(Reporte_Consolidación_2022___Copy[[#This Row],[Estado Taller PC Docentes]],"Realizada")</f>
        <v>1</v>
      </c>
      <c r="BR162" s="55" t="n">
        <f aca="false">COUNTIF(Reporte_Consolidación_2022___Copy[[#This Row],[Estado Encuesta Estudiantes]],"Realizada")</f>
        <v>1</v>
      </c>
      <c r="BS162" s="55" t="n">
        <f aca="false">COUNTIF(Reporte_Consolidación_2022___Copy[[#This Row],[Estado Infraestructura]],"Realizada")</f>
        <v>1</v>
      </c>
      <c r="BT162" s="55" t="n">
        <f aca="false">COUNTIF(Reporte_Consolidación_2022___Copy[[#This Row],[Estado Entrevista Líder Área Informática]],"Realizada")</f>
        <v>1</v>
      </c>
      <c r="BU162" s="55" t="n">
        <f aca="false">IF(Reporte_Consolidación_2022___Copy[[#This Row],[Estado Obs Aula]]="Realizada",1,IF(Reporte_Consolidación_2022___Copy[[#This Row],[Estado Obs Aula]]="NO aplica fichas",1,0))</f>
        <v>1</v>
      </c>
      <c r="BV162" s="55" t="n">
        <f aca="false">COUNTIF(Reporte_Consolidación_2022___Copy[[#This Row],[Estado Recolección Documental]],"Realizada")</f>
        <v>1</v>
      </c>
      <c r="BX162" s="56" t="n">
        <f aca="false">COUNTIF(Reporte_Consolidación_2022___Copy[[#This Row],[Nombre Coordinadora]:[Estado Recolección Documental]],"Realizada")</f>
        <v>11</v>
      </c>
      <c r="BY162" s="57" t="n">
        <f aca="false">BX162/12</f>
        <v>0.916666666666667</v>
      </c>
      <c r="BZ162" s="56" t="n">
        <f aca="false">IF(Reporte_Consolidación_2022___Copy[[#This Row],[Fecha Visita Día 1]]&gt;=DATE(2022,6,10),1,IF(Reporte_Consolidación_2022___Copy[[#This Row],[Fecha Visita Día 1]]="",2,0))</f>
        <v>0</v>
      </c>
      <c r="CA162" s="56" t="n">
        <f aca="false">IF(Reporte_Consolidación_2022___Copy[[#This Row],[Fecha Visita Día 2]]&gt;=DATE(2022,6,10),1,IF(Reporte_Consolidación_2022___Copy[[#This Row],[Fecha Visita Día 2]]="",2,0))</f>
        <v>0</v>
      </c>
    </row>
    <row r="163" customFormat="false" ht="15" hidden="true" customHeight="false" outlineLevel="0" collapsed="false">
      <c r="A163" s="21" t="s">
        <v>642</v>
      </c>
      <c r="B163" s="21" t="s">
        <v>643</v>
      </c>
      <c r="C163" s="21" t="s">
        <v>63</v>
      </c>
      <c r="D163" s="21" t="s">
        <v>773</v>
      </c>
      <c r="E163" s="21" t="s">
        <v>774</v>
      </c>
      <c r="F163" s="21" t="s">
        <v>775</v>
      </c>
      <c r="G163" s="52" t="n">
        <v>123001002346</v>
      </c>
      <c r="H163" s="0" t="n">
        <v>85</v>
      </c>
      <c r="I163" s="53" t="n">
        <v>44656</v>
      </c>
      <c r="J163" s="54" t="n">
        <v>0.670833333333333</v>
      </c>
      <c r="K163" s="21" t="s">
        <v>15</v>
      </c>
      <c r="L163" s="21" t="s">
        <v>776</v>
      </c>
      <c r="M163" s="53" t="n">
        <v>44692</v>
      </c>
      <c r="N163" s="53" t="n">
        <v>44701</v>
      </c>
      <c r="O163" s="21" t="s">
        <v>777</v>
      </c>
      <c r="P163" s="53" t="n">
        <v>44692</v>
      </c>
      <c r="Q163" s="21" t="s">
        <v>15</v>
      </c>
      <c r="R163" s="53" t="n">
        <v>44692</v>
      </c>
      <c r="S163" s="21" t="s">
        <v>15</v>
      </c>
      <c r="T163" s="53" t="n">
        <v>44692</v>
      </c>
      <c r="U163" s="21" t="s">
        <v>15</v>
      </c>
      <c r="V163" s="53" t="n">
        <v>44701</v>
      </c>
      <c r="W163" s="21" t="s">
        <v>15</v>
      </c>
      <c r="X163" s="53" t="n">
        <v>44701</v>
      </c>
      <c r="Y163" s="21" t="s">
        <v>15</v>
      </c>
      <c r="Z163" s="53" t="n">
        <v>44701</v>
      </c>
      <c r="AA163" s="21" t="s">
        <v>15</v>
      </c>
      <c r="AB163" s="53" t="n">
        <v>44692</v>
      </c>
      <c r="AC163" s="21" t="s">
        <v>15</v>
      </c>
      <c r="AD163" s="53" t="n">
        <v>44698</v>
      </c>
      <c r="AE163" s="21" t="s">
        <v>15</v>
      </c>
      <c r="AF163" s="53" t="n">
        <v>44698</v>
      </c>
      <c r="AG163" s="21" t="s">
        <v>15</v>
      </c>
      <c r="AH163" s="53"/>
      <c r="AI163" s="21" t="s">
        <v>40</v>
      </c>
      <c r="AJ163" s="53" t="n">
        <v>44698</v>
      </c>
      <c r="AK163" s="21" t="s">
        <v>15</v>
      </c>
      <c r="AL163" s="21" t="s">
        <v>648</v>
      </c>
      <c r="AM163" s="21" t="s">
        <v>63</v>
      </c>
      <c r="AN163" s="54" t="n">
        <v>44706.3680555556</v>
      </c>
      <c r="AO163" s="21" t="s">
        <v>778</v>
      </c>
      <c r="AP163" s="21"/>
      <c r="AQ163" s="21" t="s">
        <v>173</v>
      </c>
      <c r="AR163" s="21" t="s">
        <v>172</v>
      </c>
      <c r="AS163" s="0" t="s">
        <v>173</v>
      </c>
      <c r="AT163" s="21" t="s">
        <v>172</v>
      </c>
      <c r="AU163" s="0" t="s">
        <v>173</v>
      </c>
      <c r="AV163" s="0" t="n">
        <v>153</v>
      </c>
      <c r="AW163" s="0" t="s">
        <v>667</v>
      </c>
      <c r="AX163" s="0" t="n">
        <v>40</v>
      </c>
      <c r="AY163" s="0" t="s">
        <v>173</v>
      </c>
      <c r="AZ163" s="21" t="s">
        <v>172</v>
      </c>
      <c r="BA163" s="0" t="s">
        <v>173</v>
      </c>
      <c r="BB163" s="21" t="s">
        <v>172</v>
      </c>
      <c r="BC163" s="0" t="s">
        <v>173</v>
      </c>
      <c r="BF163" s="0" t="s">
        <v>661</v>
      </c>
      <c r="BG163" s="21" t="s">
        <v>63</v>
      </c>
      <c r="BH163" s="54" t="n">
        <v>44714.3777777778</v>
      </c>
      <c r="BI163" s="21" t="s">
        <v>643</v>
      </c>
      <c r="BJ163" s="54" t="n">
        <v>44706.5215277778</v>
      </c>
      <c r="BK163" s="55" t="n">
        <f aca="false">COUNTIF(Reporte_Consolidación_2022___Copy[[#This Row],[Estado llamada]],"Realizada")</f>
        <v>1</v>
      </c>
      <c r="BL163" s="55" t="n">
        <f aca="false">COUNTIF(Reporte_Consolidación_2022___Copy[[#This Row],[Estado RID]],"Realizada")</f>
        <v>1</v>
      </c>
      <c r="BM163" s="55" t="n">
        <f aca="false">COUNTIF(Reporte_Consolidación_2022___Copy[[#This Row],[Estado Encuesta Directivos]],"Realizada")</f>
        <v>1</v>
      </c>
      <c r="BN163" s="55" t="n">
        <f aca="false">COUNTIF(Reporte_Consolidación_2022___Copy[[#This Row],[Estado PPT Programa Directivos]],"Realizada")</f>
        <v>1</v>
      </c>
      <c r="BO163" s="55" t="n">
        <f aca="false">COUNTIF(Reporte_Consolidación_2022___Copy[[#This Row],[Estado PPT Programa Docentes]],"Realizada")</f>
        <v>1</v>
      </c>
      <c r="BP163" s="55" t="n">
        <f aca="false">COUNTIF(Reporte_Consolidación_2022___Copy[[#This Row],[Estado Encuesta Docentes]],"Realizada")</f>
        <v>1</v>
      </c>
      <c r="BQ163" s="55" t="n">
        <f aca="false">COUNTIF(Reporte_Consolidación_2022___Copy[[#This Row],[Estado Taller PC Docentes]],"Realizada")</f>
        <v>1</v>
      </c>
      <c r="BR163" s="55" t="n">
        <f aca="false">COUNTIF(Reporte_Consolidación_2022___Copy[[#This Row],[Estado Encuesta Estudiantes]],"Realizada")</f>
        <v>1</v>
      </c>
      <c r="BS163" s="55" t="n">
        <f aca="false">COUNTIF(Reporte_Consolidación_2022___Copy[[#This Row],[Estado Infraestructura]],"Realizada")</f>
        <v>1</v>
      </c>
      <c r="BT163" s="55" t="n">
        <f aca="false">COUNTIF(Reporte_Consolidación_2022___Copy[[#This Row],[Estado Entrevista Líder Área Informática]],"Realizada")</f>
        <v>1</v>
      </c>
      <c r="BU163" s="55" t="n">
        <f aca="false">IF(Reporte_Consolidación_2022___Copy[[#This Row],[Estado Obs Aula]]="Realizada",1,IF(Reporte_Consolidación_2022___Copy[[#This Row],[Estado Obs Aula]]="NO aplica fichas",1,0))</f>
        <v>1</v>
      </c>
      <c r="BV163" s="55" t="n">
        <f aca="false">COUNTIF(Reporte_Consolidación_2022___Copy[[#This Row],[Estado Recolección Documental]],"Realizada")</f>
        <v>1</v>
      </c>
      <c r="BX163" s="56" t="n">
        <f aca="false">COUNTIF(Reporte_Consolidación_2022___Copy[[#This Row],[Nombre Coordinadora]:[Estado Recolección Documental]],"Realizada")</f>
        <v>11</v>
      </c>
      <c r="BY163" s="57" t="n">
        <f aca="false">BX163/12</f>
        <v>0.916666666666667</v>
      </c>
      <c r="BZ163" s="56" t="n">
        <f aca="false">IF(Reporte_Consolidación_2022___Copy[[#This Row],[Fecha Visita Día 1]]&gt;=DATE(2022,6,10),1,IF(Reporte_Consolidación_2022___Copy[[#This Row],[Fecha Visita Día 1]]="",2,0))</f>
        <v>0</v>
      </c>
      <c r="CA163" s="56" t="n">
        <f aca="false">IF(Reporte_Consolidación_2022___Copy[[#This Row],[Fecha Visita Día 2]]&gt;=DATE(2022,6,10),1,IF(Reporte_Consolidación_2022___Copy[[#This Row],[Fecha Visita Día 2]]="",2,0))</f>
        <v>0</v>
      </c>
    </row>
    <row r="164" customFormat="false" ht="15" hidden="true" customHeight="false" outlineLevel="0" collapsed="false">
      <c r="A164" s="21" t="s">
        <v>642</v>
      </c>
      <c r="B164" s="21" t="s">
        <v>643</v>
      </c>
      <c r="C164" s="21" t="s">
        <v>63</v>
      </c>
      <c r="D164" s="21" t="s">
        <v>773</v>
      </c>
      <c r="E164" s="21" t="s">
        <v>774</v>
      </c>
      <c r="F164" s="21" t="s">
        <v>779</v>
      </c>
      <c r="G164" s="52" t="n">
        <v>123001000483</v>
      </c>
      <c r="H164" s="0" t="n">
        <v>86</v>
      </c>
      <c r="I164" s="53" t="n">
        <v>44659</v>
      </c>
      <c r="J164" s="54" t="n">
        <v>0.706944444444444</v>
      </c>
      <c r="K164" s="21" t="s">
        <v>15</v>
      </c>
      <c r="L164" s="21" t="s">
        <v>780</v>
      </c>
      <c r="M164" s="53" t="n">
        <v>44685</v>
      </c>
      <c r="N164" s="53" t="n">
        <v>44708</v>
      </c>
      <c r="O164" s="21" t="s">
        <v>781</v>
      </c>
      <c r="P164" s="53" t="n">
        <v>44685</v>
      </c>
      <c r="Q164" s="21" t="s">
        <v>15</v>
      </c>
      <c r="R164" s="53" t="n">
        <v>44685</v>
      </c>
      <c r="S164" s="21" t="s">
        <v>15</v>
      </c>
      <c r="T164" s="53" t="n">
        <v>44685</v>
      </c>
      <c r="U164" s="21" t="s">
        <v>15</v>
      </c>
      <c r="V164" s="53" t="n">
        <v>44708</v>
      </c>
      <c r="W164" s="21" t="s">
        <v>15</v>
      </c>
      <c r="X164" s="53" t="n">
        <v>44708</v>
      </c>
      <c r="Y164" s="21" t="s">
        <v>15</v>
      </c>
      <c r="Z164" s="53" t="n">
        <v>44708</v>
      </c>
      <c r="AA164" s="21" t="s">
        <v>15</v>
      </c>
      <c r="AB164" s="53" t="n">
        <v>44685</v>
      </c>
      <c r="AC164" s="21" t="s">
        <v>15</v>
      </c>
      <c r="AD164" s="53" t="n">
        <v>44685</v>
      </c>
      <c r="AE164" s="21" t="s">
        <v>15</v>
      </c>
      <c r="AF164" s="53" t="n">
        <v>44685</v>
      </c>
      <c r="AG164" s="21" t="s">
        <v>15</v>
      </c>
      <c r="AH164" s="53"/>
      <c r="AI164" s="21" t="s">
        <v>40</v>
      </c>
      <c r="AJ164" s="53" t="n">
        <v>44700</v>
      </c>
      <c r="AK164" s="21" t="s">
        <v>15</v>
      </c>
      <c r="AL164" s="21" t="s">
        <v>648</v>
      </c>
      <c r="AM164" s="21" t="s">
        <v>63</v>
      </c>
      <c r="AN164" s="54" t="n">
        <v>44708.3805555556</v>
      </c>
      <c r="AO164" s="21" t="s">
        <v>782</v>
      </c>
      <c r="AP164" s="21"/>
      <c r="AQ164" s="21" t="s">
        <v>173</v>
      </c>
      <c r="AR164" s="21" t="s">
        <v>172</v>
      </c>
      <c r="AS164" s="0" t="s">
        <v>173</v>
      </c>
      <c r="AT164" s="21" t="s">
        <v>172</v>
      </c>
      <c r="AU164" s="0" t="s">
        <v>173</v>
      </c>
      <c r="AV164" s="0" t="n">
        <v>117</v>
      </c>
      <c r="AW164" s="0" t="s">
        <v>667</v>
      </c>
      <c r="AX164" s="0" t="n">
        <v>20</v>
      </c>
      <c r="AY164" s="0" t="s">
        <v>173</v>
      </c>
      <c r="AZ164" s="21" t="s">
        <v>172</v>
      </c>
      <c r="BA164" s="0" t="s">
        <v>173</v>
      </c>
      <c r="BB164" s="21" t="s">
        <v>172</v>
      </c>
      <c r="BC164" s="0" t="s">
        <v>173</v>
      </c>
      <c r="BF164" s="0" t="s">
        <v>661</v>
      </c>
      <c r="BG164" s="21" t="s">
        <v>63</v>
      </c>
      <c r="BH164" s="54" t="n">
        <v>44715.7041666667</v>
      </c>
      <c r="BI164" s="21" t="s">
        <v>643</v>
      </c>
      <c r="BJ164" s="54" t="n">
        <v>44708.7868055556</v>
      </c>
      <c r="BK164" s="55" t="n">
        <f aca="false">COUNTIF(Reporte_Consolidación_2022___Copy[[#This Row],[Estado llamada]],"Realizada")</f>
        <v>1</v>
      </c>
      <c r="BL164" s="55" t="n">
        <f aca="false">COUNTIF(Reporte_Consolidación_2022___Copy[[#This Row],[Estado RID]],"Realizada")</f>
        <v>1</v>
      </c>
      <c r="BM164" s="55" t="n">
        <f aca="false">COUNTIF(Reporte_Consolidación_2022___Copy[[#This Row],[Estado Encuesta Directivos]],"Realizada")</f>
        <v>1</v>
      </c>
      <c r="BN164" s="55" t="n">
        <f aca="false">COUNTIF(Reporte_Consolidación_2022___Copy[[#This Row],[Estado PPT Programa Directivos]],"Realizada")</f>
        <v>1</v>
      </c>
      <c r="BO164" s="55" t="n">
        <f aca="false">COUNTIF(Reporte_Consolidación_2022___Copy[[#This Row],[Estado PPT Programa Docentes]],"Realizada")</f>
        <v>1</v>
      </c>
      <c r="BP164" s="55" t="n">
        <f aca="false">COUNTIF(Reporte_Consolidación_2022___Copy[[#This Row],[Estado Encuesta Docentes]],"Realizada")</f>
        <v>1</v>
      </c>
      <c r="BQ164" s="55" t="n">
        <f aca="false">COUNTIF(Reporte_Consolidación_2022___Copy[[#This Row],[Estado Taller PC Docentes]],"Realizada")</f>
        <v>1</v>
      </c>
      <c r="BR164" s="55" t="n">
        <f aca="false">COUNTIF(Reporte_Consolidación_2022___Copy[[#This Row],[Estado Encuesta Estudiantes]],"Realizada")</f>
        <v>1</v>
      </c>
      <c r="BS164" s="55" t="n">
        <f aca="false">COUNTIF(Reporte_Consolidación_2022___Copy[[#This Row],[Estado Infraestructura]],"Realizada")</f>
        <v>1</v>
      </c>
      <c r="BT164" s="55" t="n">
        <f aca="false">COUNTIF(Reporte_Consolidación_2022___Copy[[#This Row],[Estado Entrevista Líder Área Informática]],"Realizada")</f>
        <v>1</v>
      </c>
      <c r="BU164" s="55" t="n">
        <f aca="false">IF(Reporte_Consolidación_2022___Copy[[#This Row],[Estado Obs Aula]]="Realizada",1,IF(Reporte_Consolidación_2022___Copy[[#This Row],[Estado Obs Aula]]="NO aplica fichas",1,0))</f>
        <v>1</v>
      </c>
      <c r="BV164" s="55" t="n">
        <f aca="false">COUNTIF(Reporte_Consolidación_2022___Copy[[#This Row],[Estado Recolección Documental]],"Realizada")</f>
        <v>1</v>
      </c>
      <c r="BX164" s="56" t="n">
        <f aca="false">COUNTIF(Reporte_Consolidación_2022___Copy[[#This Row],[Nombre Coordinadora]:[Estado Recolección Documental]],"Realizada")</f>
        <v>11</v>
      </c>
      <c r="BY164" s="57" t="n">
        <f aca="false">BX164/12</f>
        <v>0.916666666666667</v>
      </c>
      <c r="BZ164" s="56" t="n">
        <f aca="false">IF(Reporte_Consolidación_2022___Copy[[#This Row],[Fecha Visita Día 1]]&gt;=DATE(2022,6,10),1,IF(Reporte_Consolidación_2022___Copy[[#This Row],[Fecha Visita Día 1]]="",2,0))</f>
        <v>0</v>
      </c>
      <c r="CA164" s="56" t="n">
        <f aca="false">IF(Reporte_Consolidación_2022___Copy[[#This Row],[Fecha Visita Día 2]]&gt;=DATE(2022,6,10),1,IF(Reporte_Consolidación_2022___Copy[[#This Row],[Fecha Visita Día 2]]="",2,0))</f>
        <v>0</v>
      </c>
    </row>
    <row r="165" customFormat="false" ht="15" hidden="false" customHeight="false" outlineLevel="0" collapsed="false">
      <c r="A165" s="21" t="s">
        <v>642</v>
      </c>
      <c r="B165" s="21" t="s">
        <v>643</v>
      </c>
      <c r="C165" s="58" t="s">
        <v>63</v>
      </c>
      <c r="D165" s="21" t="s">
        <v>773</v>
      </c>
      <c r="E165" s="21" t="s">
        <v>774</v>
      </c>
      <c r="F165" s="21" t="s">
        <v>783</v>
      </c>
      <c r="G165" s="52" t="n">
        <v>123001002478</v>
      </c>
      <c r="H165" s="0" t="n">
        <v>87</v>
      </c>
      <c r="I165" s="53" t="n">
        <v>44662</v>
      </c>
      <c r="J165" s="54" t="n">
        <v>0.613888888888889</v>
      </c>
      <c r="K165" s="21" t="s">
        <v>15</v>
      </c>
      <c r="L165" s="21" t="s">
        <v>780</v>
      </c>
      <c r="M165" s="53" t="n">
        <v>44683</v>
      </c>
      <c r="N165" s="53" t="n">
        <v>44706</v>
      </c>
      <c r="O165" s="21" t="s">
        <v>784</v>
      </c>
      <c r="P165" s="53" t="n">
        <v>44683</v>
      </c>
      <c r="Q165" s="21" t="s">
        <v>15</v>
      </c>
      <c r="R165" s="53" t="n">
        <v>44683</v>
      </c>
      <c r="S165" s="21" t="s">
        <v>15</v>
      </c>
      <c r="T165" s="53" t="n">
        <v>44683</v>
      </c>
      <c r="U165" s="21" t="s">
        <v>15</v>
      </c>
      <c r="V165" s="53" t="n">
        <v>44706</v>
      </c>
      <c r="W165" s="21" t="s">
        <v>15</v>
      </c>
      <c r="X165" s="53" t="n">
        <v>44706</v>
      </c>
      <c r="Y165" s="21" t="s">
        <v>15</v>
      </c>
      <c r="Z165" s="53" t="n">
        <v>44706</v>
      </c>
      <c r="AA165" s="21" t="s">
        <v>15</v>
      </c>
      <c r="AB165" s="53" t="n">
        <v>44684</v>
      </c>
      <c r="AC165" s="21" t="s">
        <v>15</v>
      </c>
      <c r="AD165" s="53" t="n">
        <v>44694</v>
      </c>
      <c r="AE165" s="21" t="s">
        <v>15</v>
      </c>
      <c r="AF165" s="53" t="n">
        <v>44694</v>
      </c>
      <c r="AG165" s="21" t="s">
        <v>15</v>
      </c>
      <c r="AH165" s="59" t="n">
        <v>44686</v>
      </c>
      <c r="AI165" s="21" t="s">
        <v>15</v>
      </c>
      <c r="AJ165" s="53" t="n">
        <v>44694</v>
      </c>
      <c r="AK165" s="21" t="s">
        <v>15</v>
      </c>
      <c r="AL165" s="21" t="s">
        <v>648</v>
      </c>
      <c r="AM165" s="21" t="s">
        <v>63</v>
      </c>
      <c r="AN165" s="54" t="n">
        <v>44706.3673611111</v>
      </c>
      <c r="AO165" s="21" t="s">
        <v>785</v>
      </c>
      <c r="AP165" s="21"/>
      <c r="AQ165" s="21" t="s">
        <v>173</v>
      </c>
      <c r="AR165" s="21" t="s">
        <v>172</v>
      </c>
      <c r="AS165" s="0" t="s">
        <v>667</v>
      </c>
      <c r="AT165" s="21" t="s">
        <v>172</v>
      </c>
      <c r="AU165" s="0" t="s">
        <v>173</v>
      </c>
      <c r="AV165" s="0" t="n">
        <v>119</v>
      </c>
      <c r="AW165" s="0" t="s">
        <v>667</v>
      </c>
      <c r="AX165" s="0" t="n">
        <v>2</v>
      </c>
      <c r="AY165" s="0" t="s">
        <v>786</v>
      </c>
      <c r="AZ165" s="21" t="s">
        <v>172</v>
      </c>
      <c r="BA165" s="0" t="s">
        <v>173</v>
      </c>
      <c r="BB165" s="21" t="s">
        <v>172</v>
      </c>
      <c r="BC165" s="0" t="s">
        <v>173</v>
      </c>
      <c r="BF165" s="0" t="s">
        <v>787</v>
      </c>
      <c r="BG165" s="21" t="s">
        <v>63</v>
      </c>
      <c r="BH165" s="54" t="n">
        <v>44715.7</v>
      </c>
      <c r="BI165" s="21" t="s">
        <v>643</v>
      </c>
      <c r="BJ165" s="54" t="n">
        <v>44708.7736111111</v>
      </c>
      <c r="BK165" s="55" t="n">
        <f aca="false">COUNTIF(Reporte_Consolidación_2022___Copy[[#This Row],[Estado llamada]],"Realizada")</f>
        <v>1</v>
      </c>
      <c r="BL165" s="55" t="n">
        <f aca="false">COUNTIF(Reporte_Consolidación_2022___Copy[[#This Row],[Estado RID]],"Realizada")</f>
        <v>1</v>
      </c>
      <c r="BM165" s="55" t="n">
        <f aca="false">COUNTIF(Reporte_Consolidación_2022___Copy[[#This Row],[Estado Encuesta Directivos]],"Realizada")</f>
        <v>1</v>
      </c>
      <c r="BN165" s="55" t="n">
        <f aca="false">COUNTIF(Reporte_Consolidación_2022___Copy[[#This Row],[Estado PPT Programa Directivos]],"Realizada")</f>
        <v>1</v>
      </c>
      <c r="BO165" s="55" t="n">
        <f aca="false">COUNTIF(Reporte_Consolidación_2022___Copy[[#This Row],[Estado PPT Programa Docentes]],"Realizada")</f>
        <v>1</v>
      </c>
      <c r="BP165" s="55" t="n">
        <f aca="false">COUNTIF(Reporte_Consolidación_2022___Copy[[#This Row],[Estado Encuesta Docentes]],"Realizada")</f>
        <v>1</v>
      </c>
      <c r="BQ165" s="55" t="n">
        <f aca="false">COUNTIF(Reporte_Consolidación_2022___Copy[[#This Row],[Estado Taller PC Docentes]],"Realizada")</f>
        <v>1</v>
      </c>
      <c r="BR165" s="55" t="n">
        <f aca="false">COUNTIF(Reporte_Consolidación_2022___Copy[[#This Row],[Estado Encuesta Estudiantes]],"Realizada")</f>
        <v>1</v>
      </c>
      <c r="BS165" s="55" t="n">
        <f aca="false">COUNTIF(Reporte_Consolidación_2022___Copy[[#This Row],[Estado Infraestructura]],"Realizada")</f>
        <v>1</v>
      </c>
      <c r="BT165" s="55" t="n">
        <f aca="false">COUNTIF(Reporte_Consolidación_2022___Copy[[#This Row],[Estado Entrevista Líder Área Informática]],"Realizada")</f>
        <v>1</v>
      </c>
      <c r="BU165" s="55" t="n">
        <f aca="false">IF(Reporte_Consolidación_2022___Copy[[#This Row],[Estado Obs Aula]]="Realizada",1,IF(Reporte_Consolidación_2022___Copy[[#This Row],[Estado Obs Aula]]="NO aplica fichas",1,0))</f>
        <v>1</v>
      </c>
      <c r="BV165" s="55" t="n">
        <f aca="false">COUNTIF(Reporte_Consolidación_2022___Copy[[#This Row],[Estado Recolección Documental]],"Realizada")</f>
        <v>1</v>
      </c>
      <c r="BX165" s="56" t="n">
        <f aca="false">COUNTIF(Reporte_Consolidación_2022___Copy[[#This Row],[Nombre Coordinadora]:[Estado Recolección Documental]],"Realizada")</f>
        <v>12</v>
      </c>
      <c r="BY165" s="57" t="n">
        <f aca="false">BX165/12</f>
        <v>1</v>
      </c>
      <c r="BZ165" s="56" t="n">
        <f aca="false">IF(Reporte_Consolidación_2022___Copy[[#This Row],[Fecha Visita Día 1]]&gt;=DATE(2022,6,10),1,IF(Reporte_Consolidación_2022___Copy[[#This Row],[Fecha Visita Día 1]]="",2,0))</f>
        <v>0</v>
      </c>
      <c r="CA165" s="56" t="n">
        <f aca="false">IF(Reporte_Consolidación_2022___Copy[[#This Row],[Fecha Visita Día 2]]&gt;=DATE(2022,6,10),1,IF(Reporte_Consolidación_2022___Copy[[#This Row],[Fecha Visita Día 2]]="",2,0))</f>
        <v>0</v>
      </c>
    </row>
    <row r="166" customFormat="false" ht="15" hidden="false" customHeight="false" outlineLevel="0" collapsed="false">
      <c r="A166" s="21" t="s">
        <v>642</v>
      </c>
      <c r="B166" s="21" t="s">
        <v>643</v>
      </c>
      <c r="C166" s="58" t="s">
        <v>63</v>
      </c>
      <c r="D166" s="21" t="s">
        <v>773</v>
      </c>
      <c r="E166" s="21" t="s">
        <v>774</v>
      </c>
      <c r="F166" s="21" t="s">
        <v>788</v>
      </c>
      <c r="G166" s="52" t="n">
        <v>123001007038</v>
      </c>
      <c r="H166" s="0" t="n">
        <v>88</v>
      </c>
      <c r="I166" s="53" t="n">
        <v>44662</v>
      </c>
      <c r="J166" s="54" t="n">
        <v>0.622222222222222</v>
      </c>
      <c r="K166" s="21" t="s">
        <v>15</v>
      </c>
      <c r="L166" s="21" t="s">
        <v>780</v>
      </c>
      <c r="M166" s="53" t="n">
        <v>44671</v>
      </c>
      <c r="N166" s="53" t="n">
        <v>44672</v>
      </c>
      <c r="O166" s="21" t="s">
        <v>789</v>
      </c>
      <c r="P166" s="53" t="n">
        <v>44671</v>
      </c>
      <c r="Q166" s="21" t="s">
        <v>15</v>
      </c>
      <c r="R166" s="53" t="n">
        <v>44671</v>
      </c>
      <c r="S166" s="21" t="s">
        <v>15</v>
      </c>
      <c r="T166" s="53" t="n">
        <v>44671</v>
      </c>
      <c r="U166" s="21" t="s">
        <v>15</v>
      </c>
      <c r="V166" s="53" t="n">
        <v>44671</v>
      </c>
      <c r="W166" s="21" t="s">
        <v>15</v>
      </c>
      <c r="X166" s="53" t="n">
        <v>44671</v>
      </c>
      <c r="Y166" s="21" t="s">
        <v>15</v>
      </c>
      <c r="Z166" s="53" t="n">
        <v>44671</v>
      </c>
      <c r="AA166" s="21" t="s">
        <v>15</v>
      </c>
      <c r="AB166" s="53" t="n">
        <v>44671</v>
      </c>
      <c r="AC166" s="21" t="s">
        <v>15</v>
      </c>
      <c r="AD166" s="53" t="n">
        <v>44672</v>
      </c>
      <c r="AE166" s="21" t="s">
        <v>15</v>
      </c>
      <c r="AF166" s="53" t="n">
        <v>44672</v>
      </c>
      <c r="AG166" s="21" t="s">
        <v>15</v>
      </c>
      <c r="AH166" s="59" t="n">
        <v>44672</v>
      </c>
      <c r="AI166" s="21" t="s">
        <v>15</v>
      </c>
      <c r="AJ166" s="53" t="n">
        <v>44672</v>
      </c>
      <c r="AK166" s="21" t="s">
        <v>15</v>
      </c>
      <c r="AL166" s="21" t="s">
        <v>648</v>
      </c>
      <c r="AM166" s="21" t="s">
        <v>63</v>
      </c>
      <c r="AN166" s="54" t="n">
        <v>44694.4388888889</v>
      </c>
      <c r="AO166" s="21" t="s">
        <v>790</v>
      </c>
      <c r="AP166" s="21"/>
      <c r="AQ166" s="21" t="s">
        <v>173</v>
      </c>
      <c r="AR166" s="21" t="s">
        <v>172</v>
      </c>
      <c r="AS166" s="0" t="s">
        <v>173</v>
      </c>
      <c r="AT166" s="21" t="s">
        <v>172</v>
      </c>
      <c r="AU166" s="0" t="s">
        <v>173</v>
      </c>
      <c r="AV166" s="0" t="n">
        <v>149</v>
      </c>
      <c r="AW166" s="0" t="s">
        <v>173</v>
      </c>
      <c r="AX166" s="0" t="n">
        <v>32</v>
      </c>
      <c r="AY166" s="0" t="s">
        <v>173</v>
      </c>
      <c r="AZ166" s="21" t="s">
        <v>172</v>
      </c>
      <c r="BA166" s="0" t="s">
        <v>173</v>
      </c>
      <c r="BB166" s="21" t="s">
        <v>172</v>
      </c>
      <c r="BC166" s="0" t="s">
        <v>173</v>
      </c>
      <c r="BG166" s="21" t="s">
        <v>63</v>
      </c>
      <c r="BH166" s="54" t="n">
        <v>44715.7118055556</v>
      </c>
      <c r="BI166" s="21" t="s">
        <v>643</v>
      </c>
      <c r="BJ166" s="54" t="n">
        <v>44706.4715277778</v>
      </c>
      <c r="BK166" s="55" t="n">
        <f aca="false">COUNTIF(Reporte_Consolidación_2022___Copy[[#This Row],[Estado llamada]],"Realizada")</f>
        <v>1</v>
      </c>
      <c r="BL166" s="55" t="n">
        <f aca="false">COUNTIF(Reporte_Consolidación_2022___Copy[[#This Row],[Estado RID]],"Realizada")</f>
        <v>1</v>
      </c>
      <c r="BM166" s="55" t="n">
        <f aca="false">COUNTIF(Reporte_Consolidación_2022___Copy[[#This Row],[Estado Encuesta Directivos]],"Realizada")</f>
        <v>1</v>
      </c>
      <c r="BN166" s="55" t="n">
        <f aca="false">COUNTIF(Reporte_Consolidación_2022___Copy[[#This Row],[Estado PPT Programa Directivos]],"Realizada")</f>
        <v>1</v>
      </c>
      <c r="BO166" s="55" t="n">
        <f aca="false">COUNTIF(Reporte_Consolidación_2022___Copy[[#This Row],[Estado PPT Programa Docentes]],"Realizada")</f>
        <v>1</v>
      </c>
      <c r="BP166" s="55" t="n">
        <f aca="false">COUNTIF(Reporte_Consolidación_2022___Copy[[#This Row],[Estado Encuesta Docentes]],"Realizada")</f>
        <v>1</v>
      </c>
      <c r="BQ166" s="55" t="n">
        <f aca="false">COUNTIF(Reporte_Consolidación_2022___Copy[[#This Row],[Estado Taller PC Docentes]],"Realizada")</f>
        <v>1</v>
      </c>
      <c r="BR166" s="55" t="n">
        <f aca="false">COUNTIF(Reporte_Consolidación_2022___Copy[[#This Row],[Estado Encuesta Estudiantes]],"Realizada")</f>
        <v>1</v>
      </c>
      <c r="BS166" s="55" t="n">
        <f aca="false">COUNTIF(Reporte_Consolidación_2022___Copy[[#This Row],[Estado Infraestructura]],"Realizada")</f>
        <v>1</v>
      </c>
      <c r="BT166" s="55" t="n">
        <f aca="false">COUNTIF(Reporte_Consolidación_2022___Copy[[#This Row],[Estado Entrevista Líder Área Informática]],"Realizada")</f>
        <v>1</v>
      </c>
      <c r="BU166" s="55" t="n">
        <f aca="false">IF(Reporte_Consolidación_2022___Copy[[#This Row],[Estado Obs Aula]]="Realizada",1,IF(Reporte_Consolidación_2022___Copy[[#This Row],[Estado Obs Aula]]="NO aplica fichas",1,0))</f>
        <v>1</v>
      </c>
      <c r="BV166" s="55" t="n">
        <f aca="false">COUNTIF(Reporte_Consolidación_2022___Copy[[#This Row],[Estado Recolección Documental]],"Realizada")</f>
        <v>1</v>
      </c>
      <c r="BX166" s="56" t="n">
        <f aca="false">COUNTIF(Reporte_Consolidación_2022___Copy[[#This Row],[Nombre Coordinadora]:[Estado Recolección Documental]],"Realizada")</f>
        <v>12</v>
      </c>
      <c r="BY166" s="57" t="n">
        <f aca="false">BX166/12</f>
        <v>1</v>
      </c>
      <c r="BZ166" s="56" t="n">
        <f aca="false">IF(Reporte_Consolidación_2022___Copy[[#This Row],[Fecha Visita Día 1]]&gt;=DATE(2022,6,10),1,IF(Reporte_Consolidación_2022___Copy[[#This Row],[Fecha Visita Día 1]]="",2,0))</f>
        <v>0</v>
      </c>
      <c r="CA166" s="56" t="n">
        <f aca="false">IF(Reporte_Consolidación_2022___Copy[[#This Row],[Fecha Visita Día 2]]&gt;=DATE(2022,6,10),1,IF(Reporte_Consolidación_2022___Copy[[#This Row],[Fecha Visita Día 2]]="",2,0))</f>
        <v>0</v>
      </c>
    </row>
    <row r="167" customFormat="false" ht="15" hidden="true" customHeight="false" outlineLevel="0" collapsed="false">
      <c r="A167" s="21" t="s">
        <v>642</v>
      </c>
      <c r="B167" s="21" t="s">
        <v>643</v>
      </c>
      <c r="C167" s="21" t="s">
        <v>63</v>
      </c>
      <c r="D167" s="21" t="s">
        <v>773</v>
      </c>
      <c r="E167" s="21" t="s">
        <v>774</v>
      </c>
      <c r="F167" s="21" t="s">
        <v>791</v>
      </c>
      <c r="G167" s="52" t="n">
        <v>223001001531</v>
      </c>
      <c r="H167" s="0" t="n">
        <v>89</v>
      </c>
      <c r="I167" s="53" t="n">
        <v>44662</v>
      </c>
      <c r="J167" s="54" t="n">
        <v>0.7625</v>
      </c>
      <c r="K167" s="21" t="s">
        <v>15</v>
      </c>
      <c r="L167" s="21" t="s">
        <v>780</v>
      </c>
      <c r="M167" s="53" t="n">
        <v>44676</v>
      </c>
      <c r="N167" s="53" t="n">
        <v>44678</v>
      </c>
      <c r="O167" s="21" t="s">
        <v>792</v>
      </c>
      <c r="P167" s="53" t="n">
        <v>44676</v>
      </c>
      <c r="Q167" s="21" t="s">
        <v>15</v>
      </c>
      <c r="R167" s="53" t="n">
        <v>44676</v>
      </c>
      <c r="S167" s="21" t="s">
        <v>15</v>
      </c>
      <c r="T167" s="53" t="n">
        <v>44676</v>
      </c>
      <c r="U167" s="21" t="s">
        <v>15</v>
      </c>
      <c r="V167" s="53" t="n">
        <v>44678</v>
      </c>
      <c r="W167" s="21" t="s">
        <v>15</v>
      </c>
      <c r="X167" s="53" t="n">
        <v>44678</v>
      </c>
      <c r="Y167" s="21" t="s">
        <v>15</v>
      </c>
      <c r="Z167" s="53" t="n">
        <v>44678</v>
      </c>
      <c r="AA167" s="21" t="s">
        <v>15</v>
      </c>
      <c r="AB167" s="53" t="n">
        <v>44676</v>
      </c>
      <c r="AC167" s="21" t="s">
        <v>15</v>
      </c>
      <c r="AD167" s="53" t="n">
        <v>44678</v>
      </c>
      <c r="AE167" s="21" t="s">
        <v>15</v>
      </c>
      <c r="AF167" s="53" t="n">
        <v>44678</v>
      </c>
      <c r="AG167" s="21" t="s">
        <v>15</v>
      </c>
      <c r="AH167" s="53"/>
      <c r="AI167" s="21" t="s">
        <v>40</v>
      </c>
      <c r="AJ167" s="53" t="n">
        <v>44678</v>
      </c>
      <c r="AK167" s="21" t="s">
        <v>15</v>
      </c>
      <c r="AL167" s="21" t="s">
        <v>648</v>
      </c>
      <c r="AM167" s="21" t="s">
        <v>63</v>
      </c>
      <c r="AN167" s="54" t="n">
        <v>44685.8916666667</v>
      </c>
      <c r="AO167" s="21" t="s">
        <v>793</v>
      </c>
      <c r="AP167" s="21"/>
      <c r="AQ167" s="21" t="s">
        <v>173</v>
      </c>
      <c r="AR167" s="21" t="s">
        <v>172</v>
      </c>
      <c r="AS167" s="0" t="s">
        <v>173</v>
      </c>
      <c r="AT167" s="21" t="s">
        <v>172</v>
      </c>
      <c r="AU167" s="0" t="s">
        <v>173</v>
      </c>
      <c r="AV167" s="0" t="n">
        <v>136</v>
      </c>
      <c r="AW167" s="0" t="s">
        <v>173</v>
      </c>
      <c r="AX167" s="0" t="n">
        <v>15</v>
      </c>
      <c r="AY167" s="0" t="s">
        <v>173</v>
      </c>
      <c r="AZ167" s="21" t="s">
        <v>172</v>
      </c>
      <c r="BA167" s="0" t="s">
        <v>173</v>
      </c>
      <c r="BB167" s="21" t="s">
        <v>172</v>
      </c>
      <c r="BC167" s="0" t="s">
        <v>173</v>
      </c>
      <c r="BG167" s="21" t="s">
        <v>63</v>
      </c>
      <c r="BH167" s="54" t="n">
        <v>44715.7152777778</v>
      </c>
      <c r="BI167" s="21" t="s">
        <v>643</v>
      </c>
      <c r="BJ167" s="54" t="n">
        <v>44706.4715277778</v>
      </c>
      <c r="BK167" s="55" t="n">
        <f aca="false">COUNTIF(Reporte_Consolidación_2022___Copy[[#This Row],[Estado llamada]],"Realizada")</f>
        <v>1</v>
      </c>
      <c r="BL167" s="55" t="n">
        <f aca="false">COUNTIF(Reporte_Consolidación_2022___Copy[[#This Row],[Estado RID]],"Realizada")</f>
        <v>1</v>
      </c>
      <c r="BM167" s="55" t="n">
        <f aca="false">COUNTIF(Reporte_Consolidación_2022___Copy[[#This Row],[Estado Encuesta Directivos]],"Realizada")</f>
        <v>1</v>
      </c>
      <c r="BN167" s="55" t="n">
        <f aca="false">COUNTIF(Reporte_Consolidación_2022___Copy[[#This Row],[Estado PPT Programa Directivos]],"Realizada")</f>
        <v>1</v>
      </c>
      <c r="BO167" s="55" t="n">
        <f aca="false">COUNTIF(Reporte_Consolidación_2022___Copy[[#This Row],[Estado PPT Programa Docentes]],"Realizada")</f>
        <v>1</v>
      </c>
      <c r="BP167" s="55" t="n">
        <f aca="false">COUNTIF(Reporte_Consolidación_2022___Copy[[#This Row],[Estado Encuesta Docentes]],"Realizada")</f>
        <v>1</v>
      </c>
      <c r="BQ167" s="55" t="n">
        <f aca="false">COUNTIF(Reporte_Consolidación_2022___Copy[[#This Row],[Estado Taller PC Docentes]],"Realizada")</f>
        <v>1</v>
      </c>
      <c r="BR167" s="55" t="n">
        <f aca="false">COUNTIF(Reporte_Consolidación_2022___Copy[[#This Row],[Estado Encuesta Estudiantes]],"Realizada")</f>
        <v>1</v>
      </c>
      <c r="BS167" s="55" t="n">
        <f aca="false">COUNTIF(Reporte_Consolidación_2022___Copy[[#This Row],[Estado Infraestructura]],"Realizada")</f>
        <v>1</v>
      </c>
      <c r="BT167" s="55" t="n">
        <f aca="false">COUNTIF(Reporte_Consolidación_2022___Copy[[#This Row],[Estado Entrevista Líder Área Informática]],"Realizada")</f>
        <v>1</v>
      </c>
      <c r="BU167" s="55" t="n">
        <f aca="false">IF(Reporte_Consolidación_2022___Copy[[#This Row],[Estado Obs Aula]]="Realizada",1,IF(Reporte_Consolidación_2022___Copy[[#This Row],[Estado Obs Aula]]="NO aplica fichas",1,0))</f>
        <v>1</v>
      </c>
      <c r="BV167" s="55" t="n">
        <f aca="false">COUNTIF(Reporte_Consolidación_2022___Copy[[#This Row],[Estado Recolección Documental]],"Realizada")</f>
        <v>1</v>
      </c>
      <c r="BX167" s="56" t="n">
        <f aca="false">COUNTIF(Reporte_Consolidación_2022___Copy[[#This Row],[Nombre Coordinadora]:[Estado Recolección Documental]],"Realizada")</f>
        <v>11</v>
      </c>
      <c r="BY167" s="57" t="n">
        <f aca="false">BX167/12</f>
        <v>0.916666666666667</v>
      </c>
      <c r="BZ167" s="56" t="n">
        <f aca="false">IF(Reporte_Consolidación_2022___Copy[[#This Row],[Fecha Visita Día 1]]&gt;=DATE(2022,6,10),1,IF(Reporte_Consolidación_2022___Copy[[#This Row],[Fecha Visita Día 1]]="",2,0))</f>
        <v>0</v>
      </c>
      <c r="CA167" s="56" t="n">
        <f aca="false">IF(Reporte_Consolidación_2022___Copy[[#This Row],[Fecha Visita Día 2]]&gt;=DATE(2022,6,10),1,IF(Reporte_Consolidación_2022___Copy[[#This Row],[Fecha Visita Día 2]]="",2,0))</f>
        <v>0</v>
      </c>
    </row>
    <row r="168" customFormat="false" ht="15" hidden="false" customHeight="false" outlineLevel="0" collapsed="false">
      <c r="A168" s="21" t="s">
        <v>642</v>
      </c>
      <c r="B168" s="21" t="s">
        <v>643</v>
      </c>
      <c r="C168" s="58" t="s">
        <v>63</v>
      </c>
      <c r="D168" s="21" t="s">
        <v>773</v>
      </c>
      <c r="E168" s="21" t="s">
        <v>774</v>
      </c>
      <c r="F168" s="21" t="s">
        <v>794</v>
      </c>
      <c r="G168" s="52" t="n">
        <v>223001006702</v>
      </c>
      <c r="H168" s="0" t="n">
        <v>90</v>
      </c>
      <c r="I168" s="53" t="n">
        <v>44662</v>
      </c>
      <c r="J168" s="54" t="n">
        <v>0.629166666666667</v>
      </c>
      <c r="K168" s="21" t="s">
        <v>15</v>
      </c>
      <c r="L168" s="21" t="s">
        <v>780</v>
      </c>
      <c r="M168" s="53" t="n">
        <v>44673</v>
      </c>
      <c r="N168" s="53" t="n">
        <v>44677</v>
      </c>
      <c r="O168" s="21" t="s">
        <v>795</v>
      </c>
      <c r="P168" s="53" t="n">
        <v>44673</v>
      </c>
      <c r="Q168" s="21" t="s">
        <v>15</v>
      </c>
      <c r="R168" s="53" t="n">
        <v>44673</v>
      </c>
      <c r="S168" s="21" t="s">
        <v>15</v>
      </c>
      <c r="T168" s="53" t="n">
        <v>44673</v>
      </c>
      <c r="U168" s="21" t="s">
        <v>15</v>
      </c>
      <c r="V168" s="53" t="n">
        <v>44677</v>
      </c>
      <c r="W168" s="21" t="s">
        <v>15</v>
      </c>
      <c r="X168" s="53" t="n">
        <v>44677</v>
      </c>
      <c r="Y168" s="21" t="s">
        <v>15</v>
      </c>
      <c r="Z168" s="53" t="n">
        <v>44677</v>
      </c>
      <c r="AA168" s="21" t="s">
        <v>15</v>
      </c>
      <c r="AB168" s="53" t="n">
        <v>44673</v>
      </c>
      <c r="AC168" s="21" t="s">
        <v>15</v>
      </c>
      <c r="AD168" s="53" t="n">
        <v>44677</v>
      </c>
      <c r="AE168" s="21" t="s">
        <v>15</v>
      </c>
      <c r="AF168" s="53" t="n">
        <v>44677</v>
      </c>
      <c r="AG168" s="21" t="s">
        <v>15</v>
      </c>
      <c r="AH168" s="59" t="n">
        <v>44677</v>
      </c>
      <c r="AI168" s="21" t="s">
        <v>15</v>
      </c>
      <c r="AJ168" s="53" t="n">
        <v>44677</v>
      </c>
      <c r="AK168" s="21" t="s">
        <v>15</v>
      </c>
      <c r="AL168" s="21" t="s">
        <v>648</v>
      </c>
      <c r="AM168" s="21" t="s">
        <v>63</v>
      </c>
      <c r="AN168" s="54" t="n">
        <v>44694.4388888889</v>
      </c>
      <c r="AO168" s="21" t="s">
        <v>796</v>
      </c>
      <c r="AP168" s="21"/>
      <c r="AQ168" s="21" t="s">
        <v>173</v>
      </c>
      <c r="AR168" s="21" t="s">
        <v>172</v>
      </c>
      <c r="AS168" s="0" t="s">
        <v>173</v>
      </c>
      <c r="AT168" s="21" t="s">
        <v>172</v>
      </c>
      <c r="AU168" s="0" t="s">
        <v>173</v>
      </c>
      <c r="AV168" s="0" t="n">
        <v>82</v>
      </c>
      <c r="AW168" s="0" t="s">
        <v>173</v>
      </c>
      <c r="AX168" s="0" t="n">
        <v>16</v>
      </c>
      <c r="AY168" s="0" t="s">
        <v>173</v>
      </c>
      <c r="AZ168" s="21" t="s">
        <v>172</v>
      </c>
      <c r="BA168" s="0" t="s">
        <v>667</v>
      </c>
      <c r="BB168" s="21" t="s">
        <v>172</v>
      </c>
      <c r="BC168" s="0" t="s">
        <v>173</v>
      </c>
      <c r="BF168" s="0" t="s">
        <v>797</v>
      </c>
      <c r="BG168" s="21" t="s">
        <v>63</v>
      </c>
      <c r="BH168" s="54" t="n">
        <v>44715.7201388889</v>
      </c>
      <c r="BI168" s="21" t="s">
        <v>643</v>
      </c>
      <c r="BJ168" s="54" t="n">
        <v>44706.4722222222</v>
      </c>
      <c r="BK168" s="55" t="n">
        <f aca="false">COUNTIF(Reporte_Consolidación_2022___Copy[[#This Row],[Estado llamada]],"Realizada")</f>
        <v>1</v>
      </c>
      <c r="BL168" s="55" t="n">
        <f aca="false">COUNTIF(Reporte_Consolidación_2022___Copy[[#This Row],[Estado RID]],"Realizada")</f>
        <v>1</v>
      </c>
      <c r="BM168" s="55" t="n">
        <f aca="false">COUNTIF(Reporte_Consolidación_2022___Copy[[#This Row],[Estado Encuesta Directivos]],"Realizada")</f>
        <v>1</v>
      </c>
      <c r="BN168" s="55" t="n">
        <f aca="false">COUNTIF(Reporte_Consolidación_2022___Copy[[#This Row],[Estado PPT Programa Directivos]],"Realizada")</f>
        <v>1</v>
      </c>
      <c r="BO168" s="55" t="n">
        <f aca="false">COUNTIF(Reporte_Consolidación_2022___Copy[[#This Row],[Estado PPT Programa Docentes]],"Realizada")</f>
        <v>1</v>
      </c>
      <c r="BP168" s="55" t="n">
        <f aca="false">COUNTIF(Reporte_Consolidación_2022___Copy[[#This Row],[Estado Encuesta Docentes]],"Realizada")</f>
        <v>1</v>
      </c>
      <c r="BQ168" s="55" t="n">
        <f aca="false">COUNTIF(Reporte_Consolidación_2022___Copy[[#This Row],[Estado Taller PC Docentes]],"Realizada")</f>
        <v>1</v>
      </c>
      <c r="BR168" s="55" t="n">
        <f aca="false">COUNTIF(Reporte_Consolidación_2022___Copy[[#This Row],[Estado Encuesta Estudiantes]],"Realizada")</f>
        <v>1</v>
      </c>
      <c r="BS168" s="55" t="n">
        <f aca="false">COUNTIF(Reporte_Consolidación_2022___Copy[[#This Row],[Estado Infraestructura]],"Realizada")</f>
        <v>1</v>
      </c>
      <c r="BT168" s="55" t="n">
        <f aca="false">COUNTIF(Reporte_Consolidación_2022___Copy[[#This Row],[Estado Entrevista Líder Área Informática]],"Realizada")</f>
        <v>1</v>
      </c>
      <c r="BU168" s="55" t="n">
        <f aca="false">IF(Reporte_Consolidación_2022___Copy[[#This Row],[Estado Obs Aula]]="Realizada",1,IF(Reporte_Consolidación_2022___Copy[[#This Row],[Estado Obs Aula]]="NO aplica fichas",1,0))</f>
        <v>1</v>
      </c>
      <c r="BV168" s="55" t="n">
        <f aca="false">COUNTIF(Reporte_Consolidación_2022___Copy[[#This Row],[Estado Recolección Documental]],"Realizada")</f>
        <v>1</v>
      </c>
      <c r="BX168" s="56" t="n">
        <f aca="false">COUNTIF(Reporte_Consolidación_2022___Copy[[#This Row],[Nombre Coordinadora]:[Estado Recolección Documental]],"Realizada")</f>
        <v>12</v>
      </c>
      <c r="BY168" s="57" t="n">
        <f aca="false">BX168/12</f>
        <v>1</v>
      </c>
      <c r="BZ168" s="56" t="n">
        <f aca="false">IF(Reporte_Consolidación_2022___Copy[[#This Row],[Fecha Visita Día 1]]&gt;=DATE(2022,6,10),1,IF(Reporte_Consolidación_2022___Copy[[#This Row],[Fecha Visita Día 1]]="",2,0))</f>
        <v>0</v>
      </c>
      <c r="CA168" s="56" t="n">
        <f aca="false">IF(Reporte_Consolidación_2022___Copy[[#This Row],[Fecha Visita Día 2]]&gt;=DATE(2022,6,10),1,IF(Reporte_Consolidación_2022___Copy[[#This Row],[Fecha Visita Día 2]]="",2,0))</f>
        <v>0</v>
      </c>
    </row>
    <row r="169" customFormat="false" ht="15" hidden="true" customHeight="false" outlineLevel="0" collapsed="false">
      <c r="A169" s="21" t="s">
        <v>642</v>
      </c>
      <c r="B169" s="21" t="s">
        <v>643</v>
      </c>
      <c r="C169" s="21" t="s">
        <v>63</v>
      </c>
      <c r="D169" s="21" t="s">
        <v>773</v>
      </c>
      <c r="E169" s="21" t="s">
        <v>774</v>
      </c>
      <c r="F169" s="21" t="s">
        <v>798</v>
      </c>
      <c r="G169" s="52" t="n">
        <v>123001009071</v>
      </c>
      <c r="H169" s="0" t="n">
        <v>91</v>
      </c>
      <c r="I169" s="53" t="n">
        <v>44662</v>
      </c>
      <c r="J169" s="54" t="n">
        <v>0.635416666666667</v>
      </c>
      <c r="K169" s="21" t="s">
        <v>15</v>
      </c>
      <c r="L169" s="21" t="s">
        <v>780</v>
      </c>
      <c r="M169" s="53" t="n">
        <v>44679</v>
      </c>
      <c r="N169" s="53" t="n">
        <v>44693</v>
      </c>
      <c r="O169" s="21" t="s">
        <v>799</v>
      </c>
      <c r="P169" s="53" t="n">
        <v>44679</v>
      </c>
      <c r="Q169" s="21" t="s">
        <v>15</v>
      </c>
      <c r="R169" s="53" t="n">
        <v>44679</v>
      </c>
      <c r="S169" s="21" t="s">
        <v>15</v>
      </c>
      <c r="T169" s="53" t="n">
        <v>44679</v>
      </c>
      <c r="U169" s="21" t="s">
        <v>15</v>
      </c>
      <c r="V169" s="53" t="n">
        <v>44693</v>
      </c>
      <c r="W169" s="21" t="s">
        <v>15</v>
      </c>
      <c r="X169" s="53" t="n">
        <v>44693</v>
      </c>
      <c r="Y169" s="21" t="s">
        <v>15</v>
      </c>
      <c r="Z169" s="53" t="n">
        <v>44693</v>
      </c>
      <c r="AA169" s="21" t="s">
        <v>15</v>
      </c>
      <c r="AB169" s="53" t="n">
        <v>44693</v>
      </c>
      <c r="AC169" s="21" t="s">
        <v>15</v>
      </c>
      <c r="AD169" s="53" t="n">
        <v>44679</v>
      </c>
      <c r="AE169" s="21" t="s">
        <v>15</v>
      </c>
      <c r="AF169" s="53" t="n">
        <v>44693</v>
      </c>
      <c r="AG169" s="21" t="s">
        <v>15</v>
      </c>
      <c r="AH169" s="53"/>
      <c r="AI169" s="21" t="s">
        <v>40</v>
      </c>
      <c r="AJ169" s="53" t="n">
        <v>44693</v>
      </c>
      <c r="AK169" s="21" t="s">
        <v>15</v>
      </c>
      <c r="AL169" s="21" t="s">
        <v>648</v>
      </c>
      <c r="AM169" s="21" t="s">
        <v>63</v>
      </c>
      <c r="AN169" s="54" t="n">
        <v>44694.45625</v>
      </c>
      <c r="AO169" s="21" t="s">
        <v>800</v>
      </c>
      <c r="AP169" s="21"/>
      <c r="AQ169" s="21" t="s">
        <v>173</v>
      </c>
      <c r="AR169" s="21" t="s">
        <v>172</v>
      </c>
      <c r="AS169" s="0" t="s">
        <v>173</v>
      </c>
      <c r="AT169" s="21" t="s">
        <v>172</v>
      </c>
      <c r="AU169" s="0" t="s">
        <v>173</v>
      </c>
      <c r="AV169" s="0" t="n">
        <v>132</v>
      </c>
      <c r="AW169" s="0" t="s">
        <v>173</v>
      </c>
      <c r="AX169" s="0" t="n">
        <v>34</v>
      </c>
      <c r="AY169" s="0" t="s">
        <v>173</v>
      </c>
      <c r="AZ169" s="21" t="s">
        <v>172</v>
      </c>
      <c r="BA169" s="0" t="s">
        <v>173</v>
      </c>
      <c r="BB169" s="21" t="s">
        <v>172</v>
      </c>
      <c r="BC169" s="0" t="s">
        <v>173</v>
      </c>
      <c r="BG169" s="21" t="s">
        <v>643</v>
      </c>
      <c r="BH169" s="54" t="n">
        <v>44698.5097222222</v>
      </c>
      <c r="BI169" s="21" t="s">
        <v>643</v>
      </c>
      <c r="BJ169" s="54" t="n">
        <v>44706.4715277778</v>
      </c>
      <c r="BK169" s="55" t="n">
        <f aca="false">COUNTIF(Reporte_Consolidación_2022___Copy[[#This Row],[Estado llamada]],"Realizada")</f>
        <v>1</v>
      </c>
      <c r="BL169" s="55" t="n">
        <f aca="false">COUNTIF(Reporte_Consolidación_2022___Copy[[#This Row],[Estado RID]],"Realizada")</f>
        <v>1</v>
      </c>
      <c r="BM169" s="55" t="n">
        <f aca="false">COUNTIF(Reporte_Consolidación_2022___Copy[[#This Row],[Estado Encuesta Directivos]],"Realizada")</f>
        <v>1</v>
      </c>
      <c r="BN169" s="55" t="n">
        <f aca="false">COUNTIF(Reporte_Consolidación_2022___Copy[[#This Row],[Estado PPT Programa Directivos]],"Realizada")</f>
        <v>1</v>
      </c>
      <c r="BO169" s="55" t="n">
        <f aca="false">COUNTIF(Reporte_Consolidación_2022___Copy[[#This Row],[Estado PPT Programa Docentes]],"Realizada")</f>
        <v>1</v>
      </c>
      <c r="BP169" s="55" t="n">
        <f aca="false">COUNTIF(Reporte_Consolidación_2022___Copy[[#This Row],[Estado Encuesta Docentes]],"Realizada")</f>
        <v>1</v>
      </c>
      <c r="BQ169" s="55" t="n">
        <f aca="false">COUNTIF(Reporte_Consolidación_2022___Copy[[#This Row],[Estado Taller PC Docentes]],"Realizada")</f>
        <v>1</v>
      </c>
      <c r="BR169" s="55" t="n">
        <f aca="false">COUNTIF(Reporte_Consolidación_2022___Copy[[#This Row],[Estado Encuesta Estudiantes]],"Realizada")</f>
        <v>1</v>
      </c>
      <c r="BS169" s="55" t="n">
        <f aca="false">COUNTIF(Reporte_Consolidación_2022___Copy[[#This Row],[Estado Infraestructura]],"Realizada")</f>
        <v>1</v>
      </c>
      <c r="BT169" s="55" t="n">
        <f aca="false">COUNTIF(Reporte_Consolidación_2022___Copy[[#This Row],[Estado Entrevista Líder Área Informática]],"Realizada")</f>
        <v>1</v>
      </c>
      <c r="BU169" s="55" t="n">
        <f aca="false">IF(Reporte_Consolidación_2022___Copy[[#This Row],[Estado Obs Aula]]="Realizada",1,IF(Reporte_Consolidación_2022___Copy[[#This Row],[Estado Obs Aula]]="NO aplica fichas",1,0))</f>
        <v>1</v>
      </c>
      <c r="BV169" s="55" t="n">
        <f aca="false">COUNTIF(Reporte_Consolidación_2022___Copy[[#This Row],[Estado Recolección Documental]],"Realizada")</f>
        <v>1</v>
      </c>
      <c r="BX169" s="56" t="n">
        <f aca="false">COUNTIF(Reporte_Consolidación_2022___Copy[[#This Row],[Nombre Coordinadora]:[Estado Recolección Documental]],"Realizada")</f>
        <v>11</v>
      </c>
      <c r="BY169" s="57" t="n">
        <f aca="false">BX169/12</f>
        <v>0.916666666666667</v>
      </c>
      <c r="BZ169" s="56" t="n">
        <f aca="false">IF(Reporte_Consolidación_2022___Copy[[#This Row],[Fecha Visita Día 1]]&gt;=DATE(2022,6,10),1,IF(Reporte_Consolidación_2022___Copy[[#This Row],[Fecha Visita Día 1]]="",2,0))</f>
        <v>0</v>
      </c>
      <c r="CA169" s="56" t="n">
        <f aca="false">IF(Reporte_Consolidación_2022___Copy[[#This Row],[Fecha Visita Día 2]]&gt;=DATE(2022,6,10),1,IF(Reporte_Consolidación_2022___Copy[[#This Row],[Fecha Visita Día 2]]="",2,0))</f>
        <v>0</v>
      </c>
    </row>
    <row r="170" customFormat="false" ht="15" hidden="false" customHeight="false" outlineLevel="0" collapsed="false">
      <c r="A170" s="21" t="s">
        <v>642</v>
      </c>
      <c r="B170" s="21" t="s">
        <v>643</v>
      </c>
      <c r="C170" s="58" t="s">
        <v>64</v>
      </c>
      <c r="D170" s="21" t="s">
        <v>701</v>
      </c>
      <c r="E170" s="21" t="s">
        <v>801</v>
      </c>
      <c r="F170" s="21" t="s">
        <v>802</v>
      </c>
      <c r="G170" s="52" t="n">
        <v>144430000499</v>
      </c>
      <c r="H170" s="0" t="n">
        <v>92</v>
      </c>
      <c r="I170" s="53" t="n">
        <v>44659</v>
      </c>
      <c r="J170" s="54" t="n">
        <v>0.535416666666667</v>
      </c>
      <c r="K170" s="21" t="s">
        <v>15</v>
      </c>
      <c r="L170" s="21" t="s">
        <v>803</v>
      </c>
      <c r="M170" s="53" t="n">
        <v>44670</v>
      </c>
      <c r="N170" s="53" t="n">
        <v>44671</v>
      </c>
      <c r="O170" s="21" t="s">
        <v>804</v>
      </c>
      <c r="P170" s="53" t="n">
        <v>44670</v>
      </c>
      <c r="Q170" s="21" t="s">
        <v>15</v>
      </c>
      <c r="R170" s="53" t="n">
        <v>44670</v>
      </c>
      <c r="S170" s="21" t="s">
        <v>15</v>
      </c>
      <c r="T170" s="53" t="n">
        <v>44670</v>
      </c>
      <c r="U170" s="21" t="s">
        <v>15</v>
      </c>
      <c r="V170" s="53" t="n">
        <v>44670</v>
      </c>
      <c r="W170" s="21" t="s">
        <v>15</v>
      </c>
      <c r="X170" s="53" t="n">
        <v>44670</v>
      </c>
      <c r="Y170" s="21" t="s">
        <v>15</v>
      </c>
      <c r="Z170" s="53" t="n">
        <v>44671</v>
      </c>
      <c r="AA170" s="21" t="s">
        <v>15</v>
      </c>
      <c r="AB170" s="53" t="n">
        <v>44670</v>
      </c>
      <c r="AC170" s="21" t="s">
        <v>15</v>
      </c>
      <c r="AD170" s="53" t="n">
        <v>44670</v>
      </c>
      <c r="AE170" s="21" t="s">
        <v>15</v>
      </c>
      <c r="AF170" s="53" t="n">
        <v>44670</v>
      </c>
      <c r="AG170" s="21" t="s">
        <v>15</v>
      </c>
      <c r="AH170" s="59" t="n">
        <v>44671</v>
      </c>
      <c r="AI170" s="21" t="s">
        <v>15</v>
      </c>
      <c r="AJ170" s="53" t="n">
        <v>44671</v>
      </c>
      <c r="AK170" s="21" t="s">
        <v>15</v>
      </c>
      <c r="AL170" s="21" t="s">
        <v>648</v>
      </c>
      <c r="AM170" s="21" t="s">
        <v>643</v>
      </c>
      <c r="AN170" s="54" t="n">
        <v>44680.8513888889</v>
      </c>
      <c r="AO170" s="21" t="s">
        <v>805</v>
      </c>
      <c r="AP170" s="21"/>
      <c r="AQ170" s="21" t="s">
        <v>173</v>
      </c>
      <c r="AR170" s="21" t="s">
        <v>172</v>
      </c>
      <c r="AS170" s="0" t="s">
        <v>173</v>
      </c>
      <c r="AT170" s="21" t="s">
        <v>172</v>
      </c>
      <c r="AU170" s="0" t="s">
        <v>173</v>
      </c>
      <c r="AV170" s="0" t="n">
        <v>75</v>
      </c>
      <c r="AW170" s="0" t="s">
        <v>173</v>
      </c>
      <c r="AX170" s="0" t="n">
        <v>20</v>
      </c>
      <c r="AY170" s="0" t="s">
        <v>173</v>
      </c>
      <c r="AZ170" s="21" t="s">
        <v>172</v>
      </c>
      <c r="BA170" s="0" t="s">
        <v>173</v>
      </c>
      <c r="BB170" s="21" t="s">
        <v>172</v>
      </c>
      <c r="BC170" s="0" t="s">
        <v>173</v>
      </c>
      <c r="BG170" s="21" t="s">
        <v>806</v>
      </c>
      <c r="BH170" s="54" t="n">
        <v>44718.48125</v>
      </c>
      <c r="BI170" s="21" t="s">
        <v>643</v>
      </c>
      <c r="BJ170" s="54" t="n">
        <v>44698.6152777778</v>
      </c>
      <c r="BK170" s="55" t="n">
        <f aca="false">COUNTIF(Reporte_Consolidación_2022___Copy[[#This Row],[Estado llamada]],"Realizada")</f>
        <v>1</v>
      </c>
      <c r="BL170" s="55" t="n">
        <f aca="false">COUNTIF(Reporte_Consolidación_2022___Copy[[#This Row],[Estado RID]],"Realizada")</f>
        <v>1</v>
      </c>
      <c r="BM170" s="55" t="n">
        <f aca="false">COUNTIF(Reporte_Consolidación_2022___Copy[[#This Row],[Estado Encuesta Directivos]],"Realizada")</f>
        <v>1</v>
      </c>
      <c r="BN170" s="55" t="n">
        <f aca="false">COUNTIF(Reporte_Consolidación_2022___Copy[[#This Row],[Estado PPT Programa Directivos]],"Realizada")</f>
        <v>1</v>
      </c>
      <c r="BO170" s="55" t="n">
        <f aca="false">COUNTIF(Reporte_Consolidación_2022___Copy[[#This Row],[Estado PPT Programa Docentes]],"Realizada")</f>
        <v>1</v>
      </c>
      <c r="BP170" s="55" t="n">
        <f aca="false">COUNTIF(Reporte_Consolidación_2022___Copy[[#This Row],[Estado Encuesta Docentes]],"Realizada")</f>
        <v>1</v>
      </c>
      <c r="BQ170" s="55" t="n">
        <f aca="false">COUNTIF(Reporte_Consolidación_2022___Copy[[#This Row],[Estado Taller PC Docentes]],"Realizada")</f>
        <v>1</v>
      </c>
      <c r="BR170" s="55" t="n">
        <f aca="false">COUNTIF(Reporte_Consolidación_2022___Copy[[#This Row],[Estado Encuesta Estudiantes]],"Realizada")</f>
        <v>1</v>
      </c>
      <c r="BS170" s="55" t="n">
        <f aca="false">COUNTIF(Reporte_Consolidación_2022___Copy[[#This Row],[Estado Infraestructura]],"Realizada")</f>
        <v>1</v>
      </c>
      <c r="BT170" s="55" t="n">
        <f aca="false">COUNTIF(Reporte_Consolidación_2022___Copy[[#This Row],[Estado Entrevista Líder Área Informática]],"Realizada")</f>
        <v>1</v>
      </c>
      <c r="BU170" s="55" t="n">
        <f aca="false">IF(Reporte_Consolidación_2022___Copy[[#This Row],[Estado Obs Aula]]="Realizada",1,IF(Reporte_Consolidación_2022___Copy[[#This Row],[Estado Obs Aula]]="NO aplica fichas",1,0))</f>
        <v>1</v>
      </c>
      <c r="BV170" s="55" t="n">
        <f aca="false">COUNTIF(Reporte_Consolidación_2022___Copy[[#This Row],[Estado Recolección Documental]],"Realizada")</f>
        <v>1</v>
      </c>
      <c r="BX170" s="56" t="n">
        <f aca="false">COUNTIF(Reporte_Consolidación_2022___Copy[[#This Row],[Nombre Coordinadora]:[Estado Recolección Documental]],"Realizada")</f>
        <v>12</v>
      </c>
      <c r="BY170" s="57" t="n">
        <f aca="false">BX170/12</f>
        <v>1</v>
      </c>
      <c r="BZ170" s="56" t="n">
        <f aca="false">IF(Reporte_Consolidación_2022___Copy[[#This Row],[Fecha Visita Día 1]]&gt;=DATE(2022,6,10),1,IF(Reporte_Consolidación_2022___Copy[[#This Row],[Fecha Visita Día 1]]="",2,0))</f>
        <v>0</v>
      </c>
      <c r="CA170" s="56" t="n">
        <f aca="false">IF(Reporte_Consolidación_2022___Copy[[#This Row],[Fecha Visita Día 2]]&gt;=DATE(2022,6,10),1,IF(Reporte_Consolidación_2022___Copy[[#This Row],[Fecha Visita Día 2]]="",2,0))</f>
        <v>0</v>
      </c>
    </row>
    <row r="171" customFormat="false" ht="15" hidden="false" customHeight="false" outlineLevel="0" collapsed="false">
      <c r="A171" s="21" t="s">
        <v>642</v>
      </c>
      <c r="B171" s="21" t="s">
        <v>643</v>
      </c>
      <c r="C171" s="58" t="s">
        <v>64</v>
      </c>
      <c r="D171" s="21" t="s">
        <v>701</v>
      </c>
      <c r="E171" s="21" t="s">
        <v>801</v>
      </c>
      <c r="F171" s="21" t="s">
        <v>807</v>
      </c>
      <c r="G171" s="52" t="n">
        <v>144430000669</v>
      </c>
      <c r="H171" s="0" t="n">
        <v>93</v>
      </c>
      <c r="I171" s="53" t="n">
        <v>44659</v>
      </c>
      <c r="J171" s="54" t="n">
        <v>0.519444444444444</v>
      </c>
      <c r="K171" s="21" t="s">
        <v>15</v>
      </c>
      <c r="L171" s="21" t="s">
        <v>803</v>
      </c>
      <c r="M171" s="53" t="n">
        <v>44680</v>
      </c>
      <c r="N171" s="53" t="n">
        <v>44683</v>
      </c>
      <c r="O171" s="21"/>
      <c r="P171" s="53" t="n">
        <v>44680</v>
      </c>
      <c r="Q171" s="21" t="s">
        <v>15</v>
      </c>
      <c r="R171" s="53" t="n">
        <v>44680</v>
      </c>
      <c r="S171" s="21" t="s">
        <v>15</v>
      </c>
      <c r="T171" s="53" t="n">
        <v>44680</v>
      </c>
      <c r="U171" s="21" t="s">
        <v>15</v>
      </c>
      <c r="V171" s="53" t="n">
        <v>44680</v>
      </c>
      <c r="W171" s="21" t="s">
        <v>15</v>
      </c>
      <c r="X171" s="53" t="n">
        <v>44680</v>
      </c>
      <c r="Y171" s="21" t="s">
        <v>15</v>
      </c>
      <c r="Z171" s="53" t="n">
        <v>44683</v>
      </c>
      <c r="AA171" s="21" t="s">
        <v>15</v>
      </c>
      <c r="AB171" s="53" t="n">
        <v>44680</v>
      </c>
      <c r="AC171" s="21" t="s">
        <v>15</v>
      </c>
      <c r="AD171" s="53" t="n">
        <v>44680</v>
      </c>
      <c r="AE171" s="21" t="s">
        <v>15</v>
      </c>
      <c r="AF171" s="53" t="n">
        <v>44680</v>
      </c>
      <c r="AG171" s="21" t="s">
        <v>15</v>
      </c>
      <c r="AH171" s="59" t="n">
        <v>44683</v>
      </c>
      <c r="AI171" s="21" t="s">
        <v>15</v>
      </c>
      <c r="AJ171" s="53" t="n">
        <v>44683</v>
      </c>
      <c r="AK171" s="21" t="s">
        <v>15</v>
      </c>
      <c r="AL171" s="21" t="s">
        <v>648</v>
      </c>
      <c r="AM171" s="21" t="s">
        <v>806</v>
      </c>
      <c r="AN171" s="54" t="n">
        <v>44684.7006944445</v>
      </c>
      <c r="AO171" s="21" t="s">
        <v>808</v>
      </c>
      <c r="AP171" s="21"/>
      <c r="AQ171" s="21" t="s">
        <v>173</v>
      </c>
      <c r="AR171" s="21" t="s">
        <v>172</v>
      </c>
      <c r="AS171" s="0" t="s">
        <v>173</v>
      </c>
      <c r="AT171" s="21" t="s">
        <v>172</v>
      </c>
      <c r="AU171" s="0" t="s">
        <v>173</v>
      </c>
      <c r="AV171" s="0" t="n">
        <v>63</v>
      </c>
      <c r="AW171" s="0" t="s">
        <v>173</v>
      </c>
      <c r="AX171" s="0" t="n">
        <v>24</v>
      </c>
      <c r="AY171" s="0" t="s">
        <v>173</v>
      </c>
      <c r="AZ171" s="21" t="s">
        <v>172</v>
      </c>
      <c r="BA171" s="0" t="s">
        <v>173</v>
      </c>
      <c r="BB171" s="21" t="s">
        <v>172</v>
      </c>
      <c r="BC171" s="0" t="s">
        <v>173</v>
      </c>
      <c r="BG171" s="21" t="s">
        <v>806</v>
      </c>
      <c r="BH171" s="54" t="n">
        <v>44691.6645833333</v>
      </c>
      <c r="BI171" s="21" t="s">
        <v>643</v>
      </c>
      <c r="BJ171" s="54" t="n">
        <v>44694.3319444444</v>
      </c>
      <c r="BK171" s="55" t="n">
        <f aca="false">COUNTIF(Reporte_Consolidación_2022___Copy[[#This Row],[Estado llamada]],"Realizada")</f>
        <v>1</v>
      </c>
      <c r="BL171" s="55" t="n">
        <f aca="false">COUNTIF(Reporte_Consolidación_2022___Copy[[#This Row],[Estado RID]],"Realizada")</f>
        <v>1</v>
      </c>
      <c r="BM171" s="55" t="n">
        <f aca="false">COUNTIF(Reporte_Consolidación_2022___Copy[[#This Row],[Estado Encuesta Directivos]],"Realizada")</f>
        <v>1</v>
      </c>
      <c r="BN171" s="55" t="n">
        <f aca="false">COUNTIF(Reporte_Consolidación_2022___Copy[[#This Row],[Estado PPT Programa Directivos]],"Realizada")</f>
        <v>1</v>
      </c>
      <c r="BO171" s="55" t="n">
        <f aca="false">COUNTIF(Reporte_Consolidación_2022___Copy[[#This Row],[Estado PPT Programa Docentes]],"Realizada")</f>
        <v>1</v>
      </c>
      <c r="BP171" s="55" t="n">
        <f aca="false">COUNTIF(Reporte_Consolidación_2022___Copy[[#This Row],[Estado Encuesta Docentes]],"Realizada")</f>
        <v>1</v>
      </c>
      <c r="BQ171" s="55" t="n">
        <f aca="false">COUNTIF(Reporte_Consolidación_2022___Copy[[#This Row],[Estado Taller PC Docentes]],"Realizada")</f>
        <v>1</v>
      </c>
      <c r="BR171" s="55" t="n">
        <f aca="false">COUNTIF(Reporte_Consolidación_2022___Copy[[#This Row],[Estado Encuesta Estudiantes]],"Realizada")</f>
        <v>1</v>
      </c>
      <c r="BS171" s="55" t="n">
        <f aca="false">COUNTIF(Reporte_Consolidación_2022___Copy[[#This Row],[Estado Infraestructura]],"Realizada")</f>
        <v>1</v>
      </c>
      <c r="BT171" s="55" t="n">
        <f aca="false">COUNTIF(Reporte_Consolidación_2022___Copy[[#This Row],[Estado Entrevista Líder Área Informática]],"Realizada")</f>
        <v>1</v>
      </c>
      <c r="BU171" s="55" t="n">
        <f aca="false">IF(Reporte_Consolidación_2022___Copy[[#This Row],[Estado Obs Aula]]="Realizada",1,IF(Reporte_Consolidación_2022___Copy[[#This Row],[Estado Obs Aula]]="NO aplica fichas",1,0))</f>
        <v>1</v>
      </c>
      <c r="BV171" s="55" t="n">
        <f aca="false">COUNTIF(Reporte_Consolidación_2022___Copy[[#This Row],[Estado Recolección Documental]],"Realizada")</f>
        <v>1</v>
      </c>
      <c r="BX171" s="56" t="n">
        <f aca="false">COUNTIF(Reporte_Consolidación_2022___Copy[[#This Row],[Nombre Coordinadora]:[Estado Recolección Documental]],"Realizada")</f>
        <v>12</v>
      </c>
      <c r="BY171" s="57" t="n">
        <f aca="false">BX171/12</f>
        <v>1</v>
      </c>
      <c r="BZ171" s="56" t="n">
        <f aca="false">IF(Reporte_Consolidación_2022___Copy[[#This Row],[Fecha Visita Día 1]]&gt;=DATE(2022,6,10),1,IF(Reporte_Consolidación_2022___Copy[[#This Row],[Fecha Visita Día 1]]="",2,0))</f>
        <v>0</v>
      </c>
      <c r="CA171" s="56" t="n">
        <f aca="false">IF(Reporte_Consolidación_2022___Copy[[#This Row],[Fecha Visita Día 2]]&gt;=DATE(2022,6,10),1,IF(Reporte_Consolidación_2022___Copy[[#This Row],[Fecha Visita Día 2]]="",2,0))</f>
        <v>0</v>
      </c>
    </row>
    <row r="172" customFormat="false" ht="15" hidden="false" customHeight="false" outlineLevel="0" collapsed="false">
      <c r="A172" s="21" t="s">
        <v>642</v>
      </c>
      <c r="B172" s="21" t="s">
        <v>643</v>
      </c>
      <c r="C172" s="58" t="s">
        <v>64</v>
      </c>
      <c r="D172" s="21" t="s">
        <v>701</v>
      </c>
      <c r="E172" s="21" t="s">
        <v>801</v>
      </c>
      <c r="F172" s="21" t="s">
        <v>809</v>
      </c>
      <c r="G172" s="52" t="n">
        <v>144430000031</v>
      </c>
      <c r="H172" s="0" t="n">
        <v>94</v>
      </c>
      <c r="I172" s="53" t="n">
        <v>44659</v>
      </c>
      <c r="J172" s="54" t="n">
        <v>0.54375</v>
      </c>
      <c r="K172" s="21" t="s">
        <v>15</v>
      </c>
      <c r="L172" s="21" t="s">
        <v>803</v>
      </c>
      <c r="M172" s="53" t="n">
        <v>44686</v>
      </c>
      <c r="N172" s="53" t="n">
        <v>44687</v>
      </c>
      <c r="O172" s="21"/>
      <c r="P172" s="53" t="n">
        <v>44686</v>
      </c>
      <c r="Q172" s="21" t="s">
        <v>15</v>
      </c>
      <c r="R172" s="53" t="n">
        <v>44686</v>
      </c>
      <c r="S172" s="21" t="s">
        <v>15</v>
      </c>
      <c r="T172" s="53" t="n">
        <v>44686</v>
      </c>
      <c r="U172" s="21" t="s">
        <v>15</v>
      </c>
      <c r="V172" s="53" t="n">
        <v>44686</v>
      </c>
      <c r="W172" s="21" t="s">
        <v>15</v>
      </c>
      <c r="X172" s="53" t="n">
        <v>44686</v>
      </c>
      <c r="Y172" s="21" t="s">
        <v>15</v>
      </c>
      <c r="Z172" s="53" t="n">
        <v>44686</v>
      </c>
      <c r="AA172" s="21" t="s">
        <v>15</v>
      </c>
      <c r="AB172" s="53" t="n">
        <v>44687</v>
      </c>
      <c r="AC172" s="21" t="s">
        <v>15</v>
      </c>
      <c r="AD172" s="53" t="n">
        <v>44686</v>
      </c>
      <c r="AE172" s="21" t="s">
        <v>15</v>
      </c>
      <c r="AF172" s="53" t="n">
        <v>44686</v>
      </c>
      <c r="AG172" s="21" t="s">
        <v>15</v>
      </c>
      <c r="AH172" s="59" t="n">
        <v>44687</v>
      </c>
      <c r="AI172" s="21" t="s">
        <v>40</v>
      </c>
      <c r="AJ172" s="53" t="n">
        <v>44687</v>
      </c>
      <c r="AK172" s="21" t="s">
        <v>15</v>
      </c>
      <c r="AL172" s="21" t="s">
        <v>648</v>
      </c>
      <c r="AM172" s="21" t="s">
        <v>806</v>
      </c>
      <c r="AN172" s="54" t="n">
        <v>44691.4298611111</v>
      </c>
      <c r="AO172" s="21" t="s">
        <v>810</v>
      </c>
      <c r="AP172" s="21"/>
      <c r="AQ172" s="21" t="s">
        <v>173</v>
      </c>
      <c r="AR172" s="21" t="s">
        <v>172</v>
      </c>
      <c r="AS172" s="0" t="s">
        <v>173</v>
      </c>
      <c r="AT172" s="21" t="s">
        <v>172</v>
      </c>
      <c r="AU172" s="0" t="s">
        <v>173</v>
      </c>
      <c r="AV172" s="0" t="n">
        <v>63</v>
      </c>
      <c r="AW172" s="0" t="s">
        <v>173</v>
      </c>
      <c r="AX172" s="0" t="n">
        <v>21</v>
      </c>
      <c r="AY172" s="0" t="s">
        <v>173</v>
      </c>
      <c r="AZ172" s="21" t="s">
        <v>172</v>
      </c>
      <c r="BA172" s="0" t="s">
        <v>173</v>
      </c>
      <c r="BB172" s="21" t="s">
        <v>172</v>
      </c>
      <c r="BC172" s="0" t="s">
        <v>173</v>
      </c>
      <c r="BG172" s="21" t="s">
        <v>806</v>
      </c>
      <c r="BH172" s="54" t="n">
        <v>44718.48125</v>
      </c>
      <c r="BI172" s="21" t="s">
        <v>643</v>
      </c>
      <c r="BJ172" s="54" t="n">
        <v>44694.3326388889</v>
      </c>
      <c r="BK172" s="55" t="n">
        <f aca="false">COUNTIF(Reporte_Consolidación_2022___Copy[[#This Row],[Estado llamada]],"Realizada")</f>
        <v>1</v>
      </c>
      <c r="BL172" s="55" t="n">
        <f aca="false">COUNTIF(Reporte_Consolidación_2022___Copy[[#This Row],[Estado RID]],"Realizada")</f>
        <v>1</v>
      </c>
      <c r="BM172" s="55" t="n">
        <f aca="false">COUNTIF(Reporte_Consolidación_2022___Copy[[#This Row],[Estado Encuesta Directivos]],"Realizada")</f>
        <v>1</v>
      </c>
      <c r="BN172" s="55" t="n">
        <f aca="false">COUNTIF(Reporte_Consolidación_2022___Copy[[#This Row],[Estado PPT Programa Directivos]],"Realizada")</f>
        <v>1</v>
      </c>
      <c r="BO172" s="55" t="n">
        <f aca="false">COUNTIF(Reporte_Consolidación_2022___Copy[[#This Row],[Estado PPT Programa Docentes]],"Realizada")</f>
        <v>1</v>
      </c>
      <c r="BP172" s="55" t="n">
        <f aca="false">COUNTIF(Reporte_Consolidación_2022___Copy[[#This Row],[Estado Encuesta Docentes]],"Realizada")</f>
        <v>1</v>
      </c>
      <c r="BQ172" s="55" t="n">
        <f aca="false">COUNTIF(Reporte_Consolidación_2022___Copy[[#This Row],[Estado Taller PC Docentes]],"Realizada")</f>
        <v>1</v>
      </c>
      <c r="BR172" s="55" t="n">
        <f aca="false">COUNTIF(Reporte_Consolidación_2022___Copy[[#This Row],[Estado Encuesta Estudiantes]],"Realizada")</f>
        <v>1</v>
      </c>
      <c r="BS172" s="55" t="n">
        <f aca="false">COUNTIF(Reporte_Consolidación_2022___Copy[[#This Row],[Estado Infraestructura]],"Realizada")</f>
        <v>1</v>
      </c>
      <c r="BT172" s="55" t="n">
        <f aca="false">COUNTIF(Reporte_Consolidación_2022___Copy[[#This Row],[Estado Entrevista Líder Área Informática]],"Realizada")</f>
        <v>1</v>
      </c>
      <c r="BU172" s="55" t="n">
        <f aca="false">IF(Reporte_Consolidación_2022___Copy[[#This Row],[Estado Obs Aula]]="Realizada",1,IF(Reporte_Consolidación_2022___Copy[[#This Row],[Estado Obs Aula]]="NO aplica fichas",1,0))</f>
        <v>1</v>
      </c>
      <c r="BV172" s="55" t="n">
        <f aca="false">COUNTIF(Reporte_Consolidación_2022___Copy[[#This Row],[Estado Recolección Documental]],"Realizada")</f>
        <v>1</v>
      </c>
      <c r="BX172" s="56" t="n">
        <f aca="false">COUNTIF(Reporte_Consolidación_2022___Copy[[#This Row],[Nombre Coordinadora]:[Estado Recolección Documental]],"Realizada")</f>
        <v>11</v>
      </c>
      <c r="BY172" s="57" t="n">
        <f aca="false">BX172/12</f>
        <v>0.916666666666667</v>
      </c>
      <c r="BZ172" s="56" t="n">
        <f aca="false">IF(Reporte_Consolidación_2022___Copy[[#This Row],[Fecha Visita Día 1]]&gt;=DATE(2022,6,10),1,IF(Reporte_Consolidación_2022___Copy[[#This Row],[Fecha Visita Día 1]]="",2,0))</f>
        <v>0</v>
      </c>
      <c r="CA172" s="56" t="n">
        <f aca="false">IF(Reporte_Consolidación_2022___Copy[[#This Row],[Fecha Visita Día 2]]&gt;=DATE(2022,6,10),1,IF(Reporte_Consolidación_2022___Copy[[#This Row],[Fecha Visita Día 2]]="",2,0))</f>
        <v>0</v>
      </c>
    </row>
    <row r="173" customFormat="false" ht="15" hidden="false" customHeight="false" outlineLevel="0" collapsed="false">
      <c r="A173" s="21" t="s">
        <v>642</v>
      </c>
      <c r="B173" s="21" t="s">
        <v>643</v>
      </c>
      <c r="C173" s="58" t="s">
        <v>64</v>
      </c>
      <c r="D173" s="21" t="s">
        <v>701</v>
      </c>
      <c r="E173" s="21" t="s">
        <v>801</v>
      </c>
      <c r="F173" s="21" t="s">
        <v>811</v>
      </c>
      <c r="G173" s="52" t="n">
        <v>244430001180</v>
      </c>
      <c r="H173" s="0" t="n">
        <v>95</v>
      </c>
      <c r="I173" s="53" t="n">
        <v>44659</v>
      </c>
      <c r="J173" s="54" t="n">
        <v>0.551388888888889</v>
      </c>
      <c r="K173" s="21" t="s">
        <v>15</v>
      </c>
      <c r="L173" s="21" t="s">
        <v>803</v>
      </c>
      <c r="M173" s="53" t="n">
        <v>44684</v>
      </c>
      <c r="N173" s="53" t="n">
        <v>44685</v>
      </c>
      <c r="O173" s="21" t="s">
        <v>812</v>
      </c>
      <c r="P173" s="53" t="n">
        <v>44684</v>
      </c>
      <c r="Q173" s="21" t="s">
        <v>15</v>
      </c>
      <c r="R173" s="53" t="n">
        <v>44684</v>
      </c>
      <c r="S173" s="21" t="s">
        <v>15</v>
      </c>
      <c r="T173" s="53" t="n">
        <v>44684</v>
      </c>
      <c r="U173" s="21" t="s">
        <v>15</v>
      </c>
      <c r="V173" s="53" t="n">
        <v>44684</v>
      </c>
      <c r="W173" s="21" t="s">
        <v>15</v>
      </c>
      <c r="X173" s="53" t="n">
        <v>44684</v>
      </c>
      <c r="Y173" s="21" t="s">
        <v>15</v>
      </c>
      <c r="Z173" s="53" t="n">
        <v>44684</v>
      </c>
      <c r="AA173" s="21" t="s">
        <v>15</v>
      </c>
      <c r="AB173" s="53" t="n">
        <v>44684</v>
      </c>
      <c r="AC173" s="21" t="s">
        <v>15</v>
      </c>
      <c r="AD173" s="53" t="n">
        <v>44684</v>
      </c>
      <c r="AE173" s="21" t="s">
        <v>15</v>
      </c>
      <c r="AF173" s="53" t="n">
        <v>44684</v>
      </c>
      <c r="AG173" s="21" t="s">
        <v>15</v>
      </c>
      <c r="AH173" s="59" t="n">
        <v>44685</v>
      </c>
      <c r="AI173" s="21" t="s">
        <v>40</v>
      </c>
      <c r="AJ173" s="53" t="n">
        <v>44685</v>
      </c>
      <c r="AK173" s="21" t="s">
        <v>15</v>
      </c>
      <c r="AL173" s="21" t="s">
        <v>648</v>
      </c>
      <c r="AM173" s="21" t="s">
        <v>806</v>
      </c>
      <c r="AN173" s="54" t="n">
        <v>44691.6680555556</v>
      </c>
      <c r="AO173" s="21" t="s">
        <v>813</v>
      </c>
      <c r="AP173" s="21"/>
      <c r="AQ173" s="21" t="s">
        <v>173</v>
      </c>
      <c r="AR173" s="21" t="s">
        <v>172</v>
      </c>
      <c r="AS173" s="0" t="s">
        <v>173</v>
      </c>
      <c r="AT173" s="21" t="s">
        <v>172</v>
      </c>
      <c r="AU173" s="0" t="s">
        <v>173</v>
      </c>
      <c r="AV173" s="0" t="n">
        <v>36</v>
      </c>
      <c r="AW173" s="0" t="s">
        <v>173</v>
      </c>
      <c r="AX173" s="0" t="n">
        <v>32</v>
      </c>
      <c r="AY173" s="0" t="s">
        <v>173</v>
      </c>
      <c r="AZ173" s="21" t="s">
        <v>172</v>
      </c>
      <c r="BA173" s="0" t="s">
        <v>173</v>
      </c>
      <c r="BB173" s="21" t="s">
        <v>172</v>
      </c>
      <c r="BC173" s="0" t="s">
        <v>173</v>
      </c>
      <c r="BG173" s="21" t="s">
        <v>806</v>
      </c>
      <c r="BH173" s="54" t="n">
        <v>44718.48125</v>
      </c>
      <c r="BI173" s="21" t="s">
        <v>643</v>
      </c>
      <c r="BJ173" s="54" t="n">
        <v>44698.6152777778</v>
      </c>
      <c r="BK173" s="55" t="n">
        <f aca="false">COUNTIF(Reporte_Consolidación_2022___Copy[[#This Row],[Estado llamada]],"Realizada")</f>
        <v>1</v>
      </c>
      <c r="BL173" s="55" t="n">
        <f aca="false">COUNTIF(Reporte_Consolidación_2022___Copy[[#This Row],[Estado RID]],"Realizada")</f>
        <v>1</v>
      </c>
      <c r="BM173" s="55" t="n">
        <f aca="false">COUNTIF(Reporte_Consolidación_2022___Copy[[#This Row],[Estado Encuesta Directivos]],"Realizada")</f>
        <v>1</v>
      </c>
      <c r="BN173" s="55" t="n">
        <f aca="false">COUNTIF(Reporte_Consolidación_2022___Copy[[#This Row],[Estado PPT Programa Directivos]],"Realizada")</f>
        <v>1</v>
      </c>
      <c r="BO173" s="55" t="n">
        <f aca="false">COUNTIF(Reporte_Consolidación_2022___Copy[[#This Row],[Estado PPT Programa Docentes]],"Realizada")</f>
        <v>1</v>
      </c>
      <c r="BP173" s="55" t="n">
        <f aca="false">COUNTIF(Reporte_Consolidación_2022___Copy[[#This Row],[Estado Encuesta Docentes]],"Realizada")</f>
        <v>1</v>
      </c>
      <c r="BQ173" s="55" t="n">
        <f aca="false">COUNTIF(Reporte_Consolidación_2022___Copy[[#This Row],[Estado Taller PC Docentes]],"Realizada")</f>
        <v>1</v>
      </c>
      <c r="BR173" s="55" t="n">
        <f aca="false">COUNTIF(Reporte_Consolidación_2022___Copy[[#This Row],[Estado Encuesta Estudiantes]],"Realizada")</f>
        <v>1</v>
      </c>
      <c r="BS173" s="55" t="n">
        <f aca="false">COUNTIF(Reporte_Consolidación_2022___Copy[[#This Row],[Estado Infraestructura]],"Realizada")</f>
        <v>1</v>
      </c>
      <c r="BT173" s="55" t="n">
        <f aca="false">COUNTIF(Reporte_Consolidación_2022___Copy[[#This Row],[Estado Entrevista Líder Área Informática]],"Realizada")</f>
        <v>1</v>
      </c>
      <c r="BU173" s="55" t="n">
        <f aca="false">IF(Reporte_Consolidación_2022___Copy[[#This Row],[Estado Obs Aula]]="Realizada",1,IF(Reporte_Consolidación_2022___Copy[[#This Row],[Estado Obs Aula]]="NO aplica fichas",1,0))</f>
        <v>1</v>
      </c>
      <c r="BV173" s="55" t="n">
        <f aca="false">COUNTIF(Reporte_Consolidación_2022___Copy[[#This Row],[Estado Recolección Documental]],"Realizada")</f>
        <v>1</v>
      </c>
      <c r="BX173" s="56" t="n">
        <f aca="false">COUNTIF(Reporte_Consolidación_2022___Copy[[#This Row],[Nombre Coordinadora]:[Estado Recolección Documental]],"Realizada")</f>
        <v>11</v>
      </c>
      <c r="BY173" s="57" t="n">
        <f aca="false">BX173/12</f>
        <v>0.916666666666667</v>
      </c>
      <c r="BZ173" s="56" t="n">
        <f aca="false">IF(Reporte_Consolidación_2022___Copy[[#This Row],[Fecha Visita Día 1]]&gt;=DATE(2022,6,10),1,IF(Reporte_Consolidación_2022___Copy[[#This Row],[Fecha Visita Día 1]]="",2,0))</f>
        <v>0</v>
      </c>
      <c r="CA173" s="56" t="n">
        <f aca="false">IF(Reporte_Consolidación_2022___Copy[[#This Row],[Fecha Visita Día 2]]&gt;=DATE(2022,6,10),1,IF(Reporte_Consolidación_2022___Copy[[#This Row],[Fecha Visita Día 2]]="",2,0))</f>
        <v>0</v>
      </c>
    </row>
    <row r="174" customFormat="false" ht="15" hidden="false" customHeight="false" outlineLevel="0" collapsed="false">
      <c r="A174" s="21" t="s">
        <v>642</v>
      </c>
      <c r="B174" s="21" t="s">
        <v>643</v>
      </c>
      <c r="C174" s="58" t="s">
        <v>64</v>
      </c>
      <c r="D174" s="21" t="s">
        <v>701</v>
      </c>
      <c r="E174" s="21" t="s">
        <v>801</v>
      </c>
      <c r="F174" s="21" t="s">
        <v>814</v>
      </c>
      <c r="G174" s="52" t="n">
        <v>144430002564</v>
      </c>
      <c r="H174" s="0" t="n">
        <v>96</v>
      </c>
      <c r="I174" s="53" t="n">
        <v>44659</v>
      </c>
      <c r="J174" s="54" t="n">
        <v>0.602083333333333</v>
      </c>
      <c r="K174" s="21" t="s">
        <v>15</v>
      </c>
      <c r="L174" s="21" t="s">
        <v>803</v>
      </c>
      <c r="M174" s="53" t="n">
        <v>44676</v>
      </c>
      <c r="N174" s="53" t="n">
        <v>44677</v>
      </c>
      <c r="O174" s="21" t="s">
        <v>815</v>
      </c>
      <c r="P174" s="53" t="n">
        <v>44676</v>
      </c>
      <c r="Q174" s="21" t="s">
        <v>15</v>
      </c>
      <c r="R174" s="53" t="n">
        <v>44676</v>
      </c>
      <c r="S174" s="21" t="s">
        <v>15</v>
      </c>
      <c r="T174" s="53" t="n">
        <v>44676</v>
      </c>
      <c r="U174" s="21" t="s">
        <v>15</v>
      </c>
      <c r="V174" s="53" t="n">
        <v>44676</v>
      </c>
      <c r="W174" s="21" t="s">
        <v>15</v>
      </c>
      <c r="X174" s="53" t="n">
        <v>44676</v>
      </c>
      <c r="Y174" s="21" t="s">
        <v>15</v>
      </c>
      <c r="Z174" s="53" t="n">
        <v>44677</v>
      </c>
      <c r="AA174" s="21" t="s">
        <v>15</v>
      </c>
      <c r="AB174" s="53" t="n">
        <v>44676</v>
      </c>
      <c r="AC174" s="21" t="s">
        <v>15</v>
      </c>
      <c r="AD174" s="53" t="n">
        <v>44676</v>
      </c>
      <c r="AE174" s="21" t="s">
        <v>15</v>
      </c>
      <c r="AF174" s="53" t="n">
        <v>44676</v>
      </c>
      <c r="AG174" s="21" t="s">
        <v>15</v>
      </c>
      <c r="AH174" s="59" t="n">
        <v>44677</v>
      </c>
      <c r="AI174" s="21" t="s">
        <v>15</v>
      </c>
      <c r="AJ174" s="53" t="n">
        <v>44676</v>
      </c>
      <c r="AK174" s="21" t="s">
        <v>15</v>
      </c>
      <c r="AL174" s="21" t="s">
        <v>648</v>
      </c>
      <c r="AM174" s="21" t="s">
        <v>806</v>
      </c>
      <c r="AN174" s="54" t="n">
        <v>44691.6680555556</v>
      </c>
      <c r="AO174" s="21" t="s">
        <v>816</v>
      </c>
      <c r="AP174" s="21"/>
      <c r="AQ174" s="21" t="s">
        <v>173</v>
      </c>
      <c r="AR174" s="21" t="s">
        <v>172</v>
      </c>
      <c r="AS174" s="0" t="s">
        <v>173</v>
      </c>
      <c r="AT174" s="21" t="s">
        <v>172</v>
      </c>
      <c r="AU174" s="0" t="s">
        <v>173</v>
      </c>
      <c r="AV174" s="0" t="n">
        <v>60</v>
      </c>
      <c r="AW174" s="0" t="s">
        <v>173</v>
      </c>
      <c r="AX174" s="0" t="n">
        <v>25</v>
      </c>
      <c r="AY174" s="0" t="s">
        <v>173</v>
      </c>
      <c r="AZ174" s="21" t="s">
        <v>172</v>
      </c>
      <c r="BA174" s="0" t="s">
        <v>173</v>
      </c>
      <c r="BB174" s="21" t="s">
        <v>172</v>
      </c>
      <c r="BC174" s="0" t="s">
        <v>173</v>
      </c>
      <c r="BG174" s="21" t="s">
        <v>806</v>
      </c>
      <c r="BH174" s="54" t="n">
        <v>44691.6645833333</v>
      </c>
      <c r="BI174" s="21" t="s">
        <v>643</v>
      </c>
      <c r="BJ174" s="54" t="n">
        <v>44698.6152777778</v>
      </c>
      <c r="BK174" s="55" t="n">
        <f aca="false">COUNTIF(Reporte_Consolidación_2022___Copy[[#This Row],[Estado llamada]],"Realizada")</f>
        <v>1</v>
      </c>
      <c r="BL174" s="55" t="n">
        <f aca="false">COUNTIF(Reporte_Consolidación_2022___Copy[[#This Row],[Estado RID]],"Realizada")</f>
        <v>1</v>
      </c>
      <c r="BM174" s="55" t="n">
        <f aca="false">COUNTIF(Reporte_Consolidación_2022___Copy[[#This Row],[Estado Encuesta Directivos]],"Realizada")</f>
        <v>1</v>
      </c>
      <c r="BN174" s="55" t="n">
        <f aca="false">COUNTIF(Reporte_Consolidación_2022___Copy[[#This Row],[Estado PPT Programa Directivos]],"Realizada")</f>
        <v>1</v>
      </c>
      <c r="BO174" s="55" t="n">
        <f aca="false">COUNTIF(Reporte_Consolidación_2022___Copy[[#This Row],[Estado PPT Programa Docentes]],"Realizada")</f>
        <v>1</v>
      </c>
      <c r="BP174" s="55" t="n">
        <f aca="false">COUNTIF(Reporte_Consolidación_2022___Copy[[#This Row],[Estado Encuesta Docentes]],"Realizada")</f>
        <v>1</v>
      </c>
      <c r="BQ174" s="55" t="n">
        <f aca="false">COUNTIF(Reporte_Consolidación_2022___Copy[[#This Row],[Estado Taller PC Docentes]],"Realizada")</f>
        <v>1</v>
      </c>
      <c r="BR174" s="55" t="n">
        <f aca="false">COUNTIF(Reporte_Consolidación_2022___Copy[[#This Row],[Estado Encuesta Estudiantes]],"Realizada")</f>
        <v>1</v>
      </c>
      <c r="BS174" s="55" t="n">
        <f aca="false">COUNTIF(Reporte_Consolidación_2022___Copy[[#This Row],[Estado Infraestructura]],"Realizada")</f>
        <v>1</v>
      </c>
      <c r="BT174" s="55" t="n">
        <f aca="false">COUNTIF(Reporte_Consolidación_2022___Copy[[#This Row],[Estado Entrevista Líder Área Informática]],"Realizada")</f>
        <v>1</v>
      </c>
      <c r="BU174" s="55" t="n">
        <f aca="false">IF(Reporte_Consolidación_2022___Copy[[#This Row],[Estado Obs Aula]]="Realizada",1,IF(Reporte_Consolidación_2022___Copy[[#This Row],[Estado Obs Aula]]="NO aplica fichas",1,0))</f>
        <v>1</v>
      </c>
      <c r="BV174" s="55" t="n">
        <f aca="false">COUNTIF(Reporte_Consolidación_2022___Copy[[#This Row],[Estado Recolección Documental]],"Realizada")</f>
        <v>1</v>
      </c>
      <c r="BX174" s="56" t="n">
        <f aca="false">COUNTIF(Reporte_Consolidación_2022___Copy[[#This Row],[Nombre Coordinadora]:[Estado Recolección Documental]],"Realizada")</f>
        <v>12</v>
      </c>
      <c r="BY174" s="57" t="n">
        <f aca="false">BX174/12</f>
        <v>1</v>
      </c>
      <c r="BZ174" s="56" t="n">
        <f aca="false">IF(Reporte_Consolidación_2022___Copy[[#This Row],[Fecha Visita Día 1]]&gt;=DATE(2022,6,10),1,IF(Reporte_Consolidación_2022___Copy[[#This Row],[Fecha Visita Día 1]]="",2,0))</f>
        <v>0</v>
      </c>
      <c r="CA174" s="56" t="n">
        <f aca="false">IF(Reporte_Consolidación_2022___Copy[[#This Row],[Fecha Visita Día 2]]&gt;=DATE(2022,6,10),1,IF(Reporte_Consolidación_2022___Copy[[#This Row],[Fecha Visita Día 2]]="",2,0))</f>
        <v>0</v>
      </c>
    </row>
    <row r="175" customFormat="false" ht="15" hidden="false" customHeight="false" outlineLevel="0" collapsed="false">
      <c r="A175" s="21" t="s">
        <v>642</v>
      </c>
      <c r="B175" s="21" t="s">
        <v>643</v>
      </c>
      <c r="C175" s="58" t="s">
        <v>64</v>
      </c>
      <c r="D175" s="21" t="s">
        <v>701</v>
      </c>
      <c r="E175" s="21" t="s">
        <v>801</v>
      </c>
      <c r="F175" s="21" t="s">
        <v>817</v>
      </c>
      <c r="G175" s="52" t="n">
        <v>144430001550</v>
      </c>
      <c r="H175" s="0" t="n">
        <v>97</v>
      </c>
      <c r="I175" s="53" t="n">
        <v>44659</v>
      </c>
      <c r="J175" s="54" t="n">
        <v>0.614583333333333</v>
      </c>
      <c r="K175" s="21" t="s">
        <v>15</v>
      </c>
      <c r="L175" s="21" t="s">
        <v>803</v>
      </c>
      <c r="M175" s="53" t="n">
        <v>44678</v>
      </c>
      <c r="N175" s="53" t="n">
        <v>44679</v>
      </c>
      <c r="O175" s="21"/>
      <c r="P175" s="53" t="n">
        <v>44678</v>
      </c>
      <c r="Q175" s="21" t="s">
        <v>15</v>
      </c>
      <c r="R175" s="53" t="n">
        <v>44678</v>
      </c>
      <c r="S175" s="21" t="s">
        <v>15</v>
      </c>
      <c r="T175" s="53" t="n">
        <v>44678</v>
      </c>
      <c r="U175" s="21" t="s">
        <v>15</v>
      </c>
      <c r="V175" s="53" t="n">
        <v>44678</v>
      </c>
      <c r="W175" s="21" t="s">
        <v>15</v>
      </c>
      <c r="X175" s="53" t="n">
        <v>44678</v>
      </c>
      <c r="Y175" s="21" t="s">
        <v>15</v>
      </c>
      <c r="Z175" s="53" t="n">
        <v>44679</v>
      </c>
      <c r="AA175" s="21" t="s">
        <v>15</v>
      </c>
      <c r="AB175" s="53" t="n">
        <v>44678</v>
      </c>
      <c r="AC175" s="21" t="s">
        <v>15</v>
      </c>
      <c r="AD175" s="53" t="n">
        <v>44678</v>
      </c>
      <c r="AE175" s="21" t="s">
        <v>15</v>
      </c>
      <c r="AF175" s="53" t="n">
        <v>44678</v>
      </c>
      <c r="AG175" s="21" t="s">
        <v>15</v>
      </c>
      <c r="AH175" s="59" t="n">
        <v>44679</v>
      </c>
      <c r="AI175" s="21" t="s">
        <v>40</v>
      </c>
      <c r="AJ175" s="53" t="n">
        <v>44679</v>
      </c>
      <c r="AK175" s="21" t="s">
        <v>15</v>
      </c>
      <c r="AL175" s="21" t="s">
        <v>648</v>
      </c>
      <c r="AM175" s="21" t="s">
        <v>806</v>
      </c>
      <c r="AN175" s="54" t="n">
        <v>44683.3965277778</v>
      </c>
      <c r="AO175" s="21" t="s">
        <v>818</v>
      </c>
      <c r="AP175" s="21"/>
      <c r="AQ175" s="21" t="s">
        <v>173</v>
      </c>
      <c r="AR175" s="21" t="s">
        <v>172</v>
      </c>
      <c r="AS175" s="0" t="s">
        <v>173</v>
      </c>
      <c r="AT175" s="21" t="s">
        <v>172</v>
      </c>
      <c r="AU175" s="0" t="s">
        <v>173</v>
      </c>
      <c r="AV175" s="0" t="n">
        <v>65</v>
      </c>
      <c r="AW175" s="0" t="s">
        <v>173</v>
      </c>
      <c r="AX175" s="0" t="n">
        <v>14</v>
      </c>
      <c r="AY175" s="0" t="s">
        <v>173</v>
      </c>
      <c r="AZ175" s="21" t="s">
        <v>172</v>
      </c>
      <c r="BA175" s="0" t="s">
        <v>173</v>
      </c>
      <c r="BB175" s="21" t="s">
        <v>172</v>
      </c>
      <c r="BC175" s="0" t="s">
        <v>173</v>
      </c>
      <c r="BG175" s="21" t="s">
        <v>806</v>
      </c>
      <c r="BH175" s="54" t="n">
        <v>44718.5097222222</v>
      </c>
      <c r="BI175" s="21" t="s">
        <v>643</v>
      </c>
      <c r="BJ175" s="54" t="n">
        <v>44698.6152777778</v>
      </c>
      <c r="BK175" s="55" t="n">
        <f aca="false">COUNTIF(Reporte_Consolidación_2022___Copy[[#This Row],[Estado llamada]],"Realizada")</f>
        <v>1</v>
      </c>
      <c r="BL175" s="55" t="n">
        <f aca="false">COUNTIF(Reporte_Consolidación_2022___Copy[[#This Row],[Estado RID]],"Realizada")</f>
        <v>1</v>
      </c>
      <c r="BM175" s="55" t="n">
        <f aca="false">COUNTIF(Reporte_Consolidación_2022___Copy[[#This Row],[Estado Encuesta Directivos]],"Realizada")</f>
        <v>1</v>
      </c>
      <c r="BN175" s="55" t="n">
        <f aca="false">COUNTIF(Reporte_Consolidación_2022___Copy[[#This Row],[Estado PPT Programa Directivos]],"Realizada")</f>
        <v>1</v>
      </c>
      <c r="BO175" s="55" t="n">
        <f aca="false">COUNTIF(Reporte_Consolidación_2022___Copy[[#This Row],[Estado PPT Programa Docentes]],"Realizada")</f>
        <v>1</v>
      </c>
      <c r="BP175" s="55" t="n">
        <f aca="false">COUNTIF(Reporte_Consolidación_2022___Copy[[#This Row],[Estado Encuesta Docentes]],"Realizada")</f>
        <v>1</v>
      </c>
      <c r="BQ175" s="55" t="n">
        <f aca="false">COUNTIF(Reporte_Consolidación_2022___Copy[[#This Row],[Estado Taller PC Docentes]],"Realizada")</f>
        <v>1</v>
      </c>
      <c r="BR175" s="55" t="n">
        <f aca="false">COUNTIF(Reporte_Consolidación_2022___Copy[[#This Row],[Estado Encuesta Estudiantes]],"Realizada")</f>
        <v>1</v>
      </c>
      <c r="BS175" s="55" t="n">
        <f aca="false">COUNTIF(Reporte_Consolidación_2022___Copy[[#This Row],[Estado Infraestructura]],"Realizada")</f>
        <v>1</v>
      </c>
      <c r="BT175" s="55" t="n">
        <f aca="false">COUNTIF(Reporte_Consolidación_2022___Copy[[#This Row],[Estado Entrevista Líder Área Informática]],"Realizada")</f>
        <v>1</v>
      </c>
      <c r="BU175" s="55" t="n">
        <f aca="false">IF(Reporte_Consolidación_2022___Copy[[#This Row],[Estado Obs Aula]]="Realizada",1,IF(Reporte_Consolidación_2022___Copy[[#This Row],[Estado Obs Aula]]="NO aplica fichas",1,0))</f>
        <v>1</v>
      </c>
      <c r="BV175" s="55" t="n">
        <f aca="false">COUNTIF(Reporte_Consolidación_2022___Copy[[#This Row],[Estado Recolección Documental]],"Realizada")</f>
        <v>1</v>
      </c>
      <c r="BX175" s="56" t="n">
        <f aca="false">COUNTIF(Reporte_Consolidación_2022___Copy[[#This Row],[Nombre Coordinadora]:[Estado Recolección Documental]],"Realizada")</f>
        <v>11</v>
      </c>
      <c r="BY175" s="57" t="n">
        <f aca="false">BX175/12</f>
        <v>0.916666666666667</v>
      </c>
      <c r="BZ175" s="56" t="n">
        <f aca="false">IF(Reporte_Consolidación_2022___Copy[[#This Row],[Fecha Visita Día 1]]&gt;=DATE(2022,6,10),1,IF(Reporte_Consolidación_2022___Copy[[#This Row],[Fecha Visita Día 1]]="",2,0))</f>
        <v>0</v>
      </c>
      <c r="CA175" s="56" t="n">
        <f aca="false">IF(Reporte_Consolidación_2022___Copy[[#This Row],[Fecha Visita Día 2]]&gt;=DATE(2022,6,10),1,IF(Reporte_Consolidación_2022___Copy[[#This Row],[Fecha Visita Día 2]]="",2,0))</f>
        <v>0</v>
      </c>
    </row>
    <row r="176" customFormat="false" ht="15" hidden="false" customHeight="false" outlineLevel="0" collapsed="false">
      <c r="A176" s="21" t="s">
        <v>642</v>
      </c>
      <c r="B176" s="21" t="s">
        <v>643</v>
      </c>
      <c r="C176" s="58" t="s">
        <v>64</v>
      </c>
      <c r="D176" s="21" t="s">
        <v>701</v>
      </c>
      <c r="E176" s="21" t="s">
        <v>801</v>
      </c>
      <c r="F176" s="21" t="s">
        <v>819</v>
      </c>
      <c r="G176" s="52" t="n">
        <v>244430000868</v>
      </c>
      <c r="H176" s="0" t="n">
        <v>98</v>
      </c>
      <c r="I176" s="53" t="n">
        <v>44659</v>
      </c>
      <c r="J176" s="54" t="n">
        <v>0.620833333333333</v>
      </c>
      <c r="K176" s="21" t="s">
        <v>15</v>
      </c>
      <c r="L176" s="21" t="s">
        <v>803</v>
      </c>
      <c r="M176" s="53" t="n">
        <v>44672</v>
      </c>
      <c r="N176" s="53" t="n">
        <v>44673</v>
      </c>
      <c r="O176" s="21"/>
      <c r="P176" s="53" t="n">
        <v>44672</v>
      </c>
      <c r="Q176" s="21" t="s">
        <v>15</v>
      </c>
      <c r="R176" s="53" t="n">
        <v>44672</v>
      </c>
      <c r="S176" s="21" t="s">
        <v>15</v>
      </c>
      <c r="T176" s="53" t="n">
        <v>44672</v>
      </c>
      <c r="U176" s="21" t="s">
        <v>15</v>
      </c>
      <c r="V176" s="53" t="n">
        <v>44672</v>
      </c>
      <c r="W176" s="21" t="s">
        <v>15</v>
      </c>
      <c r="X176" s="53" t="n">
        <v>44672</v>
      </c>
      <c r="Y176" s="21" t="s">
        <v>15</v>
      </c>
      <c r="Z176" s="53" t="n">
        <v>44673</v>
      </c>
      <c r="AA176" s="21" t="s">
        <v>15</v>
      </c>
      <c r="AB176" s="53" t="n">
        <v>44672</v>
      </c>
      <c r="AC176" s="21" t="s">
        <v>15</v>
      </c>
      <c r="AD176" s="53" t="n">
        <v>44672</v>
      </c>
      <c r="AE176" s="21" t="s">
        <v>15</v>
      </c>
      <c r="AF176" s="53" t="n">
        <v>44672</v>
      </c>
      <c r="AG176" s="21" t="s">
        <v>15</v>
      </c>
      <c r="AH176" s="59" t="n">
        <v>44673</v>
      </c>
      <c r="AI176" s="21" t="s">
        <v>40</v>
      </c>
      <c r="AJ176" s="53" t="n">
        <v>44673</v>
      </c>
      <c r="AK176" s="21" t="s">
        <v>15</v>
      </c>
      <c r="AL176" s="21" t="s">
        <v>648</v>
      </c>
      <c r="AM176" s="21" t="s">
        <v>643</v>
      </c>
      <c r="AN176" s="54" t="n">
        <v>44680.8513888889</v>
      </c>
      <c r="AO176" s="21" t="s">
        <v>820</v>
      </c>
      <c r="AP176" s="21"/>
      <c r="AQ176" s="21" t="s">
        <v>173</v>
      </c>
      <c r="AR176" s="21" t="s">
        <v>172</v>
      </c>
      <c r="AS176" s="0" t="s">
        <v>173</v>
      </c>
      <c r="AT176" s="21" t="s">
        <v>172</v>
      </c>
      <c r="AU176" s="0" t="s">
        <v>173</v>
      </c>
      <c r="AV176" s="0" t="n">
        <v>35</v>
      </c>
      <c r="AW176" s="0" t="s">
        <v>173</v>
      </c>
      <c r="AX176" s="0" t="n">
        <v>21</v>
      </c>
      <c r="AY176" s="0" t="s">
        <v>173</v>
      </c>
      <c r="AZ176" s="21" t="s">
        <v>172</v>
      </c>
      <c r="BA176" s="0" t="s">
        <v>173</v>
      </c>
      <c r="BB176" s="21" t="s">
        <v>172</v>
      </c>
      <c r="BC176" s="0" t="s">
        <v>173</v>
      </c>
      <c r="BG176" s="21" t="s">
        <v>806</v>
      </c>
      <c r="BH176" s="54" t="n">
        <v>44691.6631944444</v>
      </c>
      <c r="BI176" s="21" t="s">
        <v>643</v>
      </c>
      <c r="BJ176" s="54" t="n">
        <v>44694.3381944444</v>
      </c>
      <c r="BK176" s="55" t="n">
        <f aca="false">COUNTIF(Reporte_Consolidación_2022___Copy[[#This Row],[Estado llamada]],"Realizada")</f>
        <v>1</v>
      </c>
      <c r="BL176" s="55" t="n">
        <f aca="false">COUNTIF(Reporte_Consolidación_2022___Copy[[#This Row],[Estado RID]],"Realizada")</f>
        <v>1</v>
      </c>
      <c r="BM176" s="55" t="n">
        <f aca="false">COUNTIF(Reporte_Consolidación_2022___Copy[[#This Row],[Estado Encuesta Directivos]],"Realizada")</f>
        <v>1</v>
      </c>
      <c r="BN176" s="55" t="n">
        <f aca="false">COUNTIF(Reporte_Consolidación_2022___Copy[[#This Row],[Estado PPT Programa Directivos]],"Realizada")</f>
        <v>1</v>
      </c>
      <c r="BO176" s="55" t="n">
        <f aca="false">COUNTIF(Reporte_Consolidación_2022___Copy[[#This Row],[Estado PPT Programa Docentes]],"Realizada")</f>
        <v>1</v>
      </c>
      <c r="BP176" s="55" t="n">
        <f aca="false">COUNTIF(Reporte_Consolidación_2022___Copy[[#This Row],[Estado Encuesta Docentes]],"Realizada")</f>
        <v>1</v>
      </c>
      <c r="BQ176" s="55" t="n">
        <f aca="false">COUNTIF(Reporte_Consolidación_2022___Copy[[#This Row],[Estado Taller PC Docentes]],"Realizada")</f>
        <v>1</v>
      </c>
      <c r="BR176" s="55" t="n">
        <f aca="false">COUNTIF(Reporte_Consolidación_2022___Copy[[#This Row],[Estado Encuesta Estudiantes]],"Realizada")</f>
        <v>1</v>
      </c>
      <c r="BS176" s="55" t="n">
        <f aca="false">COUNTIF(Reporte_Consolidación_2022___Copy[[#This Row],[Estado Infraestructura]],"Realizada")</f>
        <v>1</v>
      </c>
      <c r="BT176" s="55" t="n">
        <f aca="false">COUNTIF(Reporte_Consolidación_2022___Copy[[#This Row],[Estado Entrevista Líder Área Informática]],"Realizada")</f>
        <v>1</v>
      </c>
      <c r="BU176" s="55" t="n">
        <f aca="false">IF(Reporte_Consolidación_2022___Copy[[#This Row],[Estado Obs Aula]]="Realizada",1,IF(Reporte_Consolidación_2022___Copy[[#This Row],[Estado Obs Aula]]="NO aplica fichas",1,0))</f>
        <v>1</v>
      </c>
      <c r="BV176" s="55" t="n">
        <f aca="false">COUNTIF(Reporte_Consolidación_2022___Copy[[#This Row],[Estado Recolección Documental]],"Realizada")</f>
        <v>1</v>
      </c>
      <c r="BX176" s="56" t="n">
        <f aca="false">COUNTIF(Reporte_Consolidación_2022___Copy[[#This Row],[Nombre Coordinadora]:[Estado Recolección Documental]],"Realizada")</f>
        <v>11</v>
      </c>
      <c r="BY176" s="57" t="n">
        <f aca="false">BX176/12</f>
        <v>0.916666666666667</v>
      </c>
      <c r="BZ176" s="56" t="n">
        <f aca="false">IF(Reporte_Consolidación_2022___Copy[[#This Row],[Fecha Visita Día 1]]&gt;=DATE(2022,6,10),1,IF(Reporte_Consolidación_2022___Copy[[#This Row],[Fecha Visita Día 1]]="",2,0))</f>
        <v>0</v>
      </c>
      <c r="CA176" s="56" t="n">
        <f aca="false">IF(Reporte_Consolidación_2022___Copy[[#This Row],[Fecha Visita Día 2]]&gt;=DATE(2022,6,10),1,IF(Reporte_Consolidación_2022___Copy[[#This Row],[Fecha Visita Día 2]]="",2,0))</f>
        <v>0</v>
      </c>
    </row>
    <row r="177" customFormat="false" ht="15" hidden="true" customHeight="false" outlineLevel="0" collapsed="false">
      <c r="A177" s="21" t="s">
        <v>642</v>
      </c>
      <c r="B177" s="21" t="s">
        <v>643</v>
      </c>
      <c r="C177" s="21" t="s">
        <v>67</v>
      </c>
      <c r="D177" s="21" t="s">
        <v>773</v>
      </c>
      <c r="E177" s="21" t="s">
        <v>774</v>
      </c>
      <c r="F177" s="21" t="s">
        <v>821</v>
      </c>
      <c r="G177" s="52" t="n">
        <v>123001005647</v>
      </c>
      <c r="H177" s="0" t="n">
        <v>113</v>
      </c>
      <c r="I177" s="53" t="n">
        <v>44669</v>
      </c>
      <c r="J177" s="54" t="n">
        <v>0.6875</v>
      </c>
      <c r="K177" s="21" t="s">
        <v>15</v>
      </c>
      <c r="L177" s="21" t="s">
        <v>822</v>
      </c>
      <c r="M177" s="53" t="n">
        <v>44698</v>
      </c>
      <c r="N177" s="53" t="n">
        <v>44699</v>
      </c>
      <c r="O177" s="21" t="s">
        <v>823</v>
      </c>
      <c r="P177" s="53" t="n">
        <v>44686</v>
      </c>
      <c r="Q177" s="21" t="s">
        <v>15</v>
      </c>
      <c r="R177" s="53" t="n">
        <v>44686</v>
      </c>
      <c r="S177" s="21" t="s">
        <v>15</v>
      </c>
      <c r="T177" s="53" t="n">
        <v>44698</v>
      </c>
      <c r="U177" s="21" t="s">
        <v>15</v>
      </c>
      <c r="V177" s="53" t="n">
        <v>44698</v>
      </c>
      <c r="W177" s="21" t="s">
        <v>15</v>
      </c>
      <c r="X177" s="53" t="n">
        <v>44686</v>
      </c>
      <c r="Y177" s="21" t="s">
        <v>15</v>
      </c>
      <c r="Z177" s="53" t="n">
        <v>44699</v>
      </c>
      <c r="AA177" s="21" t="s">
        <v>15</v>
      </c>
      <c r="AB177" s="53" t="n">
        <v>44698</v>
      </c>
      <c r="AC177" s="21" t="s">
        <v>15</v>
      </c>
      <c r="AD177" s="53" t="n">
        <v>44686</v>
      </c>
      <c r="AE177" s="21" t="s">
        <v>15</v>
      </c>
      <c r="AF177" s="53" t="n">
        <v>44698</v>
      </c>
      <c r="AG177" s="21" t="s">
        <v>15</v>
      </c>
      <c r="AH177" s="53"/>
      <c r="AI177" s="21" t="s">
        <v>40</v>
      </c>
      <c r="AJ177" s="53" t="n">
        <v>44699</v>
      </c>
      <c r="AK177" s="21" t="s">
        <v>15</v>
      </c>
      <c r="AL177" s="21" t="s">
        <v>648</v>
      </c>
      <c r="AM177" s="21" t="s">
        <v>67</v>
      </c>
      <c r="AN177" s="54" t="n">
        <v>44704.4090277778</v>
      </c>
      <c r="AO177" s="21" t="s">
        <v>824</v>
      </c>
      <c r="AP177" s="21"/>
      <c r="AQ177" s="21" t="s">
        <v>173</v>
      </c>
      <c r="AR177" s="21" t="s">
        <v>172</v>
      </c>
      <c r="AS177" s="0" t="s">
        <v>173</v>
      </c>
      <c r="AT177" s="21" t="s">
        <v>172</v>
      </c>
      <c r="AU177" s="0" t="s">
        <v>173</v>
      </c>
      <c r="AV177" s="0" t="n">
        <v>58</v>
      </c>
      <c r="AW177" s="0" t="s">
        <v>173</v>
      </c>
      <c r="AX177" s="0" t="n">
        <v>22</v>
      </c>
      <c r="AY177" s="0" t="s">
        <v>173</v>
      </c>
      <c r="AZ177" s="21" t="s">
        <v>172</v>
      </c>
      <c r="BA177" s="0" t="s">
        <v>173</v>
      </c>
      <c r="BB177" s="21" t="s">
        <v>172</v>
      </c>
      <c r="BC177" s="0" t="s">
        <v>173</v>
      </c>
      <c r="BG177" s="21" t="s">
        <v>67</v>
      </c>
      <c r="BH177" s="54" t="n">
        <v>44722.4854166667</v>
      </c>
      <c r="BI177" s="21" t="s">
        <v>643</v>
      </c>
      <c r="BJ177" s="54" t="n">
        <v>44708.7847222222</v>
      </c>
      <c r="BK177" s="55" t="n">
        <f aca="false">COUNTIF(Reporte_Consolidación_2022___Copy[[#This Row],[Estado llamada]],"Realizada")</f>
        <v>1</v>
      </c>
      <c r="BL177" s="55" t="n">
        <f aca="false">COUNTIF(Reporte_Consolidación_2022___Copy[[#This Row],[Estado RID]],"Realizada")</f>
        <v>1</v>
      </c>
      <c r="BM177" s="55" t="n">
        <f aca="false">COUNTIF(Reporte_Consolidación_2022___Copy[[#This Row],[Estado Encuesta Directivos]],"Realizada")</f>
        <v>1</v>
      </c>
      <c r="BN177" s="55" t="n">
        <f aca="false">COUNTIF(Reporte_Consolidación_2022___Copy[[#This Row],[Estado PPT Programa Directivos]],"Realizada")</f>
        <v>1</v>
      </c>
      <c r="BO177" s="55" t="n">
        <f aca="false">COUNTIF(Reporte_Consolidación_2022___Copy[[#This Row],[Estado PPT Programa Docentes]],"Realizada")</f>
        <v>1</v>
      </c>
      <c r="BP177" s="55" t="n">
        <f aca="false">COUNTIF(Reporte_Consolidación_2022___Copy[[#This Row],[Estado Encuesta Docentes]],"Realizada")</f>
        <v>1</v>
      </c>
      <c r="BQ177" s="55" t="n">
        <f aca="false">COUNTIF(Reporte_Consolidación_2022___Copy[[#This Row],[Estado Taller PC Docentes]],"Realizada")</f>
        <v>1</v>
      </c>
      <c r="BR177" s="55" t="n">
        <f aca="false">COUNTIF(Reporte_Consolidación_2022___Copy[[#This Row],[Estado Encuesta Estudiantes]],"Realizada")</f>
        <v>1</v>
      </c>
      <c r="BS177" s="55" t="n">
        <f aca="false">COUNTIF(Reporte_Consolidación_2022___Copy[[#This Row],[Estado Infraestructura]],"Realizada")</f>
        <v>1</v>
      </c>
      <c r="BT177" s="55" t="n">
        <f aca="false">COUNTIF(Reporte_Consolidación_2022___Copy[[#This Row],[Estado Entrevista Líder Área Informática]],"Realizada")</f>
        <v>1</v>
      </c>
      <c r="BU177" s="55" t="n">
        <f aca="false">IF(Reporte_Consolidación_2022___Copy[[#This Row],[Estado Obs Aula]]="Realizada",1,IF(Reporte_Consolidación_2022___Copy[[#This Row],[Estado Obs Aula]]="NO aplica fichas",1,0))</f>
        <v>1</v>
      </c>
      <c r="BV177" s="55" t="n">
        <f aca="false">COUNTIF(Reporte_Consolidación_2022___Copy[[#This Row],[Estado Recolección Documental]],"Realizada")</f>
        <v>1</v>
      </c>
      <c r="BX177" s="56" t="n">
        <f aca="false">COUNTIF(Reporte_Consolidación_2022___Copy[[#This Row],[Nombre Coordinadora]:[Estado Recolección Documental]],"Realizada")</f>
        <v>11</v>
      </c>
      <c r="BY177" s="57" t="n">
        <f aca="false">BX177/12</f>
        <v>0.916666666666667</v>
      </c>
      <c r="BZ177" s="56" t="n">
        <f aca="false">IF(Reporte_Consolidación_2022___Copy[[#This Row],[Fecha Visita Día 1]]&gt;=DATE(2022,6,10),1,IF(Reporte_Consolidación_2022___Copy[[#This Row],[Fecha Visita Día 1]]="",2,0))</f>
        <v>0</v>
      </c>
      <c r="CA177" s="56" t="n">
        <f aca="false">IF(Reporte_Consolidación_2022___Copy[[#This Row],[Fecha Visita Día 2]]&gt;=DATE(2022,6,10),1,IF(Reporte_Consolidación_2022___Copy[[#This Row],[Fecha Visita Día 2]]="",2,0))</f>
        <v>0</v>
      </c>
    </row>
    <row r="178" customFormat="false" ht="15" hidden="true" customHeight="false" outlineLevel="0" collapsed="false">
      <c r="A178" s="21" t="s">
        <v>642</v>
      </c>
      <c r="B178" s="21" t="s">
        <v>643</v>
      </c>
      <c r="C178" s="21" t="s">
        <v>67</v>
      </c>
      <c r="D178" s="21" t="s">
        <v>773</v>
      </c>
      <c r="E178" s="21" t="s">
        <v>774</v>
      </c>
      <c r="F178" s="21" t="s">
        <v>825</v>
      </c>
      <c r="G178" s="52" t="n">
        <v>123001000157</v>
      </c>
      <c r="H178" s="0" t="n">
        <v>114</v>
      </c>
      <c r="I178" s="53" t="n">
        <v>44662</v>
      </c>
      <c r="J178" s="54" t="n">
        <v>0.395833333333333</v>
      </c>
      <c r="K178" s="21" t="s">
        <v>15</v>
      </c>
      <c r="L178" s="21" t="s">
        <v>822</v>
      </c>
      <c r="M178" s="53" t="n">
        <v>44678</v>
      </c>
      <c r="N178" s="53" t="n">
        <v>44679</v>
      </c>
      <c r="O178" s="21" t="s">
        <v>826</v>
      </c>
      <c r="P178" s="53" t="n">
        <v>44678</v>
      </c>
      <c r="Q178" s="21" t="s">
        <v>15</v>
      </c>
      <c r="R178" s="53" t="n">
        <v>44678</v>
      </c>
      <c r="S178" s="21" t="s">
        <v>15</v>
      </c>
      <c r="T178" s="53" t="n">
        <v>44678</v>
      </c>
      <c r="U178" s="21" t="s">
        <v>15</v>
      </c>
      <c r="V178" s="53" t="n">
        <v>44678</v>
      </c>
      <c r="W178" s="21" t="s">
        <v>15</v>
      </c>
      <c r="X178" s="53" t="n">
        <v>44678</v>
      </c>
      <c r="Y178" s="21" t="s">
        <v>15</v>
      </c>
      <c r="Z178" s="53" t="n">
        <v>44678</v>
      </c>
      <c r="AA178" s="21" t="s">
        <v>15</v>
      </c>
      <c r="AB178" s="53" t="n">
        <v>44679</v>
      </c>
      <c r="AC178" s="21" t="s">
        <v>15</v>
      </c>
      <c r="AD178" s="53" t="n">
        <v>44678</v>
      </c>
      <c r="AE178" s="21" t="s">
        <v>15</v>
      </c>
      <c r="AF178" s="53" t="n">
        <v>44678</v>
      </c>
      <c r="AG178" s="21" t="s">
        <v>15</v>
      </c>
      <c r="AH178" s="53"/>
      <c r="AI178" s="21" t="s">
        <v>40</v>
      </c>
      <c r="AJ178" s="53" t="n">
        <v>44678</v>
      </c>
      <c r="AK178" s="21" t="s">
        <v>15</v>
      </c>
      <c r="AL178" s="21" t="s">
        <v>648</v>
      </c>
      <c r="AM178" s="21" t="s">
        <v>67</v>
      </c>
      <c r="AN178" s="54" t="n">
        <v>44691.7125</v>
      </c>
      <c r="AO178" s="21" t="s">
        <v>827</v>
      </c>
      <c r="AP178" s="21"/>
      <c r="AQ178" s="21" t="s">
        <v>173</v>
      </c>
      <c r="AR178" s="21" t="s">
        <v>172</v>
      </c>
      <c r="AS178" s="0" t="s">
        <v>173</v>
      </c>
      <c r="AT178" s="21" t="s">
        <v>172</v>
      </c>
      <c r="AU178" s="0" t="s">
        <v>173</v>
      </c>
      <c r="AV178" s="0" t="n">
        <v>55</v>
      </c>
      <c r="AW178" s="0" t="s">
        <v>173</v>
      </c>
      <c r="AX178" s="0" t="n">
        <v>22</v>
      </c>
      <c r="AY178" s="0" t="s">
        <v>173</v>
      </c>
      <c r="AZ178" s="21" t="s">
        <v>172</v>
      </c>
      <c r="BA178" s="0" t="s">
        <v>173</v>
      </c>
      <c r="BB178" s="21" t="s">
        <v>172</v>
      </c>
      <c r="BC178" s="0" t="s">
        <v>173</v>
      </c>
      <c r="BG178" s="21" t="s">
        <v>67</v>
      </c>
      <c r="BH178" s="54" t="n">
        <v>44691.7666666667</v>
      </c>
      <c r="BI178" s="21" t="s">
        <v>643</v>
      </c>
      <c r="BJ178" s="54" t="n">
        <v>44698.6111111111</v>
      </c>
      <c r="BK178" s="55" t="n">
        <f aca="false">COUNTIF(Reporte_Consolidación_2022___Copy[[#This Row],[Estado llamada]],"Realizada")</f>
        <v>1</v>
      </c>
      <c r="BL178" s="55" t="n">
        <f aca="false">COUNTIF(Reporte_Consolidación_2022___Copy[[#This Row],[Estado RID]],"Realizada")</f>
        <v>1</v>
      </c>
      <c r="BM178" s="55" t="n">
        <f aca="false">COUNTIF(Reporte_Consolidación_2022___Copy[[#This Row],[Estado Encuesta Directivos]],"Realizada")</f>
        <v>1</v>
      </c>
      <c r="BN178" s="55" t="n">
        <f aca="false">COUNTIF(Reporte_Consolidación_2022___Copy[[#This Row],[Estado PPT Programa Directivos]],"Realizada")</f>
        <v>1</v>
      </c>
      <c r="BO178" s="55" t="n">
        <f aca="false">COUNTIF(Reporte_Consolidación_2022___Copy[[#This Row],[Estado PPT Programa Docentes]],"Realizada")</f>
        <v>1</v>
      </c>
      <c r="BP178" s="55" t="n">
        <f aca="false">COUNTIF(Reporte_Consolidación_2022___Copy[[#This Row],[Estado Encuesta Docentes]],"Realizada")</f>
        <v>1</v>
      </c>
      <c r="BQ178" s="55" t="n">
        <f aca="false">COUNTIF(Reporte_Consolidación_2022___Copy[[#This Row],[Estado Taller PC Docentes]],"Realizada")</f>
        <v>1</v>
      </c>
      <c r="BR178" s="55" t="n">
        <f aca="false">COUNTIF(Reporte_Consolidación_2022___Copy[[#This Row],[Estado Encuesta Estudiantes]],"Realizada")</f>
        <v>1</v>
      </c>
      <c r="BS178" s="55" t="n">
        <f aca="false">COUNTIF(Reporte_Consolidación_2022___Copy[[#This Row],[Estado Infraestructura]],"Realizada")</f>
        <v>1</v>
      </c>
      <c r="BT178" s="55" t="n">
        <f aca="false">COUNTIF(Reporte_Consolidación_2022___Copy[[#This Row],[Estado Entrevista Líder Área Informática]],"Realizada")</f>
        <v>1</v>
      </c>
      <c r="BU178" s="55" t="n">
        <f aca="false">IF(Reporte_Consolidación_2022___Copy[[#This Row],[Estado Obs Aula]]="Realizada",1,IF(Reporte_Consolidación_2022___Copy[[#This Row],[Estado Obs Aula]]="NO aplica fichas",1,0))</f>
        <v>1</v>
      </c>
      <c r="BV178" s="55" t="n">
        <f aca="false">COUNTIF(Reporte_Consolidación_2022___Copy[[#This Row],[Estado Recolección Documental]],"Realizada")</f>
        <v>1</v>
      </c>
      <c r="BX178" s="56" t="n">
        <f aca="false">COUNTIF(Reporte_Consolidación_2022___Copy[[#This Row],[Nombre Coordinadora]:[Estado Recolección Documental]],"Realizada")</f>
        <v>11</v>
      </c>
      <c r="BY178" s="57" t="n">
        <f aca="false">BX178/12</f>
        <v>0.916666666666667</v>
      </c>
      <c r="BZ178" s="56" t="n">
        <f aca="false">IF(Reporte_Consolidación_2022___Copy[[#This Row],[Fecha Visita Día 1]]&gt;=DATE(2022,6,10),1,IF(Reporte_Consolidación_2022___Copy[[#This Row],[Fecha Visita Día 1]]="",2,0))</f>
        <v>0</v>
      </c>
      <c r="CA178" s="56" t="n">
        <f aca="false">IF(Reporte_Consolidación_2022___Copy[[#This Row],[Fecha Visita Día 2]]&gt;=DATE(2022,6,10),1,IF(Reporte_Consolidación_2022___Copy[[#This Row],[Fecha Visita Día 2]]="",2,0))</f>
        <v>0</v>
      </c>
    </row>
    <row r="179" customFormat="false" ht="15" hidden="true" customHeight="false" outlineLevel="0" collapsed="false">
      <c r="A179" s="21" t="s">
        <v>642</v>
      </c>
      <c r="B179" s="21" t="s">
        <v>643</v>
      </c>
      <c r="C179" s="21" t="s">
        <v>67</v>
      </c>
      <c r="D179" s="21" t="s">
        <v>773</v>
      </c>
      <c r="E179" s="21" t="s">
        <v>774</v>
      </c>
      <c r="F179" s="21" t="s">
        <v>828</v>
      </c>
      <c r="G179" s="52" t="n">
        <v>123001007186</v>
      </c>
      <c r="H179" s="0" t="n">
        <v>115</v>
      </c>
      <c r="I179" s="53" t="n">
        <v>44669</v>
      </c>
      <c r="J179" s="54" t="n">
        <v>0.645833333333333</v>
      </c>
      <c r="K179" s="21" t="s">
        <v>15</v>
      </c>
      <c r="L179" s="21" t="s">
        <v>829</v>
      </c>
      <c r="M179" s="53" t="n">
        <v>44692</v>
      </c>
      <c r="N179" s="53" t="n">
        <v>44693</v>
      </c>
      <c r="O179" s="21" t="s">
        <v>830</v>
      </c>
      <c r="P179" s="53" t="n">
        <v>44692</v>
      </c>
      <c r="Q179" s="21" t="s">
        <v>15</v>
      </c>
      <c r="R179" s="53" t="n">
        <v>44692</v>
      </c>
      <c r="S179" s="21" t="s">
        <v>15</v>
      </c>
      <c r="T179" s="53" t="n">
        <v>44692</v>
      </c>
      <c r="U179" s="21" t="s">
        <v>15</v>
      </c>
      <c r="V179" s="53" t="n">
        <v>44693</v>
      </c>
      <c r="W179" s="21" t="s">
        <v>15</v>
      </c>
      <c r="X179" s="53" t="n">
        <v>44693</v>
      </c>
      <c r="Y179" s="21" t="s">
        <v>15</v>
      </c>
      <c r="Z179" s="53" t="n">
        <v>44693</v>
      </c>
      <c r="AA179" s="21" t="s">
        <v>15</v>
      </c>
      <c r="AB179" s="53" t="n">
        <v>44692</v>
      </c>
      <c r="AC179" s="21" t="s">
        <v>15</v>
      </c>
      <c r="AD179" s="53" t="n">
        <v>44692</v>
      </c>
      <c r="AE179" s="21" t="s">
        <v>15</v>
      </c>
      <c r="AF179" s="53" t="n">
        <v>44693</v>
      </c>
      <c r="AG179" s="21" t="s">
        <v>15</v>
      </c>
      <c r="AH179" s="53"/>
      <c r="AI179" s="21" t="s">
        <v>40</v>
      </c>
      <c r="AJ179" s="53" t="n">
        <v>44693</v>
      </c>
      <c r="AK179" s="21" t="s">
        <v>15</v>
      </c>
      <c r="AL179" s="21" t="s">
        <v>648</v>
      </c>
      <c r="AM179" s="21" t="s">
        <v>67</v>
      </c>
      <c r="AN179" s="54" t="n">
        <v>44695.3972222222</v>
      </c>
      <c r="AO179" s="21" t="s">
        <v>831</v>
      </c>
      <c r="AP179" s="21"/>
      <c r="AQ179" s="21" t="s">
        <v>173</v>
      </c>
      <c r="AR179" s="21" t="s">
        <v>172</v>
      </c>
      <c r="AS179" s="0" t="s">
        <v>173</v>
      </c>
      <c r="AT179" s="21" t="s">
        <v>172</v>
      </c>
      <c r="AU179" s="0" t="s">
        <v>173</v>
      </c>
      <c r="AV179" s="0" t="n">
        <v>72</v>
      </c>
      <c r="AW179" s="0" t="s">
        <v>173</v>
      </c>
      <c r="AX179" s="0" t="n">
        <v>72</v>
      </c>
      <c r="AY179" s="0" t="s">
        <v>173</v>
      </c>
      <c r="AZ179" s="21" t="s">
        <v>172</v>
      </c>
      <c r="BA179" s="0" t="s">
        <v>173</v>
      </c>
      <c r="BB179" s="21" t="s">
        <v>172</v>
      </c>
      <c r="BC179" s="0" t="s">
        <v>173</v>
      </c>
      <c r="BG179" s="21" t="s">
        <v>67</v>
      </c>
      <c r="BH179" s="54" t="n">
        <v>44695.3993055556</v>
      </c>
      <c r="BI179" s="21" t="s">
        <v>643</v>
      </c>
      <c r="BJ179" s="54" t="n">
        <v>44698.6111111111</v>
      </c>
      <c r="BK179" s="55" t="n">
        <f aca="false">COUNTIF(Reporte_Consolidación_2022___Copy[[#This Row],[Estado llamada]],"Realizada")</f>
        <v>1</v>
      </c>
      <c r="BL179" s="55" t="n">
        <f aca="false">COUNTIF(Reporte_Consolidación_2022___Copy[[#This Row],[Estado RID]],"Realizada")</f>
        <v>1</v>
      </c>
      <c r="BM179" s="55" t="n">
        <f aca="false">COUNTIF(Reporte_Consolidación_2022___Copy[[#This Row],[Estado Encuesta Directivos]],"Realizada")</f>
        <v>1</v>
      </c>
      <c r="BN179" s="55" t="n">
        <f aca="false">COUNTIF(Reporte_Consolidación_2022___Copy[[#This Row],[Estado PPT Programa Directivos]],"Realizada")</f>
        <v>1</v>
      </c>
      <c r="BO179" s="55" t="n">
        <f aca="false">COUNTIF(Reporte_Consolidación_2022___Copy[[#This Row],[Estado PPT Programa Docentes]],"Realizada")</f>
        <v>1</v>
      </c>
      <c r="BP179" s="55" t="n">
        <f aca="false">COUNTIF(Reporte_Consolidación_2022___Copy[[#This Row],[Estado Encuesta Docentes]],"Realizada")</f>
        <v>1</v>
      </c>
      <c r="BQ179" s="55" t="n">
        <f aca="false">COUNTIF(Reporte_Consolidación_2022___Copy[[#This Row],[Estado Taller PC Docentes]],"Realizada")</f>
        <v>1</v>
      </c>
      <c r="BR179" s="55" t="n">
        <f aca="false">COUNTIF(Reporte_Consolidación_2022___Copy[[#This Row],[Estado Encuesta Estudiantes]],"Realizada")</f>
        <v>1</v>
      </c>
      <c r="BS179" s="55" t="n">
        <f aca="false">COUNTIF(Reporte_Consolidación_2022___Copy[[#This Row],[Estado Infraestructura]],"Realizada")</f>
        <v>1</v>
      </c>
      <c r="BT179" s="55" t="n">
        <f aca="false">COUNTIF(Reporte_Consolidación_2022___Copy[[#This Row],[Estado Entrevista Líder Área Informática]],"Realizada")</f>
        <v>1</v>
      </c>
      <c r="BU179" s="55" t="n">
        <f aca="false">IF(Reporte_Consolidación_2022___Copy[[#This Row],[Estado Obs Aula]]="Realizada",1,IF(Reporte_Consolidación_2022___Copy[[#This Row],[Estado Obs Aula]]="NO aplica fichas",1,0))</f>
        <v>1</v>
      </c>
      <c r="BV179" s="55" t="n">
        <f aca="false">COUNTIF(Reporte_Consolidación_2022___Copy[[#This Row],[Estado Recolección Documental]],"Realizada")</f>
        <v>1</v>
      </c>
      <c r="BX179" s="56" t="n">
        <f aca="false">COUNTIF(Reporte_Consolidación_2022___Copy[[#This Row],[Nombre Coordinadora]:[Estado Recolección Documental]],"Realizada")</f>
        <v>11</v>
      </c>
      <c r="BY179" s="57" t="n">
        <f aca="false">BX179/12</f>
        <v>0.916666666666667</v>
      </c>
      <c r="BZ179" s="56" t="n">
        <f aca="false">IF(Reporte_Consolidación_2022___Copy[[#This Row],[Fecha Visita Día 1]]&gt;=DATE(2022,6,10),1,IF(Reporte_Consolidación_2022___Copy[[#This Row],[Fecha Visita Día 1]]="",2,0))</f>
        <v>0</v>
      </c>
      <c r="CA179" s="56" t="n">
        <f aca="false">IF(Reporte_Consolidación_2022___Copy[[#This Row],[Fecha Visita Día 2]]&gt;=DATE(2022,6,10),1,IF(Reporte_Consolidación_2022___Copy[[#This Row],[Fecha Visita Día 2]]="",2,0))</f>
        <v>0</v>
      </c>
    </row>
    <row r="180" customFormat="false" ht="15" hidden="true" customHeight="false" outlineLevel="0" collapsed="false">
      <c r="A180" s="21" t="s">
        <v>642</v>
      </c>
      <c r="B180" s="21" t="s">
        <v>643</v>
      </c>
      <c r="C180" s="21" t="s">
        <v>67</v>
      </c>
      <c r="D180" s="21" t="s">
        <v>773</v>
      </c>
      <c r="E180" s="21" t="s">
        <v>774</v>
      </c>
      <c r="F180" s="21" t="s">
        <v>832</v>
      </c>
      <c r="G180" s="52" t="n">
        <v>123001001838</v>
      </c>
      <c r="H180" s="0" t="n">
        <v>116</v>
      </c>
      <c r="I180" s="53" t="n">
        <v>44663</v>
      </c>
      <c r="J180" s="54" t="n">
        <v>0.6875</v>
      </c>
      <c r="K180" s="21" t="s">
        <v>15</v>
      </c>
      <c r="L180" s="21" t="s">
        <v>822</v>
      </c>
      <c r="M180" s="53" t="n">
        <v>44680</v>
      </c>
      <c r="N180" s="53" t="n">
        <v>44683</v>
      </c>
      <c r="O180" s="21" t="s">
        <v>833</v>
      </c>
      <c r="P180" s="53" t="n">
        <v>44680</v>
      </c>
      <c r="Q180" s="21" t="s">
        <v>15</v>
      </c>
      <c r="R180" s="53" t="n">
        <v>44680</v>
      </c>
      <c r="S180" s="21" t="s">
        <v>15</v>
      </c>
      <c r="T180" s="53" t="n">
        <v>44680</v>
      </c>
      <c r="U180" s="21" t="s">
        <v>15</v>
      </c>
      <c r="V180" s="53" t="n">
        <v>44683</v>
      </c>
      <c r="W180" s="21" t="s">
        <v>15</v>
      </c>
      <c r="X180" s="53" t="n">
        <v>44683</v>
      </c>
      <c r="Y180" s="21" t="s">
        <v>15</v>
      </c>
      <c r="Z180" s="53" t="n">
        <v>44683</v>
      </c>
      <c r="AA180" s="21" t="s">
        <v>15</v>
      </c>
      <c r="AB180" s="53" t="n">
        <v>44680</v>
      </c>
      <c r="AC180" s="21" t="s">
        <v>15</v>
      </c>
      <c r="AD180" s="53" t="n">
        <v>44680</v>
      </c>
      <c r="AE180" s="21" t="s">
        <v>15</v>
      </c>
      <c r="AF180" s="53" t="n">
        <v>44680</v>
      </c>
      <c r="AG180" s="21" t="s">
        <v>15</v>
      </c>
      <c r="AH180" s="53"/>
      <c r="AI180" s="21" t="s">
        <v>40</v>
      </c>
      <c r="AJ180" s="53" t="n">
        <v>44683</v>
      </c>
      <c r="AK180" s="21" t="s">
        <v>15</v>
      </c>
      <c r="AL180" s="21" t="s">
        <v>648</v>
      </c>
      <c r="AM180" s="21" t="s">
        <v>67</v>
      </c>
      <c r="AN180" s="54" t="n">
        <v>44683.6826388889</v>
      </c>
      <c r="AO180" s="21" t="s">
        <v>834</v>
      </c>
      <c r="AP180" s="21"/>
      <c r="AQ180" s="21" t="s">
        <v>173</v>
      </c>
      <c r="AR180" s="21" t="s">
        <v>172</v>
      </c>
      <c r="AS180" s="0" t="s">
        <v>173</v>
      </c>
      <c r="AT180" s="21" t="s">
        <v>172</v>
      </c>
      <c r="AU180" s="0" t="s">
        <v>173</v>
      </c>
      <c r="AV180" s="0" t="n">
        <v>79</v>
      </c>
      <c r="AW180" s="0" t="s">
        <v>173</v>
      </c>
      <c r="AX180" s="0" t="n">
        <v>30</v>
      </c>
      <c r="AY180" s="0" t="s">
        <v>173</v>
      </c>
      <c r="AZ180" s="21" t="s">
        <v>172</v>
      </c>
      <c r="BA180" s="0" t="s">
        <v>173</v>
      </c>
      <c r="BB180" s="21" t="s">
        <v>172</v>
      </c>
      <c r="BC180" s="0" t="s">
        <v>173</v>
      </c>
      <c r="BG180" s="21" t="s">
        <v>67</v>
      </c>
      <c r="BH180" s="54" t="n">
        <v>44696.7291666667</v>
      </c>
      <c r="BI180" s="21" t="s">
        <v>643</v>
      </c>
      <c r="BJ180" s="54" t="n">
        <v>44698.6111111111</v>
      </c>
      <c r="BK180" s="55" t="n">
        <f aca="false">COUNTIF(Reporte_Consolidación_2022___Copy[[#This Row],[Estado llamada]],"Realizada")</f>
        <v>1</v>
      </c>
      <c r="BL180" s="55" t="n">
        <f aca="false">COUNTIF(Reporte_Consolidación_2022___Copy[[#This Row],[Estado RID]],"Realizada")</f>
        <v>1</v>
      </c>
      <c r="BM180" s="55" t="n">
        <f aca="false">COUNTIF(Reporte_Consolidación_2022___Copy[[#This Row],[Estado Encuesta Directivos]],"Realizada")</f>
        <v>1</v>
      </c>
      <c r="BN180" s="55" t="n">
        <f aca="false">COUNTIF(Reporte_Consolidación_2022___Copy[[#This Row],[Estado PPT Programa Directivos]],"Realizada")</f>
        <v>1</v>
      </c>
      <c r="BO180" s="55" t="n">
        <f aca="false">COUNTIF(Reporte_Consolidación_2022___Copy[[#This Row],[Estado PPT Programa Docentes]],"Realizada")</f>
        <v>1</v>
      </c>
      <c r="BP180" s="55" t="n">
        <f aca="false">COUNTIF(Reporte_Consolidación_2022___Copy[[#This Row],[Estado Encuesta Docentes]],"Realizada")</f>
        <v>1</v>
      </c>
      <c r="BQ180" s="55" t="n">
        <f aca="false">COUNTIF(Reporte_Consolidación_2022___Copy[[#This Row],[Estado Taller PC Docentes]],"Realizada")</f>
        <v>1</v>
      </c>
      <c r="BR180" s="55" t="n">
        <f aca="false">COUNTIF(Reporte_Consolidación_2022___Copy[[#This Row],[Estado Encuesta Estudiantes]],"Realizada")</f>
        <v>1</v>
      </c>
      <c r="BS180" s="55" t="n">
        <f aca="false">COUNTIF(Reporte_Consolidación_2022___Copy[[#This Row],[Estado Infraestructura]],"Realizada")</f>
        <v>1</v>
      </c>
      <c r="BT180" s="55" t="n">
        <f aca="false">COUNTIF(Reporte_Consolidación_2022___Copy[[#This Row],[Estado Entrevista Líder Área Informática]],"Realizada")</f>
        <v>1</v>
      </c>
      <c r="BU180" s="55" t="n">
        <f aca="false">IF(Reporte_Consolidación_2022___Copy[[#This Row],[Estado Obs Aula]]="Realizada",1,IF(Reporte_Consolidación_2022___Copy[[#This Row],[Estado Obs Aula]]="NO aplica fichas",1,0))</f>
        <v>1</v>
      </c>
      <c r="BV180" s="55" t="n">
        <f aca="false">COUNTIF(Reporte_Consolidación_2022___Copy[[#This Row],[Estado Recolección Documental]],"Realizada")</f>
        <v>1</v>
      </c>
      <c r="BX180" s="56" t="n">
        <f aca="false">COUNTIF(Reporte_Consolidación_2022___Copy[[#This Row],[Nombre Coordinadora]:[Estado Recolección Documental]],"Realizada")</f>
        <v>11</v>
      </c>
      <c r="BY180" s="57" t="n">
        <f aca="false">BX180/12</f>
        <v>0.916666666666667</v>
      </c>
      <c r="BZ180" s="56" t="n">
        <f aca="false">IF(Reporte_Consolidación_2022___Copy[[#This Row],[Fecha Visita Día 1]]&gt;=DATE(2022,6,10),1,IF(Reporte_Consolidación_2022___Copy[[#This Row],[Fecha Visita Día 1]]="",2,0))</f>
        <v>0</v>
      </c>
      <c r="CA180" s="56" t="n">
        <f aca="false">IF(Reporte_Consolidación_2022___Copy[[#This Row],[Fecha Visita Día 2]]&gt;=DATE(2022,6,10),1,IF(Reporte_Consolidación_2022___Copy[[#This Row],[Fecha Visita Día 2]]="",2,0))</f>
        <v>0</v>
      </c>
    </row>
    <row r="181" customFormat="false" ht="15" hidden="true" customHeight="false" outlineLevel="0" collapsed="false">
      <c r="A181" s="21" t="s">
        <v>642</v>
      </c>
      <c r="B181" s="21" t="s">
        <v>643</v>
      </c>
      <c r="C181" s="21" t="s">
        <v>67</v>
      </c>
      <c r="D181" s="21" t="s">
        <v>773</v>
      </c>
      <c r="E181" s="21" t="s">
        <v>774</v>
      </c>
      <c r="F181" s="21" t="s">
        <v>835</v>
      </c>
      <c r="G181" s="52" t="n">
        <v>123001006490</v>
      </c>
      <c r="H181" s="0" t="n">
        <v>117</v>
      </c>
      <c r="I181" s="53" t="n">
        <v>44662</v>
      </c>
      <c r="J181" s="54" t="n">
        <v>0.416666666666667</v>
      </c>
      <c r="K181" s="21" t="s">
        <v>15</v>
      </c>
      <c r="L181" s="21" t="s">
        <v>836</v>
      </c>
      <c r="M181" s="53" t="n">
        <v>44684</v>
      </c>
      <c r="N181" s="53" t="n">
        <v>44685</v>
      </c>
      <c r="O181" s="21" t="s">
        <v>837</v>
      </c>
      <c r="P181" s="53" t="n">
        <v>44684</v>
      </c>
      <c r="Q181" s="21" t="s">
        <v>15</v>
      </c>
      <c r="R181" s="53" t="n">
        <v>44684</v>
      </c>
      <c r="S181" s="21" t="s">
        <v>15</v>
      </c>
      <c r="T181" s="53" t="n">
        <v>44684</v>
      </c>
      <c r="U181" s="21" t="s">
        <v>15</v>
      </c>
      <c r="V181" s="53" t="n">
        <v>44685</v>
      </c>
      <c r="W181" s="21" t="s">
        <v>15</v>
      </c>
      <c r="X181" s="53" t="n">
        <v>44685</v>
      </c>
      <c r="Y181" s="21" t="s">
        <v>15</v>
      </c>
      <c r="Z181" s="53" t="n">
        <v>44685</v>
      </c>
      <c r="AA181" s="21" t="s">
        <v>15</v>
      </c>
      <c r="AB181" s="53" t="n">
        <v>44684</v>
      </c>
      <c r="AC181" s="21" t="s">
        <v>15</v>
      </c>
      <c r="AD181" s="53" t="n">
        <v>44654</v>
      </c>
      <c r="AE181" s="21" t="s">
        <v>15</v>
      </c>
      <c r="AF181" s="53" t="n">
        <v>44684</v>
      </c>
      <c r="AG181" s="21" t="s">
        <v>15</v>
      </c>
      <c r="AH181" s="53"/>
      <c r="AI181" s="21" t="s">
        <v>40</v>
      </c>
      <c r="AJ181" s="53" t="n">
        <v>44685</v>
      </c>
      <c r="AK181" s="21" t="s">
        <v>15</v>
      </c>
      <c r="AL181" s="21" t="s">
        <v>648</v>
      </c>
      <c r="AM181" s="21" t="s">
        <v>67</v>
      </c>
      <c r="AN181" s="54" t="n">
        <v>44686.4888888889</v>
      </c>
      <c r="AO181" s="21" t="s">
        <v>838</v>
      </c>
      <c r="AP181" s="21"/>
      <c r="AQ181" s="21" t="s">
        <v>173</v>
      </c>
      <c r="AR181" s="21" t="s">
        <v>172</v>
      </c>
      <c r="AS181" s="0" t="s">
        <v>173</v>
      </c>
      <c r="AT181" s="21" t="s">
        <v>172</v>
      </c>
      <c r="AU181" s="0" t="s">
        <v>173</v>
      </c>
      <c r="AV181" s="0" t="n">
        <v>74</v>
      </c>
      <c r="AW181" s="0" t="s">
        <v>173</v>
      </c>
      <c r="AX181" s="0" t="n">
        <v>38</v>
      </c>
      <c r="AY181" s="0" t="s">
        <v>173</v>
      </c>
      <c r="AZ181" s="21" t="s">
        <v>172</v>
      </c>
      <c r="BA181" s="0" t="s">
        <v>173</v>
      </c>
      <c r="BB181" s="21" t="s">
        <v>172</v>
      </c>
      <c r="BC181" s="0" t="s">
        <v>173</v>
      </c>
      <c r="BG181" s="21" t="s">
        <v>67</v>
      </c>
      <c r="BH181" s="54" t="n">
        <v>44691.725</v>
      </c>
      <c r="BI181" s="21" t="s">
        <v>643</v>
      </c>
      <c r="BJ181" s="54" t="n">
        <v>44694.5826388889</v>
      </c>
      <c r="BK181" s="55" t="n">
        <f aca="false">COUNTIF(Reporte_Consolidación_2022___Copy[[#This Row],[Estado llamada]],"Realizada")</f>
        <v>1</v>
      </c>
      <c r="BL181" s="55" t="n">
        <f aca="false">COUNTIF(Reporte_Consolidación_2022___Copy[[#This Row],[Estado RID]],"Realizada")</f>
        <v>1</v>
      </c>
      <c r="BM181" s="55" t="n">
        <f aca="false">COUNTIF(Reporte_Consolidación_2022___Copy[[#This Row],[Estado Encuesta Directivos]],"Realizada")</f>
        <v>1</v>
      </c>
      <c r="BN181" s="55" t="n">
        <f aca="false">COUNTIF(Reporte_Consolidación_2022___Copy[[#This Row],[Estado PPT Programa Directivos]],"Realizada")</f>
        <v>1</v>
      </c>
      <c r="BO181" s="55" t="n">
        <f aca="false">COUNTIF(Reporte_Consolidación_2022___Copy[[#This Row],[Estado PPT Programa Docentes]],"Realizada")</f>
        <v>1</v>
      </c>
      <c r="BP181" s="55" t="n">
        <f aca="false">COUNTIF(Reporte_Consolidación_2022___Copy[[#This Row],[Estado Encuesta Docentes]],"Realizada")</f>
        <v>1</v>
      </c>
      <c r="BQ181" s="55" t="n">
        <f aca="false">COUNTIF(Reporte_Consolidación_2022___Copy[[#This Row],[Estado Taller PC Docentes]],"Realizada")</f>
        <v>1</v>
      </c>
      <c r="BR181" s="55" t="n">
        <f aca="false">COUNTIF(Reporte_Consolidación_2022___Copy[[#This Row],[Estado Encuesta Estudiantes]],"Realizada")</f>
        <v>1</v>
      </c>
      <c r="BS181" s="55" t="n">
        <f aca="false">COUNTIF(Reporte_Consolidación_2022___Copy[[#This Row],[Estado Infraestructura]],"Realizada")</f>
        <v>1</v>
      </c>
      <c r="BT181" s="55" t="n">
        <f aca="false">COUNTIF(Reporte_Consolidación_2022___Copy[[#This Row],[Estado Entrevista Líder Área Informática]],"Realizada")</f>
        <v>1</v>
      </c>
      <c r="BU181" s="55" t="n">
        <f aca="false">IF(Reporte_Consolidación_2022___Copy[[#This Row],[Estado Obs Aula]]="Realizada",1,IF(Reporte_Consolidación_2022___Copy[[#This Row],[Estado Obs Aula]]="NO aplica fichas",1,0))</f>
        <v>1</v>
      </c>
      <c r="BV181" s="55" t="n">
        <f aca="false">COUNTIF(Reporte_Consolidación_2022___Copy[[#This Row],[Estado Recolección Documental]],"Realizada")</f>
        <v>1</v>
      </c>
      <c r="BX181" s="56" t="n">
        <f aca="false">COUNTIF(Reporte_Consolidación_2022___Copy[[#This Row],[Nombre Coordinadora]:[Estado Recolección Documental]],"Realizada")</f>
        <v>11</v>
      </c>
      <c r="BY181" s="57" t="n">
        <f aca="false">BX181/12</f>
        <v>0.916666666666667</v>
      </c>
      <c r="BZ181" s="56" t="n">
        <f aca="false">IF(Reporte_Consolidación_2022___Copy[[#This Row],[Fecha Visita Día 1]]&gt;=DATE(2022,6,10),1,IF(Reporte_Consolidación_2022___Copy[[#This Row],[Fecha Visita Día 1]]="",2,0))</f>
        <v>0</v>
      </c>
      <c r="CA181" s="56" t="n">
        <f aca="false">IF(Reporte_Consolidación_2022___Copy[[#This Row],[Fecha Visita Día 2]]&gt;=DATE(2022,6,10),1,IF(Reporte_Consolidación_2022___Copy[[#This Row],[Fecha Visita Día 2]]="",2,0))</f>
        <v>0</v>
      </c>
    </row>
    <row r="182" customFormat="false" ht="15" hidden="false" customHeight="false" outlineLevel="0" collapsed="false">
      <c r="A182" s="21" t="s">
        <v>642</v>
      </c>
      <c r="B182" s="21" t="s">
        <v>643</v>
      </c>
      <c r="C182" s="58" t="s">
        <v>67</v>
      </c>
      <c r="D182" s="21" t="s">
        <v>773</v>
      </c>
      <c r="E182" s="21" t="s">
        <v>774</v>
      </c>
      <c r="F182" s="21" t="s">
        <v>839</v>
      </c>
      <c r="G182" s="52" t="n">
        <v>223001007016</v>
      </c>
      <c r="H182" s="0" t="n">
        <v>118</v>
      </c>
      <c r="I182" s="53" t="n">
        <v>44669</v>
      </c>
      <c r="J182" s="54" t="n">
        <v>0.416666666666667</v>
      </c>
      <c r="K182" s="21" t="s">
        <v>15</v>
      </c>
      <c r="L182" s="21" t="s">
        <v>829</v>
      </c>
      <c r="M182" s="53" t="n">
        <v>44690</v>
      </c>
      <c r="N182" s="53" t="n">
        <v>44691</v>
      </c>
      <c r="O182" s="21" t="s">
        <v>833</v>
      </c>
      <c r="P182" s="53" t="n">
        <v>44690</v>
      </c>
      <c r="Q182" s="21" t="s">
        <v>15</v>
      </c>
      <c r="R182" s="53" t="n">
        <v>44690</v>
      </c>
      <c r="S182" s="21" t="s">
        <v>15</v>
      </c>
      <c r="T182" s="53" t="n">
        <v>44690</v>
      </c>
      <c r="U182" s="21" t="s">
        <v>15</v>
      </c>
      <c r="V182" s="53" t="n">
        <v>44690</v>
      </c>
      <c r="W182" s="21" t="s">
        <v>15</v>
      </c>
      <c r="X182" s="53" t="n">
        <v>44690</v>
      </c>
      <c r="Y182" s="21" t="s">
        <v>15</v>
      </c>
      <c r="Z182" s="53" t="n">
        <v>44690</v>
      </c>
      <c r="AA182" s="21" t="s">
        <v>15</v>
      </c>
      <c r="AB182" s="53" t="n">
        <v>44691</v>
      </c>
      <c r="AC182" s="21" t="s">
        <v>15</v>
      </c>
      <c r="AD182" s="53" t="n">
        <v>44690</v>
      </c>
      <c r="AE182" s="21" t="s">
        <v>15</v>
      </c>
      <c r="AF182" s="53" t="n">
        <v>44691</v>
      </c>
      <c r="AG182" s="21" t="s">
        <v>15</v>
      </c>
      <c r="AH182" s="59" t="n">
        <v>44691</v>
      </c>
      <c r="AI182" s="21" t="s">
        <v>15</v>
      </c>
      <c r="AJ182" s="53" t="n">
        <v>44691</v>
      </c>
      <c r="AK182" s="21" t="s">
        <v>15</v>
      </c>
      <c r="AL182" s="21" t="s">
        <v>648</v>
      </c>
      <c r="AM182" s="21" t="s">
        <v>67</v>
      </c>
      <c r="AN182" s="54" t="n">
        <v>44693.9909722222</v>
      </c>
      <c r="AO182" s="21" t="s">
        <v>840</v>
      </c>
      <c r="AP182" s="21"/>
      <c r="AQ182" s="21" t="s">
        <v>173</v>
      </c>
      <c r="AR182" s="21" t="s">
        <v>172</v>
      </c>
      <c r="AS182" s="0" t="s">
        <v>173</v>
      </c>
      <c r="AT182" s="21" t="s">
        <v>172</v>
      </c>
      <c r="AU182" s="0" t="s">
        <v>173</v>
      </c>
      <c r="AV182" s="0" t="n">
        <v>48</v>
      </c>
      <c r="AW182" s="0" t="s">
        <v>173</v>
      </c>
      <c r="AX182" s="0" t="n">
        <v>24</v>
      </c>
      <c r="AY182" s="0" t="s">
        <v>173</v>
      </c>
      <c r="AZ182" s="21" t="s">
        <v>172</v>
      </c>
      <c r="BA182" s="0" t="s">
        <v>173</v>
      </c>
      <c r="BB182" s="21" t="s">
        <v>172</v>
      </c>
      <c r="BC182" s="0" t="s">
        <v>173</v>
      </c>
      <c r="BG182" s="21" t="s">
        <v>67</v>
      </c>
      <c r="BH182" s="54" t="n">
        <v>44695.8423611111</v>
      </c>
      <c r="BI182" s="21" t="s">
        <v>643</v>
      </c>
      <c r="BJ182" s="54" t="n">
        <v>44698.6111111111</v>
      </c>
      <c r="BK182" s="55" t="n">
        <f aca="false">COUNTIF(Reporte_Consolidación_2022___Copy[[#This Row],[Estado llamada]],"Realizada")</f>
        <v>1</v>
      </c>
      <c r="BL182" s="55" t="n">
        <f aca="false">COUNTIF(Reporte_Consolidación_2022___Copy[[#This Row],[Estado RID]],"Realizada")</f>
        <v>1</v>
      </c>
      <c r="BM182" s="55" t="n">
        <f aca="false">COUNTIF(Reporte_Consolidación_2022___Copy[[#This Row],[Estado Encuesta Directivos]],"Realizada")</f>
        <v>1</v>
      </c>
      <c r="BN182" s="55" t="n">
        <f aca="false">COUNTIF(Reporte_Consolidación_2022___Copy[[#This Row],[Estado PPT Programa Directivos]],"Realizada")</f>
        <v>1</v>
      </c>
      <c r="BO182" s="55" t="n">
        <f aca="false">COUNTIF(Reporte_Consolidación_2022___Copy[[#This Row],[Estado PPT Programa Docentes]],"Realizada")</f>
        <v>1</v>
      </c>
      <c r="BP182" s="55" t="n">
        <f aca="false">COUNTIF(Reporte_Consolidación_2022___Copy[[#This Row],[Estado Encuesta Docentes]],"Realizada")</f>
        <v>1</v>
      </c>
      <c r="BQ182" s="55" t="n">
        <f aca="false">COUNTIF(Reporte_Consolidación_2022___Copy[[#This Row],[Estado Taller PC Docentes]],"Realizada")</f>
        <v>1</v>
      </c>
      <c r="BR182" s="55" t="n">
        <f aca="false">COUNTIF(Reporte_Consolidación_2022___Copy[[#This Row],[Estado Encuesta Estudiantes]],"Realizada")</f>
        <v>1</v>
      </c>
      <c r="BS182" s="55" t="n">
        <f aca="false">COUNTIF(Reporte_Consolidación_2022___Copy[[#This Row],[Estado Infraestructura]],"Realizada")</f>
        <v>1</v>
      </c>
      <c r="BT182" s="55" t="n">
        <f aca="false">COUNTIF(Reporte_Consolidación_2022___Copy[[#This Row],[Estado Entrevista Líder Área Informática]],"Realizada")</f>
        <v>1</v>
      </c>
      <c r="BU182" s="55" t="n">
        <f aca="false">IF(Reporte_Consolidación_2022___Copy[[#This Row],[Estado Obs Aula]]="Realizada",1,IF(Reporte_Consolidación_2022___Copy[[#This Row],[Estado Obs Aula]]="NO aplica fichas",1,0))</f>
        <v>1</v>
      </c>
      <c r="BV182" s="55" t="n">
        <f aca="false">COUNTIF(Reporte_Consolidación_2022___Copy[[#This Row],[Estado Recolección Documental]],"Realizada")</f>
        <v>1</v>
      </c>
      <c r="BX182" s="56" t="n">
        <f aca="false">COUNTIF(Reporte_Consolidación_2022___Copy[[#This Row],[Nombre Coordinadora]:[Estado Recolección Documental]],"Realizada")</f>
        <v>12</v>
      </c>
      <c r="BY182" s="57" t="n">
        <f aca="false">BX182/12</f>
        <v>1</v>
      </c>
      <c r="BZ182" s="56" t="n">
        <f aca="false">IF(Reporte_Consolidación_2022___Copy[[#This Row],[Fecha Visita Día 1]]&gt;=DATE(2022,6,10),1,IF(Reporte_Consolidación_2022___Copy[[#This Row],[Fecha Visita Día 1]]="",2,0))</f>
        <v>0</v>
      </c>
      <c r="CA182" s="56" t="n">
        <f aca="false">IF(Reporte_Consolidación_2022___Copy[[#This Row],[Fecha Visita Día 2]]&gt;=DATE(2022,6,10),1,IF(Reporte_Consolidación_2022___Copy[[#This Row],[Fecha Visita Día 2]]="",2,0))</f>
        <v>0</v>
      </c>
    </row>
    <row r="183" customFormat="false" ht="15" hidden="true" customHeight="false" outlineLevel="0" collapsed="false">
      <c r="A183" s="21" t="s">
        <v>642</v>
      </c>
      <c r="B183" s="21" t="s">
        <v>643</v>
      </c>
      <c r="C183" s="21" t="s">
        <v>67</v>
      </c>
      <c r="D183" s="21" t="s">
        <v>773</v>
      </c>
      <c r="E183" s="21" t="s">
        <v>774</v>
      </c>
      <c r="F183" s="21" t="s">
        <v>841</v>
      </c>
      <c r="G183" s="52" t="n">
        <v>123001800064</v>
      </c>
      <c r="H183" s="0" t="n">
        <v>119</v>
      </c>
      <c r="I183" s="53" t="n">
        <v>44662</v>
      </c>
      <c r="J183" s="54" t="n">
        <v>0.430555555555556</v>
      </c>
      <c r="K183" s="21" t="s">
        <v>15</v>
      </c>
      <c r="L183" s="21" t="s">
        <v>842</v>
      </c>
      <c r="M183" s="53" t="n">
        <v>44676</v>
      </c>
      <c r="N183" s="53" t="n">
        <v>44677</v>
      </c>
      <c r="O183" s="21" t="s">
        <v>843</v>
      </c>
      <c r="P183" s="53" t="n">
        <v>44676</v>
      </c>
      <c r="Q183" s="21" t="s">
        <v>15</v>
      </c>
      <c r="R183" s="53" t="n">
        <v>44676</v>
      </c>
      <c r="S183" s="21" t="s">
        <v>15</v>
      </c>
      <c r="T183" s="53" t="n">
        <v>44676</v>
      </c>
      <c r="U183" s="21" t="s">
        <v>15</v>
      </c>
      <c r="V183" s="53" t="n">
        <v>44676</v>
      </c>
      <c r="W183" s="21" t="s">
        <v>15</v>
      </c>
      <c r="X183" s="53" t="n">
        <v>44676</v>
      </c>
      <c r="Y183" s="21" t="s">
        <v>15</v>
      </c>
      <c r="Z183" s="53" t="n">
        <v>44677</v>
      </c>
      <c r="AA183" s="21" t="s">
        <v>15</v>
      </c>
      <c r="AB183" s="53" t="n">
        <v>44676</v>
      </c>
      <c r="AC183" s="21" t="s">
        <v>15</v>
      </c>
      <c r="AD183" s="53" t="n">
        <v>44676</v>
      </c>
      <c r="AE183" s="21" t="s">
        <v>15</v>
      </c>
      <c r="AF183" s="53" t="n">
        <v>44677</v>
      </c>
      <c r="AG183" s="21" t="s">
        <v>15</v>
      </c>
      <c r="AH183" s="53"/>
      <c r="AI183" s="21" t="s">
        <v>40</v>
      </c>
      <c r="AJ183" s="53" t="n">
        <v>44677</v>
      </c>
      <c r="AK183" s="21" t="s">
        <v>15</v>
      </c>
      <c r="AL183" s="21" t="s">
        <v>648</v>
      </c>
      <c r="AM183" s="21" t="s">
        <v>67</v>
      </c>
      <c r="AN183" s="54" t="n">
        <v>44683.6402777778</v>
      </c>
      <c r="AO183" s="21" t="s">
        <v>844</v>
      </c>
      <c r="AP183" s="21"/>
      <c r="AQ183" s="21" t="s">
        <v>173</v>
      </c>
      <c r="AR183" s="21" t="s">
        <v>172</v>
      </c>
      <c r="AS183" s="0" t="s">
        <v>173</v>
      </c>
      <c r="AT183" s="21" t="s">
        <v>172</v>
      </c>
      <c r="AU183" s="0" t="s">
        <v>173</v>
      </c>
      <c r="AV183" s="0" t="n">
        <v>55</v>
      </c>
      <c r="AW183" s="0" t="s">
        <v>173</v>
      </c>
      <c r="AX183" s="0" t="n">
        <v>16</v>
      </c>
      <c r="AY183" s="0" t="s">
        <v>173</v>
      </c>
      <c r="AZ183" s="21" t="s">
        <v>172</v>
      </c>
      <c r="BA183" s="0" t="s">
        <v>173</v>
      </c>
      <c r="BB183" s="21" t="s">
        <v>172</v>
      </c>
      <c r="BC183" s="0" t="s">
        <v>173</v>
      </c>
      <c r="BG183" s="21" t="s">
        <v>67</v>
      </c>
      <c r="BH183" s="54" t="n">
        <v>44720.6569444445</v>
      </c>
      <c r="BI183" s="21" t="s">
        <v>643</v>
      </c>
      <c r="BJ183" s="54" t="n">
        <v>44698.6111111111</v>
      </c>
      <c r="BK183" s="55" t="n">
        <f aca="false">COUNTIF(Reporte_Consolidación_2022___Copy[[#This Row],[Estado llamada]],"Realizada")</f>
        <v>1</v>
      </c>
      <c r="BL183" s="55" t="n">
        <f aca="false">COUNTIF(Reporte_Consolidación_2022___Copy[[#This Row],[Estado RID]],"Realizada")</f>
        <v>1</v>
      </c>
      <c r="BM183" s="55" t="n">
        <f aca="false">COUNTIF(Reporte_Consolidación_2022___Copy[[#This Row],[Estado Encuesta Directivos]],"Realizada")</f>
        <v>1</v>
      </c>
      <c r="BN183" s="55" t="n">
        <f aca="false">COUNTIF(Reporte_Consolidación_2022___Copy[[#This Row],[Estado PPT Programa Directivos]],"Realizada")</f>
        <v>1</v>
      </c>
      <c r="BO183" s="55" t="n">
        <f aca="false">COUNTIF(Reporte_Consolidación_2022___Copy[[#This Row],[Estado PPT Programa Docentes]],"Realizada")</f>
        <v>1</v>
      </c>
      <c r="BP183" s="55" t="n">
        <f aca="false">COUNTIF(Reporte_Consolidación_2022___Copy[[#This Row],[Estado Encuesta Docentes]],"Realizada")</f>
        <v>1</v>
      </c>
      <c r="BQ183" s="55" t="n">
        <f aca="false">COUNTIF(Reporte_Consolidación_2022___Copy[[#This Row],[Estado Taller PC Docentes]],"Realizada")</f>
        <v>1</v>
      </c>
      <c r="BR183" s="55" t="n">
        <f aca="false">COUNTIF(Reporte_Consolidación_2022___Copy[[#This Row],[Estado Encuesta Estudiantes]],"Realizada")</f>
        <v>1</v>
      </c>
      <c r="BS183" s="55" t="n">
        <f aca="false">COUNTIF(Reporte_Consolidación_2022___Copy[[#This Row],[Estado Infraestructura]],"Realizada")</f>
        <v>1</v>
      </c>
      <c r="BT183" s="55" t="n">
        <f aca="false">COUNTIF(Reporte_Consolidación_2022___Copy[[#This Row],[Estado Entrevista Líder Área Informática]],"Realizada")</f>
        <v>1</v>
      </c>
      <c r="BU183" s="55" t="n">
        <f aca="false">IF(Reporte_Consolidación_2022___Copy[[#This Row],[Estado Obs Aula]]="Realizada",1,IF(Reporte_Consolidación_2022___Copy[[#This Row],[Estado Obs Aula]]="NO aplica fichas",1,0))</f>
        <v>1</v>
      </c>
      <c r="BV183" s="55" t="n">
        <f aca="false">COUNTIF(Reporte_Consolidación_2022___Copy[[#This Row],[Estado Recolección Documental]],"Realizada")</f>
        <v>1</v>
      </c>
      <c r="BX183" s="56" t="n">
        <f aca="false">COUNTIF(Reporte_Consolidación_2022___Copy[[#This Row],[Nombre Coordinadora]:[Estado Recolección Documental]],"Realizada")</f>
        <v>11</v>
      </c>
      <c r="BY183" s="57" t="n">
        <f aca="false">BX183/12</f>
        <v>0.916666666666667</v>
      </c>
      <c r="BZ183" s="56" t="n">
        <f aca="false">IF(Reporte_Consolidación_2022___Copy[[#This Row],[Fecha Visita Día 1]]&gt;=DATE(2022,6,10),1,IF(Reporte_Consolidación_2022___Copy[[#This Row],[Fecha Visita Día 1]]="",2,0))</f>
        <v>0</v>
      </c>
      <c r="CA183" s="56" t="n">
        <f aca="false">IF(Reporte_Consolidación_2022___Copy[[#This Row],[Fecha Visita Día 2]]&gt;=DATE(2022,6,10),1,IF(Reporte_Consolidación_2022___Copy[[#This Row],[Fecha Visita Día 2]]="",2,0))</f>
        <v>0</v>
      </c>
    </row>
    <row r="184" customFormat="false" ht="15" hidden="true" customHeight="false" outlineLevel="0" collapsed="false">
      <c r="A184" s="21" t="s">
        <v>642</v>
      </c>
      <c r="B184" s="21" t="s">
        <v>643</v>
      </c>
      <c r="C184" s="21" t="s">
        <v>69</v>
      </c>
      <c r="D184" s="21" t="s">
        <v>720</v>
      </c>
      <c r="E184" s="21" t="s">
        <v>721</v>
      </c>
      <c r="F184" s="21" t="s">
        <v>845</v>
      </c>
      <c r="G184" s="52" t="n">
        <v>247001006598</v>
      </c>
      <c r="H184" s="0" t="n">
        <v>127</v>
      </c>
      <c r="I184" s="53" t="n">
        <v>44663</v>
      </c>
      <c r="J184" s="54" t="n">
        <v>0.427777777777778</v>
      </c>
      <c r="K184" s="21" t="s">
        <v>15</v>
      </c>
      <c r="L184" s="21" t="s">
        <v>822</v>
      </c>
      <c r="M184" s="53" t="n">
        <v>44683</v>
      </c>
      <c r="N184" s="53" t="n">
        <v>44684</v>
      </c>
      <c r="O184" s="21"/>
      <c r="P184" s="53" t="n">
        <v>44683</v>
      </c>
      <c r="Q184" s="21" t="s">
        <v>15</v>
      </c>
      <c r="R184" s="53" t="n">
        <v>44683</v>
      </c>
      <c r="S184" s="21" t="s">
        <v>15</v>
      </c>
      <c r="T184" s="53" t="n">
        <v>44683</v>
      </c>
      <c r="U184" s="21" t="s">
        <v>15</v>
      </c>
      <c r="V184" s="53" t="n">
        <v>44684</v>
      </c>
      <c r="W184" s="21" t="s">
        <v>15</v>
      </c>
      <c r="X184" s="53" t="n">
        <v>44684</v>
      </c>
      <c r="Y184" s="21" t="s">
        <v>15</v>
      </c>
      <c r="Z184" s="53" t="n">
        <v>44684</v>
      </c>
      <c r="AA184" s="21" t="s">
        <v>15</v>
      </c>
      <c r="AB184" s="53" t="n">
        <v>44683</v>
      </c>
      <c r="AC184" s="21" t="s">
        <v>15</v>
      </c>
      <c r="AD184" s="53" t="n">
        <v>44683</v>
      </c>
      <c r="AE184" s="21" t="s">
        <v>15</v>
      </c>
      <c r="AF184" s="53" t="n">
        <v>44683</v>
      </c>
      <c r="AG184" s="21" t="s">
        <v>15</v>
      </c>
      <c r="AH184" s="53"/>
      <c r="AI184" s="21" t="s">
        <v>40</v>
      </c>
      <c r="AJ184" s="53" t="n">
        <v>44683</v>
      </c>
      <c r="AK184" s="21" t="s">
        <v>15</v>
      </c>
      <c r="AL184" s="21" t="s">
        <v>648</v>
      </c>
      <c r="AM184" s="21" t="s">
        <v>69</v>
      </c>
      <c r="AN184" s="54" t="n">
        <v>44684.9069444444</v>
      </c>
      <c r="AO184" s="21" t="s">
        <v>846</v>
      </c>
      <c r="AP184" s="21"/>
      <c r="AQ184" s="21" t="s">
        <v>173</v>
      </c>
      <c r="AR184" s="21" t="s">
        <v>172</v>
      </c>
      <c r="AS184" s="0" t="s">
        <v>173</v>
      </c>
      <c r="AT184" s="21" t="s">
        <v>172</v>
      </c>
      <c r="AU184" s="0" t="s">
        <v>173</v>
      </c>
      <c r="AV184" s="0" t="n">
        <v>55</v>
      </c>
      <c r="AW184" s="0" t="s">
        <v>173</v>
      </c>
      <c r="AX184" s="0" t="n">
        <v>26</v>
      </c>
      <c r="AY184" s="0" t="s">
        <v>173</v>
      </c>
      <c r="AZ184" s="21" t="s">
        <v>172</v>
      </c>
      <c r="BA184" s="0" t="s">
        <v>173</v>
      </c>
      <c r="BB184" s="21" t="s">
        <v>172</v>
      </c>
      <c r="BC184" s="0" t="s">
        <v>173</v>
      </c>
      <c r="BG184" s="21" t="s">
        <v>69</v>
      </c>
      <c r="BH184" s="54" t="n">
        <v>44718.7090277778</v>
      </c>
      <c r="BI184" s="21" t="s">
        <v>643</v>
      </c>
      <c r="BJ184" s="54" t="n">
        <v>44708.7229166667</v>
      </c>
      <c r="BK184" s="55" t="n">
        <f aca="false">COUNTIF(Reporte_Consolidación_2022___Copy[[#This Row],[Estado llamada]],"Realizada")</f>
        <v>1</v>
      </c>
      <c r="BL184" s="55" t="n">
        <f aca="false">COUNTIF(Reporte_Consolidación_2022___Copy[[#This Row],[Estado RID]],"Realizada")</f>
        <v>1</v>
      </c>
      <c r="BM184" s="55" t="n">
        <f aca="false">COUNTIF(Reporte_Consolidación_2022___Copy[[#This Row],[Estado Encuesta Directivos]],"Realizada")</f>
        <v>1</v>
      </c>
      <c r="BN184" s="55" t="n">
        <f aca="false">COUNTIF(Reporte_Consolidación_2022___Copy[[#This Row],[Estado PPT Programa Directivos]],"Realizada")</f>
        <v>1</v>
      </c>
      <c r="BO184" s="55" t="n">
        <f aca="false">COUNTIF(Reporte_Consolidación_2022___Copy[[#This Row],[Estado PPT Programa Docentes]],"Realizada")</f>
        <v>1</v>
      </c>
      <c r="BP184" s="55" t="n">
        <f aca="false">COUNTIF(Reporte_Consolidación_2022___Copy[[#This Row],[Estado Encuesta Docentes]],"Realizada")</f>
        <v>1</v>
      </c>
      <c r="BQ184" s="55" t="n">
        <f aca="false">COUNTIF(Reporte_Consolidación_2022___Copy[[#This Row],[Estado Taller PC Docentes]],"Realizada")</f>
        <v>1</v>
      </c>
      <c r="BR184" s="55" t="n">
        <f aca="false">COUNTIF(Reporte_Consolidación_2022___Copy[[#This Row],[Estado Encuesta Estudiantes]],"Realizada")</f>
        <v>1</v>
      </c>
      <c r="BS184" s="55" t="n">
        <f aca="false">COUNTIF(Reporte_Consolidación_2022___Copy[[#This Row],[Estado Infraestructura]],"Realizada")</f>
        <v>1</v>
      </c>
      <c r="BT184" s="55" t="n">
        <f aca="false">COUNTIF(Reporte_Consolidación_2022___Copy[[#This Row],[Estado Entrevista Líder Área Informática]],"Realizada")</f>
        <v>1</v>
      </c>
      <c r="BU184" s="55" t="n">
        <f aca="false">IF(Reporte_Consolidación_2022___Copy[[#This Row],[Estado Obs Aula]]="Realizada",1,IF(Reporte_Consolidación_2022___Copy[[#This Row],[Estado Obs Aula]]="NO aplica fichas",1,0))</f>
        <v>1</v>
      </c>
      <c r="BV184" s="55" t="n">
        <f aca="false">COUNTIF(Reporte_Consolidación_2022___Copy[[#This Row],[Estado Recolección Documental]],"Realizada")</f>
        <v>1</v>
      </c>
      <c r="BX184" s="56" t="n">
        <f aca="false">COUNTIF(Reporte_Consolidación_2022___Copy[[#This Row],[Nombre Coordinadora]:[Estado Recolección Documental]],"Realizada")</f>
        <v>11</v>
      </c>
      <c r="BY184" s="57" t="n">
        <f aca="false">BX184/12</f>
        <v>0.916666666666667</v>
      </c>
      <c r="BZ184" s="56" t="n">
        <f aca="false">IF(Reporte_Consolidación_2022___Copy[[#This Row],[Fecha Visita Día 1]]&gt;=DATE(2022,6,10),1,IF(Reporte_Consolidación_2022___Copy[[#This Row],[Fecha Visita Día 1]]="",2,0))</f>
        <v>0</v>
      </c>
      <c r="CA184" s="56" t="n">
        <f aca="false">IF(Reporte_Consolidación_2022___Copy[[#This Row],[Fecha Visita Día 2]]&gt;=DATE(2022,6,10),1,IF(Reporte_Consolidación_2022___Copy[[#This Row],[Fecha Visita Día 2]]="",2,0))</f>
        <v>0</v>
      </c>
    </row>
    <row r="185" customFormat="false" ht="15" hidden="true" customHeight="false" outlineLevel="0" collapsed="false">
      <c r="A185" s="21" t="s">
        <v>642</v>
      </c>
      <c r="B185" s="21" t="s">
        <v>643</v>
      </c>
      <c r="C185" s="21" t="s">
        <v>69</v>
      </c>
      <c r="D185" s="21" t="s">
        <v>720</v>
      </c>
      <c r="E185" s="21" t="s">
        <v>721</v>
      </c>
      <c r="F185" s="21" t="s">
        <v>847</v>
      </c>
      <c r="G185" s="52" t="n">
        <v>247001001791</v>
      </c>
      <c r="H185" s="0" t="n">
        <v>128</v>
      </c>
      <c r="I185" s="53"/>
      <c r="J185" s="54"/>
      <c r="K185" s="21" t="s">
        <v>16</v>
      </c>
      <c r="L185" s="21"/>
      <c r="M185" s="53"/>
      <c r="N185" s="53"/>
      <c r="O185" s="21"/>
      <c r="P185" s="53"/>
      <c r="Q185" s="21" t="s">
        <v>16</v>
      </c>
      <c r="R185" s="53"/>
      <c r="S185" s="21" t="s">
        <v>16</v>
      </c>
      <c r="T185" s="53"/>
      <c r="U185" s="21" t="s">
        <v>16</v>
      </c>
      <c r="V185" s="53"/>
      <c r="W185" s="21" t="s">
        <v>16</v>
      </c>
      <c r="X185" s="53"/>
      <c r="Y185" s="21" t="s">
        <v>16</v>
      </c>
      <c r="Z185" s="53"/>
      <c r="AA185" s="21" t="s">
        <v>16</v>
      </c>
      <c r="AB185" s="53"/>
      <c r="AC185" s="21" t="s">
        <v>16</v>
      </c>
      <c r="AD185" s="53"/>
      <c r="AE185" s="21" t="s">
        <v>16</v>
      </c>
      <c r="AF185" s="53"/>
      <c r="AG185" s="21" t="s">
        <v>16</v>
      </c>
      <c r="AH185" s="53"/>
      <c r="AI185" s="21" t="s">
        <v>16</v>
      </c>
      <c r="AJ185" s="53"/>
      <c r="AK185" s="21" t="s">
        <v>16</v>
      </c>
      <c r="AL185" s="21"/>
      <c r="AM185" s="21" t="s">
        <v>643</v>
      </c>
      <c r="AN185" s="54" t="n">
        <v>44718.4673611111</v>
      </c>
      <c r="AO185" s="21"/>
      <c r="AP185" s="21"/>
      <c r="AQ185" s="21"/>
      <c r="AR185" s="21"/>
      <c r="AT185" s="21"/>
      <c r="AZ185" s="21"/>
      <c r="BB185" s="21"/>
      <c r="BG185" s="21" t="s">
        <v>643</v>
      </c>
      <c r="BH185" s="54" t="n">
        <v>44718.4673611111</v>
      </c>
      <c r="BI185" s="21" t="s">
        <v>643</v>
      </c>
      <c r="BJ185" s="54" t="n">
        <v>44718.4673611111</v>
      </c>
      <c r="BK185" s="55" t="n">
        <f aca="false">COUNTIF(Reporte_Consolidación_2022___Copy[[#This Row],[Estado llamada]],"Realizada")</f>
        <v>0</v>
      </c>
      <c r="BL185" s="55" t="n">
        <f aca="false">COUNTIF(Reporte_Consolidación_2022___Copy[[#This Row],[Estado RID]],"Realizada")</f>
        <v>0</v>
      </c>
      <c r="BM185" s="55" t="n">
        <f aca="false">COUNTIF(Reporte_Consolidación_2022___Copy[[#This Row],[Estado Encuesta Directivos]],"Realizada")</f>
        <v>0</v>
      </c>
      <c r="BN185" s="55" t="n">
        <f aca="false">COUNTIF(Reporte_Consolidación_2022___Copy[[#This Row],[Estado PPT Programa Directivos]],"Realizada")</f>
        <v>0</v>
      </c>
      <c r="BO185" s="55" t="n">
        <f aca="false">COUNTIF(Reporte_Consolidación_2022___Copy[[#This Row],[Estado PPT Programa Docentes]],"Realizada")</f>
        <v>0</v>
      </c>
      <c r="BP185" s="55" t="n">
        <f aca="false">COUNTIF(Reporte_Consolidación_2022___Copy[[#This Row],[Estado Encuesta Docentes]],"Realizada")</f>
        <v>0</v>
      </c>
      <c r="BQ185" s="55" t="n">
        <f aca="false">COUNTIF(Reporte_Consolidación_2022___Copy[[#This Row],[Estado Taller PC Docentes]],"Realizada")</f>
        <v>0</v>
      </c>
      <c r="BR185" s="55" t="n">
        <f aca="false">COUNTIF(Reporte_Consolidación_2022___Copy[[#This Row],[Estado Encuesta Estudiantes]],"Realizada")</f>
        <v>0</v>
      </c>
      <c r="BS185" s="55" t="n">
        <f aca="false">COUNTIF(Reporte_Consolidación_2022___Copy[[#This Row],[Estado Infraestructura]],"Realizada")</f>
        <v>0</v>
      </c>
      <c r="BT185" s="55" t="n">
        <f aca="false">COUNTIF(Reporte_Consolidación_2022___Copy[[#This Row],[Estado Entrevista Líder Área Informática]],"Realizada")</f>
        <v>0</v>
      </c>
      <c r="BU185" s="55" t="n">
        <f aca="false">IF(Reporte_Consolidación_2022___Copy[[#This Row],[Estado Obs Aula]]="Realizada",1,IF(Reporte_Consolidación_2022___Copy[[#This Row],[Estado Obs Aula]]="NO aplica fichas",1,0))</f>
        <v>0</v>
      </c>
      <c r="BV185" s="55" t="n">
        <f aca="false">COUNTIF(Reporte_Consolidación_2022___Copy[[#This Row],[Estado Recolección Documental]],"Realizada")</f>
        <v>0</v>
      </c>
      <c r="BX185" s="56" t="n">
        <f aca="false">COUNTIF(Reporte_Consolidación_2022___Copy[[#This Row],[Nombre Coordinadora]:[Estado Recolección Documental]],"Realizada")</f>
        <v>0</v>
      </c>
      <c r="BY185" s="57" t="n">
        <f aca="false">BX185/12</f>
        <v>0</v>
      </c>
      <c r="BZ185" s="56" t="n">
        <f aca="false">IF(Reporte_Consolidación_2022___Copy[[#This Row],[Fecha Visita Día 1]]&gt;=DATE(2022,6,10),1,IF(Reporte_Consolidación_2022___Copy[[#This Row],[Fecha Visita Día 1]]="",2,0))</f>
        <v>2</v>
      </c>
      <c r="CA185" s="56" t="n">
        <f aca="false">IF(Reporte_Consolidación_2022___Copy[[#This Row],[Fecha Visita Día 2]]&gt;=DATE(2022,6,10),1,IF(Reporte_Consolidación_2022___Copy[[#This Row],[Fecha Visita Día 2]]="",2,0))</f>
        <v>2</v>
      </c>
    </row>
    <row r="186" customFormat="false" ht="15" hidden="true" customHeight="false" outlineLevel="0" collapsed="false">
      <c r="A186" s="21" t="s">
        <v>642</v>
      </c>
      <c r="B186" s="21" t="s">
        <v>643</v>
      </c>
      <c r="C186" s="21" t="s">
        <v>69</v>
      </c>
      <c r="D186" s="21" t="s">
        <v>720</v>
      </c>
      <c r="E186" s="21" t="s">
        <v>721</v>
      </c>
      <c r="F186" s="21" t="s">
        <v>848</v>
      </c>
      <c r="G186" s="52" t="n">
        <v>147001051360</v>
      </c>
      <c r="H186" s="0" t="n">
        <v>129</v>
      </c>
      <c r="I186" s="53" t="n">
        <v>44662</v>
      </c>
      <c r="J186" s="54" t="n">
        <v>0.440277777777778</v>
      </c>
      <c r="K186" s="21" t="s">
        <v>15</v>
      </c>
      <c r="L186" s="21" t="s">
        <v>822</v>
      </c>
      <c r="M186" s="53" t="n">
        <v>44670</v>
      </c>
      <c r="N186" s="53" t="n">
        <v>44671</v>
      </c>
      <c r="O186" s="21"/>
      <c r="P186" s="53" t="n">
        <v>44670</v>
      </c>
      <c r="Q186" s="21" t="s">
        <v>15</v>
      </c>
      <c r="R186" s="53" t="n">
        <v>44670</v>
      </c>
      <c r="S186" s="21" t="s">
        <v>15</v>
      </c>
      <c r="T186" s="53" t="n">
        <v>44670</v>
      </c>
      <c r="U186" s="21" t="s">
        <v>15</v>
      </c>
      <c r="V186" s="53" t="n">
        <v>44670</v>
      </c>
      <c r="W186" s="21" t="s">
        <v>15</v>
      </c>
      <c r="X186" s="53" t="n">
        <v>44670</v>
      </c>
      <c r="Y186" s="21" t="s">
        <v>15</v>
      </c>
      <c r="Z186" s="53" t="n">
        <v>44670</v>
      </c>
      <c r="AA186" s="21" t="s">
        <v>15</v>
      </c>
      <c r="AB186" s="53" t="n">
        <v>44670</v>
      </c>
      <c r="AC186" s="21" t="s">
        <v>15</v>
      </c>
      <c r="AD186" s="53" t="n">
        <v>44670</v>
      </c>
      <c r="AE186" s="21" t="s">
        <v>15</v>
      </c>
      <c r="AF186" s="53" t="n">
        <v>44670</v>
      </c>
      <c r="AG186" s="21" t="s">
        <v>15</v>
      </c>
      <c r="AH186" s="53"/>
      <c r="AI186" s="21" t="s">
        <v>40</v>
      </c>
      <c r="AJ186" s="53" t="n">
        <v>44670</v>
      </c>
      <c r="AK186" s="21" t="s">
        <v>15</v>
      </c>
      <c r="AL186" s="21" t="s">
        <v>648</v>
      </c>
      <c r="AM186" s="21" t="s">
        <v>69</v>
      </c>
      <c r="AN186" s="54" t="n">
        <v>44684.9069444444</v>
      </c>
      <c r="AO186" s="21" t="s">
        <v>849</v>
      </c>
      <c r="AP186" s="21"/>
      <c r="AQ186" s="21" t="s">
        <v>173</v>
      </c>
      <c r="AR186" s="21" t="s">
        <v>172</v>
      </c>
      <c r="AS186" s="0" t="s">
        <v>173</v>
      </c>
      <c r="AT186" s="21" t="s">
        <v>172</v>
      </c>
      <c r="AU186" s="0" t="s">
        <v>173</v>
      </c>
      <c r="AV186" s="0" t="n">
        <v>67</v>
      </c>
      <c r="AW186" s="0" t="s">
        <v>173</v>
      </c>
      <c r="AX186" s="0" t="n">
        <v>26</v>
      </c>
      <c r="AY186" s="0" t="s">
        <v>173</v>
      </c>
      <c r="AZ186" s="21" t="s">
        <v>172</v>
      </c>
      <c r="BA186" s="0" t="s">
        <v>173</v>
      </c>
      <c r="BB186" s="21" t="s">
        <v>172</v>
      </c>
      <c r="BC186" s="0" t="s">
        <v>173</v>
      </c>
      <c r="BG186" s="21" t="s">
        <v>69</v>
      </c>
      <c r="BH186" s="54" t="n">
        <v>44718.7090277778</v>
      </c>
      <c r="BI186" s="21" t="s">
        <v>643</v>
      </c>
      <c r="BJ186" s="54" t="n">
        <v>44708.7229166667</v>
      </c>
      <c r="BK186" s="55" t="n">
        <f aca="false">COUNTIF(Reporte_Consolidación_2022___Copy[[#This Row],[Estado llamada]],"Realizada")</f>
        <v>1</v>
      </c>
      <c r="BL186" s="55" t="n">
        <f aca="false">COUNTIF(Reporte_Consolidación_2022___Copy[[#This Row],[Estado RID]],"Realizada")</f>
        <v>1</v>
      </c>
      <c r="BM186" s="55" t="n">
        <f aca="false">COUNTIF(Reporte_Consolidación_2022___Copy[[#This Row],[Estado Encuesta Directivos]],"Realizada")</f>
        <v>1</v>
      </c>
      <c r="BN186" s="55" t="n">
        <f aca="false">COUNTIF(Reporte_Consolidación_2022___Copy[[#This Row],[Estado PPT Programa Directivos]],"Realizada")</f>
        <v>1</v>
      </c>
      <c r="BO186" s="55" t="n">
        <f aca="false">COUNTIF(Reporte_Consolidación_2022___Copy[[#This Row],[Estado PPT Programa Docentes]],"Realizada")</f>
        <v>1</v>
      </c>
      <c r="BP186" s="55" t="n">
        <f aca="false">COUNTIF(Reporte_Consolidación_2022___Copy[[#This Row],[Estado Encuesta Docentes]],"Realizada")</f>
        <v>1</v>
      </c>
      <c r="BQ186" s="55" t="n">
        <f aca="false">COUNTIF(Reporte_Consolidación_2022___Copy[[#This Row],[Estado Taller PC Docentes]],"Realizada")</f>
        <v>1</v>
      </c>
      <c r="BR186" s="55" t="n">
        <f aca="false">COUNTIF(Reporte_Consolidación_2022___Copy[[#This Row],[Estado Encuesta Estudiantes]],"Realizada")</f>
        <v>1</v>
      </c>
      <c r="BS186" s="55" t="n">
        <f aca="false">COUNTIF(Reporte_Consolidación_2022___Copy[[#This Row],[Estado Infraestructura]],"Realizada")</f>
        <v>1</v>
      </c>
      <c r="BT186" s="55" t="n">
        <f aca="false">COUNTIF(Reporte_Consolidación_2022___Copy[[#This Row],[Estado Entrevista Líder Área Informática]],"Realizada")</f>
        <v>1</v>
      </c>
      <c r="BU186" s="55" t="n">
        <f aca="false">IF(Reporte_Consolidación_2022___Copy[[#This Row],[Estado Obs Aula]]="Realizada",1,IF(Reporte_Consolidación_2022___Copy[[#This Row],[Estado Obs Aula]]="NO aplica fichas",1,0))</f>
        <v>1</v>
      </c>
      <c r="BV186" s="55" t="n">
        <f aca="false">COUNTIF(Reporte_Consolidación_2022___Copy[[#This Row],[Estado Recolección Documental]],"Realizada")</f>
        <v>1</v>
      </c>
      <c r="BX186" s="56" t="n">
        <f aca="false">COUNTIF(Reporte_Consolidación_2022___Copy[[#This Row],[Nombre Coordinadora]:[Estado Recolección Documental]],"Realizada")</f>
        <v>11</v>
      </c>
      <c r="BY186" s="57" t="n">
        <f aca="false">BX186/12</f>
        <v>0.916666666666667</v>
      </c>
      <c r="BZ186" s="56" t="n">
        <f aca="false">IF(Reporte_Consolidación_2022___Copy[[#This Row],[Fecha Visita Día 1]]&gt;=DATE(2022,6,10),1,IF(Reporte_Consolidación_2022___Copy[[#This Row],[Fecha Visita Día 1]]="",2,0))</f>
        <v>0</v>
      </c>
      <c r="CA186" s="56" t="n">
        <f aca="false">IF(Reporte_Consolidación_2022___Copy[[#This Row],[Fecha Visita Día 2]]&gt;=DATE(2022,6,10),1,IF(Reporte_Consolidación_2022___Copy[[#This Row],[Fecha Visita Día 2]]="",2,0))</f>
        <v>0</v>
      </c>
    </row>
    <row r="187" customFormat="false" ht="15" hidden="true" customHeight="false" outlineLevel="0" collapsed="false">
      <c r="A187" s="21" t="s">
        <v>642</v>
      </c>
      <c r="B187" s="21" t="s">
        <v>643</v>
      </c>
      <c r="C187" s="21" t="s">
        <v>69</v>
      </c>
      <c r="D187" s="21" t="s">
        <v>720</v>
      </c>
      <c r="E187" s="21" t="s">
        <v>721</v>
      </c>
      <c r="F187" s="21" t="s">
        <v>850</v>
      </c>
      <c r="G187" s="52" t="n">
        <v>147001001800</v>
      </c>
      <c r="H187" s="0" t="n">
        <v>130</v>
      </c>
      <c r="I187" s="53" t="n">
        <v>44659</v>
      </c>
      <c r="J187" s="54" t="n">
        <v>0.65</v>
      </c>
      <c r="K187" s="21" t="s">
        <v>15</v>
      </c>
      <c r="L187" s="21" t="s">
        <v>822</v>
      </c>
      <c r="M187" s="53" t="n">
        <v>44672</v>
      </c>
      <c r="N187" s="53" t="n">
        <v>44673</v>
      </c>
      <c r="O187" s="21"/>
      <c r="P187" s="53" t="n">
        <v>44672</v>
      </c>
      <c r="Q187" s="21" t="s">
        <v>15</v>
      </c>
      <c r="R187" s="53" t="n">
        <v>44672</v>
      </c>
      <c r="S187" s="21" t="s">
        <v>15</v>
      </c>
      <c r="T187" s="53" t="n">
        <v>44672</v>
      </c>
      <c r="U187" s="21" t="s">
        <v>15</v>
      </c>
      <c r="V187" s="53" t="n">
        <v>44672</v>
      </c>
      <c r="W187" s="21" t="s">
        <v>15</v>
      </c>
      <c r="X187" s="53" t="n">
        <v>44672</v>
      </c>
      <c r="Y187" s="21" t="s">
        <v>15</v>
      </c>
      <c r="Z187" s="53" t="n">
        <v>44672</v>
      </c>
      <c r="AA187" s="21" t="s">
        <v>15</v>
      </c>
      <c r="AB187" s="53" t="n">
        <v>44672</v>
      </c>
      <c r="AC187" s="21" t="s">
        <v>15</v>
      </c>
      <c r="AD187" s="53" t="n">
        <v>44672</v>
      </c>
      <c r="AE187" s="21" t="s">
        <v>15</v>
      </c>
      <c r="AF187" s="53" t="n">
        <v>44672</v>
      </c>
      <c r="AG187" s="21" t="s">
        <v>15</v>
      </c>
      <c r="AH187" s="53"/>
      <c r="AI187" s="21" t="s">
        <v>40</v>
      </c>
      <c r="AJ187" s="53" t="n">
        <v>44672</v>
      </c>
      <c r="AK187" s="21" t="s">
        <v>15</v>
      </c>
      <c r="AL187" s="21" t="s">
        <v>648</v>
      </c>
      <c r="AM187" s="21" t="s">
        <v>69</v>
      </c>
      <c r="AN187" s="54" t="n">
        <v>44684.9069444444</v>
      </c>
      <c r="AO187" s="21" t="s">
        <v>851</v>
      </c>
      <c r="AP187" s="21"/>
      <c r="AQ187" s="21" t="s">
        <v>173</v>
      </c>
      <c r="AR187" s="21" t="s">
        <v>172</v>
      </c>
      <c r="AS187" s="0" t="s">
        <v>173</v>
      </c>
      <c r="AT187" s="21" t="s">
        <v>172</v>
      </c>
      <c r="AU187" s="0" t="s">
        <v>173</v>
      </c>
      <c r="AV187" s="0" t="n">
        <v>95</v>
      </c>
      <c r="AW187" s="0" t="s">
        <v>173</v>
      </c>
      <c r="AX187" s="0" t="n">
        <v>27</v>
      </c>
      <c r="AY187" s="0" t="s">
        <v>173</v>
      </c>
      <c r="AZ187" s="21" t="s">
        <v>172</v>
      </c>
      <c r="BA187" s="0" t="s">
        <v>173</v>
      </c>
      <c r="BB187" s="21" t="s">
        <v>172</v>
      </c>
      <c r="BC187" s="0" t="s">
        <v>173</v>
      </c>
      <c r="BG187" s="21" t="s">
        <v>69</v>
      </c>
      <c r="BH187" s="54" t="n">
        <v>44719.5923611111</v>
      </c>
      <c r="BI187" s="21" t="s">
        <v>643</v>
      </c>
      <c r="BJ187" s="54" t="n">
        <v>44708.7229166667</v>
      </c>
      <c r="BK187" s="55" t="n">
        <f aca="false">COUNTIF(Reporte_Consolidación_2022___Copy[[#This Row],[Estado llamada]],"Realizada")</f>
        <v>1</v>
      </c>
      <c r="BL187" s="55" t="n">
        <f aca="false">COUNTIF(Reporte_Consolidación_2022___Copy[[#This Row],[Estado RID]],"Realizada")</f>
        <v>1</v>
      </c>
      <c r="BM187" s="55" t="n">
        <f aca="false">COUNTIF(Reporte_Consolidación_2022___Copy[[#This Row],[Estado Encuesta Directivos]],"Realizada")</f>
        <v>1</v>
      </c>
      <c r="BN187" s="55" t="n">
        <f aca="false">COUNTIF(Reporte_Consolidación_2022___Copy[[#This Row],[Estado PPT Programa Directivos]],"Realizada")</f>
        <v>1</v>
      </c>
      <c r="BO187" s="55" t="n">
        <f aca="false">COUNTIF(Reporte_Consolidación_2022___Copy[[#This Row],[Estado PPT Programa Docentes]],"Realizada")</f>
        <v>1</v>
      </c>
      <c r="BP187" s="55" t="n">
        <f aca="false">COUNTIF(Reporte_Consolidación_2022___Copy[[#This Row],[Estado Encuesta Docentes]],"Realizada")</f>
        <v>1</v>
      </c>
      <c r="BQ187" s="55" t="n">
        <f aca="false">COUNTIF(Reporte_Consolidación_2022___Copy[[#This Row],[Estado Taller PC Docentes]],"Realizada")</f>
        <v>1</v>
      </c>
      <c r="BR187" s="55" t="n">
        <f aca="false">COUNTIF(Reporte_Consolidación_2022___Copy[[#This Row],[Estado Encuesta Estudiantes]],"Realizada")</f>
        <v>1</v>
      </c>
      <c r="BS187" s="55" t="n">
        <f aca="false">COUNTIF(Reporte_Consolidación_2022___Copy[[#This Row],[Estado Infraestructura]],"Realizada")</f>
        <v>1</v>
      </c>
      <c r="BT187" s="55" t="n">
        <f aca="false">COUNTIF(Reporte_Consolidación_2022___Copy[[#This Row],[Estado Entrevista Líder Área Informática]],"Realizada")</f>
        <v>1</v>
      </c>
      <c r="BU187" s="55" t="n">
        <f aca="false">IF(Reporte_Consolidación_2022___Copy[[#This Row],[Estado Obs Aula]]="Realizada",1,IF(Reporte_Consolidación_2022___Copy[[#This Row],[Estado Obs Aula]]="NO aplica fichas",1,0))</f>
        <v>1</v>
      </c>
      <c r="BV187" s="55" t="n">
        <f aca="false">COUNTIF(Reporte_Consolidación_2022___Copy[[#This Row],[Estado Recolección Documental]],"Realizada")</f>
        <v>1</v>
      </c>
      <c r="BX187" s="56" t="n">
        <f aca="false">COUNTIF(Reporte_Consolidación_2022___Copy[[#This Row],[Nombre Coordinadora]:[Estado Recolección Documental]],"Realizada")</f>
        <v>11</v>
      </c>
      <c r="BY187" s="57" t="n">
        <f aca="false">BX187/12</f>
        <v>0.916666666666667</v>
      </c>
      <c r="BZ187" s="56" t="n">
        <f aca="false">IF(Reporte_Consolidación_2022___Copy[[#This Row],[Fecha Visita Día 1]]&gt;=DATE(2022,6,10),1,IF(Reporte_Consolidación_2022___Copy[[#This Row],[Fecha Visita Día 1]]="",2,0))</f>
        <v>0</v>
      </c>
      <c r="CA187" s="56" t="n">
        <f aca="false">IF(Reporte_Consolidación_2022___Copy[[#This Row],[Fecha Visita Día 2]]&gt;=DATE(2022,6,10),1,IF(Reporte_Consolidación_2022___Copy[[#This Row],[Fecha Visita Día 2]]="",2,0))</f>
        <v>0</v>
      </c>
    </row>
    <row r="188" customFormat="false" ht="15" hidden="true" customHeight="false" outlineLevel="0" collapsed="false">
      <c r="A188" s="21" t="s">
        <v>642</v>
      </c>
      <c r="B188" s="21" t="s">
        <v>643</v>
      </c>
      <c r="C188" s="21" t="s">
        <v>69</v>
      </c>
      <c r="D188" s="21" t="s">
        <v>720</v>
      </c>
      <c r="E188" s="21" t="s">
        <v>721</v>
      </c>
      <c r="F188" s="21" t="s">
        <v>852</v>
      </c>
      <c r="G188" s="52" t="n">
        <v>147001053133</v>
      </c>
      <c r="H188" s="0" t="n">
        <v>131</v>
      </c>
      <c r="I188" s="53" t="n">
        <v>44662</v>
      </c>
      <c r="J188" s="54" t="n">
        <v>0.465277777777778</v>
      </c>
      <c r="K188" s="21" t="s">
        <v>15</v>
      </c>
      <c r="L188" s="21" t="s">
        <v>822</v>
      </c>
      <c r="M188" s="53" t="n">
        <v>44685</v>
      </c>
      <c r="N188" s="53" t="n">
        <v>44686</v>
      </c>
      <c r="O188" s="21"/>
      <c r="P188" s="53" t="n">
        <v>44686</v>
      </c>
      <c r="Q188" s="21" t="s">
        <v>15</v>
      </c>
      <c r="R188" s="53" t="n">
        <v>44686</v>
      </c>
      <c r="S188" s="21" t="s">
        <v>15</v>
      </c>
      <c r="T188" s="53" t="n">
        <v>44686</v>
      </c>
      <c r="U188" s="21" t="s">
        <v>15</v>
      </c>
      <c r="V188" s="53" t="n">
        <v>44685</v>
      </c>
      <c r="W188" s="21" t="s">
        <v>15</v>
      </c>
      <c r="X188" s="53" t="n">
        <v>44685</v>
      </c>
      <c r="Y188" s="21" t="s">
        <v>15</v>
      </c>
      <c r="Z188" s="53" t="n">
        <v>44685</v>
      </c>
      <c r="AA188" s="21" t="s">
        <v>15</v>
      </c>
      <c r="AB188" s="53" t="n">
        <v>44686</v>
      </c>
      <c r="AC188" s="21" t="s">
        <v>15</v>
      </c>
      <c r="AD188" s="53" t="n">
        <v>44686</v>
      </c>
      <c r="AE188" s="21" t="s">
        <v>15</v>
      </c>
      <c r="AF188" s="53" t="n">
        <v>44686</v>
      </c>
      <c r="AG188" s="21" t="s">
        <v>15</v>
      </c>
      <c r="AH188" s="53"/>
      <c r="AI188" s="21" t="s">
        <v>40</v>
      </c>
      <c r="AJ188" s="53" t="n">
        <v>44655</v>
      </c>
      <c r="AK188" s="21" t="s">
        <v>15</v>
      </c>
      <c r="AL188" s="21" t="s">
        <v>648</v>
      </c>
      <c r="AM188" s="21" t="s">
        <v>69</v>
      </c>
      <c r="AN188" s="54" t="n">
        <v>44686.7111111111</v>
      </c>
      <c r="AO188" s="21" t="s">
        <v>853</v>
      </c>
      <c r="AP188" s="21"/>
      <c r="AQ188" s="21" t="s">
        <v>173</v>
      </c>
      <c r="AR188" s="21" t="s">
        <v>172</v>
      </c>
      <c r="AS188" s="0" t="s">
        <v>173</v>
      </c>
      <c r="AT188" s="21" t="s">
        <v>172</v>
      </c>
      <c r="AU188" s="0" t="s">
        <v>173</v>
      </c>
      <c r="AV188" s="0" t="n">
        <v>81</v>
      </c>
      <c r="AW188" s="0" t="s">
        <v>173</v>
      </c>
      <c r="AX188" s="0" t="n">
        <v>28</v>
      </c>
      <c r="AY188" s="0" t="s">
        <v>173</v>
      </c>
      <c r="AZ188" s="21" t="s">
        <v>172</v>
      </c>
      <c r="BA188" s="0" t="s">
        <v>173</v>
      </c>
      <c r="BB188" s="21" t="s">
        <v>172</v>
      </c>
      <c r="BC188" s="0" t="s">
        <v>173</v>
      </c>
      <c r="BG188" s="21" t="s">
        <v>69</v>
      </c>
      <c r="BH188" s="54" t="n">
        <v>44699.6819444444</v>
      </c>
      <c r="BI188" s="21" t="s">
        <v>643</v>
      </c>
      <c r="BJ188" s="54" t="n">
        <v>44708.7229166667</v>
      </c>
      <c r="BK188" s="55" t="n">
        <f aca="false">COUNTIF(Reporte_Consolidación_2022___Copy[[#This Row],[Estado llamada]],"Realizada")</f>
        <v>1</v>
      </c>
      <c r="BL188" s="55" t="n">
        <f aca="false">COUNTIF(Reporte_Consolidación_2022___Copy[[#This Row],[Estado RID]],"Realizada")</f>
        <v>1</v>
      </c>
      <c r="BM188" s="55" t="n">
        <f aca="false">COUNTIF(Reporte_Consolidación_2022___Copy[[#This Row],[Estado Encuesta Directivos]],"Realizada")</f>
        <v>1</v>
      </c>
      <c r="BN188" s="55" t="n">
        <f aca="false">COUNTIF(Reporte_Consolidación_2022___Copy[[#This Row],[Estado PPT Programa Directivos]],"Realizada")</f>
        <v>1</v>
      </c>
      <c r="BO188" s="55" t="n">
        <f aca="false">COUNTIF(Reporte_Consolidación_2022___Copy[[#This Row],[Estado PPT Programa Docentes]],"Realizada")</f>
        <v>1</v>
      </c>
      <c r="BP188" s="55" t="n">
        <f aca="false">COUNTIF(Reporte_Consolidación_2022___Copy[[#This Row],[Estado Encuesta Docentes]],"Realizada")</f>
        <v>1</v>
      </c>
      <c r="BQ188" s="55" t="n">
        <f aca="false">COUNTIF(Reporte_Consolidación_2022___Copy[[#This Row],[Estado Taller PC Docentes]],"Realizada")</f>
        <v>1</v>
      </c>
      <c r="BR188" s="55" t="n">
        <f aca="false">COUNTIF(Reporte_Consolidación_2022___Copy[[#This Row],[Estado Encuesta Estudiantes]],"Realizada")</f>
        <v>1</v>
      </c>
      <c r="BS188" s="55" t="n">
        <f aca="false">COUNTIF(Reporte_Consolidación_2022___Copy[[#This Row],[Estado Infraestructura]],"Realizada")</f>
        <v>1</v>
      </c>
      <c r="BT188" s="55" t="n">
        <f aca="false">COUNTIF(Reporte_Consolidación_2022___Copy[[#This Row],[Estado Entrevista Líder Área Informática]],"Realizada")</f>
        <v>1</v>
      </c>
      <c r="BU188" s="55" t="n">
        <f aca="false">IF(Reporte_Consolidación_2022___Copy[[#This Row],[Estado Obs Aula]]="Realizada",1,IF(Reporte_Consolidación_2022___Copy[[#This Row],[Estado Obs Aula]]="NO aplica fichas",1,0))</f>
        <v>1</v>
      </c>
      <c r="BV188" s="55" t="n">
        <f aca="false">COUNTIF(Reporte_Consolidación_2022___Copy[[#This Row],[Estado Recolección Documental]],"Realizada")</f>
        <v>1</v>
      </c>
      <c r="BX188" s="56" t="n">
        <f aca="false">COUNTIF(Reporte_Consolidación_2022___Copy[[#This Row],[Nombre Coordinadora]:[Estado Recolección Documental]],"Realizada")</f>
        <v>11</v>
      </c>
      <c r="BY188" s="57" t="n">
        <f aca="false">BX188/12</f>
        <v>0.916666666666667</v>
      </c>
      <c r="BZ188" s="56" t="n">
        <f aca="false">IF(Reporte_Consolidación_2022___Copy[[#This Row],[Fecha Visita Día 1]]&gt;=DATE(2022,6,10),1,IF(Reporte_Consolidación_2022___Copy[[#This Row],[Fecha Visita Día 1]]="",2,0))</f>
        <v>0</v>
      </c>
      <c r="CA188" s="56" t="n">
        <f aca="false">IF(Reporte_Consolidación_2022___Copy[[#This Row],[Fecha Visita Día 2]]&gt;=DATE(2022,6,10),1,IF(Reporte_Consolidación_2022___Copy[[#This Row],[Fecha Visita Día 2]]="",2,0))</f>
        <v>0</v>
      </c>
    </row>
    <row r="189" customFormat="false" ht="15" hidden="true" customHeight="false" outlineLevel="0" collapsed="false">
      <c r="A189" s="21" t="s">
        <v>642</v>
      </c>
      <c r="B189" s="21" t="s">
        <v>643</v>
      </c>
      <c r="C189" s="21" t="s">
        <v>69</v>
      </c>
      <c r="D189" s="21" t="s">
        <v>720</v>
      </c>
      <c r="E189" s="21" t="s">
        <v>721</v>
      </c>
      <c r="F189" s="21" t="s">
        <v>854</v>
      </c>
      <c r="G189" s="52" t="n">
        <v>147001052592</v>
      </c>
      <c r="H189" s="0" t="n">
        <v>132</v>
      </c>
      <c r="I189" s="53" t="n">
        <v>44662</v>
      </c>
      <c r="J189" s="54" t="n">
        <v>0.474305555555556</v>
      </c>
      <c r="K189" s="21" t="s">
        <v>15</v>
      </c>
      <c r="L189" s="21" t="s">
        <v>822</v>
      </c>
      <c r="M189" s="53" t="n">
        <v>44678</v>
      </c>
      <c r="N189" s="53" t="n">
        <v>44679</v>
      </c>
      <c r="O189" s="21"/>
      <c r="P189" s="53" t="n">
        <v>44678</v>
      </c>
      <c r="Q189" s="21" t="s">
        <v>15</v>
      </c>
      <c r="R189" s="53" t="n">
        <v>44678</v>
      </c>
      <c r="S189" s="21" t="s">
        <v>15</v>
      </c>
      <c r="T189" s="53" t="n">
        <v>44678</v>
      </c>
      <c r="U189" s="21" t="s">
        <v>15</v>
      </c>
      <c r="V189" s="53" t="n">
        <v>44679</v>
      </c>
      <c r="W189" s="21" t="s">
        <v>15</v>
      </c>
      <c r="X189" s="53" t="n">
        <v>44679</v>
      </c>
      <c r="Y189" s="21" t="s">
        <v>15</v>
      </c>
      <c r="Z189" s="53" t="n">
        <v>44679</v>
      </c>
      <c r="AA189" s="21" t="s">
        <v>15</v>
      </c>
      <c r="AB189" s="53" t="n">
        <v>44678</v>
      </c>
      <c r="AC189" s="21" t="s">
        <v>15</v>
      </c>
      <c r="AD189" s="53" t="n">
        <v>44678</v>
      </c>
      <c r="AE189" s="21" t="s">
        <v>15</v>
      </c>
      <c r="AF189" s="53" t="n">
        <v>44678</v>
      </c>
      <c r="AG189" s="21" t="s">
        <v>15</v>
      </c>
      <c r="AH189" s="53"/>
      <c r="AI189" s="21" t="s">
        <v>40</v>
      </c>
      <c r="AJ189" s="53" t="n">
        <v>44678</v>
      </c>
      <c r="AK189" s="21" t="s">
        <v>15</v>
      </c>
      <c r="AL189" s="21" t="s">
        <v>648</v>
      </c>
      <c r="AM189" s="21" t="s">
        <v>69</v>
      </c>
      <c r="AN189" s="54" t="n">
        <v>44684.9069444444</v>
      </c>
      <c r="AO189" s="21" t="s">
        <v>855</v>
      </c>
      <c r="AP189" s="21"/>
      <c r="AQ189" s="21" t="s">
        <v>173</v>
      </c>
      <c r="AR189" s="21" t="s">
        <v>172</v>
      </c>
      <c r="AS189" s="0" t="s">
        <v>173</v>
      </c>
      <c r="AT189" s="21" t="s">
        <v>172</v>
      </c>
      <c r="AU189" s="0" t="s">
        <v>173</v>
      </c>
      <c r="AV189" s="0" t="n">
        <v>62</v>
      </c>
      <c r="AW189" s="0" t="s">
        <v>173</v>
      </c>
      <c r="AX189" s="0" t="n">
        <v>25</v>
      </c>
      <c r="AY189" s="0" t="s">
        <v>173</v>
      </c>
      <c r="AZ189" s="21" t="s">
        <v>172</v>
      </c>
      <c r="BA189" s="0" t="s">
        <v>173</v>
      </c>
      <c r="BB189" s="21" t="s">
        <v>172</v>
      </c>
      <c r="BC189" s="0" t="s">
        <v>173</v>
      </c>
      <c r="BG189" s="21" t="s">
        <v>69</v>
      </c>
      <c r="BH189" s="54" t="n">
        <v>44690.6201388889</v>
      </c>
      <c r="BI189" s="21" t="s">
        <v>643</v>
      </c>
      <c r="BJ189" s="54" t="n">
        <v>44708.7229166667</v>
      </c>
      <c r="BK189" s="55" t="n">
        <f aca="false">COUNTIF(Reporte_Consolidación_2022___Copy[[#This Row],[Estado llamada]],"Realizada")</f>
        <v>1</v>
      </c>
      <c r="BL189" s="55" t="n">
        <f aca="false">COUNTIF(Reporte_Consolidación_2022___Copy[[#This Row],[Estado RID]],"Realizada")</f>
        <v>1</v>
      </c>
      <c r="BM189" s="55" t="n">
        <f aca="false">COUNTIF(Reporte_Consolidación_2022___Copy[[#This Row],[Estado Encuesta Directivos]],"Realizada")</f>
        <v>1</v>
      </c>
      <c r="BN189" s="55" t="n">
        <f aca="false">COUNTIF(Reporte_Consolidación_2022___Copy[[#This Row],[Estado PPT Programa Directivos]],"Realizada")</f>
        <v>1</v>
      </c>
      <c r="BO189" s="55" t="n">
        <f aca="false">COUNTIF(Reporte_Consolidación_2022___Copy[[#This Row],[Estado PPT Programa Docentes]],"Realizada")</f>
        <v>1</v>
      </c>
      <c r="BP189" s="55" t="n">
        <f aca="false">COUNTIF(Reporte_Consolidación_2022___Copy[[#This Row],[Estado Encuesta Docentes]],"Realizada")</f>
        <v>1</v>
      </c>
      <c r="BQ189" s="55" t="n">
        <f aca="false">COUNTIF(Reporte_Consolidación_2022___Copy[[#This Row],[Estado Taller PC Docentes]],"Realizada")</f>
        <v>1</v>
      </c>
      <c r="BR189" s="55" t="n">
        <f aca="false">COUNTIF(Reporte_Consolidación_2022___Copy[[#This Row],[Estado Encuesta Estudiantes]],"Realizada")</f>
        <v>1</v>
      </c>
      <c r="BS189" s="55" t="n">
        <f aca="false">COUNTIF(Reporte_Consolidación_2022___Copy[[#This Row],[Estado Infraestructura]],"Realizada")</f>
        <v>1</v>
      </c>
      <c r="BT189" s="55" t="n">
        <f aca="false">COUNTIF(Reporte_Consolidación_2022___Copy[[#This Row],[Estado Entrevista Líder Área Informática]],"Realizada")</f>
        <v>1</v>
      </c>
      <c r="BU189" s="55" t="n">
        <f aca="false">IF(Reporte_Consolidación_2022___Copy[[#This Row],[Estado Obs Aula]]="Realizada",1,IF(Reporte_Consolidación_2022___Copy[[#This Row],[Estado Obs Aula]]="NO aplica fichas",1,0))</f>
        <v>1</v>
      </c>
      <c r="BV189" s="55" t="n">
        <f aca="false">COUNTIF(Reporte_Consolidación_2022___Copy[[#This Row],[Estado Recolección Documental]],"Realizada")</f>
        <v>1</v>
      </c>
      <c r="BX189" s="56" t="n">
        <f aca="false">COUNTIF(Reporte_Consolidación_2022___Copy[[#This Row],[Nombre Coordinadora]:[Estado Recolección Documental]],"Realizada")</f>
        <v>11</v>
      </c>
      <c r="BY189" s="57" t="n">
        <f aca="false">BX189/12</f>
        <v>0.916666666666667</v>
      </c>
      <c r="BZ189" s="56" t="n">
        <f aca="false">IF(Reporte_Consolidación_2022___Copy[[#This Row],[Fecha Visita Día 1]]&gt;=DATE(2022,6,10),1,IF(Reporte_Consolidación_2022___Copy[[#This Row],[Fecha Visita Día 1]]="",2,0))</f>
        <v>0</v>
      </c>
      <c r="CA189" s="56" t="n">
        <f aca="false">IF(Reporte_Consolidación_2022___Copy[[#This Row],[Fecha Visita Día 2]]&gt;=DATE(2022,6,10),1,IF(Reporte_Consolidación_2022___Copy[[#This Row],[Fecha Visita Día 2]]="",2,0))</f>
        <v>0</v>
      </c>
    </row>
    <row r="190" customFormat="false" ht="15" hidden="true" customHeight="false" outlineLevel="0" collapsed="false">
      <c r="A190" s="21" t="s">
        <v>642</v>
      </c>
      <c r="B190" s="21" t="s">
        <v>643</v>
      </c>
      <c r="C190" s="21" t="s">
        <v>69</v>
      </c>
      <c r="D190" s="21" t="s">
        <v>720</v>
      </c>
      <c r="E190" s="21" t="s">
        <v>721</v>
      </c>
      <c r="F190" s="21" t="s">
        <v>856</v>
      </c>
      <c r="G190" s="52" t="n">
        <v>147001000285</v>
      </c>
      <c r="H190" s="0" t="n">
        <v>133</v>
      </c>
      <c r="I190" s="53" t="n">
        <v>44662</v>
      </c>
      <c r="J190" s="54" t="n">
        <v>0.647222222222222</v>
      </c>
      <c r="K190" s="21" t="s">
        <v>15</v>
      </c>
      <c r="L190" s="21" t="s">
        <v>822</v>
      </c>
      <c r="M190" s="53" t="n">
        <v>44680</v>
      </c>
      <c r="N190" s="53" t="n">
        <v>44683</v>
      </c>
      <c r="O190" s="21"/>
      <c r="P190" s="53" t="n">
        <v>44680</v>
      </c>
      <c r="Q190" s="21" t="s">
        <v>15</v>
      </c>
      <c r="R190" s="53" t="n">
        <v>44680</v>
      </c>
      <c r="S190" s="21" t="s">
        <v>15</v>
      </c>
      <c r="T190" s="53" t="n">
        <v>44680</v>
      </c>
      <c r="U190" s="21" t="s">
        <v>15</v>
      </c>
      <c r="V190" s="53" t="n">
        <v>44680</v>
      </c>
      <c r="W190" s="21" t="s">
        <v>15</v>
      </c>
      <c r="X190" s="53" t="n">
        <v>44680</v>
      </c>
      <c r="Y190" s="21" t="s">
        <v>15</v>
      </c>
      <c r="Z190" s="53" t="n">
        <v>44680</v>
      </c>
      <c r="AA190" s="21" t="s">
        <v>15</v>
      </c>
      <c r="AB190" s="53" t="n">
        <v>44680</v>
      </c>
      <c r="AC190" s="21" t="s">
        <v>15</v>
      </c>
      <c r="AD190" s="53" t="n">
        <v>44680</v>
      </c>
      <c r="AE190" s="21" t="s">
        <v>15</v>
      </c>
      <c r="AF190" s="53" t="n">
        <v>44680</v>
      </c>
      <c r="AG190" s="21" t="s">
        <v>15</v>
      </c>
      <c r="AH190" s="53"/>
      <c r="AI190" s="21" t="s">
        <v>40</v>
      </c>
      <c r="AJ190" s="53" t="n">
        <v>44680</v>
      </c>
      <c r="AK190" s="21" t="s">
        <v>15</v>
      </c>
      <c r="AL190" s="21" t="s">
        <v>648</v>
      </c>
      <c r="AM190" s="21" t="s">
        <v>69</v>
      </c>
      <c r="AN190" s="54" t="n">
        <v>44684.9069444444</v>
      </c>
      <c r="AO190" s="21" t="s">
        <v>857</v>
      </c>
      <c r="AP190" s="21"/>
      <c r="AQ190" s="21" t="s">
        <v>173</v>
      </c>
      <c r="AR190" s="21" t="s">
        <v>172</v>
      </c>
      <c r="AS190" s="0" t="s">
        <v>173</v>
      </c>
      <c r="AT190" s="21" t="s">
        <v>172</v>
      </c>
      <c r="AU190" s="0" t="s">
        <v>173</v>
      </c>
      <c r="AV190" s="0" t="n">
        <v>109</v>
      </c>
      <c r="AW190" s="0" t="s">
        <v>173</v>
      </c>
      <c r="AX190" s="0" t="n">
        <v>35</v>
      </c>
      <c r="AY190" s="0" t="s">
        <v>173</v>
      </c>
      <c r="AZ190" s="21" t="s">
        <v>172</v>
      </c>
      <c r="BA190" s="0" t="s">
        <v>173</v>
      </c>
      <c r="BB190" s="21" t="s">
        <v>172</v>
      </c>
      <c r="BC190" s="0" t="s">
        <v>173</v>
      </c>
      <c r="BG190" s="21" t="s">
        <v>69</v>
      </c>
      <c r="BH190" s="54" t="n">
        <v>44713.6798611111</v>
      </c>
      <c r="BI190" s="21" t="s">
        <v>643</v>
      </c>
      <c r="BJ190" s="54" t="n">
        <v>44708.7236111111</v>
      </c>
      <c r="BK190" s="55" t="n">
        <f aca="false">COUNTIF(Reporte_Consolidación_2022___Copy[[#This Row],[Estado llamada]],"Realizada")</f>
        <v>1</v>
      </c>
      <c r="BL190" s="55" t="n">
        <f aca="false">COUNTIF(Reporte_Consolidación_2022___Copy[[#This Row],[Estado RID]],"Realizada")</f>
        <v>1</v>
      </c>
      <c r="BM190" s="55" t="n">
        <f aca="false">COUNTIF(Reporte_Consolidación_2022___Copy[[#This Row],[Estado Encuesta Directivos]],"Realizada")</f>
        <v>1</v>
      </c>
      <c r="BN190" s="55" t="n">
        <f aca="false">COUNTIF(Reporte_Consolidación_2022___Copy[[#This Row],[Estado PPT Programa Directivos]],"Realizada")</f>
        <v>1</v>
      </c>
      <c r="BO190" s="55" t="n">
        <f aca="false">COUNTIF(Reporte_Consolidación_2022___Copy[[#This Row],[Estado PPT Programa Docentes]],"Realizada")</f>
        <v>1</v>
      </c>
      <c r="BP190" s="55" t="n">
        <f aca="false">COUNTIF(Reporte_Consolidación_2022___Copy[[#This Row],[Estado Encuesta Docentes]],"Realizada")</f>
        <v>1</v>
      </c>
      <c r="BQ190" s="55" t="n">
        <f aca="false">COUNTIF(Reporte_Consolidación_2022___Copy[[#This Row],[Estado Taller PC Docentes]],"Realizada")</f>
        <v>1</v>
      </c>
      <c r="BR190" s="55" t="n">
        <f aca="false">COUNTIF(Reporte_Consolidación_2022___Copy[[#This Row],[Estado Encuesta Estudiantes]],"Realizada")</f>
        <v>1</v>
      </c>
      <c r="BS190" s="55" t="n">
        <f aca="false">COUNTIF(Reporte_Consolidación_2022___Copy[[#This Row],[Estado Infraestructura]],"Realizada")</f>
        <v>1</v>
      </c>
      <c r="BT190" s="55" t="n">
        <f aca="false">COUNTIF(Reporte_Consolidación_2022___Copy[[#This Row],[Estado Entrevista Líder Área Informática]],"Realizada")</f>
        <v>1</v>
      </c>
      <c r="BU190" s="55" t="n">
        <f aca="false">IF(Reporte_Consolidación_2022___Copy[[#This Row],[Estado Obs Aula]]="Realizada",1,IF(Reporte_Consolidación_2022___Copy[[#This Row],[Estado Obs Aula]]="NO aplica fichas",1,0))</f>
        <v>1</v>
      </c>
      <c r="BV190" s="55" t="n">
        <f aca="false">COUNTIF(Reporte_Consolidación_2022___Copy[[#This Row],[Estado Recolección Documental]],"Realizada")</f>
        <v>1</v>
      </c>
      <c r="BX190" s="56" t="n">
        <f aca="false">COUNTIF(Reporte_Consolidación_2022___Copy[[#This Row],[Nombre Coordinadora]:[Estado Recolección Documental]],"Realizada")</f>
        <v>11</v>
      </c>
      <c r="BY190" s="57" t="n">
        <f aca="false">BX190/12</f>
        <v>0.916666666666667</v>
      </c>
      <c r="BZ190" s="56" t="n">
        <f aca="false">IF(Reporte_Consolidación_2022___Copy[[#This Row],[Fecha Visita Día 1]]&gt;=DATE(2022,6,10),1,IF(Reporte_Consolidación_2022___Copy[[#This Row],[Fecha Visita Día 1]]="",2,0))</f>
        <v>0</v>
      </c>
      <c r="CA190" s="56" t="n">
        <f aca="false">IF(Reporte_Consolidación_2022___Copy[[#This Row],[Fecha Visita Día 2]]&gt;=DATE(2022,6,10),1,IF(Reporte_Consolidación_2022___Copy[[#This Row],[Fecha Visita Día 2]]="",2,0))</f>
        <v>0</v>
      </c>
    </row>
    <row r="191" customFormat="false" ht="15" hidden="true" customHeight="false" outlineLevel="0" collapsed="false">
      <c r="A191" s="21" t="s">
        <v>642</v>
      </c>
      <c r="B191" s="21" t="s">
        <v>643</v>
      </c>
      <c r="C191" s="21" t="s">
        <v>71</v>
      </c>
      <c r="D191" s="21" t="s">
        <v>858</v>
      </c>
      <c r="E191" s="21" t="s">
        <v>859</v>
      </c>
      <c r="F191" s="21" t="s">
        <v>860</v>
      </c>
      <c r="G191" s="52" t="n">
        <v>170001000414</v>
      </c>
      <c r="H191" s="0" t="n">
        <v>148</v>
      </c>
      <c r="I191" s="53" t="n">
        <v>44657</v>
      </c>
      <c r="J191" s="54" t="n">
        <v>0.450694444444444</v>
      </c>
      <c r="K191" s="21" t="s">
        <v>15</v>
      </c>
      <c r="L191" s="21" t="s">
        <v>861</v>
      </c>
      <c r="M191" s="53" t="n">
        <v>44677</v>
      </c>
      <c r="N191" s="53" t="n">
        <v>44697</v>
      </c>
      <c r="O191" s="21" t="s">
        <v>862</v>
      </c>
      <c r="P191" s="53" t="n">
        <v>44677</v>
      </c>
      <c r="Q191" s="21" t="s">
        <v>15</v>
      </c>
      <c r="R191" s="53" t="n">
        <v>44677</v>
      </c>
      <c r="S191" s="21" t="s">
        <v>15</v>
      </c>
      <c r="T191" s="53" t="n">
        <v>44677</v>
      </c>
      <c r="U191" s="21" t="s">
        <v>15</v>
      </c>
      <c r="V191" s="53" t="n">
        <v>44677</v>
      </c>
      <c r="W191" s="21" t="s">
        <v>15</v>
      </c>
      <c r="X191" s="53" t="n">
        <v>44677</v>
      </c>
      <c r="Y191" s="21" t="s">
        <v>15</v>
      </c>
      <c r="Z191" s="53" t="n">
        <v>44693</v>
      </c>
      <c r="AA191" s="21" t="s">
        <v>15</v>
      </c>
      <c r="AB191" s="53" t="n">
        <v>44694</v>
      </c>
      <c r="AC191" s="21" t="s">
        <v>15</v>
      </c>
      <c r="AD191" s="53" t="n">
        <v>44677</v>
      </c>
      <c r="AE191" s="21" t="s">
        <v>15</v>
      </c>
      <c r="AF191" s="53" t="n">
        <v>44677</v>
      </c>
      <c r="AG191" s="21" t="s">
        <v>15</v>
      </c>
      <c r="AH191" s="53"/>
      <c r="AI191" s="21" t="s">
        <v>40</v>
      </c>
      <c r="AJ191" s="53" t="n">
        <v>44687</v>
      </c>
      <c r="AK191" s="21" t="s">
        <v>15</v>
      </c>
      <c r="AL191" s="21" t="s">
        <v>648</v>
      </c>
      <c r="AM191" s="21" t="s">
        <v>863</v>
      </c>
      <c r="AN191" s="54" t="n">
        <v>44697.35</v>
      </c>
      <c r="AO191" s="21" t="s">
        <v>864</v>
      </c>
      <c r="AP191" s="21"/>
      <c r="AQ191" s="21" t="s">
        <v>173</v>
      </c>
      <c r="AR191" s="21" t="s">
        <v>172</v>
      </c>
      <c r="AS191" s="0" t="s">
        <v>173</v>
      </c>
      <c r="AT191" s="21" t="s">
        <v>172</v>
      </c>
      <c r="AU191" s="0" t="s">
        <v>173</v>
      </c>
      <c r="AV191" s="0" t="n">
        <v>116</v>
      </c>
      <c r="AW191" s="0" t="s">
        <v>173</v>
      </c>
      <c r="AX191" s="0" t="n">
        <v>96</v>
      </c>
      <c r="AY191" s="0" t="s">
        <v>173</v>
      </c>
      <c r="AZ191" s="21" t="s">
        <v>172</v>
      </c>
      <c r="BA191" s="0" t="s">
        <v>173</v>
      </c>
      <c r="BB191" s="21" t="s">
        <v>172</v>
      </c>
      <c r="BC191" s="0" t="s">
        <v>173</v>
      </c>
      <c r="BG191" s="21" t="s">
        <v>863</v>
      </c>
      <c r="BH191" s="54" t="n">
        <v>44706.5277777778</v>
      </c>
      <c r="BI191" s="21" t="s">
        <v>643</v>
      </c>
      <c r="BJ191" s="54" t="n">
        <v>44708.71875</v>
      </c>
      <c r="BK191" s="55" t="n">
        <f aca="false">COUNTIF(Reporte_Consolidación_2022___Copy[[#This Row],[Estado llamada]],"Realizada")</f>
        <v>1</v>
      </c>
      <c r="BL191" s="55" t="n">
        <f aca="false">COUNTIF(Reporte_Consolidación_2022___Copy[[#This Row],[Estado RID]],"Realizada")</f>
        <v>1</v>
      </c>
      <c r="BM191" s="55" t="n">
        <f aca="false">COUNTIF(Reporte_Consolidación_2022___Copy[[#This Row],[Estado Encuesta Directivos]],"Realizada")</f>
        <v>1</v>
      </c>
      <c r="BN191" s="55" t="n">
        <f aca="false">COUNTIF(Reporte_Consolidación_2022___Copy[[#This Row],[Estado PPT Programa Directivos]],"Realizada")</f>
        <v>1</v>
      </c>
      <c r="BO191" s="55" t="n">
        <f aca="false">COUNTIF(Reporte_Consolidación_2022___Copy[[#This Row],[Estado PPT Programa Docentes]],"Realizada")</f>
        <v>1</v>
      </c>
      <c r="BP191" s="55" t="n">
        <f aca="false">COUNTIF(Reporte_Consolidación_2022___Copy[[#This Row],[Estado Encuesta Docentes]],"Realizada")</f>
        <v>1</v>
      </c>
      <c r="BQ191" s="55" t="n">
        <f aca="false">COUNTIF(Reporte_Consolidación_2022___Copy[[#This Row],[Estado Taller PC Docentes]],"Realizada")</f>
        <v>1</v>
      </c>
      <c r="BR191" s="55" t="n">
        <f aca="false">COUNTIF(Reporte_Consolidación_2022___Copy[[#This Row],[Estado Encuesta Estudiantes]],"Realizada")</f>
        <v>1</v>
      </c>
      <c r="BS191" s="55" t="n">
        <f aca="false">COUNTIF(Reporte_Consolidación_2022___Copy[[#This Row],[Estado Infraestructura]],"Realizada")</f>
        <v>1</v>
      </c>
      <c r="BT191" s="55" t="n">
        <f aca="false">COUNTIF(Reporte_Consolidación_2022___Copy[[#This Row],[Estado Entrevista Líder Área Informática]],"Realizada")</f>
        <v>1</v>
      </c>
      <c r="BU191" s="55" t="n">
        <f aca="false">IF(Reporte_Consolidación_2022___Copy[[#This Row],[Estado Obs Aula]]="Realizada",1,IF(Reporte_Consolidación_2022___Copy[[#This Row],[Estado Obs Aula]]="NO aplica fichas",1,0))</f>
        <v>1</v>
      </c>
      <c r="BV191" s="55" t="n">
        <f aca="false">COUNTIF(Reporte_Consolidación_2022___Copy[[#This Row],[Estado Recolección Documental]],"Realizada")</f>
        <v>1</v>
      </c>
      <c r="BX191" s="56" t="n">
        <f aca="false">COUNTIF(Reporte_Consolidación_2022___Copy[[#This Row],[Nombre Coordinadora]:[Estado Recolección Documental]],"Realizada")</f>
        <v>11</v>
      </c>
      <c r="BY191" s="57" t="n">
        <f aca="false">BX191/12</f>
        <v>0.916666666666667</v>
      </c>
      <c r="BZ191" s="56" t="n">
        <f aca="false">IF(Reporte_Consolidación_2022___Copy[[#This Row],[Fecha Visita Día 1]]&gt;=DATE(2022,6,10),1,IF(Reporte_Consolidación_2022___Copy[[#This Row],[Fecha Visita Día 1]]="",2,0))</f>
        <v>0</v>
      </c>
      <c r="CA191" s="56" t="n">
        <f aca="false">IF(Reporte_Consolidación_2022___Copy[[#This Row],[Fecha Visita Día 2]]&gt;=DATE(2022,6,10),1,IF(Reporte_Consolidación_2022___Copy[[#This Row],[Fecha Visita Día 2]]="",2,0))</f>
        <v>0</v>
      </c>
    </row>
    <row r="192" customFormat="false" ht="15" hidden="false" customHeight="false" outlineLevel="0" collapsed="false">
      <c r="A192" s="21" t="s">
        <v>642</v>
      </c>
      <c r="B192" s="21" t="s">
        <v>643</v>
      </c>
      <c r="C192" s="58" t="s">
        <v>71</v>
      </c>
      <c r="D192" s="21" t="s">
        <v>858</v>
      </c>
      <c r="E192" s="21" t="s">
        <v>859</v>
      </c>
      <c r="F192" s="21" t="s">
        <v>865</v>
      </c>
      <c r="G192" s="52" t="n">
        <v>170001000244</v>
      </c>
      <c r="H192" s="0" t="n">
        <v>149</v>
      </c>
      <c r="I192" s="53" t="n">
        <v>44657</v>
      </c>
      <c r="J192" s="54" t="n">
        <v>0.0930555555555555</v>
      </c>
      <c r="K192" s="21" t="s">
        <v>15</v>
      </c>
      <c r="L192" s="21" t="s">
        <v>866</v>
      </c>
      <c r="M192" s="53" t="n">
        <v>44678</v>
      </c>
      <c r="N192" s="53" t="n">
        <v>44700</v>
      </c>
      <c r="O192" s="21" t="s">
        <v>867</v>
      </c>
      <c r="P192" s="53" t="n">
        <v>44678</v>
      </c>
      <c r="Q192" s="21" t="s">
        <v>15</v>
      </c>
      <c r="R192" s="53" t="n">
        <v>44678</v>
      </c>
      <c r="S192" s="21" t="s">
        <v>15</v>
      </c>
      <c r="T192" s="53" t="n">
        <v>44708</v>
      </c>
      <c r="U192" s="21" t="s">
        <v>15</v>
      </c>
      <c r="V192" s="53" t="n">
        <v>44685</v>
      </c>
      <c r="W192" s="21" t="s">
        <v>15</v>
      </c>
      <c r="X192" s="53" t="n">
        <v>44685</v>
      </c>
      <c r="Y192" s="21" t="s">
        <v>15</v>
      </c>
      <c r="Z192" s="53" t="n">
        <v>44685</v>
      </c>
      <c r="AA192" s="21" t="s">
        <v>15</v>
      </c>
      <c r="AB192" s="53" t="n">
        <v>44699</v>
      </c>
      <c r="AC192" s="21" t="s">
        <v>15</v>
      </c>
      <c r="AD192" s="53" t="n">
        <v>44678</v>
      </c>
      <c r="AE192" s="21" t="s">
        <v>15</v>
      </c>
      <c r="AF192" s="53" t="n">
        <v>44678</v>
      </c>
      <c r="AG192" s="21" t="s">
        <v>15</v>
      </c>
      <c r="AH192" s="59" t="n">
        <v>44699</v>
      </c>
      <c r="AI192" s="21" t="s">
        <v>15</v>
      </c>
      <c r="AJ192" s="53" t="n">
        <v>44687</v>
      </c>
      <c r="AK192" s="21" t="s">
        <v>15</v>
      </c>
      <c r="AL192" s="21" t="s">
        <v>648</v>
      </c>
      <c r="AM192" s="21" t="s">
        <v>863</v>
      </c>
      <c r="AN192" s="54" t="n">
        <v>44715.35625</v>
      </c>
      <c r="AO192" s="21" t="s">
        <v>868</v>
      </c>
      <c r="AP192" s="21"/>
      <c r="AQ192" s="21" t="s">
        <v>173</v>
      </c>
      <c r="AR192" s="21" t="s">
        <v>172</v>
      </c>
      <c r="AS192" s="0" t="s">
        <v>173</v>
      </c>
      <c r="AT192" s="21" t="s">
        <v>172</v>
      </c>
      <c r="AU192" s="0" t="s">
        <v>173</v>
      </c>
      <c r="AV192" s="0" t="n">
        <v>165</v>
      </c>
      <c r="AW192" s="0" t="s">
        <v>173</v>
      </c>
      <c r="AX192" s="0" t="n">
        <v>29</v>
      </c>
      <c r="AY192" s="0" t="s">
        <v>173</v>
      </c>
      <c r="AZ192" s="21" t="s">
        <v>172</v>
      </c>
      <c r="BA192" s="0" t="s">
        <v>173</v>
      </c>
      <c r="BB192" s="21" t="s">
        <v>172</v>
      </c>
      <c r="BC192" s="0" t="s">
        <v>173</v>
      </c>
      <c r="BG192" s="21" t="s">
        <v>863</v>
      </c>
      <c r="BH192" s="54" t="n">
        <v>44706.5277777778</v>
      </c>
      <c r="BI192" s="21" t="s">
        <v>643</v>
      </c>
      <c r="BJ192" s="54" t="n">
        <v>44708.71875</v>
      </c>
      <c r="BK192" s="55" t="n">
        <f aca="false">COUNTIF(Reporte_Consolidación_2022___Copy[[#This Row],[Estado llamada]],"Realizada")</f>
        <v>1</v>
      </c>
      <c r="BL192" s="55" t="n">
        <f aca="false">COUNTIF(Reporte_Consolidación_2022___Copy[[#This Row],[Estado RID]],"Realizada")</f>
        <v>1</v>
      </c>
      <c r="BM192" s="55" t="n">
        <f aca="false">COUNTIF(Reporte_Consolidación_2022___Copy[[#This Row],[Estado Encuesta Directivos]],"Realizada")</f>
        <v>1</v>
      </c>
      <c r="BN192" s="55" t="n">
        <f aca="false">COUNTIF(Reporte_Consolidación_2022___Copy[[#This Row],[Estado PPT Programa Directivos]],"Realizada")</f>
        <v>1</v>
      </c>
      <c r="BO192" s="55" t="n">
        <f aca="false">COUNTIF(Reporte_Consolidación_2022___Copy[[#This Row],[Estado PPT Programa Docentes]],"Realizada")</f>
        <v>1</v>
      </c>
      <c r="BP192" s="55" t="n">
        <f aca="false">COUNTIF(Reporte_Consolidación_2022___Copy[[#This Row],[Estado Encuesta Docentes]],"Realizada")</f>
        <v>1</v>
      </c>
      <c r="BQ192" s="55" t="n">
        <f aca="false">COUNTIF(Reporte_Consolidación_2022___Copy[[#This Row],[Estado Taller PC Docentes]],"Realizada")</f>
        <v>1</v>
      </c>
      <c r="BR192" s="55" t="n">
        <f aca="false">COUNTIF(Reporte_Consolidación_2022___Copy[[#This Row],[Estado Encuesta Estudiantes]],"Realizada")</f>
        <v>1</v>
      </c>
      <c r="BS192" s="55" t="n">
        <f aca="false">COUNTIF(Reporte_Consolidación_2022___Copy[[#This Row],[Estado Infraestructura]],"Realizada")</f>
        <v>1</v>
      </c>
      <c r="BT192" s="55" t="n">
        <f aca="false">COUNTIF(Reporte_Consolidación_2022___Copy[[#This Row],[Estado Entrevista Líder Área Informática]],"Realizada")</f>
        <v>1</v>
      </c>
      <c r="BU192" s="55" t="n">
        <f aca="false">IF(Reporte_Consolidación_2022___Copy[[#This Row],[Estado Obs Aula]]="Realizada",1,IF(Reporte_Consolidación_2022___Copy[[#This Row],[Estado Obs Aula]]="NO aplica fichas",1,0))</f>
        <v>1</v>
      </c>
      <c r="BV192" s="55" t="n">
        <f aca="false">COUNTIF(Reporte_Consolidación_2022___Copy[[#This Row],[Estado Recolección Documental]],"Realizada")</f>
        <v>1</v>
      </c>
      <c r="BX192" s="56" t="n">
        <f aca="false">COUNTIF(Reporte_Consolidación_2022___Copy[[#This Row],[Nombre Coordinadora]:[Estado Recolección Documental]],"Realizada")</f>
        <v>12</v>
      </c>
      <c r="BY192" s="57" t="n">
        <f aca="false">BX192/12</f>
        <v>1</v>
      </c>
      <c r="BZ192" s="56" t="n">
        <f aca="false">IF(Reporte_Consolidación_2022___Copy[[#This Row],[Fecha Visita Día 1]]&gt;=DATE(2022,6,10),1,IF(Reporte_Consolidación_2022___Copy[[#This Row],[Fecha Visita Día 1]]="",2,0))</f>
        <v>0</v>
      </c>
      <c r="CA192" s="56" t="n">
        <f aca="false">IF(Reporte_Consolidación_2022___Copy[[#This Row],[Fecha Visita Día 2]]&gt;=DATE(2022,6,10),1,IF(Reporte_Consolidación_2022___Copy[[#This Row],[Fecha Visita Día 2]]="",2,0))</f>
        <v>0</v>
      </c>
    </row>
    <row r="193" customFormat="false" ht="15" hidden="true" customHeight="false" outlineLevel="0" collapsed="false">
      <c r="A193" s="21" t="s">
        <v>642</v>
      </c>
      <c r="B193" s="21" t="s">
        <v>643</v>
      </c>
      <c r="C193" s="21" t="s">
        <v>71</v>
      </c>
      <c r="D193" s="21" t="s">
        <v>858</v>
      </c>
      <c r="E193" s="21" t="s">
        <v>859</v>
      </c>
      <c r="F193" s="21" t="s">
        <v>869</v>
      </c>
      <c r="G193" s="52" t="n">
        <v>170001038811</v>
      </c>
      <c r="H193" s="0" t="n">
        <v>150</v>
      </c>
      <c r="I193" s="53" t="n">
        <v>44657</v>
      </c>
      <c r="J193" s="54" t="n">
        <v>0.416666666666667</v>
      </c>
      <c r="K193" s="21" t="s">
        <v>15</v>
      </c>
      <c r="L193" s="21" t="s">
        <v>870</v>
      </c>
      <c r="M193" s="53" t="n">
        <v>44672</v>
      </c>
      <c r="N193" s="53" t="n">
        <v>44687</v>
      </c>
      <c r="O193" s="21" t="s">
        <v>871</v>
      </c>
      <c r="P193" s="53" t="n">
        <v>44672</v>
      </c>
      <c r="Q193" s="21" t="s">
        <v>15</v>
      </c>
      <c r="R193" s="53" t="n">
        <v>44672</v>
      </c>
      <c r="S193" s="21" t="s">
        <v>15</v>
      </c>
      <c r="T193" s="53" t="n">
        <v>44672</v>
      </c>
      <c r="U193" s="21" t="s">
        <v>15</v>
      </c>
      <c r="V193" s="53" t="n">
        <v>44672</v>
      </c>
      <c r="W193" s="21" t="s">
        <v>15</v>
      </c>
      <c r="X193" s="53" t="n">
        <v>44672</v>
      </c>
      <c r="Y193" s="21" t="s">
        <v>15</v>
      </c>
      <c r="Z193" s="53" t="n">
        <v>44684</v>
      </c>
      <c r="AA193" s="21" t="s">
        <v>15</v>
      </c>
      <c r="AB193" s="53" t="n">
        <v>44672</v>
      </c>
      <c r="AC193" s="21" t="s">
        <v>15</v>
      </c>
      <c r="AD193" s="53" t="n">
        <v>44672</v>
      </c>
      <c r="AE193" s="21" t="s">
        <v>15</v>
      </c>
      <c r="AF193" s="53" t="n">
        <v>44672</v>
      </c>
      <c r="AG193" s="21" t="s">
        <v>15</v>
      </c>
      <c r="AH193" s="53"/>
      <c r="AI193" s="21" t="s">
        <v>40</v>
      </c>
      <c r="AJ193" s="53" t="n">
        <v>44687</v>
      </c>
      <c r="AK193" s="21" t="s">
        <v>15</v>
      </c>
      <c r="AL193" s="21" t="s">
        <v>648</v>
      </c>
      <c r="AM193" s="21" t="s">
        <v>863</v>
      </c>
      <c r="AN193" s="54" t="n">
        <v>44690.2673611111</v>
      </c>
      <c r="AO193" s="21" t="s">
        <v>872</v>
      </c>
      <c r="AP193" s="21"/>
      <c r="AQ193" s="21" t="s">
        <v>173</v>
      </c>
      <c r="AR193" s="21" t="s">
        <v>172</v>
      </c>
      <c r="AS193" s="0" t="s">
        <v>173</v>
      </c>
      <c r="AT193" s="21" t="s">
        <v>172</v>
      </c>
      <c r="AU193" s="0" t="s">
        <v>173</v>
      </c>
      <c r="AV193" s="0" t="n">
        <v>132</v>
      </c>
      <c r="AW193" s="0" t="s">
        <v>173</v>
      </c>
      <c r="AX193" s="0" t="n">
        <v>49</v>
      </c>
      <c r="AY193" s="0" t="s">
        <v>173</v>
      </c>
      <c r="AZ193" s="21" t="s">
        <v>172</v>
      </c>
      <c r="BA193" s="0" t="s">
        <v>173</v>
      </c>
      <c r="BB193" s="21" t="s">
        <v>172</v>
      </c>
      <c r="BC193" s="0" t="s">
        <v>173</v>
      </c>
      <c r="BG193" s="21" t="s">
        <v>863</v>
      </c>
      <c r="BH193" s="54" t="n">
        <v>44706.5277777778</v>
      </c>
      <c r="BI193" s="21" t="s">
        <v>643</v>
      </c>
      <c r="BJ193" s="54" t="n">
        <v>44708.71875</v>
      </c>
      <c r="BK193" s="55" t="n">
        <f aca="false">COUNTIF(Reporte_Consolidación_2022___Copy[[#This Row],[Estado llamada]],"Realizada")</f>
        <v>1</v>
      </c>
      <c r="BL193" s="55" t="n">
        <f aca="false">COUNTIF(Reporte_Consolidación_2022___Copy[[#This Row],[Estado RID]],"Realizada")</f>
        <v>1</v>
      </c>
      <c r="BM193" s="55" t="n">
        <f aca="false">COUNTIF(Reporte_Consolidación_2022___Copy[[#This Row],[Estado Encuesta Directivos]],"Realizada")</f>
        <v>1</v>
      </c>
      <c r="BN193" s="55" t="n">
        <f aca="false">COUNTIF(Reporte_Consolidación_2022___Copy[[#This Row],[Estado PPT Programa Directivos]],"Realizada")</f>
        <v>1</v>
      </c>
      <c r="BO193" s="55" t="n">
        <f aca="false">COUNTIF(Reporte_Consolidación_2022___Copy[[#This Row],[Estado PPT Programa Docentes]],"Realizada")</f>
        <v>1</v>
      </c>
      <c r="BP193" s="55" t="n">
        <f aca="false">COUNTIF(Reporte_Consolidación_2022___Copy[[#This Row],[Estado Encuesta Docentes]],"Realizada")</f>
        <v>1</v>
      </c>
      <c r="BQ193" s="55" t="n">
        <f aca="false">COUNTIF(Reporte_Consolidación_2022___Copy[[#This Row],[Estado Taller PC Docentes]],"Realizada")</f>
        <v>1</v>
      </c>
      <c r="BR193" s="55" t="n">
        <f aca="false">COUNTIF(Reporte_Consolidación_2022___Copy[[#This Row],[Estado Encuesta Estudiantes]],"Realizada")</f>
        <v>1</v>
      </c>
      <c r="BS193" s="55" t="n">
        <f aca="false">COUNTIF(Reporte_Consolidación_2022___Copy[[#This Row],[Estado Infraestructura]],"Realizada")</f>
        <v>1</v>
      </c>
      <c r="BT193" s="55" t="n">
        <f aca="false">COUNTIF(Reporte_Consolidación_2022___Copy[[#This Row],[Estado Entrevista Líder Área Informática]],"Realizada")</f>
        <v>1</v>
      </c>
      <c r="BU193" s="55" t="n">
        <f aca="false">IF(Reporte_Consolidación_2022___Copy[[#This Row],[Estado Obs Aula]]="Realizada",1,IF(Reporte_Consolidación_2022___Copy[[#This Row],[Estado Obs Aula]]="NO aplica fichas",1,0))</f>
        <v>1</v>
      </c>
      <c r="BV193" s="55" t="n">
        <f aca="false">COUNTIF(Reporte_Consolidación_2022___Copy[[#This Row],[Estado Recolección Documental]],"Realizada")</f>
        <v>1</v>
      </c>
      <c r="BX193" s="56" t="n">
        <f aca="false">COUNTIF(Reporte_Consolidación_2022___Copy[[#This Row],[Nombre Coordinadora]:[Estado Recolección Documental]],"Realizada")</f>
        <v>11</v>
      </c>
      <c r="BY193" s="57" t="n">
        <f aca="false">BX193/12</f>
        <v>0.916666666666667</v>
      </c>
      <c r="BZ193" s="56" t="n">
        <f aca="false">IF(Reporte_Consolidación_2022___Copy[[#This Row],[Fecha Visita Día 1]]&gt;=DATE(2022,6,10),1,IF(Reporte_Consolidación_2022___Copy[[#This Row],[Fecha Visita Día 1]]="",2,0))</f>
        <v>0</v>
      </c>
      <c r="CA193" s="56" t="n">
        <f aca="false">IF(Reporte_Consolidación_2022___Copy[[#This Row],[Fecha Visita Día 2]]&gt;=DATE(2022,6,10),1,IF(Reporte_Consolidación_2022___Copy[[#This Row],[Fecha Visita Día 2]]="",2,0))</f>
        <v>0</v>
      </c>
    </row>
    <row r="194" customFormat="false" ht="15" hidden="true" customHeight="false" outlineLevel="0" collapsed="false">
      <c r="A194" s="21" t="s">
        <v>642</v>
      </c>
      <c r="B194" s="21" t="s">
        <v>643</v>
      </c>
      <c r="C194" s="21" t="s">
        <v>71</v>
      </c>
      <c r="D194" s="21" t="s">
        <v>858</v>
      </c>
      <c r="E194" s="21" t="s">
        <v>859</v>
      </c>
      <c r="F194" s="21" t="s">
        <v>873</v>
      </c>
      <c r="G194" s="52" t="n">
        <v>170001000431</v>
      </c>
      <c r="H194" s="0" t="n">
        <v>151</v>
      </c>
      <c r="I194" s="53" t="n">
        <v>44657</v>
      </c>
      <c r="J194" s="54" t="n">
        <v>0.325694444444444</v>
      </c>
      <c r="K194" s="21" t="s">
        <v>15</v>
      </c>
      <c r="L194" s="21" t="s">
        <v>874</v>
      </c>
      <c r="M194" s="53" t="n">
        <v>44670</v>
      </c>
      <c r="N194" s="53" t="n">
        <v>44687</v>
      </c>
      <c r="O194" s="21" t="s">
        <v>875</v>
      </c>
      <c r="P194" s="53" t="n">
        <v>44670</v>
      </c>
      <c r="Q194" s="21" t="s">
        <v>15</v>
      </c>
      <c r="R194" s="53" t="n">
        <v>44670</v>
      </c>
      <c r="S194" s="21" t="s">
        <v>15</v>
      </c>
      <c r="T194" s="53" t="n">
        <v>44670</v>
      </c>
      <c r="U194" s="21" t="s">
        <v>15</v>
      </c>
      <c r="V194" s="53" t="n">
        <v>44670</v>
      </c>
      <c r="W194" s="21" t="s">
        <v>15</v>
      </c>
      <c r="X194" s="53" t="n">
        <v>44670</v>
      </c>
      <c r="Y194" s="21" t="s">
        <v>15</v>
      </c>
      <c r="Z194" s="53" t="n">
        <v>44673</v>
      </c>
      <c r="AA194" s="21" t="s">
        <v>15</v>
      </c>
      <c r="AB194" s="53" t="n">
        <v>44670</v>
      </c>
      <c r="AC194" s="21" t="s">
        <v>15</v>
      </c>
      <c r="AD194" s="53" t="n">
        <v>44670</v>
      </c>
      <c r="AE194" s="21" t="s">
        <v>15</v>
      </c>
      <c r="AF194" s="53" t="n">
        <v>44670</v>
      </c>
      <c r="AG194" s="21" t="s">
        <v>15</v>
      </c>
      <c r="AH194" s="53"/>
      <c r="AI194" s="21" t="s">
        <v>40</v>
      </c>
      <c r="AJ194" s="53" t="n">
        <v>44687</v>
      </c>
      <c r="AK194" s="21" t="s">
        <v>15</v>
      </c>
      <c r="AL194" s="21" t="s">
        <v>648</v>
      </c>
      <c r="AM194" s="21" t="s">
        <v>863</v>
      </c>
      <c r="AN194" s="54" t="n">
        <v>44690.2673611111</v>
      </c>
      <c r="AO194" s="21" t="s">
        <v>876</v>
      </c>
      <c r="AP194" s="21"/>
      <c r="AQ194" s="21" t="s">
        <v>173</v>
      </c>
      <c r="AR194" s="21" t="s">
        <v>172</v>
      </c>
      <c r="AS194" s="0" t="s">
        <v>173</v>
      </c>
      <c r="AT194" s="21" t="s">
        <v>172</v>
      </c>
      <c r="AU194" s="0" t="s">
        <v>173</v>
      </c>
      <c r="AV194" s="0" t="n">
        <v>126</v>
      </c>
      <c r="AW194" s="0" t="s">
        <v>173</v>
      </c>
      <c r="AX194" s="0" t="n">
        <v>48</v>
      </c>
      <c r="AY194" s="0" t="s">
        <v>173</v>
      </c>
      <c r="AZ194" s="21" t="s">
        <v>172</v>
      </c>
      <c r="BA194" s="0" t="s">
        <v>173</v>
      </c>
      <c r="BB194" s="21" t="s">
        <v>172</v>
      </c>
      <c r="BC194" s="0" t="s">
        <v>173</v>
      </c>
      <c r="BG194" s="21" t="s">
        <v>863</v>
      </c>
      <c r="BH194" s="54" t="n">
        <v>44711.4847222222</v>
      </c>
      <c r="BI194" s="21" t="s">
        <v>643</v>
      </c>
      <c r="BJ194" s="54" t="n">
        <v>44708.71875</v>
      </c>
      <c r="BK194" s="55" t="n">
        <f aca="false">COUNTIF(Reporte_Consolidación_2022___Copy[[#This Row],[Estado llamada]],"Realizada")</f>
        <v>1</v>
      </c>
      <c r="BL194" s="55" t="n">
        <f aca="false">COUNTIF(Reporte_Consolidación_2022___Copy[[#This Row],[Estado RID]],"Realizada")</f>
        <v>1</v>
      </c>
      <c r="BM194" s="55" t="n">
        <f aca="false">COUNTIF(Reporte_Consolidación_2022___Copy[[#This Row],[Estado Encuesta Directivos]],"Realizada")</f>
        <v>1</v>
      </c>
      <c r="BN194" s="55" t="n">
        <f aca="false">COUNTIF(Reporte_Consolidación_2022___Copy[[#This Row],[Estado PPT Programa Directivos]],"Realizada")</f>
        <v>1</v>
      </c>
      <c r="BO194" s="55" t="n">
        <f aca="false">COUNTIF(Reporte_Consolidación_2022___Copy[[#This Row],[Estado PPT Programa Docentes]],"Realizada")</f>
        <v>1</v>
      </c>
      <c r="BP194" s="55" t="n">
        <f aca="false">COUNTIF(Reporte_Consolidación_2022___Copy[[#This Row],[Estado Encuesta Docentes]],"Realizada")</f>
        <v>1</v>
      </c>
      <c r="BQ194" s="55" t="n">
        <f aca="false">COUNTIF(Reporte_Consolidación_2022___Copy[[#This Row],[Estado Taller PC Docentes]],"Realizada")</f>
        <v>1</v>
      </c>
      <c r="BR194" s="55" t="n">
        <f aca="false">COUNTIF(Reporte_Consolidación_2022___Copy[[#This Row],[Estado Encuesta Estudiantes]],"Realizada")</f>
        <v>1</v>
      </c>
      <c r="BS194" s="55" t="n">
        <f aca="false">COUNTIF(Reporte_Consolidación_2022___Copy[[#This Row],[Estado Infraestructura]],"Realizada")</f>
        <v>1</v>
      </c>
      <c r="BT194" s="55" t="n">
        <f aca="false">COUNTIF(Reporte_Consolidación_2022___Copy[[#This Row],[Estado Entrevista Líder Área Informática]],"Realizada")</f>
        <v>1</v>
      </c>
      <c r="BU194" s="55" t="n">
        <f aca="false">IF(Reporte_Consolidación_2022___Copy[[#This Row],[Estado Obs Aula]]="Realizada",1,IF(Reporte_Consolidación_2022___Copy[[#This Row],[Estado Obs Aula]]="NO aplica fichas",1,0))</f>
        <v>1</v>
      </c>
      <c r="BV194" s="55" t="n">
        <f aca="false">COUNTIF(Reporte_Consolidación_2022___Copy[[#This Row],[Estado Recolección Documental]],"Realizada")</f>
        <v>1</v>
      </c>
      <c r="BX194" s="56" t="n">
        <f aca="false">COUNTIF(Reporte_Consolidación_2022___Copy[[#This Row],[Nombre Coordinadora]:[Estado Recolección Documental]],"Realizada")</f>
        <v>11</v>
      </c>
      <c r="BY194" s="57" t="n">
        <f aca="false">BX194/12</f>
        <v>0.916666666666667</v>
      </c>
      <c r="BZ194" s="56" t="n">
        <f aca="false">IF(Reporte_Consolidación_2022___Copy[[#This Row],[Fecha Visita Día 1]]&gt;=DATE(2022,6,10),1,IF(Reporte_Consolidación_2022___Copy[[#This Row],[Fecha Visita Día 1]]="",2,0))</f>
        <v>0</v>
      </c>
      <c r="CA194" s="56" t="n">
        <f aca="false">IF(Reporte_Consolidación_2022___Copy[[#This Row],[Fecha Visita Día 2]]&gt;=DATE(2022,6,10),1,IF(Reporte_Consolidación_2022___Copy[[#This Row],[Fecha Visita Día 2]]="",2,0))</f>
        <v>0</v>
      </c>
    </row>
    <row r="195" customFormat="false" ht="15" hidden="true" customHeight="false" outlineLevel="0" collapsed="false">
      <c r="A195" s="21" t="s">
        <v>642</v>
      </c>
      <c r="B195" s="21" t="s">
        <v>643</v>
      </c>
      <c r="C195" s="21" t="s">
        <v>71</v>
      </c>
      <c r="D195" s="21" t="s">
        <v>858</v>
      </c>
      <c r="E195" s="21" t="s">
        <v>859</v>
      </c>
      <c r="F195" s="21" t="s">
        <v>877</v>
      </c>
      <c r="G195" s="52" t="n">
        <v>270001001288</v>
      </c>
      <c r="H195" s="0" t="n">
        <v>152</v>
      </c>
      <c r="I195" s="53" t="n">
        <v>44657</v>
      </c>
      <c r="J195" s="54" t="n">
        <v>0.166666666666667</v>
      </c>
      <c r="K195" s="21" t="s">
        <v>15</v>
      </c>
      <c r="L195" s="21" t="s">
        <v>878</v>
      </c>
      <c r="M195" s="53" t="n">
        <v>44671</v>
      </c>
      <c r="N195" s="53" t="n">
        <v>44700</v>
      </c>
      <c r="O195" s="21" t="s">
        <v>879</v>
      </c>
      <c r="P195" s="53" t="n">
        <v>44671</v>
      </c>
      <c r="Q195" s="21" t="s">
        <v>15</v>
      </c>
      <c r="R195" s="53" t="n">
        <v>44671</v>
      </c>
      <c r="S195" s="21" t="s">
        <v>15</v>
      </c>
      <c r="T195" s="53" t="n">
        <v>44671</v>
      </c>
      <c r="U195" s="21" t="s">
        <v>15</v>
      </c>
      <c r="V195" s="53" t="n">
        <v>44671</v>
      </c>
      <c r="W195" s="21" t="s">
        <v>15</v>
      </c>
      <c r="X195" s="53" t="n">
        <v>44671</v>
      </c>
      <c r="Y195" s="21" t="s">
        <v>15</v>
      </c>
      <c r="Z195" s="53" t="n">
        <v>44687</v>
      </c>
      <c r="AA195" s="21" t="s">
        <v>15</v>
      </c>
      <c r="AB195" s="53" t="n">
        <v>44698</v>
      </c>
      <c r="AC195" s="21" t="s">
        <v>15</v>
      </c>
      <c r="AD195" s="53" t="n">
        <v>44671</v>
      </c>
      <c r="AE195" s="21" t="s">
        <v>15</v>
      </c>
      <c r="AF195" s="53" t="n">
        <v>44671</v>
      </c>
      <c r="AG195" s="21" t="s">
        <v>15</v>
      </c>
      <c r="AH195" s="53"/>
      <c r="AI195" s="21" t="s">
        <v>40</v>
      </c>
      <c r="AJ195" s="53" t="n">
        <v>44691</v>
      </c>
      <c r="AK195" s="21" t="s">
        <v>15</v>
      </c>
      <c r="AL195" s="21" t="s">
        <v>648</v>
      </c>
      <c r="AM195" s="21" t="s">
        <v>863</v>
      </c>
      <c r="AN195" s="54" t="n">
        <v>44715.3576388889</v>
      </c>
      <c r="AO195" s="21" t="s">
        <v>880</v>
      </c>
      <c r="AP195" s="21"/>
      <c r="AQ195" s="21" t="s">
        <v>173</v>
      </c>
      <c r="AR195" s="21" t="s">
        <v>172</v>
      </c>
      <c r="AS195" s="0" t="s">
        <v>173</v>
      </c>
      <c r="AT195" s="21" t="s">
        <v>172</v>
      </c>
      <c r="AU195" s="0" t="s">
        <v>173</v>
      </c>
      <c r="AV195" s="0" t="n">
        <v>82</v>
      </c>
      <c r="AW195" s="0" t="s">
        <v>173</v>
      </c>
      <c r="AX195" s="0" t="n">
        <v>31</v>
      </c>
      <c r="AY195" s="0" t="s">
        <v>173</v>
      </c>
      <c r="AZ195" s="21" t="s">
        <v>172</v>
      </c>
      <c r="BA195" s="0" t="s">
        <v>173</v>
      </c>
      <c r="BB195" s="21" t="s">
        <v>172</v>
      </c>
      <c r="BC195" s="0" t="s">
        <v>173</v>
      </c>
      <c r="BG195" s="21" t="s">
        <v>863</v>
      </c>
      <c r="BH195" s="54" t="n">
        <v>44711.4576388889</v>
      </c>
      <c r="BI195" s="21" t="s">
        <v>643</v>
      </c>
      <c r="BJ195" s="54" t="n">
        <v>44708.71875</v>
      </c>
      <c r="BK195" s="55" t="n">
        <f aca="false">COUNTIF(Reporte_Consolidación_2022___Copy[[#This Row],[Estado llamada]],"Realizada")</f>
        <v>1</v>
      </c>
      <c r="BL195" s="55" t="n">
        <f aca="false">COUNTIF(Reporte_Consolidación_2022___Copy[[#This Row],[Estado RID]],"Realizada")</f>
        <v>1</v>
      </c>
      <c r="BM195" s="55" t="n">
        <f aca="false">COUNTIF(Reporte_Consolidación_2022___Copy[[#This Row],[Estado Encuesta Directivos]],"Realizada")</f>
        <v>1</v>
      </c>
      <c r="BN195" s="55" t="n">
        <f aca="false">COUNTIF(Reporte_Consolidación_2022___Copy[[#This Row],[Estado PPT Programa Directivos]],"Realizada")</f>
        <v>1</v>
      </c>
      <c r="BO195" s="55" t="n">
        <f aca="false">COUNTIF(Reporte_Consolidación_2022___Copy[[#This Row],[Estado PPT Programa Docentes]],"Realizada")</f>
        <v>1</v>
      </c>
      <c r="BP195" s="55" t="n">
        <f aca="false">COUNTIF(Reporte_Consolidación_2022___Copy[[#This Row],[Estado Encuesta Docentes]],"Realizada")</f>
        <v>1</v>
      </c>
      <c r="BQ195" s="55" t="n">
        <f aca="false">COUNTIF(Reporte_Consolidación_2022___Copy[[#This Row],[Estado Taller PC Docentes]],"Realizada")</f>
        <v>1</v>
      </c>
      <c r="BR195" s="55" t="n">
        <f aca="false">COUNTIF(Reporte_Consolidación_2022___Copy[[#This Row],[Estado Encuesta Estudiantes]],"Realizada")</f>
        <v>1</v>
      </c>
      <c r="BS195" s="55" t="n">
        <f aca="false">COUNTIF(Reporte_Consolidación_2022___Copy[[#This Row],[Estado Infraestructura]],"Realizada")</f>
        <v>1</v>
      </c>
      <c r="BT195" s="55" t="n">
        <f aca="false">COUNTIF(Reporte_Consolidación_2022___Copy[[#This Row],[Estado Entrevista Líder Área Informática]],"Realizada")</f>
        <v>1</v>
      </c>
      <c r="BU195" s="55" t="n">
        <f aca="false">IF(Reporte_Consolidación_2022___Copy[[#This Row],[Estado Obs Aula]]="Realizada",1,IF(Reporte_Consolidación_2022___Copy[[#This Row],[Estado Obs Aula]]="NO aplica fichas",1,0))</f>
        <v>1</v>
      </c>
      <c r="BV195" s="55" t="n">
        <f aca="false">COUNTIF(Reporte_Consolidación_2022___Copy[[#This Row],[Estado Recolección Documental]],"Realizada")</f>
        <v>1</v>
      </c>
      <c r="BX195" s="56" t="n">
        <f aca="false">COUNTIF(Reporte_Consolidación_2022___Copy[[#This Row],[Nombre Coordinadora]:[Estado Recolección Documental]],"Realizada")</f>
        <v>11</v>
      </c>
      <c r="BY195" s="57" t="n">
        <f aca="false">BX195/12</f>
        <v>0.916666666666667</v>
      </c>
      <c r="BZ195" s="56" t="n">
        <f aca="false">IF(Reporte_Consolidación_2022___Copy[[#This Row],[Fecha Visita Día 1]]&gt;=DATE(2022,6,10),1,IF(Reporte_Consolidación_2022___Copy[[#This Row],[Fecha Visita Día 1]]="",2,0))</f>
        <v>0</v>
      </c>
      <c r="CA195" s="56" t="n">
        <f aca="false">IF(Reporte_Consolidación_2022___Copy[[#This Row],[Fecha Visita Día 2]]&gt;=DATE(2022,6,10),1,IF(Reporte_Consolidación_2022___Copy[[#This Row],[Fecha Visita Día 2]]="",2,0))</f>
        <v>0</v>
      </c>
    </row>
    <row r="196" customFormat="false" ht="15" hidden="false" customHeight="false" outlineLevel="0" collapsed="false">
      <c r="A196" s="21" t="s">
        <v>642</v>
      </c>
      <c r="B196" s="21" t="s">
        <v>643</v>
      </c>
      <c r="C196" s="58" t="s">
        <v>71</v>
      </c>
      <c r="D196" s="21" t="s">
        <v>858</v>
      </c>
      <c r="E196" s="21" t="s">
        <v>859</v>
      </c>
      <c r="F196" s="21" t="s">
        <v>881</v>
      </c>
      <c r="G196" s="52" t="n">
        <v>170001003847</v>
      </c>
      <c r="H196" s="0" t="n">
        <v>153</v>
      </c>
      <c r="I196" s="53" t="n">
        <v>44664</v>
      </c>
      <c r="J196" s="54" t="n">
        <v>0.174305555555555</v>
      </c>
      <c r="K196" s="21" t="s">
        <v>15</v>
      </c>
      <c r="L196" s="21" t="s">
        <v>882</v>
      </c>
      <c r="M196" s="53" t="n">
        <v>44676</v>
      </c>
      <c r="N196" s="53" t="n">
        <v>44700</v>
      </c>
      <c r="O196" s="21" t="s">
        <v>883</v>
      </c>
      <c r="P196" s="53" t="n">
        <v>44676</v>
      </c>
      <c r="Q196" s="21" t="s">
        <v>15</v>
      </c>
      <c r="R196" s="53" t="n">
        <v>44676</v>
      </c>
      <c r="S196" s="21" t="s">
        <v>15</v>
      </c>
      <c r="T196" s="53" t="n">
        <v>44676</v>
      </c>
      <c r="U196" s="21" t="s">
        <v>15</v>
      </c>
      <c r="V196" s="53" t="n">
        <v>44676</v>
      </c>
      <c r="W196" s="21" t="s">
        <v>15</v>
      </c>
      <c r="X196" s="53" t="n">
        <v>44676</v>
      </c>
      <c r="Y196" s="21" t="s">
        <v>15</v>
      </c>
      <c r="Z196" s="53" t="n">
        <v>44687</v>
      </c>
      <c r="AA196" s="21" t="s">
        <v>15</v>
      </c>
      <c r="AB196" s="53" t="n">
        <v>44699</v>
      </c>
      <c r="AC196" s="21" t="s">
        <v>15</v>
      </c>
      <c r="AD196" s="53" t="n">
        <v>44687</v>
      </c>
      <c r="AE196" s="21" t="s">
        <v>15</v>
      </c>
      <c r="AF196" s="53" t="n">
        <v>44687</v>
      </c>
      <c r="AG196" s="21" t="s">
        <v>15</v>
      </c>
      <c r="AH196" s="59" t="n">
        <v>44698</v>
      </c>
      <c r="AI196" s="21" t="s">
        <v>15</v>
      </c>
      <c r="AJ196" s="53" t="n">
        <v>44687</v>
      </c>
      <c r="AK196" s="21" t="s">
        <v>15</v>
      </c>
      <c r="AL196" s="21" t="s">
        <v>648</v>
      </c>
      <c r="AM196" s="21" t="s">
        <v>863</v>
      </c>
      <c r="AN196" s="54" t="n">
        <v>44700.35</v>
      </c>
      <c r="AO196" s="21" t="s">
        <v>884</v>
      </c>
      <c r="AP196" s="21"/>
      <c r="AQ196" s="21" t="s">
        <v>173</v>
      </c>
      <c r="AR196" s="21" t="s">
        <v>172</v>
      </c>
      <c r="AS196" s="0" t="s">
        <v>173</v>
      </c>
      <c r="AT196" s="21" t="s">
        <v>172</v>
      </c>
      <c r="AU196" s="0" t="s">
        <v>173</v>
      </c>
      <c r="AV196" s="0" t="n">
        <v>107</v>
      </c>
      <c r="AW196" s="0" t="s">
        <v>173</v>
      </c>
      <c r="AX196" s="0" t="n">
        <v>77</v>
      </c>
      <c r="AY196" s="0" t="s">
        <v>173</v>
      </c>
      <c r="AZ196" s="21" t="s">
        <v>172</v>
      </c>
      <c r="BA196" s="0" t="s">
        <v>173</v>
      </c>
      <c r="BB196" s="21" t="s">
        <v>172</v>
      </c>
      <c r="BC196" s="0" t="s">
        <v>173</v>
      </c>
      <c r="BG196" s="21" t="s">
        <v>863</v>
      </c>
      <c r="BH196" s="54" t="n">
        <v>44711.4840277778</v>
      </c>
      <c r="BI196" s="21" t="s">
        <v>643</v>
      </c>
      <c r="BJ196" s="54" t="n">
        <v>44708.71875</v>
      </c>
      <c r="BK196" s="55" t="n">
        <f aca="false">COUNTIF(Reporte_Consolidación_2022___Copy[[#This Row],[Estado llamada]],"Realizada")</f>
        <v>1</v>
      </c>
      <c r="BL196" s="55" t="n">
        <f aca="false">COUNTIF(Reporte_Consolidación_2022___Copy[[#This Row],[Estado RID]],"Realizada")</f>
        <v>1</v>
      </c>
      <c r="BM196" s="55" t="n">
        <f aca="false">COUNTIF(Reporte_Consolidación_2022___Copy[[#This Row],[Estado Encuesta Directivos]],"Realizada")</f>
        <v>1</v>
      </c>
      <c r="BN196" s="55" t="n">
        <f aca="false">COUNTIF(Reporte_Consolidación_2022___Copy[[#This Row],[Estado PPT Programa Directivos]],"Realizada")</f>
        <v>1</v>
      </c>
      <c r="BO196" s="55" t="n">
        <f aca="false">COUNTIF(Reporte_Consolidación_2022___Copy[[#This Row],[Estado PPT Programa Docentes]],"Realizada")</f>
        <v>1</v>
      </c>
      <c r="BP196" s="55" t="n">
        <f aca="false">COUNTIF(Reporte_Consolidación_2022___Copy[[#This Row],[Estado Encuesta Docentes]],"Realizada")</f>
        <v>1</v>
      </c>
      <c r="BQ196" s="55" t="n">
        <f aca="false">COUNTIF(Reporte_Consolidación_2022___Copy[[#This Row],[Estado Taller PC Docentes]],"Realizada")</f>
        <v>1</v>
      </c>
      <c r="BR196" s="55" t="n">
        <f aca="false">COUNTIF(Reporte_Consolidación_2022___Copy[[#This Row],[Estado Encuesta Estudiantes]],"Realizada")</f>
        <v>1</v>
      </c>
      <c r="BS196" s="55" t="n">
        <f aca="false">COUNTIF(Reporte_Consolidación_2022___Copy[[#This Row],[Estado Infraestructura]],"Realizada")</f>
        <v>1</v>
      </c>
      <c r="BT196" s="55" t="n">
        <f aca="false">COUNTIF(Reporte_Consolidación_2022___Copy[[#This Row],[Estado Entrevista Líder Área Informática]],"Realizada")</f>
        <v>1</v>
      </c>
      <c r="BU196" s="55" t="n">
        <f aca="false">IF(Reporte_Consolidación_2022___Copy[[#This Row],[Estado Obs Aula]]="Realizada",1,IF(Reporte_Consolidación_2022___Copy[[#This Row],[Estado Obs Aula]]="NO aplica fichas",1,0))</f>
        <v>1</v>
      </c>
      <c r="BV196" s="55" t="n">
        <f aca="false">COUNTIF(Reporte_Consolidación_2022___Copy[[#This Row],[Estado Recolección Documental]],"Realizada")</f>
        <v>1</v>
      </c>
      <c r="BX196" s="56" t="n">
        <f aca="false">COUNTIF(Reporte_Consolidación_2022___Copy[[#This Row],[Nombre Coordinadora]:[Estado Recolección Documental]],"Realizada")</f>
        <v>12</v>
      </c>
      <c r="BY196" s="57" t="n">
        <f aca="false">BX196/12</f>
        <v>1</v>
      </c>
      <c r="BZ196" s="56" t="n">
        <f aca="false">IF(Reporte_Consolidación_2022___Copy[[#This Row],[Fecha Visita Día 1]]&gt;=DATE(2022,6,10),1,IF(Reporte_Consolidación_2022___Copy[[#This Row],[Fecha Visita Día 1]]="",2,0))</f>
        <v>0</v>
      </c>
      <c r="CA196" s="56" t="n">
        <f aca="false">IF(Reporte_Consolidación_2022___Copy[[#This Row],[Fecha Visita Día 2]]&gt;=DATE(2022,6,10),1,IF(Reporte_Consolidación_2022___Copy[[#This Row],[Fecha Visita Día 2]]="",2,0))</f>
        <v>0</v>
      </c>
    </row>
    <row r="197" customFormat="false" ht="15" hidden="true" customHeight="false" outlineLevel="0" collapsed="false">
      <c r="A197" s="21" t="s">
        <v>642</v>
      </c>
      <c r="B197" s="21" t="s">
        <v>643</v>
      </c>
      <c r="C197" s="21" t="s">
        <v>71</v>
      </c>
      <c r="D197" s="21" t="s">
        <v>858</v>
      </c>
      <c r="E197" s="21" t="s">
        <v>859</v>
      </c>
      <c r="F197" s="21" t="s">
        <v>885</v>
      </c>
      <c r="G197" s="52" t="n">
        <v>270001000125</v>
      </c>
      <c r="H197" s="0" t="n">
        <v>154</v>
      </c>
      <c r="I197" s="53" t="n">
        <v>44664</v>
      </c>
      <c r="J197" s="54" t="n">
        <v>0.184722222222222</v>
      </c>
      <c r="K197" s="21" t="s">
        <v>15</v>
      </c>
      <c r="L197" s="21" t="s">
        <v>886</v>
      </c>
      <c r="M197" s="53" t="n">
        <v>44680</v>
      </c>
      <c r="N197" s="53" t="n">
        <v>44687</v>
      </c>
      <c r="O197" s="21" t="s">
        <v>887</v>
      </c>
      <c r="P197" s="53" t="n">
        <v>44680</v>
      </c>
      <c r="Q197" s="21" t="s">
        <v>15</v>
      </c>
      <c r="R197" s="53" t="n">
        <v>44680</v>
      </c>
      <c r="S197" s="21" t="s">
        <v>15</v>
      </c>
      <c r="T197" s="53" t="n">
        <v>44710</v>
      </c>
      <c r="U197" s="21" t="s">
        <v>15</v>
      </c>
      <c r="V197" s="53" t="n">
        <v>44710</v>
      </c>
      <c r="W197" s="21" t="s">
        <v>15</v>
      </c>
      <c r="X197" s="53" t="n">
        <v>44710</v>
      </c>
      <c r="Y197" s="21" t="s">
        <v>15</v>
      </c>
      <c r="Z197" s="53" t="n">
        <v>44710</v>
      </c>
      <c r="AA197" s="21" t="s">
        <v>15</v>
      </c>
      <c r="AB197" s="53" t="n">
        <v>44686</v>
      </c>
      <c r="AC197" s="21" t="s">
        <v>15</v>
      </c>
      <c r="AD197" s="53" t="n">
        <v>44710</v>
      </c>
      <c r="AE197" s="21" t="s">
        <v>15</v>
      </c>
      <c r="AF197" s="53" t="n">
        <v>44710</v>
      </c>
      <c r="AG197" s="21" t="s">
        <v>15</v>
      </c>
      <c r="AH197" s="53"/>
      <c r="AI197" s="21" t="s">
        <v>40</v>
      </c>
      <c r="AJ197" s="53" t="n">
        <v>44687</v>
      </c>
      <c r="AK197" s="21" t="s">
        <v>15</v>
      </c>
      <c r="AL197" s="21" t="s">
        <v>648</v>
      </c>
      <c r="AM197" s="21" t="s">
        <v>863</v>
      </c>
      <c r="AN197" s="54" t="n">
        <v>44690.2673611111</v>
      </c>
      <c r="AO197" s="21" t="s">
        <v>888</v>
      </c>
      <c r="AP197" s="21"/>
      <c r="AQ197" s="21" t="s">
        <v>173</v>
      </c>
      <c r="AR197" s="21" t="s">
        <v>172</v>
      </c>
      <c r="AS197" s="0" t="s">
        <v>173</v>
      </c>
      <c r="AT197" s="21" t="s">
        <v>172</v>
      </c>
      <c r="AU197" s="0" t="s">
        <v>173</v>
      </c>
      <c r="AV197" s="0" t="n">
        <v>91</v>
      </c>
      <c r="AW197" s="0" t="s">
        <v>667</v>
      </c>
      <c r="AX197" s="0" t="n">
        <v>17</v>
      </c>
      <c r="AY197" s="0" t="s">
        <v>173</v>
      </c>
      <c r="AZ197" s="21" t="s">
        <v>172</v>
      </c>
      <c r="BA197" s="0" t="s">
        <v>173</v>
      </c>
      <c r="BB197" s="21" t="s">
        <v>172</v>
      </c>
      <c r="BC197" s="0" t="s">
        <v>173</v>
      </c>
      <c r="BF197" s="0" t="s">
        <v>661</v>
      </c>
      <c r="BG197" s="21" t="s">
        <v>863</v>
      </c>
      <c r="BH197" s="54" t="n">
        <v>44706.5486111111</v>
      </c>
      <c r="BI197" s="21" t="s">
        <v>643</v>
      </c>
      <c r="BJ197" s="54" t="n">
        <v>44708.7875</v>
      </c>
      <c r="BK197" s="55" t="n">
        <f aca="false">COUNTIF(Reporte_Consolidación_2022___Copy[[#This Row],[Estado llamada]],"Realizada")</f>
        <v>1</v>
      </c>
      <c r="BL197" s="55" t="n">
        <f aca="false">COUNTIF(Reporte_Consolidación_2022___Copy[[#This Row],[Estado RID]],"Realizada")</f>
        <v>1</v>
      </c>
      <c r="BM197" s="55" t="n">
        <f aca="false">COUNTIF(Reporte_Consolidación_2022___Copy[[#This Row],[Estado Encuesta Directivos]],"Realizada")</f>
        <v>1</v>
      </c>
      <c r="BN197" s="55" t="n">
        <f aca="false">COUNTIF(Reporte_Consolidación_2022___Copy[[#This Row],[Estado PPT Programa Directivos]],"Realizada")</f>
        <v>1</v>
      </c>
      <c r="BO197" s="55" t="n">
        <f aca="false">COUNTIF(Reporte_Consolidación_2022___Copy[[#This Row],[Estado PPT Programa Docentes]],"Realizada")</f>
        <v>1</v>
      </c>
      <c r="BP197" s="55" t="n">
        <f aca="false">COUNTIF(Reporte_Consolidación_2022___Copy[[#This Row],[Estado Encuesta Docentes]],"Realizada")</f>
        <v>1</v>
      </c>
      <c r="BQ197" s="55" t="n">
        <f aca="false">COUNTIF(Reporte_Consolidación_2022___Copy[[#This Row],[Estado Taller PC Docentes]],"Realizada")</f>
        <v>1</v>
      </c>
      <c r="BR197" s="55" t="n">
        <f aca="false">COUNTIF(Reporte_Consolidación_2022___Copy[[#This Row],[Estado Encuesta Estudiantes]],"Realizada")</f>
        <v>1</v>
      </c>
      <c r="BS197" s="55" t="n">
        <f aca="false">COUNTIF(Reporte_Consolidación_2022___Copy[[#This Row],[Estado Infraestructura]],"Realizada")</f>
        <v>1</v>
      </c>
      <c r="BT197" s="55" t="n">
        <f aca="false">COUNTIF(Reporte_Consolidación_2022___Copy[[#This Row],[Estado Entrevista Líder Área Informática]],"Realizada")</f>
        <v>1</v>
      </c>
      <c r="BU197" s="55" t="n">
        <f aca="false">IF(Reporte_Consolidación_2022___Copy[[#This Row],[Estado Obs Aula]]="Realizada",1,IF(Reporte_Consolidación_2022___Copy[[#This Row],[Estado Obs Aula]]="NO aplica fichas",1,0))</f>
        <v>1</v>
      </c>
      <c r="BV197" s="55" t="n">
        <f aca="false">COUNTIF(Reporte_Consolidación_2022___Copy[[#This Row],[Estado Recolección Documental]],"Realizada")</f>
        <v>1</v>
      </c>
      <c r="BX197" s="56" t="n">
        <f aca="false">COUNTIF(Reporte_Consolidación_2022___Copy[[#This Row],[Nombre Coordinadora]:[Estado Recolección Documental]],"Realizada")</f>
        <v>11</v>
      </c>
      <c r="BY197" s="57" t="n">
        <f aca="false">BX197/12</f>
        <v>0.916666666666667</v>
      </c>
      <c r="BZ197" s="56" t="n">
        <f aca="false">IF(Reporte_Consolidación_2022___Copy[[#This Row],[Fecha Visita Día 1]]&gt;=DATE(2022,6,10),1,IF(Reporte_Consolidación_2022___Copy[[#This Row],[Fecha Visita Día 1]]="",2,0))</f>
        <v>0</v>
      </c>
      <c r="CA197" s="56" t="n">
        <f aca="false">IF(Reporte_Consolidación_2022___Copy[[#This Row],[Fecha Visita Día 2]]&gt;=DATE(2022,6,10),1,IF(Reporte_Consolidación_2022___Copy[[#This Row],[Fecha Visita Día 2]]="",2,0))</f>
        <v>0</v>
      </c>
    </row>
    <row r="198" customFormat="false" ht="15" hidden="true" customHeight="false" outlineLevel="0" collapsed="false">
      <c r="A198" s="21" t="s">
        <v>642</v>
      </c>
      <c r="B198" s="21" t="s">
        <v>643</v>
      </c>
      <c r="C198" s="21" t="s">
        <v>73</v>
      </c>
      <c r="D198" s="21" t="s">
        <v>889</v>
      </c>
      <c r="E198" s="21" t="s">
        <v>890</v>
      </c>
      <c r="F198" s="21" t="s">
        <v>891</v>
      </c>
      <c r="G198" s="52" t="n">
        <v>105088001512</v>
      </c>
      <c r="H198" s="0" t="n">
        <v>162</v>
      </c>
      <c r="I198" s="53" t="n">
        <v>44659</v>
      </c>
      <c r="J198" s="54" t="n">
        <v>0.333333333333333</v>
      </c>
      <c r="K198" s="21" t="s">
        <v>15</v>
      </c>
      <c r="L198" s="21" t="s">
        <v>892</v>
      </c>
      <c r="M198" s="53" t="n">
        <v>44677</v>
      </c>
      <c r="N198" s="53" t="n">
        <v>44685</v>
      </c>
      <c r="O198" s="21" t="s">
        <v>893</v>
      </c>
      <c r="P198" s="53" t="n">
        <v>44677</v>
      </c>
      <c r="Q198" s="21" t="s">
        <v>15</v>
      </c>
      <c r="R198" s="53" t="n">
        <v>44677</v>
      </c>
      <c r="S198" s="21" t="s">
        <v>15</v>
      </c>
      <c r="T198" s="53" t="n">
        <v>44677</v>
      </c>
      <c r="U198" s="21" t="s">
        <v>15</v>
      </c>
      <c r="V198" s="53" t="n">
        <v>44685</v>
      </c>
      <c r="W198" s="21" t="s">
        <v>15</v>
      </c>
      <c r="X198" s="53" t="n">
        <v>44685</v>
      </c>
      <c r="Y198" s="21" t="s">
        <v>15</v>
      </c>
      <c r="Z198" s="53" t="n">
        <v>44685</v>
      </c>
      <c r="AA198" s="21" t="s">
        <v>15</v>
      </c>
      <c r="AB198" s="53" t="n">
        <v>44677</v>
      </c>
      <c r="AC198" s="21" t="s">
        <v>15</v>
      </c>
      <c r="AD198" s="53" t="n">
        <v>44677</v>
      </c>
      <c r="AE198" s="21" t="s">
        <v>15</v>
      </c>
      <c r="AF198" s="53" t="n">
        <v>44677</v>
      </c>
      <c r="AG198" s="21" t="s">
        <v>15</v>
      </c>
      <c r="AH198" s="53"/>
      <c r="AI198" s="21" t="s">
        <v>40</v>
      </c>
      <c r="AJ198" s="53" t="n">
        <v>44677</v>
      </c>
      <c r="AK198" s="21" t="s">
        <v>15</v>
      </c>
      <c r="AL198" s="21" t="s">
        <v>170</v>
      </c>
      <c r="AM198" s="21" t="s">
        <v>894</v>
      </c>
      <c r="AN198" s="54" t="n">
        <v>44686.3402777778</v>
      </c>
      <c r="AO198" s="21" t="s">
        <v>895</v>
      </c>
      <c r="AP198" s="21"/>
      <c r="AQ198" s="21" t="s">
        <v>173</v>
      </c>
      <c r="AR198" s="21" t="s">
        <v>172</v>
      </c>
      <c r="AS198" s="0" t="s">
        <v>173</v>
      </c>
      <c r="AT198" s="21" t="s">
        <v>172</v>
      </c>
      <c r="AU198" s="0" t="s">
        <v>173</v>
      </c>
      <c r="AV198" s="0" t="n">
        <v>156</v>
      </c>
      <c r="AW198" s="0" t="s">
        <v>173</v>
      </c>
      <c r="AX198" s="0" t="n">
        <v>38</v>
      </c>
      <c r="AY198" s="0" t="s">
        <v>173</v>
      </c>
      <c r="AZ198" s="21" t="s">
        <v>172</v>
      </c>
      <c r="BA198" s="0" t="s">
        <v>173</v>
      </c>
      <c r="BB198" s="21" t="s">
        <v>172</v>
      </c>
      <c r="BC198" s="0" t="s">
        <v>173</v>
      </c>
      <c r="BG198" s="21" t="s">
        <v>894</v>
      </c>
      <c r="BH198" s="54" t="n">
        <v>44694.7680555556</v>
      </c>
      <c r="BI198" s="21" t="s">
        <v>643</v>
      </c>
      <c r="BJ198" s="54" t="n">
        <v>44698.5763888889</v>
      </c>
      <c r="BK198" s="55" t="n">
        <f aca="false">COUNTIF(Reporte_Consolidación_2022___Copy[[#This Row],[Estado llamada]],"Realizada")</f>
        <v>1</v>
      </c>
      <c r="BL198" s="55" t="n">
        <f aca="false">COUNTIF(Reporte_Consolidación_2022___Copy[[#This Row],[Estado RID]],"Realizada")</f>
        <v>1</v>
      </c>
      <c r="BM198" s="55" t="n">
        <f aca="false">COUNTIF(Reporte_Consolidación_2022___Copy[[#This Row],[Estado Encuesta Directivos]],"Realizada")</f>
        <v>1</v>
      </c>
      <c r="BN198" s="55" t="n">
        <f aca="false">COUNTIF(Reporte_Consolidación_2022___Copy[[#This Row],[Estado PPT Programa Directivos]],"Realizada")</f>
        <v>1</v>
      </c>
      <c r="BO198" s="55" t="n">
        <f aca="false">COUNTIF(Reporte_Consolidación_2022___Copy[[#This Row],[Estado PPT Programa Docentes]],"Realizada")</f>
        <v>1</v>
      </c>
      <c r="BP198" s="55" t="n">
        <f aca="false">COUNTIF(Reporte_Consolidación_2022___Copy[[#This Row],[Estado Encuesta Docentes]],"Realizada")</f>
        <v>1</v>
      </c>
      <c r="BQ198" s="55" t="n">
        <f aca="false">COUNTIF(Reporte_Consolidación_2022___Copy[[#This Row],[Estado Taller PC Docentes]],"Realizada")</f>
        <v>1</v>
      </c>
      <c r="BR198" s="55" t="n">
        <f aca="false">COUNTIF(Reporte_Consolidación_2022___Copy[[#This Row],[Estado Encuesta Estudiantes]],"Realizada")</f>
        <v>1</v>
      </c>
      <c r="BS198" s="55" t="n">
        <f aca="false">COUNTIF(Reporte_Consolidación_2022___Copy[[#This Row],[Estado Infraestructura]],"Realizada")</f>
        <v>1</v>
      </c>
      <c r="BT198" s="55" t="n">
        <f aca="false">COUNTIF(Reporte_Consolidación_2022___Copy[[#This Row],[Estado Entrevista Líder Área Informática]],"Realizada")</f>
        <v>1</v>
      </c>
      <c r="BU198" s="55" t="n">
        <f aca="false">IF(Reporte_Consolidación_2022___Copy[[#This Row],[Estado Obs Aula]]="Realizada",1,IF(Reporte_Consolidación_2022___Copy[[#This Row],[Estado Obs Aula]]="NO aplica fichas",1,0))</f>
        <v>1</v>
      </c>
      <c r="BV198" s="55" t="n">
        <f aca="false">COUNTIF(Reporte_Consolidación_2022___Copy[[#This Row],[Estado Recolección Documental]],"Realizada")</f>
        <v>1</v>
      </c>
      <c r="BX198" s="56" t="n">
        <f aca="false">COUNTIF(Reporte_Consolidación_2022___Copy[[#This Row],[Nombre Coordinadora]:[Estado Recolección Documental]],"Realizada")</f>
        <v>11</v>
      </c>
      <c r="BY198" s="57" t="n">
        <f aca="false">BX198/12</f>
        <v>0.916666666666667</v>
      </c>
      <c r="BZ198" s="56" t="n">
        <f aca="false">IF(Reporte_Consolidación_2022___Copy[[#This Row],[Fecha Visita Día 1]]&gt;=DATE(2022,6,10),1,IF(Reporte_Consolidación_2022___Copy[[#This Row],[Fecha Visita Día 1]]="",2,0))</f>
        <v>0</v>
      </c>
      <c r="CA198" s="56" t="n">
        <f aca="false">IF(Reporte_Consolidación_2022___Copy[[#This Row],[Fecha Visita Día 2]]&gt;=DATE(2022,6,10),1,IF(Reporte_Consolidación_2022___Copy[[#This Row],[Fecha Visita Día 2]]="",2,0))</f>
        <v>0</v>
      </c>
    </row>
    <row r="199" customFormat="false" ht="15" hidden="false" customHeight="false" outlineLevel="0" collapsed="false">
      <c r="A199" s="21" t="s">
        <v>642</v>
      </c>
      <c r="B199" s="21" t="s">
        <v>643</v>
      </c>
      <c r="C199" s="58" t="s">
        <v>73</v>
      </c>
      <c r="D199" s="21" t="s">
        <v>889</v>
      </c>
      <c r="E199" s="21" t="s">
        <v>890</v>
      </c>
      <c r="F199" s="21" t="s">
        <v>896</v>
      </c>
      <c r="G199" s="52" t="n">
        <v>105088000273</v>
      </c>
      <c r="H199" s="0" t="n">
        <v>163</v>
      </c>
      <c r="I199" s="53" t="n">
        <v>44657</v>
      </c>
      <c r="J199" s="54" t="n">
        <v>0.395833333333333</v>
      </c>
      <c r="K199" s="21" t="s">
        <v>15</v>
      </c>
      <c r="L199" s="21" t="s">
        <v>892</v>
      </c>
      <c r="M199" s="53" t="n">
        <v>44679</v>
      </c>
      <c r="N199" s="53" t="n">
        <v>44685</v>
      </c>
      <c r="O199" s="21" t="s">
        <v>897</v>
      </c>
      <c r="P199" s="53" t="n">
        <v>44679</v>
      </c>
      <c r="Q199" s="21" t="s">
        <v>15</v>
      </c>
      <c r="R199" s="53" t="n">
        <v>44679</v>
      </c>
      <c r="S199" s="21" t="s">
        <v>15</v>
      </c>
      <c r="T199" s="53" t="n">
        <v>44679</v>
      </c>
      <c r="U199" s="21" t="s">
        <v>15</v>
      </c>
      <c r="V199" s="53" t="n">
        <v>44679</v>
      </c>
      <c r="W199" s="21" t="s">
        <v>15</v>
      </c>
      <c r="X199" s="53" t="n">
        <v>44679</v>
      </c>
      <c r="Y199" s="21" t="s">
        <v>15</v>
      </c>
      <c r="Z199" s="53" t="n">
        <v>44679</v>
      </c>
      <c r="AA199" s="21" t="s">
        <v>15</v>
      </c>
      <c r="AB199" s="53" t="n">
        <v>44679</v>
      </c>
      <c r="AC199" s="21" t="s">
        <v>15</v>
      </c>
      <c r="AD199" s="53" t="n">
        <v>44679</v>
      </c>
      <c r="AE199" s="21" t="s">
        <v>15</v>
      </c>
      <c r="AF199" s="53" t="n">
        <v>44679</v>
      </c>
      <c r="AG199" s="21" t="s">
        <v>15</v>
      </c>
      <c r="AH199" s="59" t="n">
        <v>44685</v>
      </c>
      <c r="AI199" s="21" t="s">
        <v>15</v>
      </c>
      <c r="AJ199" s="53" t="n">
        <v>44679</v>
      </c>
      <c r="AK199" s="21" t="s">
        <v>15</v>
      </c>
      <c r="AL199" s="21" t="s">
        <v>170</v>
      </c>
      <c r="AM199" s="21" t="s">
        <v>894</v>
      </c>
      <c r="AN199" s="54" t="n">
        <v>44686.3402777778</v>
      </c>
      <c r="AO199" s="21" t="s">
        <v>898</v>
      </c>
      <c r="AP199" s="21"/>
      <c r="AQ199" s="21" t="s">
        <v>173</v>
      </c>
      <c r="AR199" s="21" t="s">
        <v>172</v>
      </c>
      <c r="AS199" s="0" t="s">
        <v>173</v>
      </c>
      <c r="AT199" s="21" t="s">
        <v>172</v>
      </c>
      <c r="AU199" s="0" t="s">
        <v>173</v>
      </c>
      <c r="AV199" s="0" t="n">
        <v>138</v>
      </c>
      <c r="AW199" s="0" t="s">
        <v>173</v>
      </c>
      <c r="AX199" s="0" t="n">
        <v>22</v>
      </c>
      <c r="AY199" s="0" t="s">
        <v>173</v>
      </c>
      <c r="AZ199" s="21" t="s">
        <v>172</v>
      </c>
      <c r="BA199" s="0" t="s">
        <v>173</v>
      </c>
      <c r="BB199" s="21" t="s">
        <v>172</v>
      </c>
      <c r="BC199" s="0" t="s">
        <v>173</v>
      </c>
      <c r="BG199" s="21" t="s">
        <v>894</v>
      </c>
      <c r="BH199" s="54" t="n">
        <v>44713.5166666667</v>
      </c>
      <c r="BI199" s="21" t="s">
        <v>643</v>
      </c>
      <c r="BJ199" s="54" t="n">
        <v>44698.5763888889</v>
      </c>
      <c r="BK199" s="55" t="n">
        <f aca="false">COUNTIF(Reporte_Consolidación_2022___Copy[[#This Row],[Estado llamada]],"Realizada")</f>
        <v>1</v>
      </c>
      <c r="BL199" s="55" t="n">
        <f aca="false">COUNTIF(Reporte_Consolidación_2022___Copy[[#This Row],[Estado RID]],"Realizada")</f>
        <v>1</v>
      </c>
      <c r="BM199" s="55" t="n">
        <f aca="false">COUNTIF(Reporte_Consolidación_2022___Copy[[#This Row],[Estado Encuesta Directivos]],"Realizada")</f>
        <v>1</v>
      </c>
      <c r="BN199" s="55" t="n">
        <f aca="false">COUNTIF(Reporte_Consolidación_2022___Copy[[#This Row],[Estado PPT Programa Directivos]],"Realizada")</f>
        <v>1</v>
      </c>
      <c r="BO199" s="55" t="n">
        <f aca="false">COUNTIF(Reporte_Consolidación_2022___Copy[[#This Row],[Estado PPT Programa Docentes]],"Realizada")</f>
        <v>1</v>
      </c>
      <c r="BP199" s="55" t="n">
        <f aca="false">COUNTIF(Reporte_Consolidación_2022___Copy[[#This Row],[Estado Encuesta Docentes]],"Realizada")</f>
        <v>1</v>
      </c>
      <c r="BQ199" s="55" t="n">
        <f aca="false">COUNTIF(Reporte_Consolidación_2022___Copy[[#This Row],[Estado Taller PC Docentes]],"Realizada")</f>
        <v>1</v>
      </c>
      <c r="BR199" s="55" t="n">
        <f aca="false">COUNTIF(Reporte_Consolidación_2022___Copy[[#This Row],[Estado Encuesta Estudiantes]],"Realizada")</f>
        <v>1</v>
      </c>
      <c r="BS199" s="55" t="n">
        <f aca="false">COUNTIF(Reporte_Consolidación_2022___Copy[[#This Row],[Estado Infraestructura]],"Realizada")</f>
        <v>1</v>
      </c>
      <c r="BT199" s="55" t="n">
        <f aca="false">COUNTIF(Reporte_Consolidación_2022___Copy[[#This Row],[Estado Entrevista Líder Área Informática]],"Realizada")</f>
        <v>1</v>
      </c>
      <c r="BU199" s="55" t="n">
        <f aca="false">IF(Reporte_Consolidación_2022___Copy[[#This Row],[Estado Obs Aula]]="Realizada",1,IF(Reporte_Consolidación_2022___Copy[[#This Row],[Estado Obs Aula]]="NO aplica fichas",1,0))</f>
        <v>1</v>
      </c>
      <c r="BV199" s="55" t="n">
        <f aca="false">COUNTIF(Reporte_Consolidación_2022___Copy[[#This Row],[Estado Recolección Documental]],"Realizada")</f>
        <v>1</v>
      </c>
      <c r="BX199" s="56" t="n">
        <f aca="false">COUNTIF(Reporte_Consolidación_2022___Copy[[#This Row],[Nombre Coordinadora]:[Estado Recolección Documental]],"Realizada")</f>
        <v>12</v>
      </c>
      <c r="BY199" s="57" t="n">
        <f aca="false">BX199/12</f>
        <v>1</v>
      </c>
      <c r="BZ199" s="56" t="n">
        <f aca="false">IF(Reporte_Consolidación_2022___Copy[[#This Row],[Fecha Visita Día 1]]&gt;=DATE(2022,6,10),1,IF(Reporte_Consolidación_2022___Copy[[#This Row],[Fecha Visita Día 1]]="",2,0))</f>
        <v>0</v>
      </c>
      <c r="CA199" s="56" t="n">
        <f aca="false">IF(Reporte_Consolidación_2022___Copy[[#This Row],[Fecha Visita Día 2]]&gt;=DATE(2022,6,10),1,IF(Reporte_Consolidación_2022___Copy[[#This Row],[Fecha Visita Día 2]]="",2,0))</f>
        <v>0</v>
      </c>
    </row>
    <row r="200" customFormat="false" ht="15" hidden="true" customHeight="false" outlineLevel="0" collapsed="false">
      <c r="A200" s="21" t="s">
        <v>642</v>
      </c>
      <c r="B200" s="21" t="s">
        <v>643</v>
      </c>
      <c r="C200" s="21" t="s">
        <v>73</v>
      </c>
      <c r="D200" s="21" t="s">
        <v>889</v>
      </c>
      <c r="E200" s="21" t="s">
        <v>890</v>
      </c>
      <c r="F200" s="21" t="s">
        <v>899</v>
      </c>
      <c r="G200" s="52" t="n">
        <v>305088002950</v>
      </c>
      <c r="H200" s="0" t="n">
        <v>164</v>
      </c>
      <c r="I200" s="53" t="n">
        <v>44657</v>
      </c>
      <c r="J200" s="54" t="n">
        <v>0.405555555555555</v>
      </c>
      <c r="K200" s="21" t="s">
        <v>15</v>
      </c>
      <c r="L200" s="21" t="s">
        <v>892</v>
      </c>
      <c r="M200" s="53" t="n">
        <v>44692</v>
      </c>
      <c r="N200" s="53"/>
      <c r="O200" s="21" t="s">
        <v>900</v>
      </c>
      <c r="P200" s="53" t="n">
        <v>44692</v>
      </c>
      <c r="Q200" s="21" t="s">
        <v>15</v>
      </c>
      <c r="R200" s="53" t="n">
        <v>44692</v>
      </c>
      <c r="S200" s="21" t="s">
        <v>15</v>
      </c>
      <c r="T200" s="53" t="n">
        <v>44692</v>
      </c>
      <c r="U200" s="21" t="s">
        <v>15</v>
      </c>
      <c r="V200" s="53" t="n">
        <v>44692</v>
      </c>
      <c r="W200" s="21" t="s">
        <v>15</v>
      </c>
      <c r="X200" s="53" t="n">
        <v>44693</v>
      </c>
      <c r="Y200" s="21" t="s">
        <v>15</v>
      </c>
      <c r="Z200" s="53" t="n">
        <v>44692</v>
      </c>
      <c r="AA200" s="21" t="s">
        <v>15</v>
      </c>
      <c r="AB200" s="53" t="n">
        <v>44692</v>
      </c>
      <c r="AC200" s="21" t="s">
        <v>15</v>
      </c>
      <c r="AD200" s="53" t="n">
        <v>44692</v>
      </c>
      <c r="AE200" s="21" t="s">
        <v>15</v>
      </c>
      <c r="AF200" s="53" t="n">
        <v>44692</v>
      </c>
      <c r="AG200" s="21" t="s">
        <v>15</v>
      </c>
      <c r="AH200" s="53"/>
      <c r="AI200" s="21" t="s">
        <v>40</v>
      </c>
      <c r="AJ200" s="53" t="n">
        <v>44692</v>
      </c>
      <c r="AK200" s="21" t="s">
        <v>15</v>
      </c>
      <c r="AL200" s="21" t="s">
        <v>170</v>
      </c>
      <c r="AM200" s="21" t="s">
        <v>894</v>
      </c>
      <c r="AN200" s="54" t="n">
        <v>44694.5868055556</v>
      </c>
      <c r="AO200" s="21" t="s">
        <v>901</v>
      </c>
      <c r="AP200" s="21"/>
      <c r="AQ200" s="21" t="s">
        <v>173</v>
      </c>
      <c r="AR200" s="21" t="s">
        <v>172</v>
      </c>
      <c r="AS200" s="0" t="s">
        <v>173</v>
      </c>
      <c r="AT200" s="21" t="s">
        <v>172</v>
      </c>
      <c r="AU200" s="0" t="s">
        <v>173</v>
      </c>
      <c r="AV200" s="0" t="n">
        <v>135</v>
      </c>
      <c r="AW200" s="0" t="s">
        <v>173</v>
      </c>
      <c r="AX200" s="0" t="n">
        <v>41</v>
      </c>
      <c r="AY200" s="0" t="s">
        <v>173</v>
      </c>
      <c r="AZ200" s="21" t="s">
        <v>172</v>
      </c>
      <c r="BA200" s="0" t="s">
        <v>173</v>
      </c>
      <c r="BB200" s="21" t="s">
        <v>172</v>
      </c>
      <c r="BC200" s="0" t="s">
        <v>173</v>
      </c>
      <c r="BG200" s="21" t="s">
        <v>643</v>
      </c>
      <c r="BH200" s="54" t="n">
        <v>44698.5125</v>
      </c>
      <c r="BI200" s="21" t="s">
        <v>643</v>
      </c>
      <c r="BJ200" s="54" t="n">
        <v>44708.7222222222</v>
      </c>
      <c r="BK200" s="55" t="n">
        <f aca="false">COUNTIF(Reporte_Consolidación_2022___Copy[[#This Row],[Estado llamada]],"Realizada")</f>
        <v>1</v>
      </c>
      <c r="BL200" s="55" t="n">
        <f aca="false">COUNTIF(Reporte_Consolidación_2022___Copy[[#This Row],[Estado RID]],"Realizada")</f>
        <v>1</v>
      </c>
      <c r="BM200" s="55" t="n">
        <f aca="false">COUNTIF(Reporte_Consolidación_2022___Copy[[#This Row],[Estado Encuesta Directivos]],"Realizada")</f>
        <v>1</v>
      </c>
      <c r="BN200" s="55" t="n">
        <f aca="false">COUNTIF(Reporte_Consolidación_2022___Copy[[#This Row],[Estado PPT Programa Directivos]],"Realizada")</f>
        <v>1</v>
      </c>
      <c r="BO200" s="55" t="n">
        <f aca="false">COUNTIF(Reporte_Consolidación_2022___Copy[[#This Row],[Estado PPT Programa Docentes]],"Realizada")</f>
        <v>1</v>
      </c>
      <c r="BP200" s="55" t="n">
        <f aca="false">COUNTIF(Reporte_Consolidación_2022___Copy[[#This Row],[Estado Encuesta Docentes]],"Realizada")</f>
        <v>1</v>
      </c>
      <c r="BQ200" s="55" t="n">
        <f aca="false">COUNTIF(Reporte_Consolidación_2022___Copy[[#This Row],[Estado Taller PC Docentes]],"Realizada")</f>
        <v>1</v>
      </c>
      <c r="BR200" s="55" t="n">
        <f aca="false">COUNTIF(Reporte_Consolidación_2022___Copy[[#This Row],[Estado Encuesta Estudiantes]],"Realizada")</f>
        <v>1</v>
      </c>
      <c r="BS200" s="55" t="n">
        <f aca="false">COUNTIF(Reporte_Consolidación_2022___Copy[[#This Row],[Estado Infraestructura]],"Realizada")</f>
        <v>1</v>
      </c>
      <c r="BT200" s="55" t="n">
        <f aca="false">COUNTIF(Reporte_Consolidación_2022___Copy[[#This Row],[Estado Entrevista Líder Área Informática]],"Realizada")</f>
        <v>1</v>
      </c>
      <c r="BU200" s="55" t="n">
        <f aca="false">IF(Reporte_Consolidación_2022___Copy[[#This Row],[Estado Obs Aula]]="Realizada",1,IF(Reporte_Consolidación_2022___Copy[[#This Row],[Estado Obs Aula]]="NO aplica fichas",1,0))</f>
        <v>1</v>
      </c>
      <c r="BV200" s="55" t="n">
        <f aca="false">COUNTIF(Reporte_Consolidación_2022___Copy[[#This Row],[Estado Recolección Documental]],"Realizada")</f>
        <v>1</v>
      </c>
      <c r="BX200" s="56" t="n">
        <f aca="false">COUNTIF(Reporte_Consolidación_2022___Copy[[#This Row],[Nombre Coordinadora]:[Estado Recolección Documental]],"Realizada")</f>
        <v>11</v>
      </c>
      <c r="BY200" s="57" t="n">
        <f aca="false">BX200/12</f>
        <v>0.916666666666667</v>
      </c>
      <c r="BZ200" s="56" t="n">
        <f aca="false">IF(Reporte_Consolidación_2022___Copy[[#This Row],[Fecha Visita Día 1]]&gt;=DATE(2022,6,10),1,IF(Reporte_Consolidación_2022___Copy[[#This Row],[Fecha Visita Día 1]]="",2,0))</f>
        <v>0</v>
      </c>
      <c r="CA200" s="56" t="n">
        <f aca="false">IF(Reporte_Consolidación_2022___Copy[[#This Row],[Fecha Visita Día 2]]&gt;=DATE(2022,6,10),1,IF(Reporte_Consolidación_2022___Copy[[#This Row],[Fecha Visita Día 2]]="",2,0))</f>
        <v>2</v>
      </c>
    </row>
    <row r="201" customFormat="false" ht="15" hidden="true" customHeight="false" outlineLevel="0" collapsed="false">
      <c r="A201" s="21" t="s">
        <v>642</v>
      </c>
      <c r="B201" s="21" t="s">
        <v>643</v>
      </c>
      <c r="C201" s="21" t="s">
        <v>73</v>
      </c>
      <c r="D201" s="21" t="s">
        <v>889</v>
      </c>
      <c r="E201" s="21" t="s">
        <v>890</v>
      </c>
      <c r="F201" s="21" t="s">
        <v>902</v>
      </c>
      <c r="G201" s="52" t="n">
        <v>105088002993</v>
      </c>
      <c r="H201" s="0" t="n">
        <v>165</v>
      </c>
      <c r="I201" s="53" t="n">
        <v>44657</v>
      </c>
      <c r="J201" s="54" t="n">
        <v>0.520138888888889</v>
      </c>
      <c r="K201" s="21" t="s">
        <v>15</v>
      </c>
      <c r="L201" s="21" t="s">
        <v>892</v>
      </c>
      <c r="M201" s="53" t="n">
        <v>44676</v>
      </c>
      <c r="N201" s="53"/>
      <c r="O201" s="21" t="s">
        <v>892</v>
      </c>
      <c r="P201" s="53" t="n">
        <v>44676</v>
      </c>
      <c r="Q201" s="21" t="s">
        <v>15</v>
      </c>
      <c r="R201" s="53" t="n">
        <v>44676</v>
      </c>
      <c r="S201" s="21" t="s">
        <v>15</v>
      </c>
      <c r="T201" s="53" t="n">
        <v>44676</v>
      </c>
      <c r="U201" s="21" t="s">
        <v>15</v>
      </c>
      <c r="V201" s="53" t="n">
        <v>44676</v>
      </c>
      <c r="W201" s="21" t="s">
        <v>15</v>
      </c>
      <c r="X201" s="53" t="n">
        <v>44676</v>
      </c>
      <c r="Y201" s="21" t="s">
        <v>15</v>
      </c>
      <c r="Z201" s="53" t="n">
        <v>44676</v>
      </c>
      <c r="AA201" s="21" t="s">
        <v>15</v>
      </c>
      <c r="AB201" s="53" t="n">
        <v>44676</v>
      </c>
      <c r="AC201" s="21" t="s">
        <v>15</v>
      </c>
      <c r="AD201" s="53" t="n">
        <v>44676</v>
      </c>
      <c r="AE201" s="21" t="s">
        <v>15</v>
      </c>
      <c r="AF201" s="53" t="n">
        <v>44676</v>
      </c>
      <c r="AG201" s="21" t="s">
        <v>15</v>
      </c>
      <c r="AH201" s="53"/>
      <c r="AI201" s="21" t="s">
        <v>40</v>
      </c>
      <c r="AJ201" s="53" t="n">
        <v>44676</v>
      </c>
      <c r="AK201" s="21" t="s">
        <v>15</v>
      </c>
      <c r="AL201" s="21" t="s">
        <v>170</v>
      </c>
      <c r="AM201" s="21" t="s">
        <v>894</v>
      </c>
      <c r="AN201" s="54" t="n">
        <v>44686.3402777778</v>
      </c>
      <c r="AO201" s="21" t="s">
        <v>903</v>
      </c>
      <c r="AP201" s="21"/>
      <c r="AQ201" s="21" t="s">
        <v>173</v>
      </c>
      <c r="AR201" s="21" t="s">
        <v>172</v>
      </c>
      <c r="AS201" s="0" t="s">
        <v>173</v>
      </c>
      <c r="AT201" s="21" t="s">
        <v>172</v>
      </c>
      <c r="AU201" s="0" t="s">
        <v>173</v>
      </c>
      <c r="AV201" s="0" t="n">
        <v>163</v>
      </c>
      <c r="AW201" s="0" t="s">
        <v>173</v>
      </c>
      <c r="AX201" s="0" t="n">
        <v>42</v>
      </c>
      <c r="AY201" s="0" t="s">
        <v>173</v>
      </c>
      <c r="AZ201" s="21" t="s">
        <v>172</v>
      </c>
      <c r="BA201" s="0" t="s">
        <v>173</v>
      </c>
      <c r="BB201" s="21" t="s">
        <v>172</v>
      </c>
      <c r="BC201" s="0" t="s">
        <v>173</v>
      </c>
      <c r="BF201" s="0" t="s">
        <v>904</v>
      </c>
      <c r="BG201" s="21" t="s">
        <v>894</v>
      </c>
      <c r="BH201" s="54" t="n">
        <v>44694.7680555556</v>
      </c>
      <c r="BI201" s="21" t="s">
        <v>643</v>
      </c>
      <c r="BJ201" s="54" t="n">
        <v>44698.5236111111</v>
      </c>
      <c r="BK201" s="55" t="n">
        <f aca="false">COUNTIF(Reporte_Consolidación_2022___Copy[[#This Row],[Estado llamada]],"Realizada")</f>
        <v>1</v>
      </c>
      <c r="BL201" s="55" t="n">
        <f aca="false">COUNTIF(Reporte_Consolidación_2022___Copy[[#This Row],[Estado RID]],"Realizada")</f>
        <v>1</v>
      </c>
      <c r="BM201" s="55" t="n">
        <f aca="false">COUNTIF(Reporte_Consolidación_2022___Copy[[#This Row],[Estado Encuesta Directivos]],"Realizada")</f>
        <v>1</v>
      </c>
      <c r="BN201" s="55" t="n">
        <f aca="false">COUNTIF(Reporte_Consolidación_2022___Copy[[#This Row],[Estado PPT Programa Directivos]],"Realizada")</f>
        <v>1</v>
      </c>
      <c r="BO201" s="55" t="n">
        <f aca="false">COUNTIF(Reporte_Consolidación_2022___Copy[[#This Row],[Estado PPT Programa Docentes]],"Realizada")</f>
        <v>1</v>
      </c>
      <c r="BP201" s="55" t="n">
        <f aca="false">COUNTIF(Reporte_Consolidación_2022___Copy[[#This Row],[Estado Encuesta Docentes]],"Realizada")</f>
        <v>1</v>
      </c>
      <c r="BQ201" s="55" t="n">
        <f aca="false">COUNTIF(Reporte_Consolidación_2022___Copy[[#This Row],[Estado Taller PC Docentes]],"Realizada")</f>
        <v>1</v>
      </c>
      <c r="BR201" s="55" t="n">
        <f aca="false">COUNTIF(Reporte_Consolidación_2022___Copy[[#This Row],[Estado Encuesta Estudiantes]],"Realizada")</f>
        <v>1</v>
      </c>
      <c r="BS201" s="55" t="n">
        <f aca="false">COUNTIF(Reporte_Consolidación_2022___Copy[[#This Row],[Estado Infraestructura]],"Realizada")</f>
        <v>1</v>
      </c>
      <c r="BT201" s="55" t="n">
        <f aca="false">COUNTIF(Reporte_Consolidación_2022___Copy[[#This Row],[Estado Entrevista Líder Área Informática]],"Realizada")</f>
        <v>1</v>
      </c>
      <c r="BU201" s="55" t="n">
        <f aca="false">IF(Reporte_Consolidación_2022___Copy[[#This Row],[Estado Obs Aula]]="Realizada",1,IF(Reporte_Consolidación_2022___Copy[[#This Row],[Estado Obs Aula]]="NO aplica fichas",1,0))</f>
        <v>1</v>
      </c>
      <c r="BV201" s="55" t="n">
        <f aca="false">COUNTIF(Reporte_Consolidación_2022___Copy[[#This Row],[Estado Recolección Documental]],"Realizada")</f>
        <v>1</v>
      </c>
      <c r="BX201" s="56" t="n">
        <f aca="false">COUNTIF(Reporte_Consolidación_2022___Copy[[#This Row],[Nombre Coordinadora]:[Estado Recolección Documental]],"Realizada")</f>
        <v>11</v>
      </c>
      <c r="BY201" s="57" t="n">
        <f aca="false">BX201/12</f>
        <v>0.916666666666667</v>
      </c>
      <c r="BZ201" s="56" t="n">
        <f aca="false">IF(Reporte_Consolidación_2022___Copy[[#This Row],[Fecha Visita Día 1]]&gt;=DATE(2022,6,10),1,IF(Reporte_Consolidación_2022___Copy[[#This Row],[Fecha Visita Día 1]]="",2,0))</f>
        <v>0</v>
      </c>
      <c r="CA201" s="56" t="n">
        <f aca="false">IF(Reporte_Consolidación_2022___Copy[[#This Row],[Fecha Visita Día 2]]&gt;=DATE(2022,6,10),1,IF(Reporte_Consolidación_2022___Copy[[#This Row],[Fecha Visita Día 2]]="",2,0))</f>
        <v>2</v>
      </c>
    </row>
    <row r="202" customFormat="false" ht="15" hidden="true" customHeight="false" outlineLevel="0" collapsed="false">
      <c r="A202" s="21" t="s">
        <v>642</v>
      </c>
      <c r="B202" s="21" t="s">
        <v>643</v>
      </c>
      <c r="C202" s="21" t="s">
        <v>73</v>
      </c>
      <c r="D202" s="21" t="s">
        <v>889</v>
      </c>
      <c r="E202" s="21" t="s">
        <v>890</v>
      </c>
      <c r="F202" s="21" t="s">
        <v>905</v>
      </c>
      <c r="G202" s="52" t="n">
        <v>105088002829</v>
      </c>
      <c r="H202" s="0" t="n">
        <v>166</v>
      </c>
      <c r="I202" s="53" t="n">
        <v>44657</v>
      </c>
      <c r="J202" s="54" t="n">
        <v>0.490972222222222</v>
      </c>
      <c r="K202" s="21" t="s">
        <v>15</v>
      </c>
      <c r="L202" s="21" t="s">
        <v>892</v>
      </c>
      <c r="M202" s="53" t="n">
        <v>44670</v>
      </c>
      <c r="N202" s="53"/>
      <c r="O202" s="21" t="s">
        <v>906</v>
      </c>
      <c r="P202" s="53" t="n">
        <v>44670</v>
      </c>
      <c r="Q202" s="21" t="s">
        <v>15</v>
      </c>
      <c r="R202" s="53" t="n">
        <v>44670</v>
      </c>
      <c r="S202" s="21" t="s">
        <v>15</v>
      </c>
      <c r="T202" s="53" t="n">
        <v>44670</v>
      </c>
      <c r="U202" s="21" t="s">
        <v>15</v>
      </c>
      <c r="V202" s="53" t="n">
        <v>44670</v>
      </c>
      <c r="W202" s="21" t="s">
        <v>15</v>
      </c>
      <c r="X202" s="53" t="n">
        <v>44670</v>
      </c>
      <c r="Y202" s="21" t="s">
        <v>15</v>
      </c>
      <c r="Z202" s="53" t="n">
        <v>44670</v>
      </c>
      <c r="AA202" s="21" t="s">
        <v>15</v>
      </c>
      <c r="AB202" s="53" t="n">
        <v>44670</v>
      </c>
      <c r="AC202" s="21" t="s">
        <v>15</v>
      </c>
      <c r="AD202" s="53" t="n">
        <v>44670</v>
      </c>
      <c r="AE202" s="21" t="s">
        <v>15</v>
      </c>
      <c r="AF202" s="53" t="n">
        <v>44670</v>
      </c>
      <c r="AG202" s="21" t="s">
        <v>15</v>
      </c>
      <c r="AH202" s="53"/>
      <c r="AI202" s="21" t="s">
        <v>40</v>
      </c>
      <c r="AJ202" s="53" t="n">
        <v>44670</v>
      </c>
      <c r="AK202" s="21" t="s">
        <v>15</v>
      </c>
      <c r="AL202" s="21" t="s">
        <v>170</v>
      </c>
      <c r="AM202" s="21" t="s">
        <v>894</v>
      </c>
      <c r="AN202" s="54" t="n">
        <v>44690.6388888889</v>
      </c>
      <c r="AO202" s="21" t="s">
        <v>907</v>
      </c>
      <c r="AP202" s="21"/>
      <c r="AQ202" s="21" t="s">
        <v>173</v>
      </c>
      <c r="AR202" s="21" t="s">
        <v>172</v>
      </c>
      <c r="AS202" s="0" t="s">
        <v>173</v>
      </c>
      <c r="AT202" s="21" t="s">
        <v>172</v>
      </c>
      <c r="AU202" s="0" t="s">
        <v>173</v>
      </c>
      <c r="AV202" s="0" t="n">
        <v>108</v>
      </c>
      <c r="AW202" s="0" t="s">
        <v>173</v>
      </c>
      <c r="AX202" s="0" t="n">
        <v>32</v>
      </c>
      <c r="AY202" s="0" t="s">
        <v>173</v>
      </c>
      <c r="AZ202" s="21" t="s">
        <v>172</v>
      </c>
      <c r="BA202" s="0" t="s">
        <v>173</v>
      </c>
      <c r="BB202" s="21" t="s">
        <v>172</v>
      </c>
      <c r="BC202" s="0" t="s">
        <v>173</v>
      </c>
      <c r="BG202" s="21" t="s">
        <v>894</v>
      </c>
      <c r="BH202" s="54" t="n">
        <v>44694.7680555556</v>
      </c>
      <c r="BI202" s="21" t="s">
        <v>643</v>
      </c>
      <c r="BJ202" s="54" t="n">
        <v>44698.5770833333</v>
      </c>
      <c r="BK202" s="55" t="n">
        <f aca="false">COUNTIF(Reporte_Consolidación_2022___Copy[[#This Row],[Estado llamada]],"Realizada")</f>
        <v>1</v>
      </c>
      <c r="BL202" s="55" t="n">
        <f aca="false">COUNTIF(Reporte_Consolidación_2022___Copy[[#This Row],[Estado RID]],"Realizada")</f>
        <v>1</v>
      </c>
      <c r="BM202" s="55" t="n">
        <f aca="false">COUNTIF(Reporte_Consolidación_2022___Copy[[#This Row],[Estado Encuesta Directivos]],"Realizada")</f>
        <v>1</v>
      </c>
      <c r="BN202" s="55" t="n">
        <f aca="false">COUNTIF(Reporte_Consolidación_2022___Copy[[#This Row],[Estado PPT Programa Directivos]],"Realizada")</f>
        <v>1</v>
      </c>
      <c r="BO202" s="55" t="n">
        <f aca="false">COUNTIF(Reporte_Consolidación_2022___Copy[[#This Row],[Estado PPT Programa Docentes]],"Realizada")</f>
        <v>1</v>
      </c>
      <c r="BP202" s="55" t="n">
        <f aca="false">COUNTIF(Reporte_Consolidación_2022___Copy[[#This Row],[Estado Encuesta Docentes]],"Realizada")</f>
        <v>1</v>
      </c>
      <c r="BQ202" s="55" t="n">
        <f aca="false">COUNTIF(Reporte_Consolidación_2022___Copy[[#This Row],[Estado Taller PC Docentes]],"Realizada")</f>
        <v>1</v>
      </c>
      <c r="BR202" s="55" t="n">
        <f aca="false">COUNTIF(Reporte_Consolidación_2022___Copy[[#This Row],[Estado Encuesta Estudiantes]],"Realizada")</f>
        <v>1</v>
      </c>
      <c r="BS202" s="55" t="n">
        <f aca="false">COUNTIF(Reporte_Consolidación_2022___Copy[[#This Row],[Estado Infraestructura]],"Realizada")</f>
        <v>1</v>
      </c>
      <c r="BT202" s="55" t="n">
        <f aca="false">COUNTIF(Reporte_Consolidación_2022___Copy[[#This Row],[Estado Entrevista Líder Área Informática]],"Realizada")</f>
        <v>1</v>
      </c>
      <c r="BU202" s="55" t="n">
        <f aca="false">IF(Reporte_Consolidación_2022___Copy[[#This Row],[Estado Obs Aula]]="Realizada",1,IF(Reporte_Consolidación_2022___Copy[[#This Row],[Estado Obs Aula]]="NO aplica fichas",1,0))</f>
        <v>1</v>
      </c>
      <c r="BV202" s="55" t="n">
        <f aca="false">COUNTIF(Reporte_Consolidación_2022___Copy[[#This Row],[Estado Recolección Documental]],"Realizada")</f>
        <v>1</v>
      </c>
      <c r="BX202" s="56" t="n">
        <f aca="false">COUNTIF(Reporte_Consolidación_2022___Copy[[#This Row],[Nombre Coordinadora]:[Estado Recolección Documental]],"Realizada")</f>
        <v>11</v>
      </c>
      <c r="BY202" s="57" t="n">
        <f aca="false">BX202/12</f>
        <v>0.916666666666667</v>
      </c>
      <c r="BZ202" s="56" t="n">
        <f aca="false">IF(Reporte_Consolidación_2022___Copy[[#This Row],[Fecha Visita Día 1]]&gt;=DATE(2022,6,10),1,IF(Reporte_Consolidación_2022___Copy[[#This Row],[Fecha Visita Día 1]]="",2,0))</f>
        <v>0</v>
      </c>
      <c r="CA202" s="56" t="n">
        <f aca="false">IF(Reporte_Consolidación_2022___Copy[[#This Row],[Fecha Visita Día 2]]&gt;=DATE(2022,6,10),1,IF(Reporte_Consolidación_2022___Copy[[#This Row],[Fecha Visita Día 2]]="",2,0))</f>
        <v>2</v>
      </c>
    </row>
    <row r="203" customFormat="false" ht="15" hidden="true" customHeight="false" outlineLevel="0" collapsed="false">
      <c r="A203" s="21" t="s">
        <v>642</v>
      </c>
      <c r="B203" s="21" t="s">
        <v>643</v>
      </c>
      <c r="C203" s="21" t="s">
        <v>73</v>
      </c>
      <c r="D203" s="21" t="s">
        <v>889</v>
      </c>
      <c r="E203" s="21" t="s">
        <v>890</v>
      </c>
      <c r="F203" s="21" t="s">
        <v>908</v>
      </c>
      <c r="G203" s="52" t="n">
        <v>205088000430</v>
      </c>
      <c r="H203" s="0" t="n">
        <v>167</v>
      </c>
      <c r="I203" s="53" t="n">
        <v>44657</v>
      </c>
      <c r="J203" s="54" t="n">
        <v>0.5</v>
      </c>
      <c r="K203" s="21" t="s">
        <v>15</v>
      </c>
      <c r="L203" s="21" t="s">
        <v>892</v>
      </c>
      <c r="M203" s="53" t="n">
        <v>44673</v>
      </c>
      <c r="N203" s="53"/>
      <c r="O203" s="21" t="s">
        <v>909</v>
      </c>
      <c r="P203" s="53" t="n">
        <v>44673</v>
      </c>
      <c r="Q203" s="21" t="s">
        <v>15</v>
      </c>
      <c r="R203" s="53" t="n">
        <v>44673</v>
      </c>
      <c r="S203" s="21" t="s">
        <v>15</v>
      </c>
      <c r="T203" s="53" t="n">
        <v>44673</v>
      </c>
      <c r="U203" s="21" t="s">
        <v>15</v>
      </c>
      <c r="V203" s="53" t="n">
        <v>44673</v>
      </c>
      <c r="W203" s="21" t="s">
        <v>15</v>
      </c>
      <c r="X203" s="53" t="n">
        <v>44673</v>
      </c>
      <c r="Y203" s="21" t="s">
        <v>15</v>
      </c>
      <c r="Z203" s="53" t="n">
        <v>44673</v>
      </c>
      <c r="AA203" s="21" t="s">
        <v>15</v>
      </c>
      <c r="AB203" s="53" t="n">
        <v>44673</v>
      </c>
      <c r="AC203" s="21" t="s">
        <v>15</v>
      </c>
      <c r="AD203" s="53" t="n">
        <v>44673</v>
      </c>
      <c r="AE203" s="21" t="s">
        <v>15</v>
      </c>
      <c r="AF203" s="53" t="n">
        <v>44673</v>
      </c>
      <c r="AG203" s="21" t="s">
        <v>15</v>
      </c>
      <c r="AH203" s="53"/>
      <c r="AI203" s="21" t="s">
        <v>40</v>
      </c>
      <c r="AJ203" s="53" t="n">
        <v>44673</v>
      </c>
      <c r="AK203" s="21" t="s">
        <v>15</v>
      </c>
      <c r="AL203" s="21" t="s">
        <v>170</v>
      </c>
      <c r="AM203" s="21" t="s">
        <v>894</v>
      </c>
      <c r="AN203" s="54" t="n">
        <v>44686.3402777778</v>
      </c>
      <c r="AO203" s="21" t="s">
        <v>910</v>
      </c>
      <c r="AP203" s="21"/>
      <c r="AQ203" s="21" t="s">
        <v>173</v>
      </c>
      <c r="AR203" s="21" t="s">
        <v>172</v>
      </c>
      <c r="AS203" s="0" t="s">
        <v>173</v>
      </c>
      <c r="AT203" s="21" t="s">
        <v>172</v>
      </c>
      <c r="AU203" s="0" t="s">
        <v>173</v>
      </c>
      <c r="AV203" s="0" t="n">
        <v>50</v>
      </c>
      <c r="AW203" s="0" t="s">
        <v>173</v>
      </c>
      <c r="AX203" s="0" t="n">
        <v>15</v>
      </c>
      <c r="AY203" s="0" t="s">
        <v>173</v>
      </c>
      <c r="AZ203" s="21" t="s">
        <v>172</v>
      </c>
      <c r="BA203" s="0" t="s">
        <v>173</v>
      </c>
      <c r="BB203" s="21" t="s">
        <v>172</v>
      </c>
      <c r="BC203" s="0" t="s">
        <v>173</v>
      </c>
      <c r="BG203" s="21" t="s">
        <v>894</v>
      </c>
      <c r="BH203" s="54" t="n">
        <v>44712.4534722222</v>
      </c>
      <c r="BI203" s="21" t="s">
        <v>643</v>
      </c>
      <c r="BJ203" s="54" t="n">
        <v>44698.5770833333</v>
      </c>
      <c r="BK203" s="55" t="n">
        <f aca="false">COUNTIF(Reporte_Consolidación_2022___Copy[[#This Row],[Estado llamada]],"Realizada")</f>
        <v>1</v>
      </c>
      <c r="BL203" s="55" t="n">
        <f aca="false">COUNTIF(Reporte_Consolidación_2022___Copy[[#This Row],[Estado RID]],"Realizada")</f>
        <v>1</v>
      </c>
      <c r="BM203" s="55" t="n">
        <f aca="false">COUNTIF(Reporte_Consolidación_2022___Copy[[#This Row],[Estado Encuesta Directivos]],"Realizada")</f>
        <v>1</v>
      </c>
      <c r="BN203" s="55" t="n">
        <f aca="false">COUNTIF(Reporte_Consolidación_2022___Copy[[#This Row],[Estado PPT Programa Directivos]],"Realizada")</f>
        <v>1</v>
      </c>
      <c r="BO203" s="55" t="n">
        <f aca="false">COUNTIF(Reporte_Consolidación_2022___Copy[[#This Row],[Estado PPT Programa Docentes]],"Realizada")</f>
        <v>1</v>
      </c>
      <c r="BP203" s="55" t="n">
        <f aca="false">COUNTIF(Reporte_Consolidación_2022___Copy[[#This Row],[Estado Encuesta Docentes]],"Realizada")</f>
        <v>1</v>
      </c>
      <c r="BQ203" s="55" t="n">
        <f aca="false">COUNTIF(Reporte_Consolidación_2022___Copy[[#This Row],[Estado Taller PC Docentes]],"Realizada")</f>
        <v>1</v>
      </c>
      <c r="BR203" s="55" t="n">
        <f aca="false">COUNTIF(Reporte_Consolidación_2022___Copy[[#This Row],[Estado Encuesta Estudiantes]],"Realizada")</f>
        <v>1</v>
      </c>
      <c r="BS203" s="55" t="n">
        <f aca="false">COUNTIF(Reporte_Consolidación_2022___Copy[[#This Row],[Estado Infraestructura]],"Realizada")</f>
        <v>1</v>
      </c>
      <c r="BT203" s="55" t="n">
        <f aca="false">COUNTIF(Reporte_Consolidación_2022___Copy[[#This Row],[Estado Entrevista Líder Área Informática]],"Realizada")</f>
        <v>1</v>
      </c>
      <c r="BU203" s="55" t="n">
        <f aca="false">IF(Reporte_Consolidación_2022___Copy[[#This Row],[Estado Obs Aula]]="Realizada",1,IF(Reporte_Consolidación_2022___Copy[[#This Row],[Estado Obs Aula]]="NO aplica fichas",1,0))</f>
        <v>1</v>
      </c>
      <c r="BV203" s="55" t="n">
        <f aca="false">COUNTIF(Reporte_Consolidación_2022___Copy[[#This Row],[Estado Recolección Documental]],"Realizada")</f>
        <v>1</v>
      </c>
      <c r="BX203" s="56" t="n">
        <f aca="false">COUNTIF(Reporte_Consolidación_2022___Copy[[#This Row],[Nombre Coordinadora]:[Estado Recolección Documental]],"Realizada")</f>
        <v>11</v>
      </c>
      <c r="BY203" s="57" t="n">
        <f aca="false">BX203/12</f>
        <v>0.916666666666667</v>
      </c>
      <c r="BZ203" s="56" t="n">
        <f aca="false">IF(Reporte_Consolidación_2022___Copy[[#This Row],[Fecha Visita Día 1]]&gt;=DATE(2022,6,10),1,IF(Reporte_Consolidación_2022___Copy[[#This Row],[Fecha Visita Día 1]]="",2,0))</f>
        <v>0</v>
      </c>
      <c r="CA203" s="56" t="n">
        <f aca="false">IF(Reporte_Consolidación_2022___Copy[[#This Row],[Fecha Visita Día 2]]&gt;=DATE(2022,6,10),1,IF(Reporte_Consolidación_2022___Copy[[#This Row],[Fecha Visita Día 2]]="",2,0))</f>
        <v>2</v>
      </c>
    </row>
    <row r="204" customFormat="false" ht="15" hidden="true" customHeight="false" outlineLevel="0" collapsed="false">
      <c r="A204" s="21" t="s">
        <v>642</v>
      </c>
      <c r="B204" s="21" t="s">
        <v>643</v>
      </c>
      <c r="C204" s="21" t="s">
        <v>73</v>
      </c>
      <c r="D204" s="21" t="s">
        <v>889</v>
      </c>
      <c r="E204" s="21" t="s">
        <v>911</v>
      </c>
      <c r="F204" s="21" t="s">
        <v>912</v>
      </c>
      <c r="G204" s="52" t="n">
        <v>205001007735</v>
      </c>
      <c r="H204" s="0" t="n">
        <v>168</v>
      </c>
      <c r="I204" s="53" t="n">
        <v>44657</v>
      </c>
      <c r="J204" s="54" t="n">
        <v>0.510416666666667</v>
      </c>
      <c r="K204" s="21" t="s">
        <v>15</v>
      </c>
      <c r="L204" s="21" t="s">
        <v>892</v>
      </c>
      <c r="M204" s="53" t="n">
        <v>44678</v>
      </c>
      <c r="N204" s="53"/>
      <c r="O204" s="21" t="s">
        <v>892</v>
      </c>
      <c r="P204" s="53" t="n">
        <v>44678</v>
      </c>
      <c r="Q204" s="21" t="s">
        <v>15</v>
      </c>
      <c r="R204" s="53" t="n">
        <v>44678</v>
      </c>
      <c r="S204" s="21" t="s">
        <v>15</v>
      </c>
      <c r="T204" s="53" t="n">
        <v>44678</v>
      </c>
      <c r="U204" s="21" t="s">
        <v>15</v>
      </c>
      <c r="V204" s="53" t="n">
        <v>44678</v>
      </c>
      <c r="W204" s="21" t="s">
        <v>15</v>
      </c>
      <c r="X204" s="53" t="n">
        <v>44678</v>
      </c>
      <c r="Y204" s="21" t="s">
        <v>15</v>
      </c>
      <c r="Z204" s="53" t="n">
        <v>44678</v>
      </c>
      <c r="AA204" s="21" t="s">
        <v>15</v>
      </c>
      <c r="AB204" s="53" t="n">
        <v>44678</v>
      </c>
      <c r="AC204" s="21" t="s">
        <v>15</v>
      </c>
      <c r="AD204" s="53" t="n">
        <v>44678</v>
      </c>
      <c r="AE204" s="21" t="s">
        <v>15</v>
      </c>
      <c r="AF204" s="53" t="n">
        <v>44678</v>
      </c>
      <c r="AG204" s="21" t="s">
        <v>15</v>
      </c>
      <c r="AH204" s="53"/>
      <c r="AI204" s="21" t="s">
        <v>40</v>
      </c>
      <c r="AJ204" s="53" t="n">
        <v>44678</v>
      </c>
      <c r="AK204" s="21" t="s">
        <v>15</v>
      </c>
      <c r="AL204" s="21" t="s">
        <v>170</v>
      </c>
      <c r="AM204" s="21" t="s">
        <v>894</v>
      </c>
      <c r="AN204" s="54" t="n">
        <v>44686.3402777778</v>
      </c>
      <c r="AO204" s="21" t="s">
        <v>913</v>
      </c>
      <c r="AP204" s="21"/>
      <c r="AQ204" s="21" t="s">
        <v>173</v>
      </c>
      <c r="AR204" s="21" t="s">
        <v>172</v>
      </c>
      <c r="AS204" s="0" t="s">
        <v>173</v>
      </c>
      <c r="AT204" s="21" t="s">
        <v>172</v>
      </c>
      <c r="AU204" s="0" t="s">
        <v>173</v>
      </c>
      <c r="AV204" s="0" t="n">
        <v>125</v>
      </c>
      <c r="AW204" s="0" t="s">
        <v>173</v>
      </c>
      <c r="AX204" s="0" t="n">
        <v>18</v>
      </c>
      <c r="AY204" s="0" t="s">
        <v>173</v>
      </c>
      <c r="AZ204" s="21" t="s">
        <v>172</v>
      </c>
      <c r="BA204" s="0" t="s">
        <v>173</v>
      </c>
      <c r="BB204" s="21" t="s">
        <v>172</v>
      </c>
      <c r="BC204" s="0" t="s">
        <v>173</v>
      </c>
      <c r="BG204" s="21" t="s">
        <v>894</v>
      </c>
      <c r="BH204" s="54" t="n">
        <v>44694.7680555556</v>
      </c>
      <c r="BI204" s="21" t="s">
        <v>643</v>
      </c>
      <c r="BJ204" s="54" t="n">
        <v>44698.5819444444</v>
      </c>
      <c r="BK204" s="55" t="n">
        <f aca="false">COUNTIF(Reporte_Consolidación_2022___Copy[[#This Row],[Estado llamada]],"Realizada")</f>
        <v>1</v>
      </c>
      <c r="BL204" s="55" t="n">
        <f aca="false">COUNTIF(Reporte_Consolidación_2022___Copy[[#This Row],[Estado RID]],"Realizada")</f>
        <v>1</v>
      </c>
      <c r="BM204" s="55" t="n">
        <f aca="false">COUNTIF(Reporte_Consolidación_2022___Copy[[#This Row],[Estado Encuesta Directivos]],"Realizada")</f>
        <v>1</v>
      </c>
      <c r="BN204" s="55" t="n">
        <f aca="false">COUNTIF(Reporte_Consolidación_2022___Copy[[#This Row],[Estado PPT Programa Directivos]],"Realizada")</f>
        <v>1</v>
      </c>
      <c r="BO204" s="55" t="n">
        <f aca="false">COUNTIF(Reporte_Consolidación_2022___Copy[[#This Row],[Estado PPT Programa Docentes]],"Realizada")</f>
        <v>1</v>
      </c>
      <c r="BP204" s="55" t="n">
        <f aca="false">COUNTIF(Reporte_Consolidación_2022___Copy[[#This Row],[Estado Encuesta Docentes]],"Realizada")</f>
        <v>1</v>
      </c>
      <c r="BQ204" s="55" t="n">
        <f aca="false">COUNTIF(Reporte_Consolidación_2022___Copy[[#This Row],[Estado Taller PC Docentes]],"Realizada")</f>
        <v>1</v>
      </c>
      <c r="BR204" s="55" t="n">
        <f aca="false">COUNTIF(Reporte_Consolidación_2022___Copy[[#This Row],[Estado Encuesta Estudiantes]],"Realizada")</f>
        <v>1</v>
      </c>
      <c r="BS204" s="55" t="n">
        <f aca="false">COUNTIF(Reporte_Consolidación_2022___Copy[[#This Row],[Estado Infraestructura]],"Realizada")</f>
        <v>1</v>
      </c>
      <c r="BT204" s="55" t="n">
        <f aca="false">COUNTIF(Reporte_Consolidación_2022___Copy[[#This Row],[Estado Entrevista Líder Área Informática]],"Realizada")</f>
        <v>1</v>
      </c>
      <c r="BU204" s="55" t="n">
        <f aca="false">IF(Reporte_Consolidación_2022___Copy[[#This Row],[Estado Obs Aula]]="Realizada",1,IF(Reporte_Consolidación_2022___Copy[[#This Row],[Estado Obs Aula]]="NO aplica fichas",1,0))</f>
        <v>1</v>
      </c>
      <c r="BV204" s="55" t="n">
        <f aca="false">COUNTIF(Reporte_Consolidación_2022___Copy[[#This Row],[Estado Recolección Documental]],"Realizada")</f>
        <v>1</v>
      </c>
      <c r="BX204" s="56" t="n">
        <f aca="false">COUNTIF(Reporte_Consolidación_2022___Copy[[#This Row],[Nombre Coordinadora]:[Estado Recolección Documental]],"Realizada")</f>
        <v>11</v>
      </c>
      <c r="BY204" s="57" t="n">
        <f aca="false">BX204/12</f>
        <v>0.916666666666667</v>
      </c>
      <c r="BZ204" s="56" t="n">
        <f aca="false">IF(Reporte_Consolidación_2022___Copy[[#This Row],[Fecha Visita Día 1]]&gt;=DATE(2022,6,10),1,IF(Reporte_Consolidación_2022___Copy[[#This Row],[Fecha Visita Día 1]]="",2,0))</f>
        <v>0</v>
      </c>
      <c r="CA204" s="56" t="n">
        <f aca="false">IF(Reporte_Consolidación_2022___Copy[[#This Row],[Fecha Visita Día 2]]&gt;=DATE(2022,6,10),1,IF(Reporte_Consolidación_2022___Copy[[#This Row],[Fecha Visita Día 2]]="",2,0))</f>
        <v>2</v>
      </c>
    </row>
    <row r="205" customFormat="false" ht="15" hidden="true" customHeight="false" outlineLevel="0" collapsed="false">
      <c r="A205" s="21" t="s">
        <v>642</v>
      </c>
      <c r="B205" s="21" t="s">
        <v>643</v>
      </c>
      <c r="C205" s="21" t="s">
        <v>75</v>
      </c>
      <c r="D205" s="21" t="s">
        <v>914</v>
      </c>
      <c r="E205" s="21" t="s">
        <v>915</v>
      </c>
      <c r="F205" s="21" t="s">
        <v>916</v>
      </c>
      <c r="G205" s="52" t="n">
        <v>354001007714</v>
      </c>
      <c r="H205" s="0" t="n">
        <v>176</v>
      </c>
      <c r="I205" s="53" t="n">
        <v>44655</v>
      </c>
      <c r="J205" s="54" t="n">
        <v>0.416666666666667</v>
      </c>
      <c r="K205" s="21" t="s">
        <v>15</v>
      </c>
      <c r="L205" s="21" t="s">
        <v>892</v>
      </c>
      <c r="M205" s="53" t="n">
        <v>44670</v>
      </c>
      <c r="N205" s="53" t="n">
        <v>44677</v>
      </c>
      <c r="O205" s="21" t="s">
        <v>917</v>
      </c>
      <c r="P205" s="53" t="n">
        <v>44670</v>
      </c>
      <c r="Q205" s="21" t="s">
        <v>15</v>
      </c>
      <c r="R205" s="53" t="n">
        <v>44670</v>
      </c>
      <c r="S205" s="21" t="s">
        <v>15</v>
      </c>
      <c r="T205" s="53" t="n">
        <v>44670</v>
      </c>
      <c r="U205" s="21" t="s">
        <v>15</v>
      </c>
      <c r="V205" s="53" t="n">
        <v>44670</v>
      </c>
      <c r="W205" s="21" t="s">
        <v>15</v>
      </c>
      <c r="X205" s="53" t="n">
        <v>44670</v>
      </c>
      <c r="Y205" s="21" t="s">
        <v>15</v>
      </c>
      <c r="Z205" s="53" t="n">
        <v>44670</v>
      </c>
      <c r="AA205" s="21" t="s">
        <v>15</v>
      </c>
      <c r="AB205" s="53" t="n">
        <v>44670</v>
      </c>
      <c r="AC205" s="21" t="s">
        <v>15</v>
      </c>
      <c r="AD205" s="53" t="n">
        <v>44670</v>
      </c>
      <c r="AE205" s="21" t="s">
        <v>15</v>
      </c>
      <c r="AF205" s="53" t="n">
        <v>44670</v>
      </c>
      <c r="AG205" s="21" t="s">
        <v>15</v>
      </c>
      <c r="AH205" s="53"/>
      <c r="AI205" s="21" t="s">
        <v>40</v>
      </c>
      <c r="AJ205" s="53" t="n">
        <v>44670</v>
      </c>
      <c r="AK205" s="21" t="s">
        <v>15</v>
      </c>
      <c r="AL205" s="21" t="s">
        <v>648</v>
      </c>
      <c r="AM205" s="21" t="s">
        <v>918</v>
      </c>
      <c r="AN205" s="54" t="n">
        <v>44692.9111111111</v>
      </c>
      <c r="AO205" s="21" t="s">
        <v>919</v>
      </c>
      <c r="AP205" s="21"/>
      <c r="AQ205" s="21" t="s">
        <v>173</v>
      </c>
      <c r="AR205" s="21" t="s">
        <v>172</v>
      </c>
      <c r="AS205" s="0" t="s">
        <v>173</v>
      </c>
      <c r="AT205" s="21" t="s">
        <v>172</v>
      </c>
      <c r="AU205" s="0" t="s">
        <v>173</v>
      </c>
      <c r="AV205" s="0" t="n">
        <v>63</v>
      </c>
      <c r="AW205" s="0" t="s">
        <v>173</v>
      </c>
      <c r="AX205" s="0" t="n">
        <v>37</v>
      </c>
      <c r="AY205" s="0" t="s">
        <v>173</v>
      </c>
      <c r="AZ205" s="21" t="s">
        <v>172</v>
      </c>
      <c r="BA205" s="0" t="s">
        <v>173</v>
      </c>
      <c r="BB205" s="21" t="s">
        <v>172</v>
      </c>
      <c r="BC205" s="0" t="s">
        <v>173</v>
      </c>
      <c r="BF205" s="0" t="s">
        <v>920</v>
      </c>
      <c r="BG205" s="21" t="s">
        <v>918</v>
      </c>
      <c r="BH205" s="54" t="n">
        <v>44712.6166666667</v>
      </c>
      <c r="BI205" s="21" t="s">
        <v>643</v>
      </c>
      <c r="BJ205" s="54" t="n">
        <v>44701.7854166667</v>
      </c>
      <c r="BK205" s="55" t="n">
        <f aca="false">COUNTIF(Reporte_Consolidación_2022___Copy[[#This Row],[Estado llamada]],"Realizada")</f>
        <v>1</v>
      </c>
      <c r="BL205" s="55" t="n">
        <f aca="false">COUNTIF(Reporte_Consolidación_2022___Copy[[#This Row],[Estado RID]],"Realizada")</f>
        <v>1</v>
      </c>
      <c r="BM205" s="55" t="n">
        <f aca="false">COUNTIF(Reporte_Consolidación_2022___Copy[[#This Row],[Estado Encuesta Directivos]],"Realizada")</f>
        <v>1</v>
      </c>
      <c r="BN205" s="55" t="n">
        <f aca="false">COUNTIF(Reporte_Consolidación_2022___Copy[[#This Row],[Estado PPT Programa Directivos]],"Realizada")</f>
        <v>1</v>
      </c>
      <c r="BO205" s="55" t="n">
        <f aca="false">COUNTIF(Reporte_Consolidación_2022___Copy[[#This Row],[Estado PPT Programa Docentes]],"Realizada")</f>
        <v>1</v>
      </c>
      <c r="BP205" s="55" t="n">
        <f aca="false">COUNTIF(Reporte_Consolidación_2022___Copy[[#This Row],[Estado Encuesta Docentes]],"Realizada")</f>
        <v>1</v>
      </c>
      <c r="BQ205" s="55" t="n">
        <f aca="false">COUNTIF(Reporte_Consolidación_2022___Copy[[#This Row],[Estado Taller PC Docentes]],"Realizada")</f>
        <v>1</v>
      </c>
      <c r="BR205" s="55" t="n">
        <f aca="false">COUNTIF(Reporte_Consolidación_2022___Copy[[#This Row],[Estado Encuesta Estudiantes]],"Realizada")</f>
        <v>1</v>
      </c>
      <c r="BS205" s="55" t="n">
        <f aca="false">COUNTIF(Reporte_Consolidación_2022___Copy[[#This Row],[Estado Infraestructura]],"Realizada")</f>
        <v>1</v>
      </c>
      <c r="BT205" s="55" t="n">
        <f aca="false">COUNTIF(Reporte_Consolidación_2022___Copy[[#This Row],[Estado Entrevista Líder Área Informática]],"Realizada")</f>
        <v>1</v>
      </c>
      <c r="BU205" s="55" t="n">
        <f aca="false">IF(Reporte_Consolidación_2022___Copy[[#This Row],[Estado Obs Aula]]="Realizada",1,IF(Reporte_Consolidación_2022___Copy[[#This Row],[Estado Obs Aula]]="NO aplica fichas",1,0))</f>
        <v>1</v>
      </c>
      <c r="BV205" s="55" t="n">
        <f aca="false">COUNTIF(Reporte_Consolidación_2022___Copy[[#This Row],[Estado Recolección Documental]],"Realizada")</f>
        <v>1</v>
      </c>
      <c r="BX205" s="56" t="n">
        <f aca="false">COUNTIF(Reporte_Consolidación_2022___Copy[[#This Row],[Nombre Coordinadora]:[Estado Recolección Documental]],"Realizada")</f>
        <v>11</v>
      </c>
      <c r="BY205" s="57" t="n">
        <f aca="false">BX205/12</f>
        <v>0.916666666666667</v>
      </c>
      <c r="BZ205" s="56" t="n">
        <f aca="false">IF(Reporte_Consolidación_2022___Copy[[#This Row],[Fecha Visita Día 1]]&gt;=DATE(2022,6,10),1,IF(Reporte_Consolidación_2022___Copy[[#This Row],[Fecha Visita Día 1]]="",2,0))</f>
        <v>0</v>
      </c>
      <c r="CA205" s="56" t="n">
        <f aca="false">IF(Reporte_Consolidación_2022___Copy[[#This Row],[Fecha Visita Día 2]]&gt;=DATE(2022,6,10),1,IF(Reporte_Consolidación_2022___Copy[[#This Row],[Fecha Visita Día 2]]="",2,0))</f>
        <v>0</v>
      </c>
    </row>
    <row r="206" customFormat="false" ht="15" hidden="true" customHeight="false" outlineLevel="0" collapsed="false">
      <c r="A206" s="21" t="s">
        <v>642</v>
      </c>
      <c r="B206" s="21" t="s">
        <v>643</v>
      </c>
      <c r="C206" s="21" t="s">
        <v>75</v>
      </c>
      <c r="D206" s="21" t="s">
        <v>914</v>
      </c>
      <c r="E206" s="21" t="s">
        <v>915</v>
      </c>
      <c r="F206" s="21" t="s">
        <v>921</v>
      </c>
      <c r="G206" s="52" t="n">
        <v>154001000087</v>
      </c>
      <c r="H206" s="0" t="n">
        <v>177</v>
      </c>
      <c r="I206" s="53" t="n">
        <v>44655</v>
      </c>
      <c r="J206" s="54" t="n">
        <v>0.4375</v>
      </c>
      <c r="K206" s="21" t="s">
        <v>15</v>
      </c>
      <c r="L206" s="21" t="s">
        <v>892</v>
      </c>
      <c r="M206" s="53" t="n">
        <v>44678</v>
      </c>
      <c r="N206" s="53" t="n">
        <v>44679</v>
      </c>
      <c r="O206" s="21" t="s">
        <v>892</v>
      </c>
      <c r="P206" s="53" t="n">
        <v>44678</v>
      </c>
      <c r="Q206" s="21" t="s">
        <v>15</v>
      </c>
      <c r="R206" s="53" t="n">
        <v>44681</v>
      </c>
      <c r="S206" s="21" t="s">
        <v>15</v>
      </c>
      <c r="T206" s="53" t="n">
        <v>44678</v>
      </c>
      <c r="U206" s="21" t="s">
        <v>15</v>
      </c>
      <c r="V206" s="53" t="n">
        <v>44679</v>
      </c>
      <c r="W206" s="21" t="s">
        <v>15</v>
      </c>
      <c r="X206" s="53" t="n">
        <v>44683</v>
      </c>
      <c r="Y206" s="21" t="s">
        <v>15</v>
      </c>
      <c r="Z206" s="53" t="n">
        <v>44679</v>
      </c>
      <c r="AA206" s="21" t="s">
        <v>15</v>
      </c>
      <c r="AB206" s="53" t="n">
        <v>44678</v>
      </c>
      <c r="AC206" s="21" t="s">
        <v>15</v>
      </c>
      <c r="AD206" s="53" t="n">
        <v>44679</v>
      </c>
      <c r="AE206" s="21" t="s">
        <v>15</v>
      </c>
      <c r="AF206" s="53" t="n">
        <v>44678</v>
      </c>
      <c r="AG206" s="21" t="s">
        <v>15</v>
      </c>
      <c r="AH206" s="53"/>
      <c r="AI206" s="21" t="s">
        <v>40</v>
      </c>
      <c r="AJ206" s="53" t="n">
        <v>44678</v>
      </c>
      <c r="AK206" s="21" t="s">
        <v>15</v>
      </c>
      <c r="AL206" s="21" t="s">
        <v>648</v>
      </c>
      <c r="AM206" s="21" t="s">
        <v>918</v>
      </c>
      <c r="AN206" s="54" t="n">
        <v>44692.9145833333</v>
      </c>
      <c r="AO206" s="21" t="s">
        <v>922</v>
      </c>
      <c r="AP206" s="21"/>
      <c r="AQ206" s="21" t="s">
        <v>173</v>
      </c>
      <c r="AR206" s="21" t="s">
        <v>172</v>
      </c>
      <c r="AS206" s="0" t="s">
        <v>173</v>
      </c>
      <c r="AT206" s="21" t="s">
        <v>172</v>
      </c>
      <c r="AU206" s="0" t="s">
        <v>173</v>
      </c>
      <c r="AV206" s="0" t="n">
        <v>62</v>
      </c>
      <c r="AW206" s="0" t="s">
        <v>173</v>
      </c>
      <c r="AX206" s="0" t="n">
        <v>17</v>
      </c>
      <c r="AY206" s="0" t="s">
        <v>173</v>
      </c>
      <c r="AZ206" s="21" t="s">
        <v>172</v>
      </c>
      <c r="BA206" s="0" t="s">
        <v>173</v>
      </c>
      <c r="BB206" s="21" t="s">
        <v>172</v>
      </c>
      <c r="BC206" s="0" t="s">
        <v>173</v>
      </c>
      <c r="BF206" s="0" t="s">
        <v>661</v>
      </c>
      <c r="BG206" s="21" t="s">
        <v>918</v>
      </c>
      <c r="BH206" s="54" t="n">
        <v>44712.6173611111</v>
      </c>
      <c r="BI206" s="21" t="s">
        <v>643</v>
      </c>
      <c r="BJ206" s="54" t="n">
        <v>44698.6847222222</v>
      </c>
      <c r="BK206" s="55" t="n">
        <f aca="false">COUNTIF(Reporte_Consolidación_2022___Copy[[#This Row],[Estado llamada]],"Realizada")</f>
        <v>1</v>
      </c>
      <c r="BL206" s="55" t="n">
        <f aca="false">COUNTIF(Reporte_Consolidación_2022___Copy[[#This Row],[Estado RID]],"Realizada")</f>
        <v>1</v>
      </c>
      <c r="BM206" s="55" t="n">
        <f aca="false">COUNTIF(Reporte_Consolidación_2022___Copy[[#This Row],[Estado Encuesta Directivos]],"Realizada")</f>
        <v>1</v>
      </c>
      <c r="BN206" s="55" t="n">
        <f aca="false">COUNTIF(Reporte_Consolidación_2022___Copy[[#This Row],[Estado PPT Programa Directivos]],"Realizada")</f>
        <v>1</v>
      </c>
      <c r="BO206" s="55" t="n">
        <f aca="false">COUNTIF(Reporte_Consolidación_2022___Copy[[#This Row],[Estado PPT Programa Docentes]],"Realizada")</f>
        <v>1</v>
      </c>
      <c r="BP206" s="55" t="n">
        <f aca="false">COUNTIF(Reporte_Consolidación_2022___Copy[[#This Row],[Estado Encuesta Docentes]],"Realizada")</f>
        <v>1</v>
      </c>
      <c r="BQ206" s="55" t="n">
        <f aca="false">COUNTIF(Reporte_Consolidación_2022___Copy[[#This Row],[Estado Taller PC Docentes]],"Realizada")</f>
        <v>1</v>
      </c>
      <c r="BR206" s="55" t="n">
        <f aca="false">COUNTIF(Reporte_Consolidación_2022___Copy[[#This Row],[Estado Encuesta Estudiantes]],"Realizada")</f>
        <v>1</v>
      </c>
      <c r="BS206" s="55" t="n">
        <f aca="false">COUNTIF(Reporte_Consolidación_2022___Copy[[#This Row],[Estado Infraestructura]],"Realizada")</f>
        <v>1</v>
      </c>
      <c r="BT206" s="55" t="n">
        <f aca="false">COUNTIF(Reporte_Consolidación_2022___Copy[[#This Row],[Estado Entrevista Líder Área Informática]],"Realizada")</f>
        <v>1</v>
      </c>
      <c r="BU206" s="55" t="n">
        <f aca="false">IF(Reporte_Consolidación_2022___Copy[[#This Row],[Estado Obs Aula]]="Realizada",1,IF(Reporte_Consolidación_2022___Copy[[#This Row],[Estado Obs Aula]]="NO aplica fichas",1,0))</f>
        <v>1</v>
      </c>
      <c r="BV206" s="55" t="n">
        <f aca="false">COUNTIF(Reporte_Consolidación_2022___Copy[[#This Row],[Estado Recolección Documental]],"Realizada")</f>
        <v>1</v>
      </c>
      <c r="BX206" s="56" t="n">
        <f aca="false">COUNTIF(Reporte_Consolidación_2022___Copy[[#This Row],[Nombre Coordinadora]:[Estado Recolección Documental]],"Realizada")</f>
        <v>11</v>
      </c>
      <c r="BY206" s="57" t="n">
        <f aca="false">BX206/12</f>
        <v>0.916666666666667</v>
      </c>
      <c r="BZ206" s="56" t="n">
        <f aca="false">IF(Reporte_Consolidación_2022___Copy[[#This Row],[Fecha Visita Día 1]]&gt;=DATE(2022,6,10),1,IF(Reporte_Consolidación_2022___Copy[[#This Row],[Fecha Visita Día 1]]="",2,0))</f>
        <v>0</v>
      </c>
      <c r="CA206" s="56" t="n">
        <f aca="false">IF(Reporte_Consolidación_2022___Copy[[#This Row],[Fecha Visita Día 2]]&gt;=DATE(2022,6,10),1,IF(Reporte_Consolidación_2022___Copy[[#This Row],[Fecha Visita Día 2]]="",2,0))</f>
        <v>0</v>
      </c>
    </row>
    <row r="207" customFormat="false" ht="15" hidden="true" customHeight="false" outlineLevel="0" collapsed="false">
      <c r="A207" s="21" t="s">
        <v>642</v>
      </c>
      <c r="B207" s="21" t="s">
        <v>643</v>
      </c>
      <c r="C207" s="21" t="s">
        <v>75</v>
      </c>
      <c r="D207" s="21" t="s">
        <v>914</v>
      </c>
      <c r="E207" s="21" t="s">
        <v>915</v>
      </c>
      <c r="F207" s="21" t="s">
        <v>923</v>
      </c>
      <c r="G207" s="52" t="n">
        <v>254001002815</v>
      </c>
      <c r="H207" s="0" t="n">
        <v>178</v>
      </c>
      <c r="I207" s="53" t="n">
        <v>44655</v>
      </c>
      <c r="J207" s="54" t="n">
        <v>0.583333333333333</v>
      </c>
      <c r="K207" s="21" t="s">
        <v>15</v>
      </c>
      <c r="L207" s="21" t="s">
        <v>924</v>
      </c>
      <c r="M207" s="53" t="n">
        <v>44672</v>
      </c>
      <c r="N207" s="53" t="n">
        <v>44672</v>
      </c>
      <c r="O207" s="21" t="s">
        <v>924</v>
      </c>
      <c r="P207" s="53" t="n">
        <v>44672</v>
      </c>
      <c r="Q207" s="21" t="s">
        <v>15</v>
      </c>
      <c r="R207" s="53" t="n">
        <v>44672</v>
      </c>
      <c r="S207" s="21" t="s">
        <v>15</v>
      </c>
      <c r="T207" s="53" t="n">
        <v>44672</v>
      </c>
      <c r="U207" s="21" t="s">
        <v>15</v>
      </c>
      <c r="V207" s="53" t="n">
        <v>44672</v>
      </c>
      <c r="W207" s="21" t="s">
        <v>15</v>
      </c>
      <c r="X207" s="53" t="n">
        <v>44672</v>
      </c>
      <c r="Y207" s="21" t="s">
        <v>15</v>
      </c>
      <c r="Z207" s="53" t="n">
        <v>44672</v>
      </c>
      <c r="AA207" s="21" t="s">
        <v>15</v>
      </c>
      <c r="AB207" s="53" t="n">
        <v>44672</v>
      </c>
      <c r="AC207" s="21" t="s">
        <v>15</v>
      </c>
      <c r="AD207" s="53" t="n">
        <v>44672</v>
      </c>
      <c r="AE207" s="21" t="s">
        <v>15</v>
      </c>
      <c r="AF207" s="53" t="n">
        <v>44672</v>
      </c>
      <c r="AG207" s="21" t="s">
        <v>15</v>
      </c>
      <c r="AH207" s="53"/>
      <c r="AI207" s="21" t="s">
        <v>40</v>
      </c>
      <c r="AJ207" s="53" t="n">
        <v>44672</v>
      </c>
      <c r="AK207" s="21" t="s">
        <v>15</v>
      </c>
      <c r="AL207" s="21" t="s">
        <v>648</v>
      </c>
      <c r="AM207" s="21" t="s">
        <v>918</v>
      </c>
      <c r="AN207" s="54" t="n">
        <v>44685.4680555556</v>
      </c>
      <c r="AO207" s="21" t="s">
        <v>925</v>
      </c>
      <c r="AP207" s="21"/>
      <c r="AQ207" s="21" t="s">
        <v>173</v>
      </c>
      <c r="AR207" s="21" t="s">
        <v>172</v>
      </c>
      <c r="AS207" s="0" t="s">
        <v>173</v>
      </c>
      <c r="AT207" s="21" t="s">
        <v>172</v>
      </c>
      <c r="AU207" s="0" t="s">
        <v>173</v>
      </c>
      <c r="AV207" s="0" t="n">
        <v>45</v>
      </c>
      <c r="AW207" s="0" t="s">
        <v>173</v>
      </c>
      <c r="AX207" s="0" t="n">
        <v>15</v>
      </c>
      <c r="AY207" s="0" t="s">
        <v>173</v>
      </c>
      <c r="AZ207" s="21" t="s">
        <v>172</v>
      </c>
      <c r="BA207" s="0" t="s">
        <v>173</v>
      </c>
      <c r="BB207" s="21" t="s">
        <v>172</v>
      </c>
      <c r="BC207" s="0" t="s">
        <v>173</v>
      </c>
      <c r="BF207" s="0" t="s">
        <v>926</v>
      </c>
      <c r="BG207" s="21" t="s">
        <v>918</v>
      </c>
      <c r="BH207" s="54" t="n">
        <v>44692.9173611111</v>
      </c>
      <c r="BI207" s="21" t="s">
        <v>643</v>
      </c>
      <c r="BJ207" s="54" t="n">
        <v>44698.6875</v>
      </c>
      <c r="BK207" s="55" t="n">
        <f aca="false">COUNTIF(Reporte_Consolidación_2022___Copy[[#This Row],[Estado llamada]],"Realizada")</f>
        <v>1</v>
      </c>
      <c r="BL207" s="55" t="n">
        <f aca="false">COUNTIF(Reporte_Consolidación_2022___Copy[[#This Row],[Estado RID]],"Realizada")</f>
        <v>1</v>
      </c>
      <c r="BM207" s="55" t="n">
        <f aca="false">COUNTIF(Reporte_Consolidación_2022___Copy[[#This Row],[Estado Encuesta Directivos]],"Realizada")</f>
        <v>1</v>
      </c>
      <c r="BN207" s="55" t="n">
        <f aca="false">COUNTIF(Reporte_Consolidación_2022___Copy[[#This Row],[Estado PPT Programa Directivos]],"Realizada")</f>
        <v>1</v>
      </c>
      <c r="BO207" s="55" t="n">
        <f aca="false">COUNTIF(Reporte_Consolidación_2022___Copy[[#This Row],[Estado PPT Programa Docentes]],"Realizada")</f>
        <v>1</v>
      </c>
      <c r="BP207" s="55" t="n">
        <f aca="false">COUNTIF(Reporte_Consolidación_2022___Copy[[#This Row],[Estado Encuesta Docentes]],"Realizada")</f>
        <v>1</v>
      </c>
      <c r="BQ207" s="55" t="n">
        <f aca="false">COUNTIF(Reporte_Consolidación_2022___Copy[[#This Row],[Estado Taller PC Docentes]],"Realizada")</f>
        <v>1</v>
      </c>
      <c r="BR207" s="55" t="n">
        <f aca="false">COUNTIF(Reporte_Consolidación_2022___Copy[[#This Row],[Estado Encuesta Estudiantes]],"Realizada")</f>
        <v>1</v>
      </c>
      <c r="BS207" s="55" t="n">
        <f aca="false">COUNTIF(Reporte_Consolidación_2022___Copy[[#This Row],[Estado Infraestructura]],"Realizada")</f>
        <v>1</v>
      </c>
      <c r="BT207" s="55" t="n">
        <f aca="false">COUNTIF(Reporte_Consolidación_2022___Copy[[#This Row],[Estado Entrevista Líder Área Informática]],"Realizada")</f>
        <v>1</v>
      </c>
      <c r="BU207" s="55" t="n">
        <f aca="false">IF(Reporte_Consolidación_2022___Copy[[#This Row],[Estado Obs Aula]]="Realizada",1,IF(Reporte_Consolidación_2022___Copy[[#This Row],[Estado Obs Aula]]="NO aplica fichas",1,0))</f>
        <v>1</v>
      </c>
      <c r="BV207" s="55" t="n">
        <f aca="false">COUNTIF(Reporte_Consolidación_2022___Copy[[#This Row],[Estado Recolección Documental]],"Realizada")</f>
        <v>1</v>
      </c>
      <c r="BX207" s="56" t="n">
        <f aca="false">COUNTIF(Reporte_Consolidación_2022___Copy[[#This Row],[Nombre Coordinadora]:[Estado Recolección Documental]],"Realizada")</f>
        <v>11</v>
      </c>
      <c r="BY207" s="57" t="n">
        <f aca="false">BX207/12</f>
        <v>0.916666666666667</v>
      </c>
      <c r="BZ207" s="56" t="n">
        <f aca="false">IF(Reporte_Consolidación_2022___Copy[[#This Row],[Fecha Visita Día 1]]&gt;=DATE(2022,6,10),1,IF(Reporte_Consolidación_2022___Copy[[#This Row],[Fecha Visita Día 1]]="",2,0))</f>
        <v>0</v>
      </c>
      <c r="CA207" s="56" t="n">
        <f aca="false">IF(Reporte_Consolidación_2022___Copy[[#This Row],[Fecha Visita Día 2]]&gt;=DATE(2022,6,10),1,IF(Reporte_Consolidación_2022___Copy[[#This Row],[Fecha Visita Día 2]]="",2,0))</f>
        <v>0</v>
      </c>
    </row>
    <row r="208" customFormat="false" ht="15" hidden="true" customHeight="false" outlineLevel="0" collapsed="false">
      <c r="A208" s="21" t="s">
        <v>642</v>
      </c>
      <c r="B208" s="21" t="s">
        <v>643</v>
      </c>
      <c r="C208" s="21" t="s">
        <v>75</v>
      </c>
      <c r="D208" s="21" t="s">
        <v>914</v>
      </c>
      <c r="E208" s="21" t="s">
        <v>915</v>
      </c>
      <c r="F208" s="21" t="s">
        <v>927</v>
      </c>
      <c r="G208" s="52" t="n">
        <v>154001000010</v>
      </c>
      <c r="H208" s="0" t="n">
        <v>179</v>
      </c>
      <c r="I208" s="53" t="n">
        <v>44669</v>
      </c>
      <c r="J208" s="54" t="n">
        <v>0.333333333333333</v>
      </c>
      <c r="K208" s="21" t="s">
        <v>15</v>
      </c>
      <c r="L208" s="21" t="s">
        <v>892</v>
      </c>
      <c r="M208" s="53" t="n">
        <v>44674</v>
      </c>
      <c r="N208" s="53" t="n">
        <v>44676</v>
      </c>
      <c r="O208" s="21" t="s">
        <v>892</v>
      </c>
      <c r="P208" s="53" t="n">
        <v>44674</v>
      </c>
      <c r="Q208" s="21" t="s">
        <v>15</v>
      </c>
      <c r="R208" s="53" t="n">
        <v>44674</v>
      </c>
      <c r="S208" s="21" t="s">
        <v>15</v>
      </c>
      <c r="T208" s="53" t="n">
        <v>44674</v>
      </c>
      <c r="U208" s="21" t="s">
        <v>15</v>
      </c>
      <c r="V208" s="53" t="n">
        <v>44674</v>
      </c>
      <c r="W208" s="21" t="s">
        <v>15</v>
      </c>
      <c r="X208" s="53" t="n">
        <v>44674</v>
      </c>
      <c r="Y208" s="21" t="s">
        <v>15</v>
      </c>
      <c r="Z208" s="53" t="n">
        <v>44674</v>
      </c>
      <c r="AA208" s="21" t="s">
        <v>15</v>
      </c>
      <c r="AB208" s="53" t="n">
        <v>44676</v>
      </c>
      <c r="AC208" s="21" t="s">
        <v>15</v>
      </c>
      <c r="AD208" s="53" t="n">
        <v>44674</v>
      </c>
      <c r="AE208" s="21" t="s">
        <v>15</v>
      </c>
      <c r="AF208" s="53" t="n">
        <v>44674</v>
      </c>
      <c r="AG208" s="21" t="s">
        <v>15</v>
      </c>
      <c r="AH208" s="53"/>
      <c r="AI208" s="21" t="s">
        <v>40</v>
      </c>
      <c r="AJ208" s="53" t="n">
        <v>44672</v>
      </c>
      <c r="AK208" s="21" t="s">
        <v>15</v>
      </c>
      <c r="AL208" s="21" t="s">
        <v>648</v>
      </c>
      <c r="AM208" s="21" t="s">
        <v>918</v>
      </c>
      <c r="AN208" s="54" t="n">
        <v>44692.9173611111</v>
      </c>
      <c r="AO208" s="21" t="s">
        <v>928</v>
      </c>
      <c r="AP208" s="21"/>
      <c r="AQ208" s="21" t="s">
        <v>173</v>
      </c>
      <c r="AR208" s="21" t="s">
        <v>172</v>
      </c>
      <c r="AS208" s="0" t="s">
        <v>173</v>
      </c>
      <c r="AT208" s="21" t="s">
        <v>172</v>
      </c>
      <c r="AU208" s="0" t="s">
        <v>173</v>
      </c>
      <c r="AV208" s="0" t="n">
        <v>146</v>
      </c>
      <c r="AW208" s="0" t="s">
        <v>173</v>
      </c>
      <c r="AX208" s="0" t="n">
        <v>31</v>
      </c>
      <c r="AY208" s="0" t="s">
        <v>173</v>
      </c>
      <c r="AZ208" s="21" t="s">
        <v>172</v>
      </c>
      <c r="BA208" s="0" t="s">
        <v>173</v>
      </c>
      <c r="BB208" s="21" t="s">
        <v>172</v>
      </c>
      <c r="BC208" s="0" t="s">
        <v>173</v>
      </c>
      <c r="BG208" s="21" t="s">
        <v>918</v>
      </c>
      <c r="BH208" s="54" t="n">
        <v>44712.6194444444</v>
      </c>
      <c r="BI208" s="21" t="s">
        <v>643</v>
      </c>
      <c r="BJ208" s="54" t="n">
        <v>44698.6881944445</v>
      </c>
      <c r="BK208" s="55" t="n">
        <f aca="false">COUNTIF(Reporte_Consolidación_2022___Copy[[#This Row],[Estado llamada]],"Realizada")</f>
        <v>1</v>
      </c>
      <c r="BL208" s="55" t="n">
        <f aca="false">COUNTIF(Reporte_Consolidación_2022___Copy[[#This Row],[Estado RID]],"Realizada")</f>
        <v>1</v>
      </c>
      <c r="BM208" s="55" t="n">
        <f aca="false">COUNTIF(Reporte_Consolidación_2022___Copy[[#This Row],[Estado Encuesta Directivos]],"Realizada")</f>
        <v>1</v>
      </c>
      <c r="BN208" s="55" t="n">
        <f aca="false">COUNTIF(Reporte_Consolidación_2022___Copy[[#This Row],[Estado PPT Programa Directivos]],"Realizada")</f>
        <v>1</v>
      </c>
      <c r="BO208" s="55" t="n">
        <f aca="false">COUNTIF(Reporte_Consolidación_2022___Copy[[#This Row],[Estado PPT Programa Docentes]],"Realizada")</f>
        <v>1</v>
      </c>
      <c r="BP208" s="55" t="n">
        <f aca="false">COUNTIF(Reporte_Consolidación_2022___Copy[[#This Row],[Estado Encuesta Docentes]],"Realizada")</f>
        <v>1</v>
      </c>
      <c r="BQ208" s="55" t="n">
        <f aca="false">COUNTIF(Reporte_Consolidación_2022___Copy[[#This Row],[Estado Taller PC Docentes]],"Realizada")</f>
        <v>1</v>
      </c>
      <c r="BR208" s="55" t="n">
        <f aca="false">COUNTIF(Reporte_Consolidación_2022___Copy[[#This Row],[Estado Encuesta Estudiantes]],"Realizada")</f>
        <v>1</v>
      </c>
      <c r="BS208" s="55" t="n">
        <f aca="false">COUNTIF(Reporte_Consolidación_2022___Copy[[#This Row],[Estado Infraestructura]],"Realizada")</f>
        <v>1</v>
      </c>
      <c r="BT208" s="55" t="n">
        <f aca="false">COUNTIF(Reporte_Consolidación_2022___Copy[[#This Row],[Estado Entrevista Líder Área Informática]],"Realizada")</f>
        <v>1</v>
      </c>
      <c r="BU208" s="55" t="n">
        <f aca="false">IF(Reporte_Consolidación_2022___Copy[[#This Row],[Estado Obs Aula]]="Realizada",1,IF(Reporte_Consolidación_2022___Copy[[#This Row],[Estado Obs Aula]]="NO aplica fichas",1,0))</f>
        <v>1</v>
      </c>
      <c r="BV208" s="55" t="n">
        <f aca="false">COUNTIF(Reporte_Consolidación_2022___Copy[[#This Row],[Estado Recolección Documental]],"Realizada")</f>
        <v>1</v>
      </c>
      <c r="BX208" s="56" t="n">
        <f aca="false">COUNTIF(Reporte_Consolidación_2022___Copy[[#This Row],[Nombre Coordinadora]:[Estado Recolección Documental]],"Realizada")</f>
        <v>11</v>
      </c>
      <c r="BY208" s="57" t="n">
        <f aca="false">BX208/12</f>
        <v>0.916666666666667</v>
      </c>
      <c r="BZ208" s="56" t="n">
        <f aca="false">IF(Reporte_Consolidación_2022___Copy[[#This Row],[Fecha Visita Día 1]]&gt;=DATE(2022,6,10),1,IF(Reporte_Consolidación_2022___Copy[[#This Row],[Fecha Visita Día 1]]="",2,0))</f>
        <v>0</v>
      </c>
      <c r="CA208" s="56" t="n">
        <f aca="false">IF(Reporte_Consolidación_2022___Copy[[#This Row],[Fecha Visita Día 2]]&gt;=DATE(2022,6,10),1,IF(Reporte_Consolidación_2022___Copy[[#This Row],[Fecha Visita Día 2]]="",2,0))</f>
        <v>0</v>
      </c>
    </row>
    <row r="209" customFormat="false" ht="15" hidden="true" customHeight="false" outlineLevel="0" collapsed="false">
      <c r="A209" s="21" t="s">
        <v>642</v>
      </c>
      <c r="B209" s="21" t="s">
        <v>643</v>
      </c>
      <c r="C209" s="21" t="s">
        <v>75</v>
      </c>
      <c r="D209" s="21" t="s">
        <v>914</v>
      </c>
      <c r="E209" s="21" t="s">
        <v>915</v>
      </c>
      <c r="F209" s="21" t="s">
        <v>929</v>
      </c>
      <c r="G209" s="52" t="n">
        <v>154001002136</v>
      </c>
      <c r="H209" s="0" t="n">
        <v>180</v>
      </c>
      <c r="I209" s="53" t="n">
        <v>44656</v>
      </c>
      <c r="J209" s="54" t="n">
        <v>0.375</v>
      </c>
      <c r="K209" s="21" t="s">
        <v>15</v>
      </c>
      <c r="L209" s="21" t="s">
        <v>930</v>
      </c>
      <c r="M209" s="53" t="n">
        <v>44678</v>
      </c>
      <c r="N209" s="53" t="n">
        <v>44680</v>
      </c>
      <c r="O209" s="21" t="s">
        <v>892</v>
      </c>
      <c r="P209" s="53" t="n">
        <v>44678</v>
      </c>
      <c r="Q209" s="21" t="s">
        <v>15</v>
      </c>
      <c r="R209" s="53" t="n">
        <v>44683</v>
      </c>
      <c r="S209" s="21" t="s">
        <v>15</v>
      </c>
      <c r="T209" s="53" t="n">
        <v>44679</v>
      </c>
      <c r="U209" s="21" t="s">
        <v>15</v>
      </c>
      <c r="V209" s="53" t="n">
        <v>44680</v>
      </c>
      <c r="W209" s="21" t="s">
        <v>15</v>
      </c>
      <c r="X209" s="53" t="n">
        <v>44683</v>
      </c>
      <c r="Y209" s="21" t="s">
        <v>15</v>
      </c>
      <c r="Z209" s="53" t="n">
        <v>44680</v>
      </c>
      <c r="AA209" s="21" t="s">
        <v>15</v>
      </c>
      <c r="AB209" s="53" t="n">
        <v>44679</v>
      </c>
      <c r="AC209" s="21" t="s">
        <v>15</v>
      </c>
      <c r="AD209" s="53" t="n">
        <v>44710</v>
      </c>
      <c r="AE209" s="21" t="s">
        <v>15</v>
      </c>
      <c r="AF209" s="53" t="n">
        <v>44684</v>
      </c>
      <c r="AG209" s="21" t="s">
        <v>15</v>
      </c>
      <c r="AH209" s="53"/>
      <c r="AI209" s="21" t="s">
        <v>40</v>
      </c>
      <c r="AJ209" s="53" t="n">
        <v>44679</v>
      </c>
      <c r="AK209" s="21" t="s">
        <v>15</v>
      </c>
      <c r="AL209" s="21" t="s">
        <v>648</v>
      </c>
      <c r="AM209" s="21" t="s">
        <v>918</v>
      </c>
      <c r="AN209" s="54" t="n">
        <v>44692.91875</v>
      </c>
      <c r="AO209" s="21" t="s">
        <v>931</v>
      </c>
      <c r="AP209" s="21"/>
      <c r="AQ209" s="21" t="s">
        <v>173</v>
      </c>
      <c r="AR209" s="21" t="s">
        <v>172</v>
      </c>
      <c r="AS209" s="0" t="s">
        <v>173</v>
      </c>
      <c r="AT209" s="21" t="s">
        <v>172</v>
      </c>
      <c r="AU209" s="0" t="s">
        <v>173</v>
      </c>
      <c r="AV209" s="0" t="n">
        <v>68</v>
      </c>
      <c r="AW209" s="0" t="s">
        <v>173</v>
      </c>
      <c r="AX209" s="0" t="n">
        <v>16</v>
      </c>
      <c r="AY209" s="0" t="s">
        <v>173</v>
      </c>
      <c r="AZ209" s="21" t="s">
        <v>172</v>
      </c>
      <c r="BA209" s="0" t="s">
        <v>173</v>
      </c>
      <c r="BB209" s="21" t="s">
        <v>172</v>
      </c>
      <c r="BC209" s="0" t="s">
        <v>173</v>
      </c>
      <c r="BG209" s="21" t="s">
        <v>918</v>
      </c>
      <c r="BH209" s="54" t="n">
        <v>44712.6194444444</v>
      </c>
      <c r="BI209" s="21" t="s">
        <v>643</v>
      </c>
      <c r="BJ209" s="54" t="n">
        <v>44698.6888888889</v>
      </c>
      <c r="BK209" s="55" t="n">
        <f aca="false">COUNTIF(Reporte_Consolidación_2022___Copy[[#This Row],[Estado llamada]],"Realizada")</f>
        <v>1</v>
      </c>
      <c r="BL209" s="55" t="n">
        <f aca="false">COUNTIF(Reporte_Consolidación_2022___Copy[[#This Row],[Estado RID]],"Realizada")</f>
        <v>1</v>
      </c>
      <c r="BM209" s="55" t="n">
        <f aca="false">COUNTIF(Reporte_Consolidación_2022___Copy[[#This Row],[Estado Encuesta Directivos]],"Realizada")</f>
        <v>1</v>
      </c>
      <c r="BN209" s="55" t="n">
        <f aca="false">COUNTIF(Reporte_Consolidación_2022___Copy[[#This Row],[Estado PPT Programa Directivos]],"Realizada")</f>
        <v>1</v>
      </c>
      <c r="BO209" s="55" t="n">
        <f aca="false">COUNTIF(Reporte_Consolidación_2022___Copy[[#This Row],[Estado PPT Programa Docentes]],"Realizada")</f>
        <v>1</v>
      </c>
      <c r="BP209" s="55" t="n">
        <f aca="false">COUNTIF(Reporte_Consolidación_2022___Copy[[#This Row],[Estado Encuesta Docentes]],"Realizada")</f>
        <v>1</v>
      </c>
      <c r="BQ209" s="55" t="n">
        <f aca="false">COUNTIF(Reporte_Consolidación_2022___Copy[[#This Row],[Estado Taller PC Docentes]],"Realizada")</f>
        <v>1</v>
      </c>
      <c r="BR209" s="55" t="n">
        <f aca="false">COUNTIF(Reporte_Consolidación_2022___Copy[[#This Row],[Estado Encuesta Estudiantes]],"Realizada")</f>
        <v>1</v>
      </c>
      <c r="BS209" s="55" t="n">
        <f aca="false">COUNTIF(Reporte_Consolidación_2022___Copy[[#This Row],[Estado Infraestructura]],"Realizada")</f>
        <v>1</v>
      </c>
      <c r="BT209" s="55" t="n">
        <f aca="false">COUNTIF(Reporte_Consolidación_2022___Copy[[#This Row],[Estado Entrevista Líder Área Informática]],"Realizada")</f>
        <v>1</v>
      </c>
      <c r="BU209" s="55" t="n">
        <f aca="false">IF(Reporte_Consolidación_2022___Copy[[#This Row],[Estado Obs Aula]]="Realizada",1,IF(Reporte_Consolidación_2022___Copy[[#This Row],[Estado Obs Aula]]="NO aplica fichas",1,0))</f>
        <v>1</v>
      </c>
      <c r="BV209" s="55" t="n">
        <f aca="false">COUNTIF(Reporte_Consolidación_2022___Copy[[#This Row],[Estado Recolección Documental]],"Realizada")</f>
        <v>1</v>
      </c>
      <c r="BX209" s="56" t="n">
        <f aca="false">COUNTIF(Reporte_Consolidación_2022___Copy[[#This Row],[Nombre Coordinadora]:[Estado Recolección Documental]],"Realizada")</f>
        <v>11</v>
      </c>
      <c r="BY209" s="57" t="n">
        <f aca="false">BX209/12</f>
        <v>0.916666666666667</v>
      </c>
      <c r="BZ209" s="56" t="n">
        <f aca="false">IF(Reporte_Consolidación_2022___Copy[[#This Row],[Fecha Visita Día 1]]&gt;=DATE(2022,6,10),1,IF(Reporte_Consolidación_2022___Copy[[#This Row],[Fecha Visita Día 1]]="",2,0))</f>
        <v>0</v>
      </c>
      <c r="CA209" s="56" t="n">
        <f aca="false">IF(Reporte_Consolidación_2022___Copy[[#This Row],[Fecha Visita Día 2]]&gt;=DATE(2022,6,10),1,IF(Reporte_Consolidación_2022___Copy[[#This Row],[Fecha Visita Día 2]]="",2,0))</f>
        <v>0</v>
      </c>
    </row>
    <row r="210" customFormat="false" ht="15" hidden="false" customHeight="false" outlineLevel="0" collapsed="false">
      <c r="A210" s="21" t="s">
        <v>642</v>
      </c>
      <c r="B210" s="21" t="s">
        <v>643</v>
      </c>
      <c r="C210" s="58" t="s">
        <v>75</v>
      </c>
      <c r="D210" s="21" t="s">
        <v>914</v>
      </c>
      <c r="E210" s="21" t="s">
        <v>915</v>
      </c>
      <c r="F210" s="21" t="s">
        <v>932</v>
      </c>
      <c r="G210" s="52" t="n">
        <v>154001000095</v>
      </c>
      <c r="H210" s="0" t="n">
        <v>181</v>
      </c>
      <c r="I210" s="53" t="n">
        <v>44656</v>
      </c>
      <c r="J210" s="54" t="n">
        <v>0.395833333333333</v>
      </c>
      <c r="K210" s="21" t="s">
        <v>15</v>
      </c>
      <c r="L210" s="21" t="s">
        <v>892</v>
      </c>
      <c r="M210" s="53" t="n">
        <v>44673</v>
      </c>
      <c r="N210" s="53" t="n">
        <v>44686</v>
      </c>
      <c r="O210" s="21" t="s">
        <v>933</v>
      </c>
      <c r="P210" s="53" t="n">
        <v>44673</v>
      </c>
      <c r="Q210" s="21" t="s">
        <v>15</v>
      </c>
      <c r="R210" s="53" t="n">
        <v>44687</v>
      </c>
      <c r="S210" s="21" t="s">
        <v>15</v>
      </c>
      <c r="T210" s="53" t="n">
        <v>44673</v>
      </c>
      <c r="U210" s="21" t="s">
        <v>15</v>
      </c>
      <c r="V210" s="53" t="n">
        <v>44686</v>
      </c>
      <c r="W210" s="21" t="s">
        <v>15</v>
      </c>
      <c r="X210" s="53" t="n">
        <v>44687</v>
      </c>
      <c r="Y210" s="21" t="s">
        <v>15</v>
      </c>
      <c r="Z210" s="53" t="n">
        <v>44686</v>
      </c>
      <c r="AA210" s="21" t="s">
        <v>15</v>
      </c>
      <c r="AB210" s="53" t="n">
        <v>44673</v>
      </c>
      <c r="AC210" s="21" t="s">
        <v>15</v>
      </c>
      <c r="AD210" s="53" t="n">
        <v>44673</v>
      </c>
      <c r="AE210" s="21" t="s">
        <v>15</v>
      </c>
      <c r="AF210" s="53" t="n">
        <v>44673</v>
      </c>
      <c r="AG210" s="21" t="s">
        <v>15</v>
      </c>
      <c r="AH210" s="59" t="n">
        <v>44686</v>
      </c>
      <c r="AI210" s="21" t="s">
        <v>15</v>
      </c>
      <c r="AJ210" s="53" t="n">
        <v>44677</v>
      </c>
      <c r="AK210" s="21" t="s">
        <v>15</v>
      </c>
      <c r="AL210" s="21" t="s">
        <v>648</v>
      </c>
      <c r="AM210" s="21" t="s">
        <v>918</v>
      </c>
      <c r="AN210" s="54" t="n">
        <v>44694.6902777778</v>
      </c>
      <c r="AO210" s="21" t="s">
        <v>934</v>
      </c>
      <c r="AP210" s="21"/>
      <c r="AQ210" s="21" t="s">
        <v>173</v>
      </c>
      <c r="AR210" s="21" t="s">
        <v>172</v>
      </c>
      <c r="AS210" s="0" t="s">
        <v>173</v>
      </c>
      <c r="AT210" s="21" t="s">
        <v>172</v>
      </c>
      <c r="AU210" s="0" t="s">
        <v>173</v>
      </c>
      <c r="AV210" s="0" t="n">
        <v>143</v>
      </c>
      <c r="AW210" s="0" t="s">
        <v>173</v>
      </c>
      <c r="AX210" s="0" t="n">
        <v>35</v>
      </c>
      <c r="AY210" s="0" t="s">
        <v>173</v>
      </c>
      <c r="AZ210" s="21" t="s">
        <v>172</v>
      </c>
      <c r="BA210" s="0" t="s">
        <v>173</v>
      </c>
      <c r="BB210" s="21" t="s">
        <v>172</v>
      </c>
      <c r="BC210" s="0" t="s">
        <v>173</v>
      </c>
      <c r="BF210" s="0" t="s">
        <v>935</v>
      </c>
      <c r="BG210" s="21" t="s">
        <v>918</v>
      </c>
      <c r="BH210" s="54" t="n">
        <v>44712.6208333333</v>
      </c>
      <c r="BI210" s="21" t="s">
        <v>643</v>
      </c>
      <c r="BJ210" s="54" t="n">
        <v>44701.7854166667</v>
      </c>
      <c r="BK210" s="55" t="n">
        <f aca="false">COUNTIF(Reporte_Consolidación_2022___Copy[[#This Row],[Estado llamada]],"Realizada")</f>
        <v>1</v>
      </c>
      <c r="BL210" s="55" t="n">
        <f aca="false">COUNTIF(Reporte_Consolidación_2022___Copy[[#This Row],[Estado RID]],"Realizada")</f>
        <v>1</v>
      </c>
      <c r="BM210" s="55" t="n">
        <f aca="false">COUNTIF(Reporte_Consolidación_2022___Copy[[#This Row],[Estado Encuesta Directivos]],"Realizada")</f>
        <v>1</v>
      </c>
      <c r="BN210" s="55" t="n">
        <f aca="false">COUNTIF(Reporte_Consolidación_2022___Copy[[#This Row],[Estado PPT Programa Directivos]],"Realizada")</f>
        <v>1</v>
      </c>
      <c r="BO210" s="55" t="n">
        <f aca="false">COUNTIF(Reporte_Consolidación_2022___Copy[[#This Row],[Estado PPT Programa Docentes]],"Realizada")</f>
        <v>1</v>
      </c>
      <c r="BP210" s="55" t="n">
        <f aca="false">COUNTIF(Reporte_Consolidación_2022___Copy[[#This Row],[Estado Encuesta Docentes]],"Realizada")</f>
        <v>1</v>
      </c>
      <c r="BQ210" s="55" t="n">
        <f aca="false">COUNTIF(Reporte_Consolidación_2022___Copy[[#This Row],[Estado Taller PC Docentes]],"Realizada")</f>
        <v>1</v>
      </c>
      <c r="BR210" s="55" t="n">
        <f aca="false">COUNTIF(Reporte_Consolidación_2022___Copy[[#This Row],[Estado Encuesta Estudiantes]],"Realizada")</f>
        <v>1</v>
      </c>
      <c r="BS210" s="55" t="n">
        <f aca="false">COUNTIF(Reporte_Consolidación_2022___Copy[[#This Row],[Estado Infraestructura]],"Realizada")</f>
        <v>1</v>
      </c>
      <c r="BT210" s="55" t="n">
        <f aca="false">COUNTIF(Reporte_Consolidación_2022___Copy[[#This Row],[Estado Entrevista Líder Área Informática]],"Realizada")</f>
        <v>1</v>
      </c>
      <c r="BU210" s="55" t="n">
        <f aca="false">IF(Reporte_Consolidación_2022___Copy[[#This Row],[Estado Obs Aula]]="Realizada",1,IF(Reporte_Consolidación_2022___Copy[[#This Row],[Estado Obs Aula]]="NO aplica fichas",1,0))</f>
        <v>1</v>
      </c>
      <c r="BV210" s="55" t="n">
        <f aca="false">COUNTIF(Reporte_Consolidación_2022___Copy[[#This Row],[Estado Recolección Documental]],"Realizada")</f>
        <v>1</v>
      </c>
      <c r="BX210" s="56" t="n">
        <f aca="false">COUNTIF(Reporte_Consolidación_2022___Copy[[#This Row],[Nombre Coordinadora]:[Estado Recolección Documental]],"Realizada")</f>
        <v>12</v>
      </c>
      <c r="BY210" s="57" t="n">
        <f aca="false">BX210/12</f>
        <v>1</v>
      </c>
      <c r="BZ210" s="56" t="n">
        <f aca="false">IF(Reporte_Consolidación_2022___Copy[[#This Row],[Fecha Visita Día 1]]&gt;=DATE(2022,6,10),1,IF(Reporte_Consolidación_2022___Copy[[#This Row],[Fecha Visita Día 1]]="",2,0))</f>
        <v>0</v>
      </c>
      <c r="CA210" s="56" t="n">
        <f aca="false">IF(Reporte_Consolidación_2022___Copy[[#This Row],[Fecha Visita Día 2]]&gt;=DATE(2022,6,10),1,IF(Reporte_Consolidación_2022___Copy[[#This Row],[Fecha Visita Día 2]]="",2,0))</f>
        <v>0</v>
      </c>
    </row>
    <row r="211" customFormat="false" ht="15" hidden="true" customHeight="false" outlineLevel="0" collapsed="false">
      <c r="A211" s="21" t="s">
        <v>642</v>
      </c>
      <c r="B211" s="21" t="s">
        <v>643</v>
      </c>
      <c r="C211" s="21" t="s">
        <v>75</v>
      </c>
      <c r="D211" s="21" t="s">
        <v>914</v>
      </c>
      <c r="E211" s="21" t="s">
        <v>915</v>
      </c>
      <c r="F211" s="21" t="s">
        <v>936</v>
      </c>
      <c r="G211" s="52" t="n">
        <v>254001003323</v>
      </c>
      <c r="H211" s="0" t="n">
        <v>182</v>
      </c>
      <c r="I211" s="53" t="n">
        <v>44655</v>
      </c>
      <c r="J211" s="54" t="n">
        <v>0.416666666666667</v>
      </c>
      <c r="K211" s="21" t="s">
        <v>15</v>
      </c>
      <c r="L211" s="21" t="s">
        <v>892</v>
      </c>
      <c r="M211" s="53" t="n">
        <v>44673</v>
      </c>
      <c r="N211" s="53" t="n">
        <v>44693</v>
      </c>
      <c r="O211" s="21" t="s">
        <v>937</v>
      </c>
      <c r="P211" s="53" t="n">
        <v>44677</v>
      </c>
      <c r="Q211" s="21" t="s">
        <v>15</v>
      </c>
      <c r="R211" s="53" t="n">
        <v>44693</v>
      </c>
      <c r="S211" s="21" t="s">
        <v>15</v>
      </c>
      <c r="T211" s="53" t="n">
        <v>44693</v>
      </c>
      <c r="U211" s="21" t="s">
        <v>15</v>
      </c>
      <c r="V211" s="53" t="n">
        <v>44693</v>
      </c>
      <c r="W211" s="21" t="s">
        <v>15</v>
      </c>
      <c r="X211" s="53" t="n">
        <v>44693</v>
      </c>
      <c r="Y211" s="21" t="s">
        <v>15</v>
      </c>
      <c r="Z211" s="53" t="n">
        <v>44693</v>
      </c>
      <c r="AA211" s="21" t="s">
        <v>15</v>
      </c>
      <c r="AB211" s="53" t="n">
        <v>44676</v>
      </c>
      <c r="AC211" s="21" t="s">
        <v>15</v>
      </c>
      <c r="AD211" s="53" t="n">
        <v>44676</v>
      </c>
      <c r="AE211" s="21" t="s">
        <v>15</v>
      </c>
      <c r="AF211" s="53" t="n">
        <v>44673</v>
      </c>
      <c r="AG211" s="21" t="s">
        <v>15</v>
      </c>
      <c r="AH211" s="53"/>
      <c r="AI211" s="21" t="s">
        <v>40</v>
      </c>
      <c r="AJ211" s="53" t="n">
        <v>44693</v>
      </c>
      <c r="AK211" s="21" t="s">
        <v>15</v>
      </c>
      <c r="AL211" s="21" t="s">
        <v>648</v>
      </c>
      <c r="AM211" s="21" t="s">
        <v>918</v>
      </c>
      <c r="AN211" s="54" t="n">
        <v>44701.575</v>
      </c>
      <c r="AO211" s="21" t="s">
        <v>938</v>
      </c>
      <c r="AP211" s="21"/>
      <c r="AQ211" s="21" t="s">
        <v>173</v>
      </c>
      <c r="AR211" s="21" t="s">
        <v>172</v>
      </c>
      <c r="AS211" s="0" t="s">
        <v>173</v>
      </c>
      <c r="AT211" s="21" t="s">
        <v>172</v>
      </c>
      <c r="AU211" s="0" t="s">
        <v>173</v>
      </c>
      <c r="AV211" s="0" t="n">
        <v>66</v>
      </c>
      <c r="AW211" s="0" t="s">
        <v>173</v>
      </c>
      <c r="AX211" s="0" t="n">
        <v>10</v>
      </c>
      <c r="AY211" s="0" t="s">
        <v>173</v>
      </c>
      <c r="AZ211" s="21" t="s">
        <v>172</v>
      </c>
      <c r="BA211" s="0" t="s">
        <v>173</v>
      </c>
      <c r="BB211" s="21" t="s">
        <v>172</v>
      </c>
      <c r="BC211" s="0" t="s">
        <v>173</v>
      </c>
      <c r="BF211" s="0" t="s">
        <v>939</v>
      </c>
      <c r="BG211" s="21" t="s">
        <v>918</v>
      </c>
      <c r="BH211" s="54" t="n">
        <v>44712.6208333333</v>
      </c>
      <c r="BI211" s="21" t="s">
        <v>643</v>
      </c>
      <c r="BJ211" s="54" t="n">
        <v>44706.4527777778</v>
      </c>
      <c r="BK211" s="55" t="n">
        <f aca="false">COUNTIF(Reporte_Consolidación_2022___Copy[[#This Row],[Estado llamada]],"Realizada")</f>
        <v>1</v>
      </c>
      <c r="BL211" s="55" t="n">
        <f aca="false">COUNTIF(Reporte_Consolidación_2022___Copy[[#This Row],[Estado RID]],"Realizada")</f>
        <v>1</v>
      </c>
      <c r="BM211" s="55" t="n">
        <f aca="false">COUNTIF(Reporte_Consolidación_2022___Copy[[#This Row],[Estado Encuesta Directivos]],"Realizada")</f>
        <v>1</v>
      </c>
      <c r="BN211" s="55" t="n">
        <f aca="false">COUNTIF(Reporte_Consolidación_2022___Copy[[#This Row],[Estado PPT Programa Directivos]],"Realizada")</f>
        <v>1</v>
      </c>
      <c r="BO211" s="55" t="n">
        <f aca="false">COUNTIF(Reporte_Consolidación_2022___Copy[[#This Row],[Estado PPT Programa Docentes]],"Realizada")</f>
        <v>1</v>
      </c>
      <c r="BP211" s="55" t="n">
        <f aca="false">COUNTIF(Reporte_Consolidación_2022___Copy[[#This Row],[Estado Encuesta Docentes]],"Realizada")</f>
        <v>1</v>
      </c>
      <c r="BQ211" s="55" t="n">
        <f aca="false">COUNTIF(Reporte_Consolidación_2022___Copy[[#This Row],[Estado Taller PC Docentes]],"Realizada")</f>
        <v>1</v>
      </c>
      <c r="BR211" s="55" t="n">
        <f aca="false">COUNTIF(Reporte_Consolidación_2022___Copy[[#This Row],[Estado Encuesta Estudiantes]],"Realizada")</f>
        <v>1</v>
      </c>
      <c r="BS211" s="55" t="n">
        <f aca="false">COUNTIF(Reporte_Consolidación_2022___Copy[[#This Row],[Estado Infraestructura]],"Realizada")</f>
        <v>1</v>
      </c>
      <c r="BT211" s="55" t="n">
        <f aca="false">COUNTIF(Reporte_Consolidación_2022___Copy[[#This Row],[Estado Entrevista Líder Área Informática]],"Realizada")</f>
        <v>1</v>
      </c>
      <c r="BU211" s="55" t="n">
        <f aca="false">IF(Reporte_Consolidación_2022___Copy[[#This Row],[Estado Obs Aula]]="Realizada",1,IF(Reporte_Consolidación_2022___Copy[[#This Row],[Estado Obs Aula]]="NO aplica fichas",1,0))</f>
        <v>1</v>
      </c>
      <c r="BV211" s="55" t="n">
        <f aca="false">COUNTIF(Reporte_Consolidación_2022___Copy[[#This Row],[Estado Recolección Documental]],"Realizada")</f>
        <v>1</v>
      </c>
      <c r="BX211" s="56" t="n">
        <f aca="false">COUNTIF(Reporte_Consolidación_2022___Copy[[#This Row],[Nombre Coordinadora]:[Estado Recolección Documental]],"Realizada")</f>
        <v>11</v>
      </c>
      <c r="BY211" s="57" t="n">
        <f aca="false">BX211/12</f>
        <v>0.916666666666667</v>
      </c>
      <c r="BZ211" s="56" t="n">
        <f aca="false">IF(Reporte_Consolidación_2022___Copy[[#This Row],[Fecha Visita Día 1]]&gt;=DATE(2022,6,10),1,IF(Reporte_Consolidación_2022___Copy[[#This Row],[Fecha Visita Día 1]]="",2,0))</f>
        <v>0</v>
      </c>
      <c r="CA211" s="56" t="n">
        <f aca="false">IF(Reporte_Consolidación_2022___Copy[[#This Row],[Fecha Visita Día 2]]&gt;=DATE(2022,6,10),1,IF(Reporte_Consolidación_2022___Copy[[#This Row],[Fecha Visita Día 2]]="",2,0))</f>
        <v>0</v>
      </c>
    </row>
    <row r="212" customFormat="false" ht="15" hidden="true" customHeight="false" outlineLevel="0" collapsed="false">
      <c r="A212" s="21" t="s">
        <v>642</v>
      </c>
      <c r="B212" s="21" t="s">
        <v>643</v>
      </c>
      <c r="C212" s="21" t="s">
        <v>76</v>
      </c>
      <c r="D212" s="21" t="s">
        <v>164</v>
      </c>
      <c r="E212" s="21" t="s">
        <v>940</v>
      </c>
      <c r="F212" s="21" t="s">
        <v>941</v>
      </c>
      <c r="G212" s="52" t="n">
        <v>176520000527</v>
      </c>
      <c r="H212" s="0" t="n">
        <v>183</v>
      </c>
      <c r="I212" s="53" t="n">
        <v>44656</v>
      </c>
      <c r="J212" s="54" t="n">
        <v>0.492361111111111</v>
      </c>
      <c r="K212" s="21" t="s">
        <v>15</v>
      </c>
      <c r="L212" s="21" t="s">
        <v>942</v>
      </c>
      <c r="M212" s="53" t="n">
        <v>44670</v>
      </c>
      <c r="N212" s="53" t="n">
        <v>44680</v>
      </c>
      <c r="O212" s="21" t="s">
        <v>943</v>
      </c>
      <c r="P212" s="53" t="n">
        <v>44670</v>
      </c>
      <c r="Q212" s="21" t="s">
        <v>15</v>
      </c>
      <c r="R212" s="53" t="n">
        <v>44670</v>
      </c>
      <c r="S212" s="21" t="s">
        <v>15</v>
      </c>
      <c r="T212" s="53" t="n">
        <v>44670</v>
      </c>
      <c r="U212" s="21" t="s">
        <v>15</v>
      </c>
      <c r="V212" s="53" t="n">
        <v>44672</v>
      </c>
      <c r="W212" s="21" t="s">
        <v>15</v>
      </c>
      <c r="X212" s="53" t="n">
        <v>44672</v>
      </c>
      <c r="Y212" s="21" t="s">
        <v>15</v>
      </c>
      <c r="Z212" s="53" t="n">
        <v>44672</v>
      </c>
      <c r="AA212" s="21" t="s">
        <v>15</v>
      </c>
      <c r="AB212" s="53" t="n">
        <v>44670</v>
      </c>
      <c r="AC212" s="21" t="s">
        <v>15</v>
      </c>
      <c r="AD212" s="53" t="n">
        <v>44670</v>
      </c>
      <c r="AE212" s="21" t="s">
        <v>15</v>
      </c>
      <c r="AF212" s="53" t="n">
        <v>44670</v>
      </c>
      <c r="AG212" s="21" t="s">
        <v>15</v>
      </c>
      <c r="AH212" s="53"/>
      <c r="AI212" s="21" t="s">
        <v>40</v>
      </c>
      <c r="AJ212" s="53" t="n">
        <v>44670</v>
      </c>
      <c r="AK212" s="21" t="s">
        <v>15</v>
      </c>
      <c r="AL212" s="21" t="s">
        <v>648</v>
      </c>
      <c r="AM212" s="21" t="s">
        <v>944</v>
      </c>
      <c r="AN212" s="54" t="n">
        <v>44690.4645833333</v>
      </c>
      <c r="AO212" s="21" t="s">
        <v>945</v>
      </c>
      <c r="AP212" s="21"/>
      <c r="AQ212" s="21" t="s">
        <v>173</v>
      </c>
      <c r="AR212" s="21" t="s">
        <v>172</v>
      </c>
      <c r="AS212" s="0" t="s">
        <v>173</v>
      </c>
      <c r="AT212" s="21" t="s">
        <v>172</v>
      </c>
      <c r="AU212" s="0" t="s">
        <v>173</v>
      </c>
      <c r="AV212" s="0" t="n">
        <v>137</v>
      </c>
      <c r="AW212" s="0" t="s">
        <v>173</v>
      </c>
      <c r="AX212" s="0" t="n">
        <v>31</v>
      </c>
      <c r="AY212" s="0" t="s">
        <v>173</v>
      </c>
      <c r="AZ212" s="21" t="s">
        <v>172</v>
      </c>
      <c r="BA212" s="0" t="s">
        <v>173</v>
      </c>
      <c r="BB212" s="21" t="s">
        <v>172</v>
      </c>
      <c r="BC212" s="0" t="s">
        <v>173</v>
      </c>
      <c r="BF212" s="0" t="s">
        <v>946</v>
      </c>
      <c r="BG212" s="21" t="s">
        <v>944</v>
      </c>
      <c r="BH212" s="54" t="n">
        <v>44712.6006944445</v>
      </c>
      <c r="BI212" s="21" t="s">
        <v>643</v>
      </c>
      <c r="BJ212" s="54" t="n">
        <v>44701.7534722222</v>
      </c>
      <c r="BK212" s="55" t="n">
        <f aca="false">COUNTIF(Reporte_Consolidación_2022___Copy[[#This Row],[Estado llamada]],"Realizada")</f>
        <v>1</v>
      </c>
      <c r="BL212" s="55" t="n">
        <f aca="false">COUNTIF(Reporte_Consolidación_2022___Copy[[#This Row],[Estado RID]],"Realizada")</f>
        <v>1</v>
      </c>
      <c r="BM212" s="55" t="n">
        <f aca="false">COUNTIF(Reporte_Consolidación_2022___Copy[[#This Row],[Estado Encuesta Directivos]],"Realizada")</f>
        <v>1</v>
      </c>
      <c r="BN212" s="55" t="n">
        <f aca="false">COUNTIF(Reporte_Consolidación_2022___Copy[[#This Row],[Estado PPT Programa Directivos]],"Realizada")</f>
        <v>1</v>
      </c>
      <c r="BO212" s="55" t="n">
        <f aca="false">COUNTIF(Reporte_Consolidación_2022___Copy[[#This Row],[Estado PPT Programa Docentes]],"Realizada")</f>
        <v>1</v>
      </c>
      <c r="BP212" s="55" t="n">
        <f aca="false">COUNTIF(Reporte_Consolidación_2022___Copy[[#This Row],[Estado Encuesta Docentes]],"Realizada")</f>
        <v>1</v>
      </c>
      <c r="BQ212" s="55" t="n">
        <f aca="false">COUNTIF(Reporte_Consolidación_2022___Copy[[#This Row],[Estado Taller PC Docentes]],"Realizada")</f>
        <v>1</v>
      </c>
      <c r="BR212" s="55" t="n">
        <f aca="false">COUNTIF(Reporte_Consolidación_2022___Copy[[#This Row],[Estado Encuesta Estudiantes]],"Realizada")</f>
        <v>1</v>
      </c>
      <c r="BS212" s="55" t="n">
        <f aca="false">COUNTIF(Reporte_Consolidación_2022___Copy[[#This Row],[Estado Infraestructura]],"Realizada")</f>
        <v>1</v>
      </c>
      <c r="BT212" s="55" t="n">
        <f aca="false">COUNTIF(Reporte_Consolidación_2022___Copy[[#This Row],[Estado Entrevista Líder Área Informática]],"Realizada")</f>
        <v>1</v>
      </c>
      <c r="BU212" s="55" t="n">
        <f aca="false">IF(Reporte_Consolidación_2022___Copy[[#This Row],[Estado Obs Aula]]="Realizada",1,IF(Reporte_Consolidación_2022___Copy[[#This Row],[Estado Obs Aula]]="NO aplica fichas",1,0))</f>
        <v>1</v>
      </c>
      <c r="BV212" s="55" t="n">
        <f aca="false">COUNTIF(Reporte_Consolidación_2022___Copy[[#This Row],[Estado Recolección Documental]],"Realizada")</f>
        <v>1</v>
      </c>
      <c r="BX212" s="56" t="n">
        <f aca="false">COUNTIF(Reporte_Consolidación_2022___Copy[[#This Row],[Nombre Coordinadora]:[Estado Recolección Documental]],"Realizada")</f>
        <v>11</v>
      </c>
      <c r="BY212" s="57" t="n">
        <f aca="false">BX212/12</f>
        <v>0.916666666666667</v>
      </c>
      <c r="BZ212" s="56" t="n">
        <f aca="false">IF(Reporte_Consolidación_2022___Copy[[#This Row],[Fecha Visita Día 1]]&gt;=DATE(2022,6,10),1,IF(Reporte_Consolidación_2022___Copy[[#This Row],[Fecha Visita Día 1]]="",2,0))</f>
        <v>0</v>
      </c>
      <c r="CA212" s="56" t="n">
        <f aca="false">IF(Reporte_Consolidación_2022___Copy[[#This Row],[Fecha Visita Día 2]]&gt;=DATE(2022,6,10),1,IF(Reporte_Consolidación_2022___Copy[[#This Row],[Fecha Visita Día 2]]="",2,0))</f>
        <v>0</v>
      </c>
    </row>
    <row r="213" customFormat="false" ht="15" hidden="true" customHeight="false" outlineLevel="0" collapsed="false">
      <c r="A213" s="21" t="s">
        <v>642</v>
      </c>
      <c r="B213" s="21" t="s">
        <v>643</v>
      </c>
      <c r="C213" s="21" t="s">
        <v>76</v>
      </c>
      <c r="D213" s="21" t="s">
        <v>164</v>
      </c>
      <c r="E213" s="21" t="s">
        <v>940</v>
      </c>
      <c r="F213" s="21" t="s">
        <v>947</v>
      </c>
      <c r="G213" s="52" t="n">
        <v>176520000454</v>
      </c>
      <c r="H213" s="0" t="n">
        <v>184</v>
      </c>
      <c r="I213" s="53" t="n">
        <v>44656</v>
      </c>
      <c r="J213" s="54" t="n">
        <v>0.380555555555556</v>
      </c>
      <c r="K213" s="21" t="s">
        <v>15</v>
      </c>
      <c r="L213" s="21" t="s">
        <v>948</v>
      </c>
      <c r="M213" s="53" t="n">
        <v>44677</v>
      </c>
      <c r="N213" s="53" t="n">
        <v>44686</v>
      </c>
      <c r="O213" s="21" t="s">
        <v>949</v>
      </c>
      <c r="P213" s="53" t="n">
        <v>44677</v>
      </c>
      <c r="Q213" s="21" t="s">
        <v>15</v>
      </c>
      <c r="R213" s="53" t="n">
        <v>44677</v>
      </c>
      <c r="S213" s="21" t="s">
        <v>15</v>
      </c>
      <c r="T213" s="53" t="n">
        <v>44677</v>
      </c>
      <c r="U213" s="21" t="s">
        <v>15</v>
      </c>
      <c r="V213" s="53" t="n">
        <v>44686</v>
      </c>
      <c r="W213" s="21" t="s">
        <v>15</v>
      </c>
      <c r="X213" s="53" t="n">
        <v>44686</v>
      </c>
      <c r="Y213" s="21" t="s">
        <v>15</v>
      </c>
      <c r="Z213" s="53" t="n">
        <v>44686</v>
      </c>
      <c r="AA213" s="21" t="s">
        <v>15</v>
      </c>
      <c r="AB213" s="53" t="n">
        <v>44677</v>
      </c>
      <c r="AC213" s="21" t="s">
        <v>15</v>
      </c>
      <c r="AD213" s="53" t="n">
        <v>44677</v>
      </c>
      <c r="AE213" s="21" t="s">
        <v>15</v>
      </c>
      <c r="AF213" s="53" t="n">
        <v>44677</v>
      </c>
      <c r="AG213" s="21" t="s">
        <v>15</v>
      </c>
      <c r="AH213" s="53"/>
      <c r="AI213" s="21" t="s">
        <v>40</v>
      </c>
      <c r="AJ213" s="53" t="n">
        <v>44677</v>
      </c>
      <c r="AK213" s="21" t="s">
        <v>15</v>
      </c>
      <c r="AL213" s="21" t="s">
        <v>648</v>
      </c>
      <c r="AM213" s="21" t="s">
        <v>944</v>
      </c>
      <c r="AN213" s="54" t="n">
        <v>44690.4645833333</v>
      </c>
      <c r="AO213" s="21" t="s">
        <v>950</v>
      </c>
      <c r="AP213" s="21"/>
      <c r="AQ213" s="21" t="s">
        <v>173</v>
      </c>
      <c r="AR213" s="21" t="s">
        <v>172</v>
      </c>
      <c r="AS213" s="0" t="s">
        <v>173</v>
      </c>
      <c r="AT213" s="21" t="s">
        <v>172</v>
      </c>
      <c r="AU213" s="0" t="s">
        <v>173</v>
      </c>
      <c r="AV213" s="0" t="n">
        <v>112</v>
      </c>
      <c r="AW213" s="0" t="s">
        <v>173</v>
      </c>
      <c r="AX213" s="0" t="n">
        <v>22</v>
      </c>
      <c r="AY213" s="0" t="s">
        <v>173</v>
      </c>
      <c r="AZ213" s="21" t="s">
        <v>172</v>
      </c>
      <c r="BA213" s="0" t="s">
        <v>173</v>
      </c>
      <c r="BB213" s="21" t="s">
        <v>172</v>
      </c>
      <c r="BC213" s="0" t="s">
        <v>173</v>
      </c>
      <c r="BF213" s="0" t="s">
        <v>946</v>
      </c>
      <c r="BG213" s="21" t="s">
        <v>944</v>
      </c>
      <c r="BH213" s="54" t="n">
        <v>44698.7236111111</v>
      </c>
      <c r="BI213" s="21" t="s">
        <v>643</v>
      </c>
      <c r="BJ213" s="54" t="n">
        <v>44701.7444444444</v>
      </c>
      <c r="BK213" s="55" t="n">
        <f aca="false">COUNTIF(Reporte_Consolidación_2022___Copy[[#This Row],[Estado llamada]],"Realizada")</f>
        <v>1</v>
      </c>
      <c r="BL213" s="55" t="n">
        <f aca="false">COUNTIF(Reporte_Consolidación_2022___Copy[[#This Row],[Estado RID]],"Realizada")</f>
        <v>1</v>
      </c>
      <c r="BM213" s="55" t="n">
        <f aca="false">COUNTIF(Reporte_Consolidación_2022___Copy[[#This Row],[Estado Encuesta Directivos]],"Realizada")</f>
        <v>1</v>
      </c>
      <c r="BN213" s="55" t="n">
        <f aca="false">COUNTIF(Reporte_Consolidación_2022___Copy[[#This Row],[Estado PPT Programa Directivos]],"Realizada")</f>
        <v>1</v>
      </c>
      <c r="BO213" s="55" t="n">
        <f aca="false">COUNTIF(Reporte_Consolidación_2022___Copy[[#This Row],[Estado PPT Programa Docentes]],"Realizada")</f>
        <v>1</v>
      </c>
      <c r="BP213" s="55" t="n">
        <f aca="false">COUNTIF(Reporte_Consolidación_2022___Copy[[#This Row],[Estado Encuesta Docentes]],"Realizada")</f>
        <v>1</v>
      </c>
      <c r="BQ213" s="55" t="n">
        <f aca="false">COUNTIF(Reporte_Consolidación_2022___Copy[[#This Row],[Estado Taller PC Docentes]],"Realizada")</f>
        <v>1</v>
      </c>
      <c r="BR213" s="55" t="n">
        <f aca="false">COUNTIF(Reporte_Consolidación_2022___Copy[[#This Row],[Estado Encuesta Estudiantes]],"Realizada")</f>
        <v>1</v>
      </c>
      <c r="BS213" s="55" t="n">
        <f aca="false">COUNTIF(Reporte_Consolidación_2022___Copy[[#This Row],[Estado Infraestructura]],"Realizada")</f>
        <v>1</v>
      </c>
      <c r="BT213" s="55" t="n">
        <f aca="false">COUNTIF(Reporte_Consolidación_2022___Copy[[#This Row],[Estado Entrevista Líder Área Informática]],"Realizada")</f>
        <v>1</v>
      </c>
      <c r="BU213" s="55" t="n">
        <f aca="false">IF(Reporte_Consolidación_2022___Copy[[#This Row],[Estado Obs Aula]]="Realizada",1,IF(Reporte_Consolidación_2022___Copy[[#This Row],[Estado Obs Aula]]="NO aplica fichas",1,0))</f>
        <v>1</v>
      </c>
      <c r="BV213" s="55" t="n">
        <f aca="false">COUNTIF(Reporte_Consolidación_2022___Copy[[#This Row],[Estado Recolección Documental]],"Realizada")</f>
        <v>1</v>
      </c>
      <c r="BX213" s="56" t="n">
        <f aca="false">COUNTIF(Reporte_Consolidación_2022___Copy[[#This Row],[Nombre Coordinadora]:[Estado Recolección Documental]],"Realizada")</f>
        <v>11</v>
      </c>
      <c r="BY213" s="57" t="n">
        <f aca="false">BX213/12</f>
        <v>0.916666666666667</v>
      </c>
      <c r="BZ213" s="56" t="n">
        <f aca="false">IF(Reporte_Consolidación_2022___Copy[[#This Row],[Fecha Visita Día 1]]&gt;=DATE(2022,6,10),1,IF(Reporte_Consolidación_2022___Copy[[#This Row],[Fecha Visita Día 1]]="",2,0))</f>
        <v>0</v>
      </c>
      <c r="CA213" s="56" t="n">
        <f aca="false">IF(Reporte_Consolidación_2022___Copy[[#This Row],[Fecha Visita Día 2]]&gt;=DATE(2022,6,10),1,IF(Reporte_Consolidación_2022___Copy[[#This Row],[Fecha Visita Día 2]]="",2,0))</f>
        <v>0</v>
      </c>
    </row>
    <row r="214" customFormat="false" ht="15" hidden="true" customHeight="false" outlineLevel="0" collapsed="false">
      <c r="A214" s="21" t="s">
        <v>642</v>
      </c>
      <c r="B214" s="21" t="s">
        <v>643</v>
      </c>
      <c r="C214" s="21" t="s">
        <v>76</v>
      </c>
      <c r="D214" s="21" t="s">
        <v>164</v>
      </c>
      <c r="E214" s="21" t="s">
        <v>940</v>
      </c>
      <c r="F214" s="21" t="s">
        <v>951</v>
      </c>
      <c r="G214" s="52" t="n">
        <v>276520000823</v>
      </c>
      <c r="H214" s="0" t="n">
        <v>185</v>
      </c>
      <c r="I214" s="53" t="n">
        <v>44655</v>
      </c>
      <c r="J214" s="54" t="n">
        <v>0.175</v>
      </c>
      <c r="K214" s="21" t="s">
        <v>15</v>
      </c>
      <c r="L214" s="21" t="s">
        <v>948</v>
      </c>
      <c r="M214" s="53" t="n">
        <v>44671</v>
      </c>
      <c r="N214" s="53" t="n">
        <v>44680</v>
      </c>
      <c r="O214" s="21" t="s">
        <v>952</v>
      </c>
      <c r="P214" s="53" t="n">
        <v>44671</v>
      </c>
      <c r="Q214" s="21" t="s">
        <v>15</v>
      </c>
      <c r="R214" s="53" t="n">
        <v>44671</v>
      </c>
      <c r="S214" s="21" t="s">
        <v>15</v>
      </c>
      <c r="T214" s="53" t="n">
        <v>44671</v>
      </c>
      <c r="U214" s="21" t="s">
        <v>15</v>
      </c>
      <c r="V214" s="53" t="n">
        <v>44673</v>
      </c>
      <c r="W214" s="21" t="s">
        <v>15</v>
      </c>
      <c r="X214" s="53" t="n">
        <v>44673</v>
      </c>
      <c r="Y214" s="21" t="s">
        <v>15</v>
      </c>
      <c r="Z214" s="53" t="n">
        <v>44673</v>
      </c>
      <c r="AA214" s="21" t="s">
        <v>15</v>
      </c>
      <c r="AB214" s="53" t="n">
        <v>44671</v>
      </c>
      <c r="AC214" s="21" t="s">
        <v>15</v>
      </c>
      <c r="AD214" s="53" t="n">
        <v>44671</v>
      </c>
      <c r="AE214" s="21" t="s">
        <v>15</v>
      </c>
      <c r="AF214" s="53" t="n">
        <v>44671</v>
      </c>
      <c r="AG214" s="21" t="s">
        <v>15</v>
      </c>
      <c r="AH214" s="53"/>
      <c r="AI214" s="21" t="s">
        <v>40</v>
      </c>
      <c r="AJ214" s="53" t="n">
        <v>44671</v>
      </c>
      <c r="AK214" s="21" t="s">
        <v>15</v>
      </c>
      <c r="AL214" s="21" t="s">
        <v>648</v>
      </c>
      <c r="AM214" s="21" t="s">
        <v>944</v>
      </c>
      <c r="AN214" s="54" t="n">
        <v>44703.8451388889</v>
      </c>
      <c r="AO214" s="21" t="s">
        <v>953</v>
      </c>
      <c r="AP214" s="21"/>
      <c r="AQ214" s="21" t="s">
        <v>173</v>
      </c>
      <c r="AR214" s="21" t="s">
        <v>172</v>
      </c>
      <c r="AS214" s="0" t="s">
        <v>173</v>
      </c>
      <c r="AT214" s="21" t="s">
        <v>172</v>
      </c>
      <c r="AU214" s="0" t="s">
        <v>173</v>
      </c>
      <c r="AV214" s="0" t="n">
        <v>45</v>
      </c>
      <c r="AW214" s="0" t="s">
        <v>173</v>
      </c>
      <c r="AX214" s="0" t="n">
        <v>39</v>
      </c>
      <c r="AY214" s="0" t="s">
        <v>173</v>
      </c>
      <c r="AZ214" s="21" t="s">
        <v>172</v>
      </c>
      <c r="BA214" s="0" t="s">
        <v>173</v>
      </c>
      <c r="BB214" s="21" t="s">
        <v>172</v>
      </c>
      <c r="BC214" s="0" t="s">
        <v>173</v>
      </c>
      <c r="BF214" s="0" t="s">
        <v>935</v>
      </c>
      <c r="BG214" s="21" t="s">
        <v>944</v>
      </c>
      <c r="BH214" s="54" t="n">
        <v>44712.6013888889</v>
      </c>
      <c r="BI214" s="21" t="s">
        <v>643</v>
      </c>
      <c r="BJ214" s="54" t="n">
        <v>44701.7673611111</v>
      </c>
      <c r="BK214" s="55" t="n">
        <f aca="false">COUNTIF(Reporte_Consolidación_2022___Copy[[#This Row],[Estado llamada]],"Realizada")</f>
        <v>1</v>
      </c>
      <c r="BL214" s="55" t="n">
        <f aca="false">COUNTIF(Reporte_Consolidación_2022___Copy[[#This Row],[Estado RID]],"Realizada")</f>
        <v>1</v>
      </c>
      <c r="BM214" s="55" t="n">
        <f aca="false">COUNTIF(Reporte_Consolidación_2022___Copy[[#This Row],[Estado Encuesta Directivos]],"Realizada")</f>
        <v>1</v>
      </c>
      <c r="BN214" s="55" t="n">
        <f aca="false">COUNTIF(Reporte_Consolidación_2022___Copy[[#This Row],[Estado PPT Programa Directivos]],"Realizada")</f>
        <v>1</v>
      </c>
      <c r="BO214" s="55" t="n">
        <f aca="false">COUNTIF(Reporte_Consolidación_2022___Copy[[#This Row],[Estado PPT Programa Docentes]],"Realizada")</f>
        <v>1</v>
      </c>
      <c r="BP214" s="55" t="n">
        <f aca="false">COUNTIF(Reporte_Consolidación_2022___Copy[[#This Row],[Estado Encuesta Docentes]],"Realizada")</f>
        <v>1</v>
      </c>
      <c r="BQ214" s="55" t="n">
        <f aca="false">COUNTIF(Reporte_Consolidación_2022___Copy[[#This Row],[Estado Taller PC Docentes]],"Realizada")</f>
        <v>1</v>
      </c>
      <c r="BR214" s="55" t="n">
        <f aca="false">COUNTIF(Reporte_Consolidación_2022___Copy[[#This Row],[Estado Encuesta Estudiantes]],"Realizada")</f>
        <v>1</v>
      </c>
      <c r="BS214" s="55" t="n">
        <f aca="false">COUNTIF(Reporte_Consolidación_2022___Copy[[#This Row],[Estado Infraestructura]],"Realizada")</f>
        <v>1</v>
      </c>
      <c r="BT214" s="55" t="n">
        <f aca="false">COUNTIF(Reporte_Consolidación_2022___Copy[[#This Row],[Estado Entrevista Líder Área Informática]],"Realizada")</f>
        <v>1</v>
      </c>
      <c r="BU214" s="55" t="n">
        <f aca="false">IF(Reporte_Consolidación_2022___Copy[[#This Row],[Estado Obs Aula]]="Realizada",1,IF(Reporte_Consolidación_2022___Copy[[#This Row],[Estado Obs Aula]]="NO aplica fichas",1,0))</f>
        <v>1</v>
      </c>
      <c r="BV214" s="55" t="n">
        <f aca="false">COUNTIF(Reporte_Consolidación_2022___Copy[[#This Row],[Estado Recolección Documental]],"Realizada")</f>
        <v>1</v>
      </c>
      <c r="BX214" s="56" t="n">
        <f aca="false">COUNTIF(Reporte_Consolidación_2022___Copy[[#This Row],[Nombre Coordinadora]:[Estado Recolección Documental]],"Realizada")</f>
        <v>11</v>
      </c>
      <c r="BY214" s="57" t="n">
        <f aca="false">BX214/12</f>
        <v>0.916666666666667</v>
      </c>
      <c r="BZ214" s="56" t="n">
        <f aca="false">IF(Reporte_Consolidación_2022___Copy[[#This Row],[Fecha Visita Día 1]]&gt;=DATE(2022,6,10),1,IF(Reporte_Consolidación_2022___Copy[[#This Row],[Fecha Visita Día 1]]="",2,0))</f>
        <v>0</v>
      </c>
      <c r="CA214" s="56" t="n">
        <f aca="false">IF(Reporte_Consolidación_2022___Copy[[#This Row],[Fecha Visita Día 2]]&gt;=DATE(2022,6,10),1,IF(Reporte_Consolidación_2022___Copy[[#This Row],[Fecha Visita Día 2]]="",2,0))</f>
        <v>0</v>
      </c>
    </row>
    <row r="215" customFormat="false" ht="15" hidden="true" customHeight="false" outlineLevel="0" collapsed="false">
      <c r="A215" s="21" t="s">
        <v>642</v>
      </c>
      <c r="B215" s="21" t="s">
        <v>643</v>
      </c>
      <c r="C215" s="21" t="s">
        <v>76</v>
      </c>
      <c r="D215" s="21" t="s">
        <v>164</v>
      </c>
      <c r="E215" s="21" t="s">
        <v>940</v>
      </c>
      <c r="F215" s="21" t="s">
        <v>954</v>
      </c>
      <c r="G215" s="52" t="n">
        <v>176520002121</v>
      </c>
      <c r="H215" s="0" t="n">
        <v>186</v>
      </c>
      <c r="I215" s="53" t="n">
        <v>44656</v>
      </c>
      <c r="J215" s="54" t="n">
        <v>0.497222222222222</v>
      </c>
      <c r="K215" s="21" t="s">
        <v>15</v>
      </c>
      <c r="L215" s="21" t="s">
        <v>955</v>
      </c>
      <c r="M215" s="53" t="n">
        <v>44670</v>
      </c>
      <c r="N215" s="53" t="n">
        <v>44683</v>
      </c>
      <c r="O215" s="21" t="s">
        <v>956</v>
      </c>
      <c r="P215" s="53" t="n">
        <v>44670</v>
      </c>
      <c r="Q215" s="21" t="s">
        <v>15</v>
      </c>
      <c r="R215" s="53" t="n">
        <v>44670</v>
      </c>
      <c r="S215" s="21" t="s">
        <v>15</v>
      </c>
      <c r="T215" s="53" t="n">
        <v>44670</v>
      </c>
      <c r="U215" s="21" t="s">
        <v>15</v>
      </c>
      <c r="V215" s="53" t="n">
        <v>44683</v>
      </c>
      <c r="W215" s="21" t="s">
        <v>15</v>
      </c>
      <c r="X215" s="53" t="n">
        <v>44683</v>
      </c>
      <c r="Y215" s="21" t="s">
        <v>15</v>
      </c>
      <c r="Z215" s="53" t="n">
        <v>44683</v>
      </c>
      <c r="AA215" s="21" t="s">
        <v>15</v>
      </c>
      <c r="AB215" s="53" t="n">
        <v>44670</v>
      </c>
      <c r="AC215" s="21" t="s">
        <v>15</v>
      </c>
      <c r="AD215" s="53" t="n">
        <v>44670</v>
      </c>
      <c r="AE215" s="21" t="s">
        <v>15</v>
      </c>
      <c r="AF215" s="53" t="n">
        <v>44670</v>
      </c>
      <c r="AG215" s="21" t="s">
        <v>15</v>
      </c>
      <c r="AH215" s="53"/>
      <c r="AI215" s="21" t="s">
        <v>40</v>
      </c>
      <c r="AJ215" s="53" t="n">
        <v>44670</v>
      </c>
      <c r="AK215" s="21" t="s">
        <v>15</v>
      </c>
      <c r="AL215" s="21" t="s">
        <v>648</v>
      </c>
      <c r="AM215" s="21" t="s">
        <v>944</v>
      </c>
      <c r="AN215" s="54" t="n">
        <v>44690.4645833333</v>
      </c>
      <c r="AO215" s="21" t="s">
        <v>957</v>
      </c>
      <c r="AP215" s="21"/>
      <c r="AQ215" s="21" t="s">
        <v>173</v>
      </c>
      <c r="AR215" s="21" t="s">
        <v>172</v>
      </c>
      <c r="AS215" s="0" t="s">
        <v>173</v>
      </c>
      <c r="AT215" s="21" t="s">
        <v>172</v>
      </c>
      <c r="AU215" s="0" t="s">
        <v>173</v>
      </c>
      <c r="AV215" s="0" t="n">
        <v>152</v>
      </c>
      <c r="AW215" s="0" t="s">
        <v>173</v>
      </c>
      <c r="AX215" s="0" t="n">
        <v>57</v>
      </c>
      <c r="AY215" s="0" t="s">
        <v>173</v>
      </c>
      <c r="AZ215" s="21" t="s">
        <v>172</v>
      </c>
      <c r="BA215" s="0" t="s">
        <v>173</v>
      </c>
      <c r="BB215" s="21" t="s">
        <v>172</v>
      </c>
      <c r="BC215" s="0" t="s">
        <v>173</v>
      </c>
      <c r="BF215" s="0" t="s">
        <v>661</v>
      </c>
      <c r="BG215" s="21" t="s">
        <v>944</v>
      </c>
      <c r="BH215" s="54" t="n">
        <v>44718.6597222222</v>
      </c>
      <c r="BI215" s="21" t="s">
        <v>643</v>
      </c>
      <c r="BJ215" s="54" t="n">
        <v>44701.7534722222</v>
      </c>
      <c r="BK215" s="55" t="n">
        <f aca="false">COUNTIF(Reporte_Consolidación_2022___Copy[[#This Row],[Estado llamada]],"Realizada")</f>
        <v>1</v>
      </c>
      <c r="BL215" s="55" t="n">
        <f aca="false">COUNTIF(Reporte_Consolidación_2022___Copy[[#This Row],[Estado RID]],"Realizada")</f>
        <v>1</v>
      </c>
      <c r="BM215" s="55" t="n">
        <f aca="false">COUNTIF(Reporte_Consolidación_2022___Copy[[#This Row],[Estado Encuesta Directivos]],"Realizada")</f>
        <v>1</v>
      </c>
      <c r="BN215" s="55" t="n">
        <f aca="false">COUNTIF(Reporte_Consolidación_2022___Copy[[#This Row],[Estado PPT Programa Directivos]],"Realizada")</f>
        <v>1</v>
      </c>
      <c r="BO215" s="55" t="n">
        <f aca="false">COUNTIF(Reporte_Consolidación_2022___Copy[[#This Row],[Estado PPT Programa Docentes]],"Realizada")</f>
        <v>1</v>
      </c>
      <c r="BP215" s="55" t="n">
        <f aca="false">COUNTIF(Reporte_Consolidación_2022___Copy[[#This Row],[Estado Encuesta Docentes]],"Realizada")</f>
        <v>1</v>
      </c>
      <c r="BQ215" s="55" t="n">
        <f aca="false">COUNTIF(Reporte_Consolidación_2022___Copy[[#This Row],[Estado Taller PC Docentes]],"Realizada")</f>
        <v>1</v>
      </c>
      <c r="BR215" s="55" t="n">
        <f aca="false">COUNTIF(Reporte_Consolidación_2022___Copy[[#This Row],[Estado Encuesta Estudiantes]],"Realizada")</f>
        <v>1</v>
      </c>
      <c r="BS215" s="55" t="n">
        <f aca="false">COUNTIF(Reporte_Consolidación_2022___Copy[[#This Row],[Estado Infraestructura]],"Realizada")</f>
        <v>1</v>
      </c>
      <c r="BT215" s="55" t="n">
        <f aca="false">COUNTIF(Reporte_Consolidación_2022___Copy[[#This Row],[Estado Entrevista Líder Área Informática]],"Realizada")</f>
        <v>1</v>
      </c>
      <c r="BU215" s="55" t="n">
        <f aca="false">IF(Reporte_Consolidación_2022___Copy[[#This Row],[Estado Obs Aula]]="Realizada",1,IF(Reporte_Consolidación_2022___Copy[[#This Row],[Estado Obs Aula]]="NO aplica fichas",1,0))</f>
        <v>1</v>
      </c>
      <c r="BV215" s="55" t="n">
        <f aca="false">COUNTIF(Reporte_Consolidación_2022___Copy[[#This Row],[Estado Recolección Documental]],"Realizada")</f>
        <v>1</v>
      </c>
      <c r="BX215" s="56" t="n">
        <f aca="false">COUNTIF(Reporte_Consolidación_2022___Copy[[#This Row],[Nombre Coordinadora]:[Estado Recolección Documental]],"Realizada")</f>
        <v>11</v>
      </c>
      <c r="BY215" s="57" t="n">
        <f aca="false">BX215/12</f>
        <v>0.916666666666667</v>
      </c>
      <c r="BZ215" s="56" t="n">
        <f aca="false">IF(Reporte_Consolidación_2022___Copy[[#This Row],[Fecha Visita Día 1]]&gt;=DATE(2022,6,10),1,IF(Reporte_Consolidación_2022___Copy[[#This Row],[Fecha Visita Día 1]]="",2,0))</f>
        <v>0</v>
      </c>
      <c r="CA215" s="56" t="n">
        <f aca="false">IF(Reporte_Consolidación_2022___Copy[[#This Row],[Fecha Visita Día 2]]&gt;=DATE(2022,6,10),1,IF(Reporte_Consolidación_2022___Copy[[#This Row],[Fecha Visita Día 2]]="",2,0))</f>
        <v>0</v>
      </c>
    </row>
    <row r="216" customFormat="false" ht="15" hidden="true" customHeight="false" outlineLevel="0" collapsed="false">
      <c r="A216" s="21" t="s">
        <v>642</v>
      </c>
      <c r="B216" s="21" t="s">
        <v>643</v>
      </c>
      <c r="C216" s="21" t="s">
        <v>76</v>
      </c>
      <c r="D216" s="21" t="s">
        <v>164</v>
      </c>
      <c r="E216" s="21" t="s">
        <v>940</v>
      </c>
      <c r="F216" s="21" t="s">
        <v>958</v>
      </c>
      <c r="G216" s="52" t="n">
        <v>176520002759</v>
      </c>
      <c r="H216" s="0" t="n">
        <v>187</v>
      </c>
      <c r="I216" s="53" t="n">
        <v>44656</v>
      </c>
      <c r="J216" s="54" t="n">
        <v>0.386111111111111</v>
      </c>
      <c r="K216" s="21" t="s">
        <v>15</v>
      </c>
      <c r="L216" s="21" t="s">
        <v>959</v>
      </c>
      <c r="M216" s="53" t="n">
        <v>44677</v>
      </c>
      <c r="N216" s="53" t="n">
        <v>44697</v>
      </c>
      <c r="O216" s="21" t="s">
        <v>960</v>
      </c>
      <c r="P216" s="53" t="n">
        <v>44677</v>
      </c>
      <c r="Q216" s="21" t="s">
        <v>15</v>
      </c>
      <c r="R216" s="53" t="n">
        <v>44677</v>
      </c>
      <c r="S216" s="21" t="s">
        <v>15</v>
      </c>
      <c r="T216" s="53" t="n">
        <v>44677</v>
      </c>
      <c r="U216" s="21" t="s">
        <v>15</v>
      </c>
      <c r="V216" s="53" t="n">
        <v>44697</v>
      </c>
      <c r="W216" s="21" t="s">
        <v>15</v>
      </c>
      <c r="X216" s="53" t="n">
        <v>44697</v>
      </c>
      <c r="Y216" s="21" t="s">
        <v>15</v>
      </c>
      <c r="Z216" s="53" t="n">
        <v>44697</v>
      </c>
      <c r="AA216" s="21" t="s">
        <v>15</v>
      </c>
      <c r="AB216" s="53" t="n">
        <v>44677</v>
      </c>
      <c r="AC216" s="21" t="s">
        <v>15</v>
      </c>
      <c r="AD216" s="53" t="n">
        <v>44677</v>
      </c>
      <c r="AE216" s="21" t="s">
        <v>15</v>
      </c>
      <c r="AF216" s="53" t="n">
        <v>44677</v>
      </c>
      <c r="AG216" s="21" t="s">
        <v>15</v>
      </c>
      <c r="AH216" s="53"/>
      <c r="AI216" s="21" t="s">
        <v>40</v>
      </c>
      <c r="AJ216" s="53" t="n">
        <v>44677</v>
      </c>
      <c r="AK216" s="21" t="s">
        <v>15</v>
      </c>
      <c r="AL216" s="21" t="s">
        <v>648</v>
      </c>
      <c r="AM216" s="21" t="s">
        <v>944</v>
      </c>
      <c r="AN216" s="54" t="n">
        <v>44697.4173611111</v>
      </c>
      <c r="AO216" s="21" t="s">
        <v>961</v>
      </c>
      <c r="AP216" s="21"/>
      <c r="AQ216" s="21" t="s">
        <v>173</v>
      </c>
      <c r="AR216" s="21" t="s">
        <v>172</v>
      </c>
      <c r="AS216" s="0" t="s">
        <v>173</v>
      </c>
      <c r="AT216" s="21" t="s">
        <v>172</v>
      </c>
      <c r="AU216" s="0" t="s">
        <v>173</v>
      </c>
      <c r="AV216" s="0" t="n">
        <v>145</v>
      </c>
      <c r="AW216" s="0" t="s">
        <v>173</v>
      </c>
      <c r="AX216" s="0" t="n">
        <v>52</v>
      </c>
      <c r="AY216" s="0" t="s">
        <v>173</v>
      </c>
      <c r="AZ216" s="21" t="s">
        <v>172</v>
      </c>
      <c r="BA216" s="0" t="s">
        <v>173</v>
      </c>
      <c r="BB216" s="21" t="s">
        <v>172</v>
      </c>
      <c r="BC216" s="0" t="s">
        <v>173</v>
      </c>
      <c r="BF216" s="0" t="s">
        <v>904</v>
      </c>
      <c r="BG216" s="21" t="s">
        <v>944</v>
      </c>
      <c r="BH216" s="54" t="n">
        <v>44712.6013888889</v>
      </c>
      <c r="BI216" s="21" t="s">
        <v>643</v>
      </c>
      <c r="BJ216" s="54" t="n">
        <v>44701.7534722222</v>
      </c>
      <c r="BK216" s="55" t="n">
        <f aca="false">COUNTIF(Reporte_Consolidación_2022___Copy[[#This Row],[Estado llamada]],"Realizada")</f>
        <v>1</v>
      </c>
      <c r="BL216" s="55" t="n">
        <f aca="false">COUNTIF(Reporte_Consolidación_2022___Copy[[#This Row],[Estado RID]],"Realizada")</f>
        <v>1</v>
      </c>
      <c r="BM216" s="55" t="n">
        <f aca="false">COUNTIF(Reporte_Consolidación_2022___Copy[[#This Row],[Estado Encuesta Directivos]],"Realizada")</f>
        <v>1</v>
      </c>
      <c r="BN216" s="55" t="n">
        <f aca="false">COUNTIF(Reporte_Consolidación_2022___Copy[[#This Row],[Estado PPT Programa Directivos]],"Realizada")</f>
        <v>1</v>
      </c>
      <c r="BO216" s="55" t="n">
        <f aca="false">COUNTIF(Reporte_Consolidación_2022___Copy[[#This Row],[Estado PPT Programa Docentes]],"Realizada")</f>
        <v>1</v>
      </c>
      <c r="BP216" s="55" t="n">
        <f aca="false">COUNTIF(Reporte_Consolidación_2022___Copy[[#This Row],[Estado Encuesta Docentes]],"Realizada")</f>
        <v>1</v>
      </c>
      <c r="BQ216" s="55" t="n">
        <f aca="false">COUNTIF(Reporte_Consolidación_2022___Copy[[#This Row],[Estado Taller PC Docentes]],"Realizada")</f>
        <v>1</v>
      </c>
      <c r="BR216" s="55" t="n">
        <f aca="false">COUNTIF(Reporte_Consolidación_2022___Copy[[#This Row],[Estado Encuesta Estudiantes]],"Realizada")</f>
        <v>1</v>
      </c>
      <c r="BS216" s="55" t="n">
        <f aca="false">COUNTIF(Reporte_Consolidación_2022___Copy[[#This Row],[Estado Infraestructura]],"Realizada")</f>
        <v>1</v>
      </c>
      <c r="BT216" s="55" t="n">
        <f aca="false">COUNTIF(Reporte_Consolidación_2022___Copy[[#This Row],[Estado Entrevista Líder Área Informática]],"Realizada")</f>
        <v>1</v>
      </c>
      <c r="BU216" s="55" t="n">
        <f aca="false">IF(Reporte_Consolidación_2022___Copy[[#This Row],[Estado Obs Aula]]="Realizada",1,IF(Reporte_Consolidación_2022___Copy[[#This Row],[Estado Obs Aula]]="NO aplica fichas",1,0))</f>
        <v>1</v>
      </c>
      <c r="BV216" s="55" t="n">
        <f aca="false">COUNTIF(Reporte_Consolidación_2022___Copy[[#This Row],[Estado Recolección Documental]],"Realizada")</f>
        <v>1</v>
      </c>
      <c r="BX216" s="56" t="n">
        <f aca="false">COUNTIF(Reporte_Consolidación_2022___Copy[[#This Row],[Nombre Coordinadora]:[Estado Recolección Documental]],"Realizada")</f>
        <v>11</v>
      </c>
      <c r="BY216" s="57" t="n">
        <f aca="false">BX216/12</f>
        <v>0.916666666666667</v>
      </c>
      <c r="BZ216" s="56" t="n">
        <f aca="false">IF(Reporte_Consolidación_2022___Copy[[#This Row],[Fecha Visita Día 1]]&gt;=DATE(2022,6,10),1,IF(Reporte_Consolidación_2022___Copy[[#This Row],[Fecha Visita Día 1]]="",2,0))</f>
        <v>0</v>
      </c>
      <c r="CA216" s="56" t="n">
        <f aca="false">IF(Reporte_Consolidación_2022___Copy[[#This Row],[Fecha Visita Día 2]]&gt;=DATE(2022,6,10),1,IF(Reporte_Consolidación_2022___Copy[[#This Row],[Fecha Visita Día 2]]="",2,0))</f>
        <v>0</v>
      </c>
    </row>
    <row r="217" customFormat="false" ht="15" hidden="true" customHeight="false" outlineLevel="0" collapsed="false">
      <c r="A217" s="21" t="s">
        <v>642</v>
      </c>
      <c r="B217" s="21" t="s">
        <v>643</v>
      </c>
      <c r="C217" s="21" t="s">
        <v>76</v>
      </c>
      <c r="D217" s="21" t="s">
        <v>164</v>
      </c>
      <c r="E217" s="21" t="s">
        <v>940</v>
      </c>
      <c r="F217" s="21" t="s">
        <v>962</v>
      </c>
      <c r="G217" s="52" t="n">
        <v>176520001876</v>
      </c>
      <c r="H217" s="0" t="n">
        <v>188</v>
      </c>
      <c r="I217" s="53" t="n">
        <v>44656</v>
      </c>
      <c r="J217" s="54" t="n">
        <v>0.143055555555555</v>
      </c>
      <c r="K217" s="21" t="s">
        <v>15</v>
      </c>
      <c r="L217" s="21" t="s">
        <v>948</v>
      </c>
      <c r="M217" s="53" t="n">
        <v>44678</v>
      </c>
      <c r="N217" s="53" t="n">
        <v>44697</v>
      </c>
      <c r="O217" s="21" t="s">
        <v>949</v>
      </c>
      <c r="P217" s="53" t="n">
        <v>44678</v>
      </c>
      <c r="Q217" s="21" t="s">
        <v>15</v>
      </c>
      <c r="R217" s="53" t="n">
        <v>44678</v>
      </c>
      <c r="S217" s="21" t="s">
        <v>15</v>
      </c>
      <c r="T217" s="53" t="n">
        <v>44678</v>
      </c>
      <c r="U217" s="21" t="s">
        <v>15</v>
      </c>
      <c r="V217" s="53" t="n">
        <v>44697</v>
      </c>
      <c r="W217" s="21" t="s">
        <v>15</v>
      </c>
      <c r="X217" s="53" t="n">
        <v>44697</v>
      </c>
      <c r="Y217" s="21" t="s">
        <v>15</v>
      </c>
      <c r="Z217" s="53" t="n">
        <v>44697</v>
      </c>
      <c r="AA217" s="21" t="s">
        <v>15</v>
      </c>
      <c r="AB217" s="53" t="n">
        <v>44678</v>
      </c>
      <c r="AC217" s="21" t="s">
        <v>15</v>
      </c>
      <c r="AD217" s="53" t="n">
        <v>44678</v>
      </c>
      <c r="AE217" s="21" t="s">
        <v>15</v>
      </c>
      <c r="AF217" s="53" t="n">
        <v>44678</v>
      </c>
      <c r="AG217" s="21" t="s">
        <v>15</v>
      </c>
      <c r="AH217" s="53"/>
      <c r="AI217" s="21" t="s">
        <v>40</v>
      </c>
      <c r="AJ217" s="53" t="n">
        <v>44678</v>
      </c>
      <c r="AK217" s="21" t="s">
        <v>15</v>
      </c>
      <c r="AL217" s="21" t="s">
        <v>648</v>
      </c>
      <c r="AM217" s="21" t="s">
        <v>944</v>
      </c>
      <c r="AN217" s="54" t="n">
        <v>44697.4173611111</v>
      </c>
      <c r="AO217" s="21" t="s">
        <v>963</v>
      </c>
      <c r="AP217" s="21"/>
      <c r="AQ217" s="21" t="s">
        <v>173</v>
      </c>
      <c r="AR217" s="21" t="s">
        <v>172</v>
      </c>
      <c r="AS217" s="0" t="s">
        <v>173</v>
      </c>
      <c r="AT217" s="21" t="s">
        <v>172</v>
      </c>
      <c r="AU217" s="0" t="s">
        <v>173</v>
      </c>
      <c r="AV217" s="0" t="n">
        <v>58</v>
      </c>
      <c r="AW217" s="0" t="s">
        <v>173</v>
      </c>
      <c r="AX217" s="0" t="n">
        <v>39</v>
      </c>
      <c r="AY217" s="0" t="s">
        <v>173</v>
      </c>
      <c r="AZ217" s="21" t="s">
        <v>172</v>
      </c>
      <c r="BA217" s="0" t="s">
        <v>173</v>
      </c>
      <c r="BB217" s="21" t="s">
        <v>172</v>
      </c>
      <c r="BC217" s="0" t="s">
        <v>173</v>
      </c>
      <c r="BF217" s="0" t="s">
        <v>904</v>
      </c>
      <c r="BG217" s="21" t="s">
        <v>944</v>
      </c>
      <c r="BH217" s="54" t="n">
        <v>44718.6597222222</v>
      </c>
      <c r="BI217" s="21" t="s">
        <v>643</v>
      </c>
      <c r="BJ217" s="54" t="n">
        <v>44701.7673611111</v>
      </c>
      <c r="BK217" s="55" t="n">
        <f aca="false">COUNTIF(Reporte_Consolidación_2022___Copy[[#This Row],[Estado llamada]],"Realizada")</f>
        <v>1</v>
      </c>
      <c r="BL217" s="55" t="n">
        <f aca="false">COUNTIF(Reporte_Consolidación_2022___Copy[[#This Row],[Estado RID]],"Realizada")</f>
        <v>1</v>
      </c>
      <c r="BM217" s="55" t="n">
        <f aca="false">COUNTIF(Reporte_Consolidación_2022___Copy[[#This Row],[Estado Encuesta Directivos]],"Realizada")</f>
        <v>1</v>
      </c>
      <c r="BN217" s="55" t="n">
        <f aca="false">COUNTIF(Reporte_Consolidación_2022___Copy[[#This Row],[Estado PPT Programa Directivos]],"Realizada")</f>
        <v>1</v>
      </c>
      <c r="BO217" s="55" t="n">
        <f aca="false">COUNTIF(Reporte_Consolidación_2022___Copy[[#This Row],[Estado PPT Programa Docentes]],"Realizada")</f>
        <v>1</v>
      </c>
      <c r="BP217" s="55" t="n">
        <f aca="false">COUNTIF(Reporte_Consolidación_2022___Copy[[#This Row],[Estado Encuesta Docentes]],"Realizada")</f>
        <v>1</v>
      </c>
      <c r="BQ217" s="55" t="n">
        <f aca="false">COUNTIF(Reporte_Consolidación_2022___Copy[[#This Row],[Estado Taller PC Docentes]],"Realizada")</f>
        <v>1</v>
      </c>
      <c r="BR217" s="55" t="n">
        <f aca="false">COUNTIF(Reporte_Consolidación_2022___Copy[[#This Row],[Estado Encuesta Estudiantes]],"Realizada")</f>
        <v>1</v>
      </c>
      <c r="BS217" s="55" t="n">
        <f aca="false">COUNTIF(Reporte_Consolidación_2022___Copy[[#This Row],[Estado Infraestructura]],"Realizada")</f>
        <v>1</v>
      </c>
      <c r="BT217" s="55" t="n">
        <f aca="false">COUNTIF(Reporte_Consolidación_2022___Copy[[#This Row],[Estado Entrevista Líder Área Informática]],"Realizada")</f>
        <v>1</v>
      </c>
      <c r="BU217" s="55" t="n">
        <f aca="false">IF(Reporte_Consolidación_2022___Copy[[#This Row],[Estado Obs Aula]]="Realizada",1,IF(Reporte_Consolidación_2022___Copy[[#This Row],[Estado Obs Aula]]="NO aplica fichas",1,0))</f>
        <v>1</v>
      </c>
      <c r="BV217" s="55" t="n">
        <f aca="false">COUNTIF(Reporte_Consolidación_2022___Copy[[#This Row],[Estado Recolección Documental]],"Realizada")</f>
        <v>1</v>
      </c>
      <c r="BX217" s="56" t="n">
        <f aca="false">COUNTIF(Reporte_Consolidación_2022___Copy[[#This Row],[Nombre Coordinadora]:[Estado Recolección Documental]],"Realizada")</f>
        <v>11</v>
      </c>
      <c r="BY217" s="57" t="n">
        <f aca="false">BX217/12</f>
        <v>0.916666666666667</v>
      </c>
      <c r="BZ217" s="56" t="n">
        <f aca="false">IF(Reporte_Consolidación_2022___Copy[[#This Row],[Fecha Visita Día 1]]&gt;=DATE(2022,6,10),1,IF(Reporte_Consolidación_2022___Copy[[#This Row],[Fecha Visita Día 1]]="",2,0))</f>
        <v>0</v>
      </c>
      <c r="CA217" s="56" t="n">
        <f aca="false">IF(Reporte_Consolidación_2022___Copy[[#This Row],[Fecha Visita Día 2]]&gt;=DATE(2022,6,10),1,IF(Reporte_Consolidación_2022___Copy[[#This Row],[Fecha Visita Día 2]]="",2,0))</f>
        <v>0</v>
      </c>
    </row>
    <row r="218" customFormat="false" ht="15" hidden="true" customHeight="false" outlineLevel="0" collapsed="false">
      <c r="A218" s="21" t="s">
        <v>642</v>
      </c>
      <c r="B218" s="21" t="s">
        <v>643</v>
      </c>
      <c r="C218" s="21" t="s">
        <v>76</v>
      </c>
      <c r="D218" s="21" t="s">
        <v>164</v>
      </c>
      <c r="E218" s="21" t="s">
        <v>940</v>
      </c>
      <c r="F218" s="21" t="s">
        <v>964</v>
      </c>
      <c r="G218" s="52" t="n">
        <v>276520002346</v>
      </c>
      <c r="H218" s="0" t="n">
        <v>189</v>
      </c>
      <c r="I218" s="53" t="n">
        <v>44656</v>
      </c>
      <c r="J218" s="54" t="n">
        <v>0.39375</v>
      </c>
      <c r="K218" s="21" t="s">
        <v>15</v>
      </c>
      <c r="L218" s="21" t="s">
        <v>959</v>
      </c>
      <c r="M218" s="53" t="n">
        <v>44672</v>
      </c>
      <c r="N218" s="53" t="n">
        <v>44694</v>
      </c>
      <c r="O218" s="21" t="s">
        <v>965</v>
      </c>
      <c r="P218" s="53" t="n">
        <v>44672</v>
      </c>
      <c r="Q218" s="21" t="s">
        <v>15</v>
      </c>
      <c r="R218" s="53" t="n">
        <v>44672</v>
      </c>
      <c r="S218" s="21" t="s">
        <v>15</v>
      </c>
      <c r="T218" s="53" t="n">
        <v>44672</v>
      </c>
      <c r="U218" s="21" t="s">
        <v>15</v>
      </c>
      <c r="V218" s="53" t="n">
        <v>44694</v>
      </c>
      <c r="W218" s="21" t="s">
        <v>15</v>
      </c>
      <c r="X218" s="53" t="n">
        <v>44694</v>
      </c>
      <c r="Y218" s="21" t="s">
        <v>15</v>
      </c>
      <c r="Z218" s="53" t="n">
        <v>44694</v>
      </c>
      <c r="AA218" s="21" t="s">
        <v>15</v>
      </c>
      <c r="AB218" s="53" t="n">
        <v>44672</v>
      </c>
      <c r="AC218" s="21" t="s">
        <v>15</v>
      </c>
      <c r="AD218" s="53" t="n">
        <v>44672</v>
      </c>
      <c r="AE218" s="21" t="s">
        <v>15</v>
      </c>
      <c r="AF218" s="53" t="n">
        <v>44672</v>
      </c>
      <c r="AG218" s="21" t="s">
        <v>15</v>
      </c>
      <c r="AH218" s="53"/>
      <c r="AI218" s="21" t="s">
        <v>40</v>
      </c>
      <c r="AJ218" s="53" t="n">
        <v>44672</v>
      </c>
      <c r="AK218" s="21" t="s">
        <v>15</v>
      </c>
      <c r="AL218" s="21" t="s">
        <v>648</v>
      </c>
      <c r="AM218" s="21" t="s">
        <v>944</v>
      </c>
      <c r="AN218" s="54" t="n">
        <v>44693.3729166667</v>
      </c>
      <c r="AO218" s="21" t="s">
        <v>966</v>
      </c>
      <c r="AP218" s="21"/>
      <c r="AQ218" s="21" t="s">
        <v>173</v>
      </c>
      <c r="AR218" s="21" t="s">
        <v>172</v>
      </c>
      <c r="AS218" s="0" t="s">
        <v>173</v>
      </c>
      <c r="AT218" s="21" t="s">
        <v>172</v>
      </c>
      <c r="AU218" s="0" t="s">
        <v>173</v>
      </c>
      <c r="AV218" s="0" t="n">
        <v>61</v>
      </c>
      <c r="AW218" s="0" t="s">
        <v>173</v>
      </c>
      <c r="AX218" s="0" t="n">
        <v>14</v>
      </c>
      <c r="AY218" s="0" t="s">
        <v>173</v>
      </c>
      <c r="AZ218" s="21" t="s">
        <v>172</v>
      </c>
      <c r="BA218" s="0" t="s">
        <v>173</v>
      </c>
      <c r="BB218" s="21" t="s">
        <v>172</v>
      </c>
      <c r="BC218" s="0" t="s">
        <v>173</v>
      </c>
      <c r="BF218" s="0" t="s">
        <v>661</v>
      </c>
      <c r="BG218" s="21" t="s">
        <v>944</v>
      </c>
      <c r="BH218" s="54" t="n">
        <v>44698.7236111111</v>
      </c>
      <c r="BI218" s="21" t="s">
        <v>643</v>
      </c>
      <c r="BJ218" s="54" t="n">
        <v>44701.7444444444</v>
      </c>
      <c r="BK218" s="55" t="n">
        <f aca="false">COUNTIF(Reporte_Consolidación_2022___Copy[[#This Row],[Estado llamada]],"Realizada")</f>
        <v>1</v>
      </c>
      <c r="BL218" s="55" t="n">
        <f aca="false">COUNTIF(Reporte_Consolidación_2022___Copy[[#This Row],[Estado RID]],"Realizada")</f>
        <v>1</v>
      </c>
      <c r="BM218" s="55" t="n">
        <f aca="false">COUNTIF(Reporte_Consolidación_2022___Copy[[#This Row],[Estado Encuesta Directivos]],"Realizada")</f>
        <v>1</v>
      </c>
      <c r="BN218" s="55" t="n">
        <f aca="false">COUNTIF(Reporte_Consolidación_2022___Copy[[#This Row],[Estado PPT Programa Directivos]],"Realizada")</f>
        <v>1</v>
      </c>
      <c r="BO218" s="55" t="n">
        <f aca="false">COUNTIF(Reporte_Consolidación_2022___Copy[[#This Row],[Estado PPT Programa Docentes]],"Realizada")</f>
        <v>1</v>
      </c>
      <c r="BP218" s="55" t="n">
        <f aca="false">COUNTIF(Reporte_Consolidación_2022___Copy[[#This Row],[Estado Encuesta Docentes]],"Realizada")</f>
        <v>1</v>
      </c>
      <c r="BQ218" s="55" t="n">
        <f aca="false">COUNTIF(Reporte_Consolidación_2022___Copy[[#This Row],[Estado Taller PC Docentes]],"Realizada")</f>
        <v>1</v>
      </c>
      <c r="BR218" s="55" t="n">
        <f aca="false">COUNTIF(Reporte_Consolidación_2022___Copy[[#This Row],[Estado Encuesta Estudiantes]],"Realizada")</f>
        <v>1</v>
      </c>
      <c r="BS218" s="55" t="n">
        <f aca="false">COUNTIF(Reporte_Consolidación_2022___Copy[[#This Row],[Estado Infraestructura]],"Realizada")</f>
        <v>1</v>
      </c>
      <c r="BT218" s="55" t="n">
        <f aca="false">COUNTIF(Reporte_Consolidación_2022___Copy[[#This Row],[Estado Entrevista Líder Área Informática]],"Realizada")</f>
        <v>1</v>
      </c>
      <c r="BU218" s="55" t="n">
        <f aca="false">IF(Reporte_Consolidación_2022___Copy[[#This Row],[Estado Obs Aula]]="Realizada",1,IF(Reporte_Consolidación_2022___Copy[[#This Row],[Estado Obs Aula]]="NO aplica fichas",1,0))</f>
        <v>1</v>
      </c>
      <c r="BV218" s="55" t="n">
        <f aca="false">COUNTIF(Reporte_Consolidación_2022___Copy[[#This Row],[Estado Recolección Documental]],"Realizada")</f>
        <v>1</v>
      </c>
      <c r="BX218" s="56" t="n">
        <f aca="false">COUNTIF(Reporte_Consolidación_2022___Copy[[#This Row],[Nombre Coordinadora]:[Estado Recolección Documental]],"Realizada")</f>
        <v>11</v>
      </c>
      <c r="BY218" s="57" t="n">
        <f aca="false">BX218/12</f>
        <v>0.916666666666667</v>
      </c>
      <c r="BZ218" s="56" t="n">
        <f aca="false">IF(Reporte_Consolidación_2022___Copy[[#This Row],[Fecha Visita Día 1]]&gt;=DATE(2022,6,10),1,IF(Reporte_Consolidación_2022___Copy[[#This Row],[Fecha Visita Día 1]]="",2,0))</f>
        <v>0</v>
      </c>
      <c r="CA218" s="56" t="n">
        <f aca="false">IF(Reporte_Consolidación_2022___Copy[[#This Row],[Fecha Visita Día 2]]&gt;=DATE(2022,6,10),1,IF(Reporte_Consolidación_2022___Copy[[#This Row],[Fecha Visita Día 2]]="",2,0))</f>
        <v>0</v>
      </c>
    </row>
    <row r="219" customFormat="false" ht="15" hidden="true" customHeight="false" outlineLevel="0" collapsed="false">
      <c r="A219" s="21" t="s">
        <v>642</v>
      </c>
      <c r="B219" s="21" t="s">
        <v>643</v>
      </c>
      <c r="C219" s="21" t="s">
        <v>77</v>
      </c>
      <c r="D219" s="21" t="s">
        <v>701</v>
      </c>
      <c r="E219" s="21" t="s">
        <v>967</v>
      </c>
      <c r="F219" s="21" t="s">
        <v>968</v>
      </c>
      <c r="G219" s="52" t="n">
        <v>144847000793</v>
      </c>
      <c r="H219" s="0" t="n">
        <v>190</v>
      </c>
      <c r="I219" s="53" t="n">
        <v>44656</v>
      </c>
      <c r="J219" s="54" t="n">
        <v>0.68125</v>
      </c>
      <c r="K219" s="21" t="s">
        <v>15</v>
      </c>
      <c r="L219" s="21" t="s">
        <v>969</v>
      </c>
      <c r="M219" s="53" t="n">
        <v>44691</v>
      </c>
      <c r="N219" s="53" t="n">
        <v>44692</v>
      </c>
      <c r="O219" s="21"/>
      <c r="P219" s="53" t="n">
        <v>44691</v>
      </c>
      <c r="Q219" s="21" t="s">
        <v>15</v>
      </c>
      <c r="R219" s="53" t="n">
        <v>44700</v>
      </c>
      <c r="S219" s="21" t="s">
        <v>15</v>
      </c>
      <c r="T219" s="53" t="n">
        <v>44691</v>
      </c>
      <c r="U219" s="21" t="s">
        <v>15</v>
      </c>
      <c r="V219" s="53" t="n">
        <v>44691</v>
      </c>
      <c r="W219" s="21" t="s">
        <v>15</v>
      </c>
      <c r="X219" s="53" t="n">
        <v>44691</v>
      </c>
      <c r="Y219" s="21" t="s">
        <v>15</v>
      </c>
      <c r="Z219" s="53" t="n">
        <v>44692</v>
      </c>
      <c r="AA219" s="21" t="s">
        <v>15</v>
      </c>
      <c r="AB219" s="53" t="n">
        <v>44691</v>
      </c>
      <c r="AC219" s="21" t="s">
        <v>15</v>
      </c>
      <c r="AD219" s="53" t="n">
        <v>44691</v>
      </c>
      <c r="AE219" s="21" t="s">
        <v>15</v>
      </c>
      <c r="AF219" s="53" t="n">
        <v>44692</v>
      </c>
      <c r="AG219" s="21" t="s">
        <v>15</v>
      </c>
      <c r="AH219" s="53"/>
      <c r="AI219" s="21" t="s">
        <v>40</v>
      </c>
      <c r="AJ219" s="53" t="n">
        <v>44691</v>
      </c>
      <c r="AK219" s="21" t="s">
        <v>15</v>
      </c>
      <c r="AL219" s="21" t="s">
        <v>648</v>
      </c>
      <c r="AM219" s="21" t="s">
        <v>970</v>
      </c>
      <c r="AN219" s="54" t="n">
        <v>44708.6722222222</v>
      </c>
      <c r="AO219" s="21" t="s">
        <v>971</v>
      </c>
      <c r="AP219" s="21"/>
      <c r="AQ219" s="21"/>
      <c r="AR219" s="21"/>
      <c r="AT219" s="21" t="s">
        <v>172</v>
      </c>
      <c r="AU219" s="0" t="s">
        <v>173</v>
      </c>
      <c r="AV219" s="0" t="n">
        <v>44</v>
      </c>
      <c r="AW219" s="0" t="s">
        <v>173</v>
      </c>
      <c r="AX219" s="0" t="n">
        <v>9</v>
      </c>
      <c r="AY219" s="0" t="s">
        <v>173</v>
      </c>
      <c r="AZ219" s="21" t="s">
        <v>172</v>
      </c>
      <c r="BA219" s="0" t="s">
        <v>173</v>
      </c>
      <c r="BB219" s="21" t="s">
        <v>172</v>
      </c>
      <c r="BC219" s="0" t="s">
        <v>173</v>
      </c>
      <c r="BG219" s="21" t="s">
        <v>972</v>
      </c>
      <c r="BH219" s="54" t="n">
        <v>44720.3854166667</v>
      </c>
      <c r="BI219" s="21" t="s">
        <v>643</v>
      </c>
      <c r="BJ219" s="54" t="n">
        <v>44706.4833333333</v>
      </c>
      <c r="BK219" s="55" t="n">
        <f aca="false">COUNTIF(Reporte_Consolidación_2022___Copy[[#This Row],[Estado llamada]],"Realizada")</f>
        <v>1</v>
      </c>
      <c r="BL219" s="55" t="n">
        <f aca="false">COUNTIF(Reporte_Consolidación_2022___Copy[[#This Row],[Estado RID]],"Realizada")</f>
        <v>1</v>
      </c>
      <c r="BM219" s="55" t="n">
        <f aca="false">COUNTIF(Reporte_Consolidación_2022___Copy[[#This Row],[Estado Encuesta Directivos]],"Realizada")</f>
        <v>1</v>
      </c>
      <c r="BN219" s="55" t="n">
        <f aca="false">COUNTIF(Reporte_Consolidación_2022___Copy[[#This Row],[Estado PPT Programa Directivos]],"Realizada")</f>
        <v>1</v>
      </c>
      <c r="BO219" s="55" t="n">
        <f aca="false">COUNTIF(Reporte_Consolidación_2022___Copy[[#This Row],[Estado PPT Programa Docentes]],"Realizada")</f>
        <v>1</v>
      </c>
      <c r="BP219" s="55" t="n">
        <f aca="false">COUNTIF(Reporte_Consolidación_2022___Copy[[#This Row],[Estado Encuesta Docentes]],"Realizada")</f>
        <v>1</v>
      </c>
      <c r="BQ219" s="55" t="n">
        <f aca="false">COUNTIF(Reporte_Consolidación_2022___Copy[[#This Row],[Estado Taller PC Docentes]],"Realizada")</f>
        <v>1</v>
      </c>
      <c r="BR219" s="55" t="n">
        <f aca="false">COUNTIF(Reporte_Consolidación_2022___Copy[[#This Row],[Estado Encuesta Estudiantes]],"Realizada")</f>
        <v>1</v>
      </c>
      <c r="BS219" s="55" t="n">
        <f aca="false">COUNTIF(Reporte_Consolidación_2022___Copy[[#This Row],[Estado Infraestructura]],"Realizada")</f>
        <v>1</v>
      </c>
      <c r="BT219" s="55" t="n">
        <f aca="false">COUNTIF(Reporte_Consolidación_2022___Copy[[#This Row],[Estado Entrevista Líder Área Informática]],"Realizada")</f>
        <v>1</v>
      </c>
      <c r="BU219" s="55" t="n">
        <f aca="false">IF(Reporte_Consolidación_2022___Copy[[#This Row],[Estado Obs Aula]]="Realizada",1,IF(Reporte_Consolidación_2022___Copy[[#This Row],[Estado Obs Aula]]="NO aplica fichas",1,0))</f>
        <v>1</v>
      </c>
      <c r="BV219" s="55" t="n">
        <f aca="false">COUNTIF(Reporte_Consolidación_2022___Copy[[#This Row],[Estado Recolección Documental]],"Realizada")</f>
        <v>1</v>
      </c>
      <c r="BX219" s="56" t="n">
        <f aca="false">COUNTIF(Reporte_Consolidación_2022___Copy[[#This Row],[Nombre Coordinadora]:[Estado Recolección Documental]],"Realizada")</f>
        <v>11</v>
      </c>
      <c r="BY219" s="57" t="n">
        <f aca="false">BX219/12</f>
        <v>0.916666666666667</v>
      </c>
      <c r="BZ219" s="56" t="n">
        <f aca="false">IF(Reporte_Consolidación_2022___Copy[[#This Row],[Fecha Visita Día 1]]&gt;=DATE(2022,6,10),1,IF(Reporte_Consolidación_2022___Copy[[#This Row],[Fecha Visita Día 1]]="",2,0))</f>
        <v>0</v>
      </c>
      <c r="CA219" s="56" t="n">
        <f aca="false">IF(Reporte_Consolidación_2022___Copy[[#This Row],[Fecha Visita Día 2]]&gt;=DATE(2022,6,10),1,IF(Reporte_Consolidación_2022___Copy[[#This Row],[Fecha Visita Día 2]]="",2,0))</f>
        <v>0</v>
      </c>
    </row>
    <row r="220" customFormat="false" ht="15" hidden="true" customHeight="false" outlineLevel="0" collapsed="false">
      <c r="A220" s="21" t="s">
        <v>642</v>
      </c>
      <c r="B220" s="21" t="s">
        <v>643</v>
      </c>
      <c r="C220" s="21" t="s">
        <v>77</v>
      </c>
      <c r="D220" s="21" t="s">
        <v>701</v>
      </c>
      <c r="E220" s="21" t="s">
        <v>967</v>
      </c>
      <c r="F220" s="21" t="s">
        <v>973</v>
      </c>
      <c r="G220" s="52" t="n">
        <v>144847003865</v>
      </c>
      <c r="H220" s="0" t="n">
        <v>191</v>
      </c>
      <c r="I220" s="53" t="n">
        <v>44657</v>
      </c>
      <c r="J220" s="54" t="n">
        <v>0.414583333333333</v>
      </c>
      <c r="K220" s="21" t="s">
        <v>15</v>
      </c>
      <c r="L220" s="21" t="s">
        <v>969</v>
      </c>
      <c r="M220" s="53" t="n">
        <v>44697</v>
      </c>
      <c r="N220" s="53" t="n">
        <v>44698</v>
      </c>
      <c r="O220" s="21"/>
      <c r="P220" s="53" t="n">
        <v>44697</v>
      </c>
      <c r="Q220" s="21" t="s">
        <v>15</v>
      </c>
      <c r="R220" s="53" t="n">
        <v>44697</v>
      </c>
      <c r="S220" s="21" t="s">
        <v>15</v>
      </c>
      <c r="T220" s="53" t="n">
        <v>44697</v>
      </c>
      <c r="U220" s="21" t="s">
        <v>15</v>
      </c>
      <c r="V220" s="53" t="n">
        <v>44697</v>
      </c>
      <c r="W220" s="21" t="s">
        <v>15</v>
      </c>
      <c r="X220" s="53" t="n">
        <v>44697</v>
      </c>
      <c r="Y220" s="21" t="s">
        <v>15</v>
      </c>
      <c r="Z220" s="53" t="n">
        <v>44698</v>
      </c>
      <c r="AA220" s="21" t="s">
        <v>15</v>
      </c>
      <c r="AB220" s="53" t="n">
        <v>44697</v>
      </c>
      <c r="AC220" s="21" t="s">
        <v>15</v>
      </c>
      <c r="AD220" s="53" t="n">
        <v>44697</v>
      </c>
      <c r="AE220" s="21" t="s">
        <v>15</v>
      </c>
      <c r="AF220" s="53" t="n">
        <v>44698</v>
      </c>
      <c r="AG220" s="21" t="s">
        <v>15</v>
      </c>
      <c r="AH220" s="53"/>
      <c r="AI220" s="21" t="s">
        <v>40</v>
      </c>
      <c r="AJ220" s="53" t="n">
        <v>44698</v>
      </c>
      <c r="AK220" s="21" t="s">
        <v>15</v>
      </c>
      <c r="AL220" s="21" t="s">
        <v>648</v>
      </c>
      <c r="AM220" s="21" t="s">
        <v>972</v>
      </c>
      <c r="AN220" s="54" t="n">
        <v>44704.4430555556</v>
      </c>
      <c r="AO220" s="21" t="s">
        <v>974</v>
      </c>
      <c r="AP220" s="21"/>
      <c r="AQ220" s="21"/>
      <c r="AR220" s="21"/>
      <c r="AT220" s="21" t="s">
        <v>172</v>
      </c>
      <c r="AU220" s="0" t="s">
        <v>667</v>
      </c>
      <c r="AX220" s="0" t="n">
        <v>12</v>
      </c>
      <c r="AY220" s="0" t="s">
        <v>173</v>
      </c>
      <c r="AZ220" s="21" t="s">
        <v>172</v>
      </c>
      <c r="BA220" s="0" t="s">
        <v>667</v>
      </c>
      <c r="BB220" s="21" t="s">
        <v>172</v>
      </c>
      <c r="BC220" s="0" t="s">
        <v>173</v>
      </c>
      <c r="BF220" s="0" t="s">
        <v>975</v>
      </c>
      <c r="BG220" s="21" t="s">
        <v>972</v>
      </c>
      <c r="BH220" s="54" t="n">
        <v>44720.3854166667</v>
      </c>
      <c r="BI220" s="21" t="s">
        <v>643</v>
      </c>
      <c r="BJ220" s="54" t="n">
        <v>44706.4645833333</v>
      </c>
      <c r="BK220" s="55" t="n">
        <f aca="false">COUNTIF(Reporte_Consolidación_2022___Copy[[#This Row],[Estado llamada]],"Realizada")</f>
        <v>1</v>
      </c>
      <c r="BL220" s="55" t="n">
        <f aca="false">COUNTIF(Reporte_Consolidación_2022___Copy[[#This Row],[Estado RID]],"Realizada")</f>
        <v>1</v>
      </c>
      <c r="BM220" s="55" t="n">
        <f aca="false">COUNTIF(Reporte_Consolidación_2022___Copy[[#This Row],[Estado Encuesta Directivos]],"Realizada")</f>
        <v>1</v>
      </c>
      <c r="BN220" s="55" t="n">
        <f aca="false">COUNTIF(Reporte_Consolidación_2022___Copy[[#This Row],[Estado PPT Programa Directivos]],"Realizada")</f>
        <v>1</v>
      </c>
      <c r="BO220" s="55" t="n">
        <f aca="false">COUNTIF(Reporte_Consolidación_2022___Copy[[#This Row],[Estado PPT Programa Docentes]],"Realizada")</f>
        <v>1</v>
      </c>
      <c r="BP220" s="55" t="n">
        <f aca="false">COUNTIF(Reporte_Consolidación_2022___Copy[[#This Row],[Estado Encuesta Docentes]],"Realizada")</f>
        <v>1</v>
      </c>
      <c r="BQ220" s="55" t="n">
        <f aca="false">COUNTIF(Reporte_Consolidación_2022___Copy[[#This Row],[Estado Taller PC Docentes]],"Realizada")</f>
        <v>1</v>
      </c>
      <c r="BR220" s="55" t="n">
        <f aca="false">COUNTIF(Reporte_Consolidación_2022___Copy[[#This Row],[Estado Encuesta Estudiantes]],"Realizada")</f>
        <v>1</v>
      </c>
      <c r="BS220" s="55" t="n">
        <f aca="false">COUNTIF(Reporte_Consolidación_2022___Copy[[#This Row],[Estado Infraestructura]],"Realizada")</f>
        <v>1</v>
      </c>
      <c r="BT220" s="55" t="n">
        <f aca="false">COUNTIF(Reporte_Consolidación_2022___Copy[[#This Row],[Estado Entrevista Líder Área Informática]],"Realizada")</f>
        <v>1</v>
      </c>
      <c r="BU220" s="55" t="n">
        <f aca="false">IF(Reporte_Consolidación_2022___Copy[[#This Row],[Estado Obs Aula]]="Realizada",1,IF(Reporte_Consolidación_2022___Copy[[#This Row],[Estado Obs Aula]]="NO aplica fichas",1,0))</f>
        <v>1</v>
      </c>
      <c r="BV220" s="55" t="n">
        <f aca="false">COUNTIF(Reporte_Consolidación_2022___Copy[[#This Row],[Estado Recolección Documental]],"Realizada")</f>
        <v>1</v>
      </c>
      <c r="BX220" s="56" t="n">
        <f aca="false">COUNTIF(Reporte_Consolidación_2022___Copy[[#This Row],[Nombre Coordinadora]:[Estado Recolección Documental]],"Realizada")</f>
        <v>11</v>
      </c>
      <c r="BY220" s="57" t="n">
        <f aca="false">BX220/12</f>
        <v>0.916666666666667</v>
      </c>
      <c r="BZ220" s="56" t="n">
        <f aca="false">IF(Reporte_Consolidación_2022___Copy[[#This Row],[Fecha Visita Día 1]]&gt;=DATE(2022,6,10),1,IF(Reporte_Consolidación_2022___Copy[[#This Row],[Fecha Visita Día 1]]="",2,0))</f>
        <v>0</v>
      </c>
      <c r="CA220" s="56" t="n">
        <f aca="false">IF(Reporte_Consolidación_2022___Copy[[#This Row],[Fecha Visita Día 2]]&gt;=DATE(2022,6,10),1,IF(Reporte_Consolidación_2022___Copy[[#This Row],[Fecha Visita Día 2]]="",2,0))</f>
        <v>0</v>
      </c>
    </row>
    <row r="221" customFormat="false" ht="15" hidden="true" customHeight="false" outlineLevel="0" collapsed="false">
      <c r="A221" s="21" t="s">
        <v>642</v>
      </c>
      <c r="B221" s="21" t="s">
        <v>643</v>
      </c>
      <c r="C221" s="21" t="s">
        <v>77</v>
      </c>
      <c r="D221" s="21" t="s">
        <v>493</v>
      </c>
      <c r="E221" s="21" t="s">
        <v>976</v>
      </c>
      <c r="F221" s="21" t="s">
        <v>977</v>
      </c>
      <c r="G221" s="52" t="n">
        <v>211850001121</v>
      </c>
      <c r="H221" s="0" t="n">
        <v>192</v>
      </c>
      <c r="I221" s="53" t="n">
        <v>44680</v>
      </c>
      <c r="J221" s="54" t="n">
        <v>0.395833333333333</v>
      </c>
      <c r="K221" s="21" t="s">
        <v>15</v>
      </c>
      <c r="L221" s="21" t="s">
        <v>978</v>
      </c>
      <c r="M221" s="53" t="n">
        <v>44706</v>
      </c>
      <c r="N221" s="53" t="n">
        <v>44706</v>
      </c>
      <c r="O221" s="21"/>
      <c r="P221" s="53" t="n">
        <v>44706</v>
      </c>
      <c r="Q221" s="21" t="s">
        <v>15</v>
      </c>
      <c r="R221" s="53" t="n">
        <v>44706</v>
      </c>
      <c r="S221" s="21" t="s">
        <v>15</v>
      </c>
      <c r="T221" s="53" t="n">
        <v>44706</v>
      </c>
      <c r="U221" s="21" t="s">
        <v>15</v>
      </c>
      <c r="V221" s="53" t="n">
        <v>44721</v>
      </c>
      <c r="W221" s="21" t="s">
        <v>23</v>
      </c>
      <c r="X221" s="53" t="n">
        <v>44721</v>
      </c>
      <c r="Y221" s="21" t="s">
        <v>23</v>
      </c>
      <c r="Z221" s="53" t="n">
        <v>44721</v>
      </c>
      <c r="AA221" s="21" t="s">
        <v>23</v>
      </c>
      <c r="AB221" s="53" t="n">
        <v>44706</v>
      </c>
      <c r="AC221" s="21" t="s">
        <v>15</v>
      </c>
      <c r="AD221" s="53" t="n">
        <v>44706</v>
      </c>
      <c r="AE221" s="21" t="s">
        <v>15</v>
      </c>
      <c r="AF221" s="53" t="n">
        <v>44706</v>
      </c>
      <c r="AG221" s="21" t="s">
        <v>15</v>
      </c>
      <c r="AH221" s="53"/>
      <c r="AI221" s="21" t="s">
        <v>40</v>
      </c>
      <c r="AJ221" s="53" t="n">
        <v>44706</v>
      </c>
      <c r="AK221" s="21" t="s">
        <v>15</v>
      </c>
      <c r="AL221" s="21" t="s">
        <v>648</v>
      </c>
      <c r="AM221" s="21" t="s">
        <v>972</v>
      </c>
      <c r="AN221" s="54" t="n">
        <v>44720.5076388889</v>
      </c>
      <c r="AO221" s="21" t="s">
        <v>979</v>
      </c>
      <c r="AP221" s="21"/>
      <c r="AQ221" s="21"/>
      <c r="AR221" s="21"/>
      <c r="AT221" s="21"/>
      <c r="AZ221" s="21"/>
      <c r="BB221" s="21"/>
      <c r="BG221" s="21" t="s">
        <v>643</v>
      </c>
      <c r="BH221" s="54" t="n">
        <v>44706.4541666667</v>
      </c>
      <c r="BI221" s="21" t="s">
        <v>643</v>
      </c>
      <c r="BJ221" s="54" t="n">
        <v>44706.4534722222</v>
      </c>
      <c r="BK221" s="55" t="n">
        <f aca="false">COUNTIF(Reporte_Consolidación_2022___Copy[[#This Row],[Estado llamada]],"Realizada")</f>
        <v>1</v>
      </c>
      <c r="BL221" s="55" t="n">
        <f aca="false">COUNTIF(Reporte_Consolidación_2022___Copy[[#This Row],[Estado RID]],"Realizada")</f>
        <v>1</v>
      </c>
      <c r="BM221" s="55" t="n">
        <f aca="false">COUNTIF(Reporte_Consolidación_2022___Copy[[#This Row],[Estado Encuesta Directivos]],"Realizada")</f>
        <v>1</v>
      </c>
      <c r="BN221" s="55" t="n">
        <f aca="false">COUNTIF(Reporte_Consolidación_2022___Copy[[#This Row],[Estado PPT Programa Directivos]],"Realizada")</f>
        <v>1</v>
      </c>
      <c r="BO221" s="55" t="n">
        <f aca="false">COUNTIF(Reporte_Consolidación_2022___Copy[[#This Row],[Estado PPT Programa Docentes]],"Realizada")</f>
        <v>0</v>
      </c>
      <c r="BP221" s="55" t="n">
        <f aca="false">COUNTIF(Reporte_Consolidación_2022___Copy[[#This Row],[Estado Encuesta Docentes]],"Realizada")</f>
        <v>0</v>
      </c>
      <c r="BQ221" s="55" t="n">
        <f aca="false">COUNTIF(Reporte_Consolidación_2022___Copy[[#This Row],[Estado Taller PC Docentes]],"Realizada")</f>
        <v>0</v>
      </c>
      <c r="BR221" s="55" t="n">
        <f aca="false">COUNTIF(Reporte_Consolidación_2022___Copy[[#This Row],[Estado Encuesta Estudiantes]],"Realizada")</f>
        <v>1</v>
      </c>
      <c r="BS221" s="55" t="n">
        <f aca="false">COUNTIF(Reporte_Consolidación_2022___Copy[[#This Row],[Estado Infraestructura]],"Realizada")</f>
        <v>1</v>
      </c>
      <c r="BT221" s="55" t="n">
        <f aca="false">COUNTIF(Reporte_Consolidación_2022___Copy[[#This Row],[Estado Entrevista Líder Área Informática]],"Realizada")</f>
        <v>1</v>
      </c>
      <c r="BU221" s="55" t="n">
        <f aca="false">IF(Reporte_Consolidación_2022___Copy[[#This Row],[Estado Obs Aula]]="Realizada",1,IF(Reporte_Consolidación_2022___Copy[[#This Row],[Estado Obs Aula]]="NO aplica fichas",1,0))</f>
        <v>1</v>
      </c>
      <c r="BV221" s="55" t="n">
        <f aca="false">COUNTIF(Reporte_Consolidación_2022___Copy[[#This Row],[Estado Recolección Documental]],"Realizada")</f>
        <v>1</v>
      </c>
      <c r="BX221" s="56" t="n">
        <f aca="false">COUNTIF(Reporte_Consolidación_2022___Copy[[#This Row],[Nombre Coordinadora]:[Estado Recolección Documental]],"Realizada")</f>
        <v>8</v>
      </c>
      <c r="BY221" s="57" t="n">
        <f aca="false">BX221/12</f>
        <v>0.666666666666667</v>
      </c>
      <c r="BZ221" s="56" t="n">
        <f aca="false">IF(Reporte_Consolidación_2022___Copy[[#This Row],[Fecha Visita Día 1]]&gt;=DATE(2022,6,10),1,IF(Reporte_Consolidación_2022___Copy[[#This Row],[Fecha Visita Día 1]]="",2,0))</f>
        <v>0</v>
      </c>
      <c r="CA221" s="56" t="n">
        <f aca="false">IF(Reporte_Consolidación_2022___Copy[[#This Row],[Fecha Visita Día 2]]&gt;=DATE(2022,6,10),1,IF(Reporte_Consolidación_2022___Copy[[#This Row],[Fecha Visita Día 2]]="",2,0))</f>
        <v>0</v>
      </c>
    </row>
    <row r="222" customFormat="false" ht="15" hidden="true" customHeight="false" outlineLevel="0" collapsed="false">
      <c r="A222" s="21" t="s">
        <v>642</v>
      </c>
      <c r="B222" s="21" t="s">
        <v>643</v>
      </c>
      <c r="C222" s="21" t="s">
        <v>77</v>
      </c>
      <c r="D222" s="21" t="s">
        <v>493</v>
      </c>
      <c r="E222" s="21" t="s">
        <v>976</v>
      </c>
      <c r="F222" s="21" t="s">
        <v>980</v>
      </c>
      <c r="G222" s="52" t="n">
        <v>111001044385</v>
      </c>
      <c r="H222" s="0" t="n">
        <v>193</v>
      </c>
      <c r="I222" s="53" t="n">
        <v>44680</v>
      </c>
      <c r="J222" s="54" t="n">
        <v>0.46875</v>
      </c>
      <c r="K222" s="21" t="s">
        <v>15</v>
      </c>
      <c r="L222" s="21" t="s">
        <v>981</v>
      </c>
      <c r="M222" s="53" t="n">
        <v>44687</v>
      </c>
      <c r="N222" s="53" t="n">
        <v>44705</v>
      </c>
      <c r="O222" s="21"/>
      <c r="P222" s="53" t="n">
        <v>44687</v>
      </c>
      <c r="Q222" s="21" t="s">
        <v>15</v>
      </c>
      <c r="R222" s="53" t="n">
        <v>44705</v>
      </c>
      <c r="S222" s="21" t="s">
        <v>15</v>
      </c>
      <c r="T222" s="53" t="n">
        <v>44687</v>
      </c>
      <c r="U222" s="21" t="s">
        <v>15</v>
      </c>
      <c r="V222" s="53" t="n">
        <v>44705</v>
      </c>
      <c r="W222" s="21" t="s">
        <v>15</v>
      </c>
      <c r="X222" s="53" t="n">
        <v>44705</v>
      </c>
      <c r="Y222" s="21" t="s">
        <v>15</v>
      </c>
      <c r="Z222" s="53" t="n">
        <v>44705</v>
      </c>
      <c r="AA222" s="21" t="s">
        <v>15</v>
      </c>
      <c r="AB222" s="53" t="n">
        <v>44705</v>
      </c>
      <c r="AC222" s="21" t="s">
        <v>15</v>
      </c>
      <c r="AD222" s="53" t="n">
        <v>44687</v>
      </c>
      <c r="AE222" s="21" t="s">
        <v>15</v>
      </c>
      <c r="AF222" s="53" t="n">
        <v>44687</v>
      </c>
      <c r="AG222" s="21" t="s">
        <v>15</v>
      </c>
      <c r="AH222" s="53"/>
      <c r="AI222" s="21" t="s">
        <v>40</v>
      </c>
      <c r="AJ222" s="53" t="n">
        <v>44686</v>
      </c>
      <c r="AK222" s="21" t="s">
        <v>15</v>
      </c>
      <c r="AL222" s="21" t="s">
        <v>648</v>
      </c>
      <c r="AM222" s="21" t="s">
        <v>972</v>
      </c>
      <c r="AN222" s="54" t="n">
        <v>44720.3729166667</v>
      </c>
      <c r="AO222" s="21" t="s">
        <v>982</v>
      </c>
      <c r="AP222" s="21"/>
      <c r="AQ222" s="21"/>
      <c r="AR222" s="21"/>
      <c r="AT222" s="21"/>
      <c r="AV222" s="0" t="n">
        <v>54</v>
      </c>
      <c r="AW222" s="0" t="s">
        <v>173</v>
      </c>
      <c r="AX222" s="0" t="n">
        <v>25</v>
      </c>
      <c r="AY222" s="0" t="s">
        <v>173</v>
      </c>
      <c r="AZ222" s="21" t="s">
        <v>172</v>
      </c>
      <c r="BA222" s="0" t="s">
        <v>173</v>
      </c>
      <c r="BB222" s="21"/>
      <c r="BG222" s="21" t="s">
        <v>972</v>
      </c>
      <c r="BH222" s="54" t="n">
        <v>44720.3854166667</v>
      </c>
      <c r="BI222" s="21" t="s">
        <v>643</v>
      </c>
      <c r="BJ222" s="54" t="n">
        <v>44706.4833333333</v>
      </c>
      <c r="BK222" s="55" t="n">
        <f aca="false">COUNTIF(Reporte_Consolidación_2022___Copy[[#This Row],[Estado llamada]],"Realizada")</f>
        <v>1</v>
      </c>
      <c r="BL222" s="55" t="n">
        <f aca="false">COUNTIF(Reporte_Consolidación_2022___Copy[[#This Row],[Estado RID]],"Realizada")</f>
        <v>1</v>
      </c>
      <c r="BM222" s="55" t="n">
        <f aca="false">COUNTIF(Reporte_Consolidación_2022___Copy[[#This Row],[Estado Encuesta Directivos]],"Realizada")</f>
        <v>1</v>
      </c>
      <c r="BN222" s="55" t="n">
        <f aca="false">COUNTIF(Reporte_Consolidación_2022___Copy[[#This Row],[Estado PPT Programa Directivos]],"Realizada")</f>
        <v>1</v>
      </c>
      <c r="BO222" s="55" t="n">
        <f aca="false">COUNTIF(Reporte_Consolidación_2022___Copy[[#This Row],[Estado PPT Programa Docentes]],"Realizada")</f>
        <v>1</v>
      </c>
      <c r="BP222" s="55" t="n">
        <f aca="false">COUNTIF(Reporte_Consolidación_2022___Copy[[#This Row],[Estado Encuesta Docentes]],"Realizada")</f>
        <v>1</v>
      </c>
      <c r="BQ222" s="55" t="n">
        <f aca="false">COUNTIF(Reporte_Consolidación_2022___Copy[[#This Row],[Estado Taller PC Docentes]],"Realizada")</f>
        <v>1</v>
      </c>
      <c r="BR222" s="55" t="n">
        <f aca="false">COUNTIF(Reporte_Consolidación_2022___Copy[[#This Row],[Estado Encuesta Estudiantes]],"Realizada")</f>
        <v>1</v>
      </c>
      <c r="BS222" s="55" t="n">
        <f aca="false">COUNTIF(Reporte_Consolidación_2022___Copy[[#This Row],[Estado Infraestructura]],"Realizada")</f>
        <v>1</v>
      </c>
      <c r="BT222" s="55" t="n">
        <f aca="false">COUNTIF(Reporte_Consolidación_2022___Copy[[#This Row],[Estado Entrevista Líder Área Informática]],"Realizada")</f>
        <v>1</v>
      </c>
      <c r="BU222" s="55" t="n">
        <f aca="false">IF(Reporte_Consolidación_2022___Copy[[#This Row],[Estado Obs Aula]]="Realizada",1,IF(Reporte_Consolidación_2022___Copy[[#This Row],[Estado Obs Aula]]="NO aplica fichas",1,0))</f>
        <v>1</v>
      </c>
      <c r="BV222" s="55" t="n">
        <f aca="false">COUNTIF(Reporte_Consolidación_2022___Copy[[#This Row],[Estado Recolección Documental]],"Realizada")</f>
        <v>1</v>
      </c>
      <c r="BX222" s="56" t="n">
        <f aca="false">COUNTIF(Reporte_Consolidación_2022___Copy[[#This Row],[Nombre Coordinadora]:[Estado Recolección Documental]],"Realizada")</f>
        <v>11</v>
      </c>
      <c r="BY222" s="57" t="n">
        <f aca="false">BX222/12</f>
        <v>0.916666666666667</v>
      </c>
      <c r="BZ222" s="56" t="n">
        <f aca="false">IF(Reporte_Consolidación_2022___Copy[[#This Row],[Fecha Visita Día 1]]&gt;=DATE(2022,6,10),1,IF(Reporte_Consolidación_2022___Copy[[#This Row],[Fecha Visita Día 1]]="",2,0))</f>
        <v>0</v>
      </c>
      <c r="CA222" s="56" t="n">
        <f aca="false">IF(Reporte_Consolidación_2022___Copy[[#This Row],[Fecha Visita Día 2]]&gt;=DATE(2022,6,10),1,IF(Reporte_Consolidación_2022___Copy[[#This Row],[Fecha Visita Día 2]]="",2,0))</f>
        <v>0</v>
      </c>
    </row>
    <row r="223" customFormat="false" ht="15" hidden="true" customHeight="false" outlineLevel="0" collapsed="false">
      <c r="A223" s="21" t="s">
        <v>642</v>
      </c>
      <c r="B223" s="21" t="s">
        <v>643</v>
      </c>
      <c r="C223" s="21" t="s">
        <v>77</v>
      </c>
      <c r="D223" s="21" t="s">
        <v>701</v>
      </c>
      <c r="E223" s="21" t="s">
        <v>967</v>
      </c>
      <c r="F223" s="21" t="s">
        <v>983</v>
      </c>
      <c r="G223" s="52" t="n">
        <v>244847001450</v>
      </c>
      <c r="H223" s="0" t="n">
        <v>194</v>
      </c>
      <c r="I223" s="53" t="n">
        <v>44657</v>
      </c>
      <c r="J223" s="54" t="n">
        <v>0.589583333333333</v>
      </c>
      <c r="K223" s="21" t="s">
        <v>15</v>
      </c>
      <c r="L223" s="21" t="s">
        <v>969</v>
      </c>
      <c r="M223" s="53" t="n">
        <v>44699</v>
      </c>
      <c r="N223" s="53" t="n">
        <v>44700</v>
      </c>
      <c r="O223" s="21"/>
      <c r="P223" s="53" t="n">
        <v>44699</v>
      </c>
      <c r="Q223" s="21" t="s">
        <v>15</v>
      </c>
      <c r="R223" s="53" t="n">
        <v>44699</v>
      </c>
      <c r="S223" s="21" t="s">
        <v>15</v>
      </c>
      <c r="T223" s="53" t="n">
        <v>44699</v>
      </c>
      <c r="U223" s="21" t="s">
        <v>15</v>
      </c>
      <c r="V223" s="53" t="n">
        <v>44699</v>
      </c>
      <c r="W223" s="21" t="s">
        <v>15</v>
      </c>
      <c r="X223" s="53" t="n">
        <v>44699</v>
      </c>
      <c r="Y223" s="21" t="s">
        <v>15</v>
      </c>
      <c r="Z223" s="53" t="n">
        <v>44700</v>
      </c>
      <c r="AA223" s="21" t="s">
        <v>15</v>
      </c>
      <c r="AB223" s="53" t="n">
        <v>44699</v>
      </c>
      <c r="AC223" s="21" t="s">
        <v>15</v>
      </c>
      <c r="AD223" s="53" t="n">
        <v>44699</v>
      </c>
      <c r="AE223" s="21" t="s">
        <v>15</v>
      </c>
      <c r="AF223" s="53" t="n">
        <v>44700</v>
      </c>
      <c r="AG223" s="21" t="s">
        <v>15</v>
      </c>
      <c r="AH223" s="53"/>
      <c r="AI223" s="21" t="s">
        <v>40</v>
      </c>
      <c r="AJ223" s="53" t="n">
        <v>44700</v>
      </c>
      <c r="AK223" s="21" t="s">
        <v>15</v>
      </c>
      <c r="AL223" s="21" t="s">
        <v>648</v>
      </c>
      <c r="AM223" s="21" t="s">
        <v>972</v>
      </c>
      <c r="AN223" s="54" t="n">
        <v>44704.44375</v>
      </c>
      <c r="AO223" s="21" t="s">
        <v>984</v>
      </c>
      <c r="AP223" s="21"/>
      <c r="AQ223" s="21"/>
      <c r="AR223" s="21"/>
      <c r="AT223" s="21" t="s">
        <v>172</v>
      </c>
      <c r="AU223" s="0" t="s">
        <v>667</v>
      </c>
      <c r="AX223" s="0" t="n">
        <v>16</v>
      </c>
      <c r="AY223" s="0" t="s">
        <v>173</v>
      </c>
      <c r="AZ223" s="21" t="s">
        <v>172</v>
      </c>
      <c r="BA223" s="0" t="s">
        <v>667</v>
      </c>
      <c r="BB223" s="21" t="s">
        <v>172</v>
      </c>
      <c r="BF223" s="0" t="s">
        <v>985</v>
      </c>
      <c r="BG223" s="21" t="s">
        <v>972</v>
      </c>
      <c r="BH223" s="54" t="n">
        <v>44720.3854166667</v>
      </c>
      <c r="BI223" s="21" t="s">
        <v>643</v>
      </c>
      <c r="BJ223" s="54" t="n">
        <v>44708.7201388889</v>
      </c>
      <c r="BK223" s="55" t="n">
        <f aca="false">COUNTIF(Reporte_Consolidación_2022___Copy[[#This Row],[Estado llamada]],"Realizada")</f>
        <v>1</v>
      </c>
      <c r="BL223" s="55" t="n">
        <f aca="false">COUNTIF(Reporte_Consolidación_2022___Copy[[#This Row],[Estado RID]],"Realizada")</f>
        <v>1</v>
      </c>
      <c r="BM223" s="55" t="n">
        <f aca="false">COUNTIF(Reporte_Consolidación_2022___Copy[[#This Row],[Estado Encuesta Directivos]],"Realizada")</f>
        <v>1</v>
      </c>
      <c r="BN223" s="55" t="n">
        <f aca="false">COUNTIF(Reporte_Consolidación_2022___Copy[[#This Row],[Estado PPT Programa Directivos]],"Realizada")</f>
        <v>1</v>
      </c>
      <c r="BO223" s="55" t="n">
        <f aca="false">COUNTIF(Reporte_Consolidación_2022___Copy[[#This Row],[Estado PPT Programa Docentes]],"Realizada")</f>
        <v>1</v>
      </c>
      <c r="BP223" s="55" t="n">
        <f aca="false">COUNTIF(Reporte_Consolidación_2022___Copy[[#This Row],[Estado Encuesta Docentes]],"Realizada")</f>
        <v>1</v>
      </c>
      <c r="BQ223" s="55" t="n">
        <f aca="false">COUNTIF(Reporte_Consolidación_2022___Copy[[#This Row],[Estado Taller PC Docentes]],"Realizada")</f>
        <v>1</v>
      </c>
      <c r="BR223" s="55" t="n">
        <f aca="false">COUNTIF(Reporte_Consolidación_2022___Copy[[#This Row],[Estado Encuesta Estudiantes]],"Realizada")</f>
        <v>1</v>
      </c>
      <c r="BS223" s="55" t="n">
        <f aca="false">COUNTIF(Reporte_Consolidación_2022___Copy[[#This Row],[Estado Infraestructura]],"Realizada")</f>
        <v>1</v>
      </c>
      <c r="BT223" s="55" t="n">
        <f aca="false">COUNTIF(Reporte_Consolidación_2022___Copy[[#This Row],[Estado Entrevista Líder Área Informática]],"Realizada")</f>
        <v>1</v>
      </c>
      <c r="BU223" s="55" t="n">
        <f aca="false">IF(Reporte_Consolidación_2022___Copy[[#This Row],[Estado Obs Aula]]="Realizada",1,IF(Reporte_Consolidación_2022___Copy[[#This Row],[Estado Obs Aula]]="NO aplica fichas",1,0))</f>
        <v>1</v>
      </c>
      <c r="BV223" s="55" t="n">
        <f aca="false">COUNTIF(Reporte_Consolidación_2022___Copy[[#This Row],[Estado Recolección Documental]],"Realizada")</f>
        <v>1</v>
      </c>
      <c r="BX223" s="56" t="n">
        <f aca="false">COUNTIF(Reporte_Consolidación_2022___Copy[[#This Row],[Nombre Coordinadora]:[Estado Recolección Documental]],"Realizada")</f>
        <v>11</v>
      </c>
      <c r="BY223" s="57" t="n">
        <f aca="false">BX223/12</f>
        <v>0.916666666666667</v>
      </c>
      <c r="BZ223" s="56" t="n">
        <f aca="false">IF(Reporte_Consolidación_2022___Copy[[#This Row],[Fecha Visita Día 1]]&gt;=DATE(2022,6,10),1,IF(Reporte_Consolidación_2022___Copy[[#This Row],[Fecha Visita Día 1]]="",2,0))</f>
        <v>0</v>
      </c>
      <c r="CA223" s="56" t="n">
        <f aca="false">IF(Reporte_Consolidación_2022___Copy[[#This Row],[Fecha Visita Día 2]]&gt;=DATE(2022,6,10),1,IF(Reporte_Consolidación_2022___Copy[[#This Row],[Fecha Visita Día 2]]="",2,0))</f>
        <v>0</v>
      </c>
    </row>
    <row r="224" customFormat="false" ht="15" hidden="true" customHeight="false" outlineLevel="0" collapsed="false">
      <c r="A224" s="21" t="s">
        <v>642</v>
      </c>
      <c r="B224" s="21" t="s">
        <v>643</v>
      </c>
      <c r="C224" s="21" t="s">
        <v>77</v>
      </c>
      <c r="D224" s="21" t="s">
        <v>493</v>
      </c>
      <c r="E224" s="21" t="s">
        <v>976</v>
      </c>
      <c r="F224" s="21" t="s">
        <v>986</v>
      </c>
      <c r="G224" s="52" t="n">
        <v>111001107816</v>
      </c>
      <c r="H224" s="0" t="n">
        <v>195</v>
      </c>
      <c r="I224" s="53" t="n">
        <v>44686</v>
      </c>
      <c r="J224" s="54" t="n">
        <v>0.625</v>
      </c>
      <c r="K224" s="21" t="s">
        <v>15</v>
      </c>
      <c r="L224" s="21" t="s">
        <v>987</v>
      </c>
      <c r="M224" s="53" t="n">
        <v>44687</v>
      </c>
      <c r="N224" s="53" t="n">
        <v>44707</v>
      </c>
      <c r="O224" s="21"/>
      <c r="P224" s="53" t="n">
        <v>44687</v>
      </c>
      <c r="Q224" s="21" t="s">
        <v>15</v>
      </c>
      <c r="R224" s="53" t="n">
        <v>44726</v>
      </c>
      <c r="S224" s="21" t="s">
        <v>23</v>
      </c>
      <c r="T224" s="53" t="n">
        <v>44687</v>
      </c>
      <c r="U224" s="21" t="s">
        <v>15</v>
      </c>
      <c r="V224" s="53" t="n">
        <v>44726</v>
      </c>
      <c r="W224" s="21" t="s">
        <v>23</v>
      </c>
      <c r="X224" s="53" t="n">
        <v>44726</v>
      </c>
      <c r="Y224" s="21" t="s">
        <v>23</v>
      </c>
      <c r="Z224" s="53" t="n">
        <v>44726</v>
      </c>
      <c r="AA224" s="21" t="s">
        <v>23</v>
      </c>
      <c r="AB224" s="53" t="n">
        <v>44707</v>
      </c>
      <c r="AC224" s="21" t="s">
        <v>15</v>
      </c>
      <c r="AD224" s="53" t="n">
        <v>44707</v>
      </c>
      <c r="AE224" s="21" t="s">
        <v>15</v>
      </c>
      <c r="AF224" s="53" t="n">
        <v>44707</v>
      </c>
      <c r="AG224" s="21" t="s">
        <v>15</v>
      </c>
      <c r="AH224" s="53"/>
      <c r="AI224" s="21" t="s">
        <v>40</v>
      </c>
      <c r="AJ224" s="53" t="n">
        <v>44726</v>
      </c>
      <c r="AK224" s="21" t="s">
        <v>22</v>
      </c>
      <c r="AL224" s="21" t="s">
        <v>648</v>
      </c>
      <c r="AM224" s="21" t="s">
        <v>972</v>
      </c>
      <c r="AN224" s="54" t="n">
        <v>44720.3847222222</v>
      </c>
      <c r="AO224" s="21" t="s">
        <v>988</v>
      </c>
      <c r="AP224" s="21"/>
      <c r="AQ224" s="21"/>
      <c r="AR224" s="21"/>
      <c r="AT224" s="21"/>
      <c r="AZ224" s="21"/>
      <c r="BB224" s="21"/>
      <c r="BG224" s="21" t="s">
        <v>972</v>
      </c>
      <c r="BH224" s="54" t="n">
        <v>44694.4805555556</v>
      </c>
      <c r="BI224" s="21"/>
      <c r="BJ224" s="54"/>
      <c r="BK224" s="55" t="n">
        <f aca="false">COUNTIF(Reporte_Consolidación_2022___Copy[[#This Row],[Estado llamada]],"Realizada")</f>
        <v>1</v>
      </c>
      <c r="BL224" s="55" t="n">
        <f aca="false">COUNTIF(Reporte_Consolidación_2022___Copy[[#This Row],[Estado RID]],"Realizada")</f>
        <v>1</v>
      </c>
      <c r="BM224" s="55" t="n">
        <f aca="false">COUNTIF(Reporte_Consolidación_2022___Copy[[#This Row],[Estado Encuesta Directivos]],"Realizada")</f>
        <v>0</v>
      </c>
      <c r="BN224" s="55" t="n">
        <f aca="false">COUNTIF(Reporte_Consolidación_2022___Copy[[#This Row],[Estado PPT Programa Directivos]],"Realizada")</f>
        <v>1</v>
      </c>
      <c r="BO224" s="55" t="n">
        <f aca="false">COUNTIF(Reporte_Consolidación_2022___Copy[[#This Row],[Estado PPT Programa Docentes]],"Realizada")</f>
        <v>0</v>
      </c>
      <c r="BP224" s="55" t="n">
        <f aca="false">COUNTIF(Reporte_Consolidación_2022___Copy[[#This Row],[Estado Encuesta Docentes]],"Realizada")</f>
        <v>0</v>
      </c>
      <c r="BQ224" s="55" t="n">
        <f aca="false">COUNTIF(Reporte_Consolidación_2022___Copy[[#This Row],[Estado Taller PC Docentes]],"Realizada")</f>
        <v>0</v>
      </c>
      <c r="BR224" s="55" t="n">
        <f aca="false">COUNTIF(Reporte_Consolidación_2022___Copy[[#This Row],[Estado Encuesta Estudiantes]],"Realizada")</f>
        <v>1</v>
      </c>
      <c r="BS224" s="55" t="n">
        <f aca="false">COUNTIF(Reporte_Consolidación_2022___Copy[[#This Row],[Estado Infraestructura]],"Realizada")</f>
        <v>1</v>
      </c>
      <c r="BT224" s="55" t="n">
        <f aca="false">COUNTIF(Reporte_Consolidación_2022___Copy[[#This Row],[Estado Entrevista Líder Área Informática]],"Realizada")</f>
        <v>1</v>
      </c>
      <c r="BU224" s="55" t="n">
        <f aca="false">IF(Reporte_Consolidación_2022___Copy[[#This Row],[Estado Obs Aula]]="Realizada",1,IF(Reporte_Consolidación_2022___Copy[[#This Row],[Estado Obs Aula]]="NO aplica fichas",1,0))</f>
        <v>1</v>
      </c>
      <c r="BV224" s="55" t="n">
        <f aca="false">COUNTIF(Reporte_Consolidación_2022___Copy[[#This Row],[Estado Recolección Documental]],"Realizada")</f>
        <v>0</v>
      </c>
      <c r="BX224" s="56" t="n">
        <f aca="false">COUNTIF(Reporte_Consolidación_2022___Copy[[#This Row],[Nombre Coordinadora]:[Estado Recolección Documental]],"Realizada")</f>
        <v>6</v>
      </c>
      <c r="BY224" s="57" t="n">
        <f aca="false">BX224/12</f>
        <v>0.5</v>
      </c>
      <c r="BZ224" s="56" t="n">
        <f aca="false">IF(Reporte_Consolidación_2022___Copy[[#This Row],[Fecha Visita Día 1]]&gt;=DATE(2022,6,10),1,IF(Reporte_Consolidación_2022___Copy[[#This Row],[Fecha Visita Día 1]]="",2,0))</f>
        <v>0</v>
      </c>
      <c r="CA224" s="56" t="n">
        <f aca="false">IF(Reporte_Consolidación_2022___Copy[[#This Row],[Fecha Visita Día 2]]&gt;=DATE(2022,6,10),1,IF(Reporte_Consolidación_2022___Copy[[#This Row],[Fecha Visita Día 2]]="",2,0))</f>
        <v>0</v>
      </c>
    </row>
    <row r="225" customFormat="false" ht="15" hidden="true" customHeight="false" outlineLevel="0" collapsed="false">
      <c r="A225" s="21" t="s">
        <v>642</v>
      </c>
      <c r="B225" s="21" t="s">
        <v>643</v>
      </c>
      <c r="C225" s="21" t="s">
        <v>77</v>
      </c>
      <c r="D225" s="21" t="s">
        <v>701</v>
      </c>
      <c r="E225" s="21" t="s">
        <v>967</v>
      </c>
      <c r="F225" s="21" t="s">
        <v>989</v>
      </c>
      <c r="G225" s="52" t="n">
        <v>144847001129</v>
      </c>
      <c r="H225" s="0" t="n">
        <v>196</v>
      </c>
      <c r="I225" s="53" t="n">
        <v>44656</v>
      </c>
      <c r="J225" s="54" t="n">
        <v>0.444444444444444</v>
      </c>
      <c r="K225" s="21" t="s">
        <v>15</v>
      </c>
      <c r="L225" s="21" t="s">
        <v>969</v>
      </c>
      <c r="M225" s="53" t="n">
        <v>44693</v>
      </c>
      <c r="N225" s="53" t="n">
        <v>44694</v>
      </c>
      <c r="O225" s="21"/>
      <c r="P225" s="53" t="n">
        <v>44693</v>
      </c>
      <c r="Q225" s="21" t="s">
        <v>15</v>
      </c>
      <c r="R225" s="53" t="n">
        <v>44697</v>
      </c>
      <c r="S225" s="21" t="s">
        <v>15</v>
      </c>
      <c r="T225" s="53" t="n">
        <v>44693</v>
      </c>
      <c r="U225" s="21" t="s">
        <v>15</v>
      </c>
      <c r="V225" s="53" t="n">
        <v>44693</v>
      </c>
      <c r="W225" s="21" t="s">
        <v>15</v>
      </c>
      <c r="X225" s="53" t="n">
        <v>44697</v>
      </c>
      <c r="Y225" s="21" t="s">
        <v>15</v>
      </c>
      <c r="Z225" s="53" t="n">
        <v>44694</v>
      </c>
      <c r="AA225" s="21" t="s">
        <v>15</v>
      </c>
      <c r="AB225" s="53" t="n">
        <v>44697</v>
      </c>
      <c r="AC225" s="21" t="s">
        <v>15</v>
      </c>
      <c r="AD225" s="53" t="n">
        <v>44693</v>
      </c>
      <c r="AE225" s="21" t="s">
        <v>15</v>
      </c>
      <c r="AF225" s="53" t="n">
        <v>44693</v>
      </c>
      <c r="AG225" s="21" t="s">
        <v>15</v>
      </c>
      <c r="AH225" s="53"/>
      <c r="AI225" s="21" t="s">
        <v>40</v>
      </c>
      <c r="AJ225" s="53" t="n">
        <v>44693</v>
      </c>
      <c r="AK225" s="21" t="s">
        <v>15</v>
      </c>
      <c r="AL225" s="21" t="s">
        <v>648</v>
      </c>
      <c r="AM225" s="21" t="s">
        <v>972</v>
      </c>
      <c r="AN225" s="54" t="n">
        <v>44704.44375</v>
      </c>
      <c r="AO225" s="21" t="s">
        <v>990</v>
      </c>
      <c r="AP225" s="21"/>
      <c r="AQ225" s="21"/>
      <c r="AR225" s="21"/>
      <c r="AT225" s="21" t="s">
        <v>172</v>
      </c>
      <c r="AU225" s="0" t="s">
        <v>173</v>
      </c>
      <c r="AX225" s="0" t="n">
        <v>10</v>
      </c>
      <c r="AY225" s="0" t="s">
        <v>173</v>
      </c>
      <c r="AZ225" s="21" t="s">
        <v>172</v>
      </c>
      <c r="BA225" s="0" t="s">
        <v>173</v>
      </c>
      <c r="BB225" s="21" t="s">
        <v>172</v>
      </c>
      <c r="BC225" s="0" t="s">
        <v>173</v>
      </c>
      <c r="BG225" s="21" t="s">
        <v>972</v>
      </c>
      <c r="BH225" s="54" t="n">
        <v>44720.3854166667</v>
      </c>
      <c r="BI225" s="21" t="s">
        <v>643</v>
      </c>
      <c r="BJ225" s="54" t="n">
        <v>44706.4645833333</v>
      </c>
      <c r="BK225" s="55" t="n">
        <f aca="false">COUNTIF(Reporte_Consolidación_2022___Copy[[#This Row],[Estado llamada]],"Realizada")</f>
        <v>1</v>
      </c>
      <c r="BL225" s="55" t="n">
        <f aca="false">COUNTIF(Reporte_Consolidación_2022___Copy[[#This Row],[Estado RID]],"Realizada")</f>
        <v>1</v>
      </c>
      <c r="BM225" s="55" t="n">
        <f aca="false">COUNTIF(Reporte_Consolidación_2022___Copy[[#This Row],[Estado Encuesta Directivos]],"Realizada")</f>
        <v>1</v>
      </c>
      <c r="BN225" s="55" t="n">
        <f aca="false">COUNTIF(Reporte_Consolidación_2022___Copy[[#This Row],[Estado PPT Programa Directivos]],"Realizada")</f>
        <v>1</v>
      </c>
      <c r="BO225" s="55" t="n">
        <f aca="false">COUNTIF(Reporte_Consolidación_2022___Copy[[#This Row],[Estado PPT Programa Docentes]],"Realizada")</f>
        <v>1</v>
      </c>
      <c r="BP225" s="55" t="n">
        <f aca="false">COUNTIF(Reporte_Consolidación_2022___Copy[[#This Row],[Estado Encuesta Docentes]],"Realizada")</f>
        <v>1</v>
      </c>
      <c r="BQ225" s="55" t="n">
        <f aca="false">COUNTIF(Reporte_Consolidación_2022___Copy[[#This Row],[Estado Taller PC Docentes]],"Realizada")</f>
        <v>1</v>
      </c>
      <c r="BR225" s="55" t="n">
        <f aca="false">COUNTIF(Reporte_Consolidación_2022___Copy[[#This Row],[Estado Encuesta Estudiantes]],"Realizada")</f>
        <v>1</v>
      </c>
      <c r="BS225" s="55" t="n">
        <f aca="false">COUNTIF(Reporte_Consolidación_2022___Copy[[#This Row],[Estado Infraestructura]],"Realizada")</f>
        <v>1</v>
      </c>
      <c r="BT225" s="55" t="n">
        <f aca="false">COUNTIF(Reporte_Consolidación_2022___Copy[[#This Row],[Estado Entrevista Líder Área Informática]],"Realizada")</f>
        <v>1</v>
      </c>
      <c r="BU225" s="55" t="n">
        <f aca="false">IF(Reporte_Consolidación_2022___Copy[[#This Row],[Estado Obs Aula]]="Realizada",1,IF(Reporte_Consolidación_2022___Copy[[#This Row],[Estado Obs Aula]]="NO aplica fichas",1,0))</f>
        <v>1</v>
      </c>
      <c r="BV225" s="55" t="n">
        <f aca="false">COUNTIF(Reporte_Consolidación_2022___Copy[[#This Row],[Estado Recolección Documental]],"Realizada")</f>
        <v>1</v>
      </c>
      <c r="BX225" s="56" t="n">
        <f aca="false">COUNTIF(Reporte_Consolidación_2022___Copy[[#This Row],[Nombre Coordinadora]:[Estado Recolección Documental]],"Realizada")</f>
        <v>11</v>
      </c>
      <c r="BY225" s="57" t="n">
        <f aca="false">BX225/12</f>
        <v>0.916666666666667</v>
      </c>
      <c r="BZ225" s="56" t="n">
        <f aca="false">IF(Reporte_Consolidación_2022___Copy[[#This Row],[Fecha Visita Día 1]]&gt;=DATE(2022,6,10),1,IF(Reporte_Consolidación_2022___Copy[[#This Row],[Fecha Visita Día 1]]="",2,0))</f>
        <v>0</v>
      </c>
      <c r="CA225" s="56" t="n">
        <f aca="false">IF(Reporte_Consolidación_2022___Copy[[#This Row],[Fecha Visita Día 2]]&gt;=DATE(2022,6,10),1,IF(Reporte_Consolidación_2022___Copy[[#This Row],[Fecha Visita Día 2]]="",2,0))</f>
        <v>0</v>
      </c>
    </row>
    <row r="226" customFormat="false" ht="15" hidden="true" customHeight="false" outlineLevel="0" collapsed="false">
      <c r="A226" s="21" t="s">
        <v>642</v>
      </c>
      <c r="B226" s="21" t="s">
        <v>643</v>
      </c>
      <c r="C226" s="21" t="s">
        <v>82</v>
      </c>
      <c r="D226" s="21" t="s">
        <v>914</v>
      </c>
      <c r="E226" s="21" t="s">
        <v>915</v>
      </c>
      <c r="F226" s="21" t="s">
        <v>991</v>
      </c>
      <c r="G226" s="52" t="n">
        <v>154001001628</v>
      </c>
      <c r="H226" s="0" t="n">
        <v>225</v>
      </c>
      <c r="I226" s="53" t="n">
        <v>44662</v>
      </c>
      <c r="J226" s="54" t="n">
        <v>0.583333333333333</v>
      </c>
      <c r="K226" s="21" t="s">
        <v>15</v>
      </c>
      <c r="L226" s="21" t="s">
        <v>992</v>
      </c>
      <c r="M226" s="53" t="n">
        <v>44684</v>
      </c>
      <c r="N226" s="53" t="n">
        <v>44692</v>
      </c>
      <c r="O226" s="21"/>
      <c r="P226" s="53" t="n">
        <v>44684</v>
      </c>
      <c r="Q226" s="21" t="s">
        <v>15</v>
      </c>
      <c r="R226" s="53" t="n">
        <v>44685</v>
      </c>
      <c r="S226" s="21" t="s">
        <v>15</v>
      </c>
      <c r="T226" s="53" t="n">
        <v>44692</v>
      </c>
      <c r="U226" s="21" t="s">
        <v>15</v>
      </c>
      <c r="V226" s="53" t="n">
        <v>44692</v>
      </c>
      <c r="W226" s="21" t="s">
        <v>15</v>
      </c>
      <c r="X226" s="53" t="n">
        <v>44692</v>
      </c>
      <c r="Y226" s="21" t="s">
        <v>15</v>
      </c>
      <c r="Z226" s="53" t="n">
        <v>44692</v>
      </c>
      <c r="AA226" s="21" t="s">
        <v>15</v>
      </c>
      <c r="AB226" s="53" t="n">
        <v>44690</v>
      </c>
      <c r="AC226" s="21" t="s">
        <v>15</v>
      </c>
      <c r="AD226" s="53" t="n">
        <v>44684</v>
      </c>
      <c r="AE226" s="21" t="s">
        <v>15</v>
      </c>
      <c r="AF226" s="53" t="n">
        <v>44684</v>
      </c>
      <c r="AG226" s="21" t="s">
        <v>15</v>
      </c>
      <c r="AH226" s="53"/>
      <c r="AI226" s="21" t="s">
        <v>40</v>
      </c>
      <c r="AJ226" s="53" t="n">
        <v>44692</v>
      </c>
      <c r="AK226" s="21" t="s">
        <v>15</v>
      </c>
      <c r="AL226" s="21" t="s">
        <v>648</v>
      </c>
      <c r="AM226" s="21" t="s">
        <v>993</v>
      </c>
      <c r="AN226" s="54" t="n">
        <v>44721.4993055556</v>
      </c>
      <c r="AO226" s="21" t="s">
        <v>994</v>
      </c>
      <c r="AP226" s="21"/>
      <c r="AQ226" s="21" t="s">
        <v>173</v>
      </c>
      <c r="AR226" s="21" t="s">
        <v>172</v>
      </c>
      <c r="AS226" s="0" t="s">
        <v>173</v>
      </c>
      <c r="AT226" s="21" t="s">
        <v>172</v>
      </c>
      <c r="AU226" s="0" t="s">
        <v>173</v>
      </c>
      <c r="AV226" s="0" t="n">
        <v>156</v>
      </c>
      <c r="AW226" s="0" t="s">
        <v>173</v>
      </c>
      <c r="AX226" s="0" t="n">
        <v>15</v>
      </c>
      <c r="AY226" s="0" t="s">
        <v>173</v>
      </c>
      <c r="AZ226" s="21" t="s">
        <v>172</v>
      </c>
      <c r="BA226" s="0" t="s">
        <v>173</v>
      </c>
      <c r="BB226" s="21" t="s">
        <v>172</v>
      </c>
      <c r="BC226" s="0" t="s">
        <v>173</v>
      </c>
      <c r="BG226" s="21" t="s">
        <v>993</v>
      </c>
      <c r="BH226" s="54" t="n">
        <v>44722.7263888889</v>
      </c>
      <c r="BI226" s="21" t="s">
        <v>643</v>
      </c>
      <c r="BJ226" s="54" t="n">
        <v>44698.8611111111</v>
      </c>
      <c r="BK226" s="55" t="n">
        <f aca="false">COUNTIF(Reporte_Consolidación_2022___Copy[[#This Row],[Estado llamada]],"Realizada")</f>
        <v>1</v>
      </c>
      <c r="BL226" s="55" t="n">
        <f aca="false">COUNTIF(Reporte_Consolidación_2022___Copy[[#This Row],[Estado RID]],"Realizada")</f>
        <v>1</v>
      </c>
      <c r="BM226" s="55" t="n">
        <f aca="false">COUNTIF(Reporte_Consolidación_2022___Copy[[#This Row],[Estado Encuesta Directivos]],"Realizada")</f>
        <v>1</v>
      </c>
      <c r="BN226" s="55" t="n">
        <f aca="false">COUNTIF(Reporte_Consolidación_2022___Copy[[#This Row],[Estado PPT Programa Directivos]],"Realizada")</f>
        <v>1</v>
      </c>
      <c r="BO226" s="55" t="n">
        <f aca="false">COUNTIF(Reporte_Consolidación_2022___Copy[[#This Row],[Estado PPT Programa Docentes]],"Realizada")</f>
        <v>1</v>
      </c>
      <c r="BP226" s="55" t="n">
        <f aca="false">COUNTIF(Reporte_Consolidación_2022___Copy[[#This Row],[Estado Encuesta Docentes]],"Realizada")</f>
        <v>1</v>
      </c>
      <c r="BQ226" s="55" t="n">
        <f aca="false">COUNTIF(Reporte_Consolidación_2022___Copy[[#This Row],[Estado Taller PC Docentes]],"Realizada")</f>
        <v>1</v>
      </c>
      <c r="BR226" s="55" t="n">
        <f aca="false">COUNTIF(Reporte_Consolidación_2022___Copy[[#This Row],[Estado Encuesta Estudiantes]],"Realizada")</f>
        <v>1</v>
      </c>
      <c r="BS226" s="55" t="n">
        <f aca="false">COUNTIF(Reporte_Consolidación_2022___Copy[[#This Row],[Estado Infraestructura]],"Realizada")</f>
        <v>1</v>
      </c>
      <c r="BT226" s="55" t="n">
        <f aca="false">COUNTIF(Reporte_Consolidación_2022___Copy[[#This Row],[Estado Entrevista Líder Área Informática]],"Realizada")</f>
        <v>1</v>
      </c>
      <c r="BU226" s="55" t="n">
        <f aca="false">IF(Reporte_Consolidación_2022___Copy[[#This Row],[Estado Obs Aula]]="Realizada",1,IF(Reporte_Consolidación_2022___Copy[[#This Row],[Estado Obs Aula]]="NO aplica fichas",1,0))</f>
        <v>1</v>
      </c>
      <c r="BV226" s="55" t="n">
        <f aca="false">COUNTIF(Reporte_Consolidación_2022___Copy[[#This Row],[Estado Recolección Documental]],"Realizada")</f>
        <v>1</v>
      </c>
      <c r="BX226" s="56" t="n">
        <f aca="false">COUNTIF(Reporte_Consolidación_2022___Copy[[#This Row],[Nombre Coordinadora]:[Estado Recolección Documental]],"Realizada")</f>
        <v>11</v>
      </c>
      <c r="BY226" s="57" t="n">
        <f aca="false">BX226/12</f>
        <v>0.916666666666667</v>
      </c>
      <c r="BZ226" s="56" t="n">
        <f aca="false">IF(Reporte_Consolidación_2022___Copy[[#This Row],[Fecha Visita Día 1]]&gt;=DATE(2022,6,10),1,IF(Reporte_Consolidación_2022___Copy[[#This Row],[Fecha Visita Día 1]]="",2,0))</f>
        <v>0</v>
      </c>
      <c r="CA226" s="56" t="n">
        <f aca="false">IF(Reporte_Consolidación_2022___Copy[[#This Row],[Fecha Visita Día 2]]&gt;=DATE(2022,6,10),1,IF(Reporte_Consolidación_2022___Copy[[#This Row],[Fecha Visita Día 2]]="",2,0))</f>
        <v>0</v>
      </c>
    </row>
    <row r="227" customFormat="false" ht="15" hidden="true" customHeight="false" outlineLevel="0" collapsed="false">
      <c r="A227" s="21" t="s">
        <v>642</v>
      </c>
      <c r="B227" s="21" t="s">
        <v>643</v>
      </c>
      <c r="C227" s="21" t="s">
        <v>82</v>
      </c>
      <c r="D227" s="21" t="s">
        <v>914</v>
      </c>
      <c r="E227" s="21" t="s">
        <v>915</v>
      </c>
      <c r="F227" s="21" t="s">
        <v>995</v>
      </c>
      <c r="G227" s="52" t="n">
        <v>154001009467</v>
      </c>
      <c r="H227" s="0" t="n">
        <v>226</v>
      </c>
      <c r="I227" s="53" t="n">
        <v>44660</v>
      </c>
      <c r="J227" s="54" t="n">
        <v>0.427083333333333</v>
      </c>
      <c r="K227" s="21" t="s">
        <v>15</v>
      </c>
      <c r="L227" s="21" t="s">
        <v>996</v>
      </c>
      <c r="M227" s="53" t="n">
        <v>44672</v>
      </c>
      <c r="N227" s="53" t="n">
        <v>44673</v>
      </c>
      <c r="O227" s="21"/>
      <c r="P227" s="53" t="n">
        <v>44672</v>
      </c>
      <c r="Q227" s="21" t="s">
        <v>15</v>
      </c>
      <c r="R227" s="53" t="n">
        <v>44672</v>
      </c>
      <c r="S227" s="21" t="s">
        <v>15</v>
      </c>
      <c r="T227" s="53" t="n">
        <v>44672</v>
      </c>
      <c r="U227" s="21" t="s">
        <v>15</v>
      </c>
      <c r="V227" s="53" t="n">
        <v>44673</v>
      </c>
      <c r="W227" s="21" t="s">
        <v>15</v>
      </c>
      <c r="X227" s="53" t="n">
        <v>44673</v>
      </c>
      <c r="Y227" s="21" t="s">
        <v>15</v>
      </c>
      <c r="Z227" s="53" t="n">
        <v>44673</v>
      </c>
      <c r="AA227" s="21" t="s">
        <v>15</v>
      </c>
      <c r="AB227" s="53" t="n">
        <v>44672</v>
      </c>
      <c r="AC227" s="21" t="s">
        <v>15</v>
      </c>
      <c r="AD227" s="53" t="n">
        <v>44672</v>
      </c>
      <c r="AE227" s="21" t="s">
        <v>15</v>
      </c>
      <c r="AF227" s="53" t="n">
        <v>44672</v>
      </c>
      <c r="AG227" s="21" t="s">
        <v>15</v>
      </c>
      <c r="AH227" s="53"/>
      <c r="AI227" s="21" t="s">
        <v>40</v>
      </c>
      <c r="AJ227" s="53" t="n">
        <v>44672</v>
      </c>
      <c r="AK227" s="21" t="s">
        <v>15</v>
      </c>
      <c r="AL227" s="21" t="s">
        <v>648</v>
      </c>
      <c r="AM227" s="21" t="s">
        <v>993</v>
      </c>
      <c r="AN227" s="54" t="n">
        <v>44691.7784722222</v>
      </c>
      <c r="AO227" s="21" t="s">
        <v>997</v>
      </c>
      <c r="AP227" s="21"/>
      <c r="AQ227" s="21" t="s">
        <v>173</v>
      </c>
      <c r="AR227" s="21" t="s">
        <v>172</v>
      </c>
      <c r="AS227" s="0" t="s">
        <v>173</v>
      </c>
      <c r="AT227" s="21" t="s">
        <v>172</v>
      </c>
      <c r="AU227" s="0" t="s">
        <v>173</v>
      </c>
      <c r="AV227" s="0" t="n">
        <v>79</v>
      </c>
      <c r="AW227" s="0" t="s">
        <v>173</v>
      </c>
      <c r="AX227" s="0" t="n">
        <v>31</v>
      </c>
      <c r="AY227" s="0" t="s">
        <v>173</v>
      </c>
      <c r="AZ227" s="21" t="s">
        <v>172</v>
      </c>
      <c r="BA227" s="0" t="s">
        <v>173</v>
      </c>
      <c r="BB227" s="21" t="s">
        <v>172</v>
      </c>
      <c r="BC227" s="0" t="s">
        <v>173</v>
      </c>
      <c r="BF227" s="0" t="s">
        <v>998</v>
      </c>
      <c r="BG227" s="21" t="s">
        <v>993</v>
      </c>
      <c r="BH227" s="54" t="n">
        <v>44721.6375</v>
      </c>
      <c r="BI227" s="21" t="s">
        <v>643</v>
      </c>
      <c r="BJ227" s="54" t="n">
        <v>44708.7381944444</v>
      </c>
      <c r="BK227" s="55" t="n">
        <f aca="false">COUNTIF(Reporte_Consolidación_2022___Copy[[#This Row],[Estado llamada]],"Realizada")</f>
        <v>1</v>
      </c>
      <c r="BL227" s="55" t="n">
        <f aca="false">COUNTIF(Reporte_Consolidación_2022___Copy[[#This Row],[Estado RID]],"Realizada")</f>
        <v>1</v>
      </c>
      <c r="BM227" s="55" t="n">
        <f aca="false">COUNTIF(Reporte_Consolidación_2022___Copy[[#This Row],[Estado Encuesta Directivos]],"Realizada")</f>
        <v>1</v>
      </c>
      <c r="BN227" s="55" t="n">
        <f aca="false">COUNTIF(Reporte_Consolidación_2022___Copy[[#This Row],[Estado PPT Programa Directivos]],"Realizada")</f>
        <v>1</v>
      </c>
      <c r="BO227" s="55" t="n">
        <f aca="false">COUNTIF(Reporte_Consolidación_2022___Copy[[#This Row],[Estado PPT Programa Docentes]],"Realizada")</f>
        <v>1</v>
      </c>
      <c r="BP227" s="55" t="n">
        <f aca="false">COUNTIF(Reporte_Consolidación_2022___Copy[[#This Row],[Estado Encuesta Docentes]],"Realizada")</f>
        <v>1</v>
      </c>
      <c r="BQ227" s="55" t="n">
        <f aca="false">COUNTIF(Reporte_Consolidación_2022___Copy[[#This Row],[Estado Taller PC Docentes]],"Realizada")</f>
        <v>1</v>
      </c>
      <c r="BR227" s="55" t="n">
        <f aca="false">COUNTIF(Reporte_Consolidación_2022___Copy[[#This Row],[Estado Encuesta Estudiantes]],"Realizada")</f>
        <v>1</v>
      </c>
      <c r="BS227" s="55" t="n">
        <f aca="false">COUNTIF(Reporte_Consolidación_2022___Copy[[#This Row],[Estado Infraestructura]],"Realizada")</f>
        <v>1</v>
      </c>
      <c r="BT227" s="55" t="n">
        <f aca="false">COUNTIF(Reporte_Consolidación_2022___Copy[[#This Row],[Estado Entrevista Líder Área Informática]],"Realizada")</f>
        <v>1</v>
      </c>
      <c r="BU227" s="55" t="n">
        <f aca="false">IF(Reporte_Consolidación_2022___Copy[[#This Row],[Estado Obs Aula]]="Realizada",1,IF(Reporte_Consolidación_2022___Copy[[#This Row],[Estado Obs Aula]]="NO aplica fichas",1,0))</f>
        <v>1</v>
      </c>
      <c r="BV227" s="55" t="n">
        <f aca="false">COUNTIF(Reporte_Consolidación_2022___Copy[[#This Row],[Estado Recolección Documental]],"Realizada")</f>
        <v>1</v>
      </c>
      <c r="BX227" s="56" t="n">
        <f aca="false">COUNTIF(Reporte_Consolidación_2022___Copy[[#This Row],[Nombre Coordinadora]:[Estado Recolección Documental]],"Realizada")</f>
        <v>11</v>
      </c>
      <c r="BY227" s="57" t="n">
        <f aca="false">BX227/12</f>
        <v>0.916666666666667</v>
      </c>
      <c r="BZ227" s="56" t="n">
        <f aca="false">IF(Reporte_Consolidación_2022___Copy[[#This Row],[Fecha Visita Día 1]]&gt;=DATE(2022,6,10),1,IF(Reporte_Consolidación_2022___Copy[[#This Row],[Fecha Visita Día 1]]="",2,0))</f>
        <v>0</v>
      </c>
      <c r="CA227" s="56" t="n">
        <f aca="false">IF(Reporte_Consolidación_2022___Copy[[#This Row],[Fecha Visita Día 2]]&gt;=DATE(2022,6,10),1,IF(Reporte_Consolidación_2022___Copy[[#This Row],[Fecha Visita Día 2]]="",2,0))</f>
        <v>0</v>
      </c>
    </row>
    <row r="228" customFormat="false" ht="15" hidden="true" customHeight="false" outlineLevel="0" collapsed="false">
      <c r="A228" s="21" t="s">
        <v>642</v>
      </c>
      <c r="B228" s="21" t="s">
        <v>643</v>
      </c>
      <c r="C228" s="21" t="s">
        <v>82</v>
      </c>
      <c r="D228" s="21" t="s">
        <v>914</v>
      </c>
      <c r="E228" s="21" t="s">
        <v>915</v>
      </c>
      <c r="F228" s="21" t="s">
        <v>999</v>
      </c>
      <c r="G228" s="52" t="n">
        <v>254001003196</v>
      </c>
      <c r="H228" s="0" t="n">
        <v>227</v>
      </c>
      <c r="I228" s="53" t="n">
        <v>44662</v>
      </c>
      <c r="J228" s="54" t="n">
        <v>0.604166666666667</v>
      </c>
      <c r="K228" s="21" t="s">
        <v>15</v>
      </c>
      <c r="L228" s="21" t="s">
        <v>1000</v>
      </c>
      <c r="M228" s="53" t="n">
        <v>44677</v>
      </c>
      <c r="N228" s="53" t="n">
        <v>44677</v>
      </c>
      <c r="O228" s="21"/>
      <c r="P228" s="53" t="n">
        <v>44677</v>
      </c>
      <c r="Q228" s="21" t="s">
        <v>15</v>
      </c>
      <c r="R228" s="53" t="n">
        <v>44678</v>
      </c>
      <c r="S228" s="21" t="s">
        <v>15</v>
      </c>
      <c r="T228" s="53" t="n">
        <v>44677</v>
      </c>
      <c r="U228" s="21" t="s">
        <v>15</v>
      </c>
      <c r="V228" s="53" t="n">
        <v>44677</v>
      </c>
      <c r="W228" s="21" t="s">
        <v>15</v>
      </c>
      <c r="X228" s="53" t="n">
        <v>44677</v>
      </c>
      <c r="Y228" s="21" t="s">
        <v>15</v>
      </c>
      <c r="Z228" s="53" t="n">
        <v>44677</v>
      </c>
      <c r="AA228" s="21" t="s">
        <v>15</v>
      </c>
      <c r="AB228" s="53" t="n">
        <v>44677</v>
      </c>
      <c r="AC228" s="21" t="s">
        <v>15</v>
      </c>
      <c r="AD228" s="53" t="n">
        <v>44677</v>
      </c>
      <c r="AE228" s="21" t="s">
        <v>15</v>
      </c>
      <c r="AF228" s="53" t="n">
        <v>44677</v>
      </c>
      <c r="AG228" s="21" t="s">
        <v>15</v>
      </c>
      <c r="AH228" s="53"/>
      <c r="AI228" s="21" t="s">
        <v>40</v>
      </c>
      <c r="AJ228" s="53" t="n">
        <v>44677</v>
      </c>
      <c r="AK228" s="21" t="s">
        <v>15</v>
      </c>
      <c r="AL228" s="21" t="s">
        <v>648</v>
      </c>
      <c r="AM228" s="21" t="s">
        <v>993</v>
      </c>
      <c r="AN228" s="54" t="n">
        <v>44691.4555555556</v>
      </c>
      <c r="AO228" s="21" t="s">
        <v>1001</v>
      </c>
      <c r="AP228" s="21"/>
      <c r="AQ228" s="21" t="s">
        <v>173</v>
      </c>
      <c r="AR228" s="21" t="s">
        <v>172</v>
      </c>
      <c r="AS228" s="0" t="s">
        <v>173</v>
      </c>
      <c r="AT228" s="21" t="s">
        <v>172</v>
      </c>
      <c r="AU228" s="0" t="s">
        <v>173</v>
      </c>
      <c r="AV228" s="0" t="n">
        <v>55</v>
      </c>
      <c r="AW228" s="0" t="s">
        <v>173</v>
      </c>
      <c r="AX228" s="0" t="n">
        <v>8</v>
      </c>
      <c r="AY228" s="0" t="s">
        <v>173</v>
      </c>
      <c r="AZ228" s="21" t="s">
        <v>172</v>
      </c>
      <c r="BA228" s="0" t="s">
        <v>173</v>
      </c>
      <c r="BB228" s="21" t="s">
        <v>172</v>
      </c>
      <c r="BC228" s="0" t="s">
        <v>173</v>
      </c>
      <c r="BF228" s="0" t="s">
        <v>935</v>
      </c>
      <c r="BG228" s="21" t="s">
        <v>993</v>
      </c>
      <c r="BH228" s="54" t="n">
        <v>44721.6375</v>
      </c>
      <c r="BI228" s="21" t="s">
        <v>643</v>
      </c>
      <c r="BJ228" s="54" t="n">
        <v>44701.7666666667</v>
      </c>
      <c r="BK228" s="55" t="n">
        <f aca="false">COUNTIF(Reporte_Consolidación_2022___Copy[[#This Row],[Estado llamada]],"Realizada")</f>
        <v>1</v>
      </c>
      <c r="BL228" s="55" t="n">
        <f aca="false">COUNTIF(Reporte_Consolidación_2022___Copy[[#This Row],[Estado RID]],"Realizada")</f>
        <v>1</v>
      </c>
      <c r="BM228" s="55" t="n">
        <f aca="false">COUNTIF(Reporte_Consolidación_2022___Copy[[#This Row],[Estado Encuesta Directivos]],"Realizada")</f>
        <v>1</v>
      </c>
      <c r="BN228" s="55" t="n">
        <f aca="false">COUNTIF(Reporte_Consolidación_2022___Copy[[#This Row],[Estado PPT Programa Directivos]],"Realizada")</f>
        <v>1</v>
      </c>
      <c r="BO228" s="55" t="n">
        <f aca="false">COUNTIF(Reporte_Consolidación_2022___Copy[[#This Row],[Estado PPT Programa Docentes]],"Realizada")</f>
        <v>1</v>
      </c>
      <c r="BP228" s="55" t="n">
        <f aca="false">COUNTIF(Reporte_Consolidación_2022___Copy[[#This Row],[Estado Encuesta Docentes]],"Realizada")</f>
        <v>1</v>
      </c>
      <c r="BQ228" s="55" t="n">
        <f aca="false">COUNTIF(Reporte_Consolidación_2022___Copy[[#This Row],[Estado Taller PC Docentes]],"Realizada")</f>
        <v>1</v>
      </c>
      <c r="BR228" s="55" t="n">
        <f aca="false">COUNTIF(Reporte_Consolidación_2022___Copy[[#This Row],[Estado Encuesta Estudiantes]],"Realizada")</f>
        <v>1</v>
      </c>
      <c r="BS228" s="55" t="n">
        <f aca="false">COUNTIF(Reporte_Consolidación_2022___Copy[[#This Row],[Estado Infraestructura]],"Realizada")</f>
        <v>1</v>
      </c>
      <c r="BT228" s="55" t="n">
        <f aca="false">COUNTIF(Reporte_Consolidación_2022___Copy[[#This Row],[Estado Entrevista Líder Área Informática]],"Realizada")</f>
        <v>1</v>
      </c>
      <c r="BU228" s="55" t="n">
        <f aca="false">IF(Reporte_Consolidación_2022___Copy[[#This Row],[Estado Obs Aula]]="Realizada",1,IF(Reporte_Consolidación_2022___Copy[[#This Row],[Estado Obs Aula]]="NO aplica fichas",1,0))</f>
        <v>1</v>
      </c>
      <c r="BV228" s="55" t="n">
        <f aca="false">COUNTIF(Reporte_Consolidación_2022___Copy[[#This Row],[Estado Recolección Documental]],"Realizada")</f>
        <v>1</v>
      </c>
      <c r="BX228" s="56" t="n">
        <f aca="false">COUNTIF(Reporte_Consolidación_2022___Copy[[#This Row],[Nombre Coordinadora]:[Estado Recolección Documental]],"Realizada")</f>
        <v>11</v>
      </c>
      <c r="BY228" s="57" t="n">
        <f aca="false">BX228/12</f>
        <v>0.916666666666667</v>
      </c>
      <c r="BZ228" s="56" t="n">
        <f aca="false">IF(Reporte_Consolidación_2022___Copy[[#This Row],[Fecha Visita Día 1]]&gt;=DATE(2022,6,10),1,IF(Reporte_Consolidación_2022___Copy[[#This Row],[Fecha Visita Día 1]]="",2,0))</f>
        <v>0</v>
      </c>
      <c r="CA228" s="56" t="n">
        <f aca="false">IF(Reporte_Consolidación_2022___Copy[[#This Row],[Fecha Visita Día 2]]&gt;=DATE(2022,6,10),1,IF(Reporte_Consolidación_2022___Copy[[#This Row],[Fecha Visita Día 2]]="",2,0))</f>
        <v>0</v>
      </c>
    </row>
    <row r="229" customFormat="false" ht="15" hidden="true" customHeight="false" outlineLevel="0" collapsed="false">
      <c r="A229" s="21" t="s">
        <v>642</v>
      </c>
      <c r="B229" s="21" t="s">
        <v>643</v>
      </c>
      <c r="C229" s="21" t="s">
        <v>82</v>
      </c>
      <c r="D229" s="21" t="s">
        <v>914</v>
      </c>
      <c r="E229" s="21" t="s">
        <v>915</v>
      </c>
      <c r="F229" s="21" t="s">
        <v>1002</v>
      </c>
      <c r="G229" s="52" t="n">
        <v>254001004087</v>
      </c>
      <c r="H229" s="0" t="n">
        <v>228</v>
      </c>
      <c r="I229" s="53" t="n">
        <v>44660</v>
      </c>
      <c r="J229" s="54" t="n">
        <v>0.451388888888889</v>
      </c>
      <c r="K229" s="21" t="s">
        <v>15</v>
      </c>
      <c r="L229" s="21" t="s">
        <v>996</v>
      </c>
      <c r="M229" s="53" t="n">
        <v>44676</v>
      </c>
      <c r="N229" s="53" t="n">
        <v>44676</v>
      </c>
      <c r="O229" s="21"/>
      <c r="P229" s="53" t="n">
        <v>44676</v>
      </c>
      <c r="Q229" s="21" t="s">
        <v>15</v>
      </c>
      <c r="R229" s="53" t="n">
        <v>44672</v>
      </c>
      <c r="S229" s="21" t="s">
        <v>15</v>
      </c>
      <c r="T229" s="53" t="n">
        <v>44676</v>
      </c>
      <c r="U229" s="21" t="s">
        <v>15</v>
      </c>
      <c r="V229" s="53" t="n">
        <v>44676</v>
      </c>
      <c r="W229" s="21" t="s">
        <v>15</v>
      </c>
      <c r="X229" s="53" t="n">
        <v>44678</v>
      </c>
      <c r="Y229" s="21" t="s">
        <v>15</v>
      </c>
      <c r="Z229" s="53" t="n">
        <v>44676</v>
      </c>
      <c r="AA229" s="21" t="s">
        <v>15</v>
      </c>
      <c r="AB229" s="53" t="n">
        <v>44676</v>
      </c>
      <c r="AC229" s="21" t="s">
        <v>15</v>
      </c>
      <c r="AD229" s="53" t="n">
        <v>44676</v>
      </c>
      <c r="AE229" s="21" t="s">
        <v>15</v>
      </c>
      <c r="AF229" s="53" t="n">
        <v>44676</v>
      </c>
      <c r="AG229" s="21" t="s">
        <v>15</v>
      </c>
      <c r="AH229" s="53"/>
      <c r="AI229" s="21" t="s">
        <v>40</v>
      </c>
      <c r="AJ229" s="53" t="n">
        <v>44676</v>
      </c>
      <c r="AK229" s="21" t="s">
        <v>15</v>
      </c>
      <c r="AL229" s="21" t="s">
        <v>648</v>
      </c>
      <c r="AM229" s="21" t="s">
        <v>972</v>
      </c>
      <c r="AN229" s="54" t="n">
        <v>44707.8944444444</v>
      </c>
      <c r="AO229" s="21" t="s">
        <v>1003</v>
      </c>
      <c r="AP229" s="21"/>
      <c r="AQ229" s="21" t="s">
        <v>173</v>
      </c>
      <c r="AR229" s="21" t="s">
        <v>172</v>
      </c>
      <c r="AS229" s="0" t="s">
        <v>173</v>
      </c>
      <c r="AT229" s="21" t="s">
        <v>172</v>
      </c>
      <c r="AU229" s="0" t="s">
        <v>173</v>
      </c>
      <c r="AV229" s="0" t="n">
        <v>51</v>
      </c>
      <c r="AW229" s="0" t="s">
        <v>173</v>
      </c>
      <c r="AX229" s="0" t="n">
        <v>17</v>
      </c>
      <c r="AY229" s="0" t="s">
        <v>173</v>
      </c>
      <c r="AZ229" s="21" t="s">
        <v>172</v>
      </c>
      <c r="BA229" s="0" t="s">
        <v>173</v>
      </c>
      <c r="BB229" s="21" t="s">
        <v>172</v>
      </c>
      <c r="BC229" s="0" t="s">
        <v>173</v>
      </c>
      <c r="BF229" s="0" t="s">
        <v>935</v>
      </c>
      <c r="BG229" s="21" t="s">
        <v>993</v>
      </c>
      <c r="BH229" s="54" t="n">
        <v>44721.6375</v>
      </c>
      <c r="BI229" s="21" t="s">
        <v>643</v>
      </c>
      <c r="BJ229" s="54" t="n">
        <v>44701.7666666667</v>
      </c>
      <c r="BK229" s="55" t="n">
        <f aca="false">COUNTIF(Reporte_Consolidación_2022___Copy[[#This Row],[Estado llamada]],"Realizada")</f>
        <v>1</v>
      </c>
      <c r="BL229" s="55" t="n">
        <f aca="false">COUNTIF(Reporte_Consolidación_2022___Copy[[#This Row],[Estado RID]],"Realizada")</f>
        <v>1</v>
      </c>
      <c r="BM229" s="55" t="n">
        <f aca="false">COUNTIF(Reporte_Consolidación_2022___Copy[[#This Row],[Estado Encuesta Directivos]],"Realizada")</f>
        <v>1</v>
      </c>
      <c r="BN229" s="55" t="n">
        <f aca="false">COUNTIF(Reporte_Consolidación_2022___Copy[[#This Row],[Estado PPT Programa Directivos]],"Realizada")</f>
        <v>1</v>
      </c>
      <c r="BO229" s="55" t="n">
        <f aca="false">COUNTIF(Reporte_Consolidación_2022___Copy[[#This Row],[Estado PPT Programa Docentes]],"Realizada")</f>
        <v>1</v>
      </c>
      <c r="BP229" s="55" t="n">
        <f aca="false">COUNTIF(Reporte_Consolidación_2022___Copy[[#This Row],[Estado Encuesta Docentes]],"Realizada")</f>
        <v>1</v>
      </c>
      <c r="BQ229" s="55" t="n">
        <f aca="false">COUNTIF(Reporte_Consolidación_2022___Copy[[#This Row],[Estado Taller PC Docentes]],"Realizada")</f>
        <v>1</v>
      </c>
      <c r="BR229" s="55" t="n">
        <f aca="false">COUNTIF(Reporte_Consolidación_2022___Copy[[#This Row],[Estado Encuesta Estudiantes]],"Realizada")</f>
        <v>1</v>
      </c>
      <c r="BS229" s="55" t="n">
        <f aca="false">COUNTIF(Reporte_Consolidación_2022___Copy[[#This Row],[Estado Infraestructura]],"Realizada")</f>
        <v>1</v>
      </c>
      <c r="BT229" s="55" t="n">
        <f aca="false">COUNTIF(Reporte_Consolidación_2022___Copy[[#This Row],[Estado Entrevista Líder Área Informática]],"Realizada")</f>
        <v>1</v>
      </c>
      <c r="BU229" s="55" t="n">
        <f aca="false">IF(Reporte_Consolidación_2022___Copy[[#This Row],[Estado Obs Aula]]="Realizada",1,IF(Reporte_Consolidación_2022___Copy[[#This Row],[Estado Obs Aula]]="NO aplica fichas",1,0))</f>
        <v>1</v>
      </c>
      <c r="BV229" s="55" t="n">
        <f aca="false">COUNTIF(Reporte_Consolidación_2022___Copy[[#This Row],[Estado Recolección Documental]],"Realizada")</f>
        <v>1</v>
      </c>
      <c r="BX229" s="56" t="n">
        <f aca="false">COUNTIF(Reporte_Consolidación_2022___Copy[[#This Row],[Nombre Coordinadora]:[Estado Recolección Documental]],"Realizada")</f>
        <v>11</v>
      </c>
      <c r="BY229" s="57" t="n">
        <f aca="false">BX229/12</f>
        <v>0.916666666666667</v>
      </c>
      <c r="BZ229" s="56" t="n">
        <f aca="false">IF(Reporte_Consolidación_2022___Copy[[#This Row],[Fecha Visita Día 1]]&gt;=DATE(2022,6,10),1,IF(Reporte_Consolidación_2022___Copy[[#This Row],[Fecha Visita Día 1]]="",2,0))</f>
        <v>0</v>
      </c>
      <c r="CA229" s="56" t="n">
        <f aca="false">IF(Reporte_Consolidación_2022___Copy[[#This Row],[Fecha Visita Día 2]]&gt;=DATE(2022,6,10),1,IF(Reporte_Consolidación_2022___Copy[[#This Row],[Fecha Visita Día 2]]="",2,0))</f>
        <v>0</v>
      </c>
    </row>
    <row r="230" customFormat="false" ht="15" hidden="true" customHeight="false" outlineLevel="0" collapsed="false">
      <c r="A230" s="21" t="s">
        <v>642</v>
      </c>
      <c r="B230" s="21" t="s">
        <v>643</v>
      </c>
      <c r="C230" s="21" t="s">
        <v>82</v>
      </c>
      <c r="D230" s="21" t="s">
        <v>914</v>
      </c>
      <c r="E230" s="21" t="s">
        <v>915</v>
      </c>
      <c r="F230" s="21" t="s">
        <v>1004</v>
      </c>
      <c r="G230" s="52" t="n">
        <v>154001004333</v>
      </c>
      <c r="H230" s="0" t="n">
        <v>229</v>
      </c>
      <c r="I230" s="53" t="n">
        <v>44660</v>
      </c>
      <c r="J230" s="54" t="n">
        <v>0.458333333333333</v>
      </c>
      <c r="K230" s="21" t="s">
        <v>15</v>
      </c>
      <c r="L230" s="21" t="s">
        <v>996</v>
      </c>
      <c r="M230" s="53" t="n">
        <v>44680</v>
      </c>
      <c r="N230" s="53" t="n">
        <v>44683</v>
      </c>
      <c r="O230" s="21"/>
      <c r="P230" s="53" t="n">
        <v>44680</v>
      </c>
      <c r="Q230" s="21" t="s">
        <v>15</v>
      </c>
      <c r="R230" s="53" t="n">
        <v>44680</v>
      </c>
      <c r="S230" s="21" t="s">
        <v>15</v>
      </c>
      <c r="T230" s="53" t="n">
        <v>44680</v>
      </c>
      <c r="U230" s="21" t="s">
        <v>15</v>
      </c>
      <c r="V230" s="53" t="n">
        <v>44683</v>
      </c>
      <c r="W230" s="21" t="s">
        <v>15</v>
      </c>
      <c r="X230" s="53" t="n">
        <v>44683</v>
      </c>
      <c r="Y230" s="21" t="s">
        <v>15</v>
      </c>
      <c r="Z230" s="53" t="n">
        <v>44683</v>
      </c>
      <c r="AA230" s="21" t="s">
        <v>15</v>
      </c>
      <c r="AB230" s="53" t="n">
        <v>44683</v>
      </c>
      <c r="AC230" s="21" t="s">
        <v>15</v>
      </c>
      <c r="AD230" s="53" t="n">
        <v>44683</v>
      </c>
      <c r="AE230" s="21" t="s">
        <v>15</v>
      </c>
      <c r="AF230" s="53" t="n">
        <v>44683</v>
      </c>
      <c r="AG230" s="21" t="s">
        <v>15</v>
      </c>
      <c r="AH230" s="53"/>
      <c r="AI230" s="21" t="s">
        <v>22</v>
      </c>
      <c r="AJ230" s="53" t="n">
        <v>44683</v>
      </c>
      <c r="AK230" s="21" t="s">
        <v>15</v>
      </c>
      <c r="AL230" s="21" t="s">
        <v>648</v>
      </c>
      <c r="AM230" s="21" t="s">
        <v>972</v>
      </c>
      <c r="AN230" s="54" t="n">
        <v>44707.8944444444</v>
      </c>
      <c r="AO230" s="21" t="s">
        <v>1005</v>
      </c>
      <c r="AP230" s="21"/>
      <c r="AQ230" s="21" t="s">
        <v>173</v>
      </c>
      <c r="AR230" s="21" t="s">
        <v>172</v>
      </c>
      <c r="AS230" s="0" t="s">
        <v>173</v>
      </c>
      <c r="AT230" s="21" t="s">
        <v>172</v>
      </c>
      <c r="AU230" s="0" t="s">
        <v>173</v>
      </c>
      <c r="AV230" s="0" t="n">
        <v>65</v>
      </c>
      <c r="AW230" s="0" t="s">
        <v>173</v>
      </c>
      <c r="AX230" s="0" t="n">
        <v>20</v>
      </c>
      <c r="AY230" s="0" t="s">
        <v>173</v>
      </c>
      <c r="AZ230" s="21" t="s">
        <v>172</v>
      </c>
      <c r="BA230" s="0" t="s">
        <v>173</v>
      </c>
      <c r="BB230" s="21" t="s">
        <v>172</v>
      </c>
      <c r="BC230" s="0" t="s">
        <v>173</v>
      </c>
      <c r="BF230" s="0" t="s">
        <v>935</v>
      </c>
      <c r="BG230" s="21" t="s">
        <v>993</v>
      </c>
      <c r="BH230" s="54" t="n">
        <v>44721.6375</v>
      </c>
      <c r="BI230" s="21" t="s">
        <v>643</v>
      </c>
      <c r="BJ230" s="54" t="n">
        <v>44701.7666666667</v>
      </c>
      <c r="BK230" s="55" t="n">
        <f aca="false">COUNTIF(Reporte_Consolidación_2022___Copy[[#This Row],[Estado llamada]],"Realizada")</f>
        <v>1</v>
      </c>
      <c r="BL230" s="55" t="n">
        <f aca="false">COUNTIF(Reporte_Consolidación_2022___Copy[[#This Row],[Estado RID]],"Realizada")</f>
        <v>1</v>
      </c>
      <c r="BM230" s="55" t="n">
        <f aca="false">COUNTIF(Reporte_Consolidación_2022___Copy[[#This Row],[Estado Encuesta Directivos]],"Realizada")</f>
        <v>1</v>
      </c>
      <c r="BN230" s="55" t="n">
        <f aca="false">COUNTIF(Reporte_Consolidación_2022___Copy[[#This Row],[Estado PPT Programa Directivos]],"Realizada")</f>
        <v>1</v>
      </c>
      <c r="BO230" s="55" t="n">
        <f aca="false">COUNTIF(Reporte_Consolidación_2022___Copy[[#This Row],[Estado PPT Programa Docentes]],"Realizada")</f>
        <v>1</v>
      </c>
      <c r="BP230" s="55" t="n">
        <f aca="false">COUNTIF(Reporte_Consolidación_2022___Copy[[#This Row],[Estado Encuesta Docentes]],"Realizada")</f>
        <v>1</v>
      </c>
      <c r="BQ230" s="55" t="n">
        <f aca="false">COUNTIF(Reporte_Consolidación_2022___Copy[[#This Row],[Estado Taller PC Docentes]],"Realizada")</f>
        <v>1</v>
      </c>
      <c r="BR230" s="55" t="n">
        <f aca="false">COUNTIF(Reporte_Consolidación_2022___Copy[[#This Row],[Estado Encuesta Estudiantes]],"Realizada")</f>
        <v>1</v>
      </c>
      <c r="BS230" s="55" t="n">
        <f aca="false">COUNTIF(Reporte_Consolidación_2022___Copy[[#This Row],[Estado Infraestructura]],"Realizada")</f>
        <v>1</v>
      </c>
      <c r="BT230" s="55" t="n">
        <f aca="false">COUNTIF(Reporte_Consolidación_2022___Copy[[#This Row],[Estado Entrevista Líder Área Informática]],"Realizada")</f>
        <v>1</v>
      </c>
      <c r="BU230" s="55" t="n">
        <f aca="false">IF(Reporte_Consolidación_2022___Copy[[#This Row],[Estado Obs Aula]]="Realizada",1,IF(Reporte_Consolidación_2022___Copy[[#This Row],[Estado Obs Aula]]="NO aplica fichas",1,0))</f>
        <v>0</v>
      </c>
      <c r="BV230" s="55" t="n">
        <f aca="false">COUNTIF(Reporte_Consolidación_2022___Copy[[#This Row],[Estado Recolección Documental]],"Realizada")</f>
        <v>1</v>
      </c>
      <c r="BX230" s="56" t="n">
        <f aca="false">COUNTIF(Reporte_Consolidación_2022___Copy[[#This Row],[Nombre Coordinadora]:[Estado Recolección Documental]],"Realizada")</f>
        <v>11</v>
      </c>
      <c r="BY230" s="57" t="n">
        <f aca="false">BX230/12</f>
        <v>0.916666666666667</v>
      </c>
      <c r="BZ230" s="56" t="n">
        <f aca="false">IF(Reporte_Consolidación_2022___Copy[[#This Row],[Fecha Visita Día 1]]&gt;=DATE(2022,6,10),1,IF(Reporte_Consolidación_2022___Copy[[#This Row],[Fecha Visita Día 1]]="",2,0))</f>
        <v>0</v>
      </c>
      <c r="CA230" s="56" t="n">
        <f aca="false">IF(Reporte_Consolidación_2022___Copy[[#This Row],[Fecha Visita Día 2]]&gt;=DATE(2022,6,10),1,IF(Reporte_Consolidación_2022___Copy[[#This Row],[Fecha Visita Día 2]]="",2,0))</f>
        <v>0</v>
      </c>
    </row>
    <row r="231" customFormat="false" ht="15" hidden="true" customHeight="false" outlineLevel="0" collapsed="false">
      <c r="A231" s="21" t="s">
        <v>642</v>
      </c>
      <c r="B231" s="21" t="s">
        <v>643</v>
      </c>
      <c r="C231" s="21" t="s">
        <v>82</v>
      </c>
      <c r="D231" s="21" t="s">
        <v>914</v>
      </c>
      <c r="E231" s="21" t="s">
        <v>915</v>
      </c>
      <c r="F231" s="21" t="s">
        <v>1006</v>
      </c>
      <c r="G231" s="52" t="n">
        <v>154001003426</v>
      </c>
      <c r="H231" s="0" t="n">
        <v>230</v>
      </c>
      <c r="I231" s="53" t="n">
        <v>44660</v>
      </c>
      <c r="J231" s="54" t="n">
        <v>0.479166666666667</v>
      </c>
      <c r="K231" s="21" t="s">
        <v>15</v>
      </c>
      <c r="L231" s="21" t="s">
        <v>996</v>
      </c>
      <c r="M231" s="53" t="n">
        <v>44678</v>
      </c>
      <c r="N231" s="53" t="n">
        <v>44679</v>
      </c>
      <c r="O231" s="21"/>
      <c r="P231" s="53" t="n">
        <v>44678</v>
      </c>
      <c r="Q231" s="21" t="s">
        <v>15</v>
      </c>
      <c r="R231" s="53" t="n">
        <v>44683</v>
      </c>
      <c r="S231" s="21" t="s">
        <v>15</v>
      </c>
      <c r="T231" s="53" t="n">
        <v>44678</v>
      </c>
      <c r="U231" s="21" t="s">
        <v>15</v>
      </c>
      <c r="V231" s="53" t="n">
        <v>44678</v>
      </c>
      <c r="W231" s="21" t="s">
        <v>15</v>
      </c>
      <c r="X231" s="53" t="n">
        <v>44708</v>
      </c>
      <c r="Y231" s="21" t="s">
        <v>15</v>
      </c>
      <c r="Z231" s="53" t="n">
        <v>44678</v>
      </c>
      <c r="AA231" s="21" t="s">
        <v>15</v>
      </c>
      <c r="AB231" s="53" t="n">
        <v>44679</v>
      </c>
      <c r="AC231" s="21" t="s">
        <v>15</v>
      </c>
      <c r="AD231" s="53" t="n">
        <v>44678</v>
      </c>
      <c r="AE231" s="21" t="s">
        <v>15</v>
      </c>
      <c r="AF231" s="53" t="n">
        <v>44678</v>
      </c>
      <c r="AG231" s="21" t="s">
        <v>15</v>
      </c>
      <c r="AH231" s="53"/>
      <c r="AI231" s="21" t="s">
        <v>40</v>
      </c>
      <c r="AJ231" s="53" t="n">
        <v>44708</v>
      </c>
      <c r="AK231" s="21" t="s">
        <v>15</v>
      </c>
      <c r="AL231" s="21" t="s">
        <v>648</v>
      </c>
      <c r="AM231" s="21" t="s">
        <v>993</v>
      </c>
      <c r="AN231" s="54" t="n">
        <v>44691.4506944444</v>
      </c>
      <c r="AO231" s="21" t="s">
        <v>1007</v>
      </c>
      <c r="AP231" s="21"/>
      <c r="AQ231" s="21" t="s">
        <v>173</v>
      </c>
      <c r="AR231" s="21" t="s">
        <v>172</v>
      </c>
      <c r="AS231" s="0" t="s">
        <v>173</v>
      </c>
      <c r="AT231" s="21" t="s">
        <v>172</v>
      </c>
      <c r="AU231" s="0" t="s">
        <v>173</v>
      </c>
      <c r="AV231" s="0" t="n">
        <v>72</v>
      </c>
      <c r="AW231" s="0" t="s">
        <v>173</v>
      </c>
      <c r="AX231" s="0" t="n">
        <v>10</v>
      </c>
      <c r="AY231" s="0" t="s">
        <v>173</v>
      </c>
      <c r="AZ231" s="21" t="s">
        <v>172</v>
      </c>
      <c r="BA231" s="0" t="s">
        <v>173</v>
      </c>
      <c r="BB231" s="21" t="s">
        <v>172</v>
      </c>
      <c r="BC231" s="0" t="s">
        <v>173</v>
      </c>
      <c r="BF231" s="0" t="s">
        <v>935</v>
      </c>
      <c r="BG231" s="21" t="s">
        <v>993</v>
      </c>
      <c r="BH231" s="54" t="n">
        <v>44721.6375</v>
      </c>
      <c r="BI231" s="21" t="s">
        <v>643</v>
      </c>
      <c r="BJ231" s="54" t="n">
        <v>44701.7666666667</v>
      </c>
      <c r="BK231" s="55" t="n">
        <f aca="false">COUNTIF(Reporte_Consolidación_2022___Copy[[#This Row],[Estado llamada]],"Realizada")</f>
        <v>1</v>
      </c>
      <c r="BL231" s="55" t="n">
        <f aca="false">COUNTIF(Reporte_Consolidación_2022___Copy[[#This Row],[Estado RID]],"Realizada")</f>
        <v>1</v>
      </c>
      <c r="BM231" s="55" t="n">
        <f aca="false">COUNTIF(Reporte_Consolidación_2022___Copy[[#This Row],[Estado Encuesta Directivos]],"Realizada")</f>
        <v>1</v>
      </c>
      <c r="BN231" s="55" t="n">
        <f aca="false">COUNTIF(Reporte_Consolidación_2022___Copy[[#This Row],[Estado PPT Programa Directivos]],"Realizada")</f>
        <v>1</v>
      </c>
      <c r="BO231" s="55" t="n">
        <f aca="false">COUNTIF(Reporte_Consolidación_2022___Copy[[#This Row],[Estado PPT Programa Docentes]],"Realizada")</f>
        <v>1</v>
      </c>
      <c r="BP231" s="55" t="n">
        <f aca="false">COUNTIF(Reporte_Consolidación_2022___Copy[[#This Row],[Estado Encuesta Docentes]],"Realizada")</f>
        <v>1</v>
      </c>
      <c r="BQ231" s="55" t="n">
        <f aca="false">COUNTIF(Reporte_Consolidación_2022___Copy[[#This Row],[Estado Taller PC Docentes]],"Realizada")</f>
        <v>1</v>
      </c>
      <c r="BR231" s="55" t="n">
        <f aca="false">COUNTIF(Reporte_Consolidación_2022___Copy[[#This Row],[Estado Encuesta Estudiantes]],"Realizada")</f>
        <v>1</v>
      </c>
      <c r="BS231" s="55" t="n">
        <f aca="false">COUNTIF(Reporte_Consolidación_2022___Copy[[#This Row],[Estado Infraestructura]],"Realizada")</f>
        <v>1</v>
      </c>
      <c r="BT231" s="55" t="n">
        <f aca="false">COUNTIF(Reporte_Consolidación_2022___Copy[[#This Row],[Estado Entrevista Líder Área Informática]],"Realizada")</f>
        <v>1</v>
      </c>
      <c r="BU231" s="55" t="n">
        <f aca="false">IF(Reporte_Consolidación_2022___Copy[[#This Row],[Estado Obs Aula]]="Realizada",1,IF(Reporte_Consolidación_2022___Copy[[#This Row],[Estado Obs Aula]]="NO aplica fichas",1,0))</f>
        <v>1</v>
      </c>
      <c r="BV231" s="55" t="n">
        <f aca="false">COUNTIF(Reporte_Consolidación_2022___Copy[[#This Row],[Estado Recolección Documental]],"Realizada")</f>
        <v>1</v>
      </c>
      <c r="BX231" s="56" t="n">
        <f aca="false">COUNTIF(Reporte_Consolidación_2022___Copy[[#This Row],[Nombre Coordinadora]:[Estado Recolección Documental]],"Realizada")</f>
        <v>11</v>
      </c>
      <c r="BY231" s="57" t="n">
        <f aca="false">BX231/12</f>
        <v>0.916666666666667</v>
      </c>
      <c r="BZ231" s="56" t="n">
        <f aca="false">IF(Reporte_Consolidación_2022___Copy[[#This Row],[Fecha Visita Día 1]]&gt;=DATE(2022,6,10),1,IF(Reporte_Consolidación_2022___Copy[[#This Row],[Fecha Visita Día 1]]="",2,0))</f>
        <v>0</v>
      </c>
      <c r="CA231" s="56" t="n">
        <f aca="false">IF(Reporte_Consolidación_2022___Copy[[#This Row],[Fecha Visita Día 2]]&gt;=DATE(2022,6,10),1,IF(Reporte_Consolidación_2022___Copy[[#This Row],[Fecha Visita Día 2]]="",2,0))</f>
        <v>0</v>
      </c>
    </row>
    <row r="232" customFormat="false" ht="15" hidden="true" customHeight="false" outlineLevel="0" collapsed="false">
      <c r="A232" s="21" t="s">
        <v>642</v>
      </c>
      <c r="B232" s="21" t="s">
        <v>643</v>
      </c>
      <c r="C232" s="21" t="s">
        <v>82</v>
      </c>
      <c r="D232" s="21" t="s">
        <v>914</v>
      </c>
      <c r="E232" s="21" t="s">
        <v>915</v>
      </c>
      <c r="F232" s="21" t="s">
        <v>1008</v>
      </c>
      <c r="G232" s="52" t="n">
        <v>154001011470</v>
      </c>
      <c r="H232" s="0" t="n">
        <v>231</v>
      </c>
      <c r="I232" s="53" t="n">
        <v>44660</v>
      </c>
      <c r="J232" s="54" t="n">
        <v>0.493055555555556</v>
      </c>
      <c r="K232" s="21" t="s">
        <v>15</v>
      </c>
      <c r="L232" s="21" t="s">
        <v>996</v>
      </c>
      <c r="M232" s="53" t="n">
        <v>44670</v>
      </c>
      <c r="N232" s="53" t="n">
        <v>44673</v>
      </c>
      <c r="O232" s="21"/>
      <c r="P232" s="53" t="n">
        <v>44670</v>
      </c>
      <c r="Q232" s="21" t="s">
        <v>15</v>
      </c>
      <c r="R232" s="53" t="n">
        <v>44670</v>
      </c>
      <c r="S232" s="21" t="s">
        <v>15</v>
      </c>
      <c r="T232" s="53" t="n">
        <v>44670</v>
      </c>
      <c r="U232" s="21" t="s">
        <v>15</v>
      </c>
      <c r="V232" s="53" t="n">
        <v>44673</v>
      </c>
      <c r="W232" s="21" t="s">
        <v>15</v>
      </c>
      <c r="X232" s="53" t="n">
        <v>44669</v>
      </c>
      <c r="Y232" s="21" t="s">
        <v>15</v>
      </c>
      <c r="Z232" s="53" t="n">
        <v>44673</v>
      </c>
      <c r="AA232" s="21" t="s">
        <v>15</v>
      </c>
      <c r="AB232" s="53" t="n">
        <v>44671</v>
      </c>
      <c r="AC232" s="21" t="s">
        <v>15</v>
      </c>
      <c r="AD232" s="53" t="n">
        <v>44670</v>
      </c>
      <c r="AE232" s="21" t="s">
        <v>15</v>
      </c>
      <c r="AF232" s="53" t="n">
        <v>44670</v>
      </c>
      <c r="AG232" s="21" t="s">
        <v>15</v>
      </c>
      <c r="AH232" s="53"/>
      <c r="AI232" s="21" t="s">
        <v>22</v>
      </c>
      <c r="AJ232" s="53" t="n">
        <v>44670</v>
      </c>
      <c r="AK232" s="21" t="s">
        <v>15</v>
      </c>
      <c r="AL232" s="21" t="s">
        <v>648</v>
      </c>
      <c r="AM232" s="21" t="s">
        <v>993</v>
      </c>
      <c r="AN232" s="54" t="n">
        <v>44685.8333333333</v>
      </c>
      <c r="AO232" s="21" t="s">
        <v>1009</v>
      </c>
      <c r="AP232" s="21"/>
      <c r="AQ232" s="21" t="s">
        <v>173</v>
      </c>
      <c r="AR232" s="21" t="s">
        <v>172</v>
      </c>
      <c r="AS232" s="0" t="s">
        <v>173</v>
      </c>
      <c r="AT232" s="21" t="s">
        <v>172</v>
      </c>
      <c r="AU232" s="0" t="s">
        <v>173</v>
      </c>
      <c r="AV232" s="0" t="n">
        <v>74</v>
      </c>
      <c r="AW232" s="0" t="s">
        <v>173</v>
      </c>
      <c r="AX232" s="0" t="n">
        <v>24</v>
      </c>
      <c r="AY232" s="0" t="s">
        <v>173</v>
      </c>
      <c r="AZ232" s="21" t="s">
        <v>172</v>
      </c>
      <c r="BA232" s="0" t="s">
        <v>173</v>
      </c>
      <c r="BB232" s="21" t="s">
        <v>172</v>
      </c>
      <c r="BC232" s="0" t="s">
        <v>173</v>
      </c>
      <c r="BG232" s="21" t="s">
        <v>993</v>
      </c>
      <c r="BH232" s="54" t="n">
        <v>44721.6375</v>
      </c>
      <c r="BI232" s="21" t="s">
        <v>643</v>
      </c>
      <c r="BJ232" s="54" t="n">
        <v>44698.8680555556</v>
      </c>
      <c r="BK232" s="55" t="n">
        <f aca="false">COUNTIF(Reporte_Consolidación_2022___Copy[[#This Row],[Estado llamada]],"Realizada")</f>
        <v>1</v>
      </c>
      <c r="BL232" s="55" t="n">
        <f aca="false">COUNTIF(Reporte_Consolidación_2022___Copy[[#This Row],[Estado RID]],"Realizada")</f>
        <v>1</v>
      </c>
      <c r="BM232" s="55" t="n">
        <f aca="false">COUNTIF(Reporte_Consolidación_2022___Copy[[#This Row],[Estado Encuesta Directivos]],"Realizada")</f>
        <v>1</v>
      </c>
      <c r="BN232" s="55" t="n">
        <f aca="false">COUNTIF(Reporte_Consolidación_2022___Copy[[#This Row],[Estado PPT Programa Directivos]],"Realizada")</f>
        <v>1</v>
      </c>
      <c r="BO232" s="55" t="n">
        <f aca="false">COUNTIF(Reporte_Consolidación_2022___Copy[[#This Row],[Estado PPT Programa Docentes]],"Realizada")</f>
        <v>1</v>
      </c>
      <c r="BP232" s="55" t="n">
        <f aca="false">COUNTIF(Reporte_Consolidación_2022___Copy[[#This Row],[Estado Encuesta Docentes]],"Realizada")</f>
        <v>1</v>
      </c>
      <c r="BQ232" s="55" t="n">
        <f aca="false">COUNTIF(Reporte_Consolidación_2022___Copy[[#This Row],[Estado Taller PC Docentes]],"Realizada")</f>
        <v>1</v>
      </c>
      <c r="BR232" s="55" t="n">
        <f aca="false">COUNTIF(Reporte_Consolidación_2022___Copy[[#This Row],[Estado Encuesta Estudiantes]],"Realizada")</f>
        <v>1</v>
      </c>
      <c r="BS232" s="55" t="n">
        <f aca="false">COUNTIF(Reporte_Consolidación_2022___Copy[[#This Row],[Estado Infraestructura]],"Realizada")</f>
        <v>1</v>
      </c>
      <c r="BT232" s="55" t="n">
        <f aca="false">COUNTIF(Reporte_Consolidación_2022___Copy[[#This Row],[Estado Entrevista Líder Área Informática]],"Realizada")</f>
        <v>1</v>
      </c>
      <c r="BU232" s="55" t="n">
        <f aca="false">IF(Reporte_Consolidación_2022___Copy[[#This Row],[Estado Obs Aula]]="Realizada",1,IF(Reporte_Consolidación_2022___Copy[[#This Row],[Estado Obs Aula]]="NO aplica fichas",1,0))</f>
        <v>0</v>
      </c>
      <c r="BV232" s="55" t="n">
        <f aca="false">COUNTIF(Reporte_Consolidación_2022___Copy[[#This Row],[Estado Recolección Documental]],"Realizada")</f>
        <v>1</v>
      </c>
      <c r="BX232" s="56" t="n">
        <f aca="false">COUNTIF(Reporte_Consolidación_2022___Copy[[#This Row],[Nombre Coordinadora]:[Estado Recolección Documental]],"Realizada")</f>
        <v>11</v>
      </c>
      <c r="BY232" s="57" t="n">
        <f aca="false">BX232/12</f>
        <v>0.916666666666667</v>
      </c>
      <c r="BZ232" s="56" t="n">
        <f aca="false">IF(Reporte_Consolidación_2022___Copy[[#This Row],[Fecha Visita Día 1]]&gt;=DATE(2022,6,10),1,IF(Reporte_Consolidación_2022___Copy[[#This Row],[Fecha Visita Día 1]]="",2,0))</f>
        <v>0</v>
      </c>
      <c r="CA232" s="56" t="n">
        <f aca="false">IF(Reporte_Consolidación_2022___Copy[[#This Row],[Fecha Visita Día 2]]&gt;=DATE(2022,6,10),1,IF(Reporte_Consolidación_2022___Copy[[#This Row],[Fecha Visita Día 2]]="",2,0))</f>
        <v>0</v>
      </c>
    </row>
    <row r="233" customFormat="false" ht="15" hidden="true" customHeight="false" outlineLevel="0" collapsed="false">
      <c r="A233" s="21" t="s">
        <v>642</v>
      </c>
      <c r="B233" s="21" t="s">
        <v>643</v>
      </c>
      <c r="C233" s="21" t="s">
        <v>83</v>
      </c>
      <c r="D233" s="21" t="s">
        <v>889</v>
      </c>
      <c r="E233" s="21" t="s">
        <v>1010</v>
      </c>
      <c r="F233" s="21" t="s">
        <v>1011</v>
      </c>
      <c r="G233" s="52" t="n">
        <v>305001022232</v>
      </c>
      <c r="H233" s="0" t="n">
        <v>232</v>
      </c>
      <c r="I233" s="53" t="n">
        <v>44676</v>
      </c>
      <c r="J233" s="54" t="n">
        <v>0.377777777777778</v>
      </c>
      <c r="K233" s="21" t="s">
        <v>15</v>
      </c>
      <c r="L233" s="21" t="s">
        <v>1012</v>
      </c>
      <c r="M233" s="53" t="n">
        <v>44686</v>
      </c>
      <c r="N233" s="53" t="n">
        <v>44721</v>
      </c>
      <c r="O233" s="21" t="s">
        <v>1013</v>
      </c>
      <c r="P233" s="53" t="n">
        <v>44686</v>
      </c>
      <c r="Q233" s="21" t="s">
        <v>15</v>
      </c>
      <c r="R233" s="53" t="n">
        <v>44691</v>
      </c>
      <c r="S233" s="21" t="s">
        <v>15</v>
      </c>
      <c r="T233" s="53" t="n">
        <v>44686</v>
      </c>
      <c r="U233" s="21" t="s">
        <v>15</v>
      </c>
      <c r="V233" s="53" t="n">
        <v>44699</v>
      </c>
      <c r="W233" s="21" t="s">
        <v>15</v>
      </c>
      <c r="X233" s="53" t="n">
        <v>44699</v>
      </c>
      <c r="Y233" s="21" t="s">
        <v>15</v>
      </c>
      <c r="Z233" s="53" t="n">
        <v>44699</v>
      </c>
      <c r="AA233" s="21" t="s">
        <v>15</v>
      </c>
      <c r="AB233" s="53" t="n">
        <v>44712</v>
      </c>
      <c r="AC233" s="21" t="s">
        <v>15</v>
      </c>
      <c r="AD233" s="53" t="n">
        <v>44707</v>
      </c>
      <c r="AE233" s="21" t="s">
        <v>15</v>
      </c>
      <c r="AF233" s="53" t="n">
        <v>44707</v>
      </c>
      <c r="AG233" s="21" t="s">
        <v>15</v>
      </c>
      <c r="AH233" s="53"/>
      <c r="AI233" s="21" t="s">
        <v>40</v>
      </c>
      <c r="AJ233" s="53" t="n">
        <v>44691</v>
      </c>
      <c r="AK233" s="21" t="s">
        <v>15</v>
      </c>
      <c r="AL233" s="21" t="s">
        <v>170</v>
      </c>
      <c r="AM233" s="21" t="s">
        <v>83</v>
      </c>
      <c r="AN233" s="54" t="n">
        <v>44721.36875</v>
      </c>
      <c r="AO233" s="21" t="s">
        <v>1014</v>
      </c>
      <c r="AP233" s="21"/>
      <c r="AQ233" s="21"/>
      <c r="AR233" s="21" t="s">
        <v>172</v>
      </c>
      <c r="AT233" s="21" t="s">
        <v>172</v>
      </c>
      <c r="AU233" s="0" t="s">
        <v>173</v>
      </c>
      <c r="AV233" s="0" t="n">
        <v>119</v>
      </c>
      <c r="AX233" s="0" t="n">
        <v>20</v>
      </c>
      <c r="AY233" s="0" t="s">
        <v>173</v>
      </c>
      <c r="AZ233" s="21" t="s">
        <v>172</v>
      </c>
      <c r="BA233" s="0" t="s">
        <v>173</v>
      </c>
      <c r="BB233" s="21" t="s">
        <v>172</v>
      </c>
      <c r="BC233" s="0" t="s">
        <v>173</v>
      </c>
      <c r="BG233" s="21" t="s">
        <v>83</v>
      </c>
      <c r="BH233" s="54" t="n">
        <v>44721.5527777778</v>
      </c>
      <c r="BI233" s="21" t="s">
        <v>643</v>
      </c>
      <c r="BJ233" s="54" t="n">
        <v>44708.7819444444</v>
      </c>
      <c r="BK233" s="55" t="n">
        <f aca="false">COUNTIF(Reporte_Consolidación_2022___Copy[[#This Row],[Estado llamada]],"Realizada")</f>
        <v>1</v>
      </c>
      <c r="BL233" s="55" t="n">
        <f aca="false">COUNTIF(Reporte_Consolidación_2022___Copy[[#This Row],[Estado RID]],"Realizada")</f>
        <v>1</v>
      </c>
      <c r="BM233" s="55" t="n">
        <f aca="false">COUNTIF(Reporte_Consolidación_2022___Copy[[#This Row],[Estado Encuesta Directivos]],"Realizada")</f>
        <v>1</v>
      </c>
      <c r="BN233" s="55" t="n">
        <f aca="false">COUNTIF(Reporte_Consolidación_2022___Copy[[#This Row],[Estado PPT Programa Directivos]],"Realizada")</f>
        <v>1</v>
      </c>
      <c r="BO233" s="55" t="n">
        <f aca="false">COUNTIF(Reporte_Consolidación_2022___Copy[[#This Row],[Estado PPT Programa Docentes]],"Realizada")</f>
        <v>1</v>
      </c>
      <c r="BP233" s="55" t="n">
        <f aca="false">COUNTIF(Reporte_Consolidación_2022___Copy[[#This Row],[Estado Encuesta Docentes]],"Realizada")</f>
        <v>1</v>
      </c>
      <c r="BQ233" s="55" t="n">
        <f aca="false">COUNTIF(Reporte_Consolidación_2022___Copy[[#This Row],[Estado Taller PC Docentes]],"Realizada")</f>
        <v>1</v>
      </c>
      <c r="BR233" s="55" t="n">
        <f aca="false">COUNTIF(Reporte_Consolidación_2022___Copy[[#This Row],[Estado Encuesta Estudiantes]],"Realizada")</f>
        <v>1</v>
      </c>
      <c r="BS233" s="55" t="n">
        <f aca="false">COUNTIF(Reporte_Consolidación_2022___Copy[[#This Row],[Estado Infraestructura]],"Realizada")</f>
        <v>1</v>
      </c>
      <c r="BT233" s="55" t="n">
        <f aca="false">COUNTIF(Reporte_Consolidación_2022___Copy[[#This Row],[Estado Entrevista Líder Área Informática]],"Realizada")</f>
        <v>1</v>
      </c>
      <c r="BU233" s="55" t="n">
        <f aca="false">IF(Reporte_Consolidación_2022___Copy[[#This Row],[Estado Obs Aula]]="Realizada",1,IF(Reporte_Consolidación_2022___Copy[[#This Row],[Estado Obs Aula]]="NO aplica fichas",1,0))</f>
        <v>1</v>
      </c>
      <c r="BV233" s="55" t="n">
        <f aca="false">COUNTIF(Reporte_Consolidación_2022___Copy[[#This Row],[Estado Recolección Documental]],"Realizada")</f>
        <v>1</v>
      </c>
      <c r="BX233" s="56" t="n">
        <f aca="false">COUNTIF(Reporte_Consolidación_2022___Copy[[#This Row],[Nombre Coordinadora]:[Estado Recolección Documental]],"Realizada")</f>
        <v>11</v>
      </c>
      <c r="BY233" s="57" t="n">
        <f aca="false">BX233/12</f>
        <v>0.916666666666667</v>
      </c>
      <c r="BZ233" s="56" t="n">
        <f aca="false">IF(Reporte_Consolidación_2022___Copy[[#This Row],[Fecha Visita Día 1]]&gt;=DATE(2022,6,10),1,IF(Reporte_Consolidación_2022___Copy[[#This Row],[Fecha Visita Día 1]]="",2,0))</f>
        <v>0</v>
      </c>
      <c r="CA233" s="56" t="n">
        <f aca="false">IF(Reporte_Consolidación_2022___Copy[[#This Row],[Fecha Visita Día 2]]&gt;=DATE(2022,6,10),1,IF(Reporte_Consolidación_2022___Copy[[#This Row],[Fecha Visita Día 2]]="",2,0))</f>
        <v>0</v>
      </c>
    </row>
    <row r="234" customFormat="false" ht="15" hidden="true" customHeight="false" outlineLevel="0" collapsed="false">
      <c r="A234" s="21" t="s">
        <v>642</v>
      </c>
      <c r="B234" s="21" t="s">
        <v>643</v>
      </c>
      <c r="C234" s="21" t="s">
        <v>83</v>
      </c>
      <c r="D234" s="21" t="s">
        <v>889</v>
      </c>
      <c r="E234" s="21" t="s">
        <v>1010</v>
      </c>
      <c r="F234" s="21" t="s">
        <v>1015</v>
      </c>
      <c r="G234" s="52" t="n">
        <v>105001001490</v>
      </c>
      <c r="H234" s="0" t="n">
        <v>233</v>
      </c>
      <c r="I234" s="53" t="n">
        <v>44660</v>
      </c>
      <c r="J234" s="54" t="n">
        <v>0.478472222222222</v>
      </c>
      <c r="K234" s="21" t="s">
        <v>15</v>
      </c>
      <c r="L234" s="21"/>
      <c r="M234" s="53" t="n">
        <v>44672</v>
      </c>
      <c r="N234" s="53" t="n">
        <v>44705</v>
      </c>
      <c r="O234" s="21" t="s">
        <v>1016</v>
      </c>
      <c r="P234" s="53" t="n">
        <v>44672</v>
      </c>
      <c r="Q234" s="21" t="s">
        <v>15</v>
      </c>
      <c r="R234" s="53" t="n">
        <v>44683</v>
      </c>
      <c r="S234" s="21" t="s">
        <v>15</v>
      </c>
      <c r="T234" s="53" t="n">
        <v>44672</v>
      </c>
      <c r="U234" s="21" t="s">
        <v>15</v>
      </c>
      <c r="V234" s="53" t="n">
        <v>44685</v>
      </c>
      <c r="W234" s="21" t="s">
        <v>15</v>
      </c>
      <c r="X234" s="53" t="n">
        <v>44686</v>
      </c>
      <c r="Y234" s="21" t="s">
        <v>15</v>
      </c>
      <c r="Z234" s="53" t="n">
        <v>44685</v>
      </c>
      <c r="AA234" s="21" t="s">
        <v>15</v>
      </c>
      <c r="AB234" s="53" t="n">
        <v>44690</v>
      </c>
      <c r="AC234" s="21" t="s">
        <v>15</v>
      </c>
      <c r="AD234" s="53" t="n">
        <v>44697</v>
      </c>
      <c r="AE234" s="21" t="s">
        <v>15</v>
      </c>
      <c r="AF234" s="53" t="n">
        <v>44697</v>
      </c>
      <c r="AG234" s="21" t="s">
        <v>15</v>
      </c>
      <c r="AH234" s="53"/>
      <c r="AI234" s="21" t="s">
        <v>40</v>
      </c>
      <c r="AJ234" s="53" t="n">
        <v>44690</v>
      </c>
      <c r="AK234" s="21" t="s">
        <v>15</v>
      </c>
      <c r="AL234" s="21" t="s">
        <v>170</v>
      </c>
      <c r="AM234" s="21" t="s">
        <v>83</v>
      </c>
      <c r="AN234" s="54" t="n">
        <v>44719.5840277778</v>
      </c>
      <c r="AO234" s="21" t="s">
        <v>1017</v>
      </c>
      <c r="AP234" s="21"/>
      <c r="AQ234" s="21" t="s">
        <v>173</v>
      </c>
      <c r="AR234" s="21" t="s">
        <v>172</v>
      </c>
      <c r="AS234" s="0" t="s">
        <v>173</v>
      </c>
      <c r="AT234" s="21" t="s">
        <v>172</v>
      </c>
      <c r="AU234" s="0" t="s">
        <v>173</v>
      </c>
      <c r="AV234" s="0" t="n">
        <v>140</v>
      </c>
      <c r="AW234" s="0" t="s">
        <v>173</v>
      </c>
      <c r="AX234" s="0" t="n">
        <v>32</v>
      </c>
      <c r="AY234" s="0" t="s">
        <v>173</v>
      </c>
      <c r="AZ234" s="21" t="s">
        <v>172</v>
      </c>
      <c r="BA234" s="0" t="s">
        <v>173</v>
      </c>
      <c r="BB234" s="21" t="s">
        <v>172</v>
      </c>
      <c r="BC234" s="0" t="s">
        <v>173</v>
      </c>
      <c r="BF234" s="0" t="s">
        <v>1018</v>
      </c>
      <c r="BG234" s="21" t="s">
        <v>83</v>
      </c>
      <c r="BH234" s="54" t="n">
        <v>44719.6763888889</v>
      </c>
      <c r="BI234" s="21" t="s">
        <v>643</v>
      </c>
      <c r="BJ234" s="54" t="n">
        <v>44706.5333333333</v>
      </c>
      <c r="BK234" s="55" t="n">
        <f aca="false">COUNTIF(Reporte_Consolidación_2022___Copy[[#This Row],[Estado llamada]],"Realizada")</f>
        <v>1</v>
      </c>
      <c r="BL234" s="55" t="n">
        <f aca="false">COUNTIF(Reporte_Consolidación_2022___Copy[[#This Row],[Estado RID]],"Realizada")</f>
        <v>1</v>
      </c>
      <c r="BM234" s="55" t="n">
        <f aca="false">COUNTIF(Reporte_Consolidación_2022___Copy[[#This Row],[Estado Encuesta Directivos]],"Realizada")</f>
        <v>1</v>
      </c>
      <c r="BN234" s="55" t="n">
        <f aca="false">COUNTIF(Reporte_Consolidación_2022___Copy[[#This Row],[Estado PPT Programa Directivos]],"Realizada")</f>
        <v>1</v>
      </c>
      <c r="BO234" s="55" t="n">
        <f aca="false">COUNTIF(Reporte_Consolidación_2022___Copy[[#This Row],[Estado PPT Programa Docentes]],"Realizada")</f>
        <v>1</v>
      </c>
      <c r="BP234" s="55" t="n">
        <f aca="false">COUNTIF(Reporte_Consolidación_2022___Copy[[#This Row],[Estado Encuesta Docentes]],"Realizada")</f>
        <v>1</v>
      </c>
      <c r="BQ234" s="55" t="n">
        <f aca="false">COUNTIF(Reporte_Consolidación_2022___Copy[[#This Row],[Estado Taller PC Docentes]],"Realizada")</f>
        <v>1</v>
      </c>
      <c r="BR234" s="55" t="n">
        <f aca="false">COUNTIF(Reporte_Consolidación_2022___Copy[[#This Row],[Estado Encuesta Estudiantes]],"Realizada")</f>
        <v>1</v>
      </c>
      <c r="BS234" s="55" t="n">
        <f aca="false">COUNTIF(Reporte_Consolidación_2022___Copy[[#This Row],[Estado Infraestructura]],"Realizada")</f>
        <v>1</v>
      </c>
      <c r="BT234" s="55" t="n">
        <f aca="false">COUNTIF(Reporte_Consolidación_2022___Copy[[#This Row],[Estado Entrevista Líder Área Informática]],"Realizada")</f>
        <v>1</v>
      </c>
      <c r="BU234" s="55" t="n">
        <f aca="false">IF(Reporte_Consolidación_2022___Copy[[#This Row],[Estado Obs Aula]]="Realizada",1,IF(Reporte_Consolidación_2022___Copy[[#This Row],[Estado Obs Aula]]="NO aplica fichas",1,0))</f>
        <v>1</v>
      </c>
      <c r="BV234" s="55" t="n">
        <f aca="false">COUNTIF(Reporte_Consolidación_2022___Copy[[#This Row],[Estado Recolección Documental]],"Realizada")</f>
        <v>1</v>
      </c>
      <c r="BX234" s="56" t="n">
        <f aca="false">COUNTIF(Reporte_Consolidación_2022___Copy[[#This Row],[Nombre Coordinadora]:[Estado Recolección Documental]],"Realizada")</f>
        <v>11</v>
      </c>
      <c r="BY234" s="57" t="n">
        <f aca="false">BX234/12</f>
        <v>0.916666666666667</v>
      </c>
      <c r="BZ234" s="56" t="n">
        <f aca="false">IF(Reporte_Consolidación_2022___Copy[[#This Row],[Fecha Visita Día 1]]&gt;=DATE(2022,6,10),1,IF(Reporte_Consolidación_2022___Copy[[#This Row],[Fecha Visita Día 1]]="",2,0))</f>
        <v>0</v>
      </c>
      <c r="CA234" s="56" t="n">
        <f aca="false">IF(Reporte_Consolidación_2022___Copy[[#This Row],[Fecha Visita Día 2]]&gt;=DATE(2022,6,10),1,IF(Reporte_Consolidación_2022___Copy[[#This Row],[Fecha Visita Día 2]]="",2,0))</f>
        <v>0</v>
      </c>
    </row>
    <row r="235" customFormat="false" ht="15" hidden="true" customHeight="false" outlineLevel="0" collapsed="false">
      <c r="A235" s="21" t="s">
        <v>642</v>
      </c>
      <c r="B235" s="21" t="s">
        <v>643</v>
      </c>
      <c r="C235" s="21" t="s">
        <v>83</v>
      </c>
      <c r="D235" s="21" t="s">
        <v>889</v>
      </c>
      <c r="E235" s="21" t="s">
        <v>1010</v>
      </c>
      <c r="F235" s="21" t="s">
        <v>1019</v>
      </c>
      <c r="G235" s="52" t="n">
        <v>105001023965</v>
      </c>
      <c r="H235" s="0" t="n">
        <v>234</v>
      </c>
      <c r="I235" s="53" t="n">
        <v>44659</v>
      </c>
      <c r="J235" s="54" t="n">
        <v>0.591666666666667</v>
      </c>
      <c r="K235" s="21" t="s">
        <v>15</v>
      </c>
      <c r="L235" s="21" t="s">
        <v>1020</v>
      </c>
      <c r="M235" s="53" t="n">
        <v>44678</v>
      </c>
      <c r="N235" s="53" t="n">
        <v>44726</v>
      </c>
      <c r="O235" s="21" t="s">
        <v>1021</v>
      </c>
      <c r="P235" s="53" t="n">
        <v>44678</v>
      </c>
      <c r="Q235" s="21" t="s">
        <v>15</v>
      </c>
      <c r="R235" s="53" t="n">
        <v>44690</v>
      </c>
      <c r="S235" s="21" t="s">
        <v>15</v>
      </c>
      <c r="T235" s="53" t="n">
        <v>44678</v>
      </c>
      <c r="U235" s="21" t="s">
        <v>15</v>
      </c>
      <c r="V235" s="53" t="n">
        <v>44725</v>
      </c>
      <c r="W235" s="21" t="s">
        <v>23</v>
      </c>
      <c r="X235" s="53" t="n">
        <v>44725</v>
      </c>
      <c r="Y235" s="21" t="s">
        <v>23</v>
      </c>
      <c r="Z235" s="53" t="n">
        <v>44725</v>
      </c>
      <c r="AA235" s="21" t="s">
        <v>23</v>
      </c>
      <c r="AB235" s="53" t="n">
        <v>44704</v>
      </c>
      <c r="AC235" s="21" t="s">
        <v>15</v>
      </c>
      <c r="AD235" s="53" t="n">
        <v>44720</v>
      </c>
      <c r="AE235" s="21" t="s">
        <v>15</v>
      </c>
      <c r="AF235" s="53" t="n">
        <v>44720</v>
      </c>
      <c r="AG235" s="21" t="s">
        <v>15</v>
      </c>
      <c r="AH235" s="53"/>
      <c r="AI235" s="21" t="s">
        <v>40</v>
      </c>
      <c r="AJ235" s="53" t="n">
        <v>44698</v>
      </c>
      <c r="AK235" s="21" t="s">
        <v>15</v>
      </c>
      <c r="AL235" s="21" t="s">
        <v>22</v>
      </c>
      <c r="AM235" s="21" t="s">
        <v>83</v>
      </c>
      <c r="AN235" s="54" t="n">
        <v>44720.4458333333</v>
      </c>
      <c r="AO235" s="21" t="s">
        <v>1022</v>
      </c>
      <c r="AP235" s="21"/>
      <c r="AQ235" s="21"/>
      <c r="AR235" s="21"/>
      <c r="AT235" s="21" t="s">
        <v>172</v>
      </c>
      <c r="AV235" s="0" t="n">
        <v>114</v>
      </c>
      <c r="AW235" s="0" t="s">
        <v>667</v>
      </c>
      <c r="AZ235" s="21" t="s">
        <v>172</v>
      </c>
      <c r="BA235" s="0" t="s">
        <v>173</v>
      </c>
      <c r="BB235" s="21" t="s">
        <v>172</v>
      </c>
      <c r="BC235" s="0" t="s">
        <v>173</v>
      </c>
      <c r="BF235" s="0" t="s">
        <v>1023</v>
      </c>
      <c r="BG235" s="21" t="s">
        <v>83</v>
      </c>
      <c r="BH235" s="54" t="n">
        <v>44720.4465277778</v>
      </c>
      <c r="BI235" s="21" t="s">
        <v>643</v>
      </c>
      <c r="BJ235" s="54" t="n">
        <v>44708.7972222222</v>
      </c>
      <c r="BK235" s="55" t="n">
        <f aca="false">COUNTIF(Reporte_Consolidación_2022___Copy[[#This Row],[Estado llamada]],"Realizada")</f>
        <v>1</v>
      </c>
      <c r="BL235" s="55" t="n">
        <f aca="false">COUNTIF(Reporte_Consolidación_2022___Copy[[#This Row],[Estado RID]],"Realizada")</f>
        <v>1</v>
      </c>
      <c r="BM235" s="55" t="n">
        <f aca="false">COUNTIF(Reporte_Consolidación_2022___Copy[[#This Row],[Estado Encuesta Directivos]],"Realizada")</f>
        <v>1</v>
      </c>
      <c r="BN235" s="55" t="n">
        <f aca="false">COUNTIF(Reporte_Consolidación_2022___Copy[[#This Row],[Estado PPT Programa Directivos]],"Realizada")</f>
        <v>1</v>
      </c>
      <c r="BO235" s="55" t="n">
        <f aca="false">COUNTIF(Reporte_Consolidación_2022___Copy[[#This Row],[Estado PPT Programa Docentes]],"Realizada")</f>
        <v>0</v>
      </c>
      <c r="BP235" s="55" t="n">
        <f aca="false">COUNTIF(Reporte_Consolidación_2022___Copy[[#This Row],[Estado Encuesta Docentes]],"Realizada")</f>
        <v>0</v>
      </c>
      <c r="BQ235" s="55" t="n">
        <f aca="false">COUNTIF(Reporte_Consolidación_2022___Copy[[#This Row],[Estado Taller PC Docentes]],"Realizada")</f>
        <v>0</v>
      </c>
      <c r="BR235" s="55" t="n">
        <f aca="false">COUNTIF(Reporte_Consolidación_2022___Copy[[#This Row],[Estado Encuesta Estudiantes]],"Realizada")</f>
        <v>1</v>
      </c>
      <c r="BS235" s="55" t="n">
        <f aca="false">COUNTIF(Reporte_Consolidación_2022___Copy[[#This Row],[Estado Infraestructura]],"Realizada")</f>
        <v>1</v>
      </c>
      <c r="BT235" s="55" t="n">
        <f aca="false">COUNTIF(Reporte_Consolidación_2022___Copy[[#This Row],[Estado Entrevista Líder Área Informática]],"Realizada")</f>
        <v>1</v>
      </c>
      <c r="BU235" s="55" t="n">
        <f aca="false">IF(Reporte_Consolidación_2022___Copy[[#This Row],[Estado Obs Aula]]="Realizada",1,IF(Reporte_Consolidación_2022___Copy[[#This Row],[Estado Obs Aula]]="NO aplica fichas",1,0))</f>
        <v>1</v>
      </c>
      <c r="BV235" s="55" t="n">
        <f aca="false">COUNTIF(Reporte_Consolidación_2022___Copy[[#This Row],[Estado Recolección Documental]],"Realizada")</f>
        <v>1</v>
      </c>
      <c r="BX235" s="56" t="n">
        <f aca="false">COUNTIF(Reporte_Consolidación_2022___Copy[[#This Row],[Nombre Coordinadora]:[Estado Recolección Documental]],"Realizada")</f>
        <v>8</v>
      </c>
      <c r="BY235" s="57" t="n">
        <f aca="false">BX235/12</f>
        <v>0.666666666666667</v>
      </c>
      <c r="BZ235" s="56" t="n">
        <f aca="false">IF(Reporte_Consolidación_2022___Copy[[#This Row],[Fecha Visita Día 1]]&gt;=DATE(2022,6,10),1,IF(Reporte_Consolidación_2022___Copy[[#This Row],[Fecha Visita Día 1]]="",2,0))</f>
        <v>0</v>
      </c>
      <c r="CA235" s="56" t="n">
        <f aca="false">IF(Reporte_Consolidación_2022___Copy[[#This Row],[Fecha Visita Día 2]]&gt;=DATE(2022,6,10),1,IF(Reporte_Consolidación_2022___Copy[[#This Row],[Fecha Visita Día 2]]="",2,0))</f>
        <v>1</v>
      </c>
    </row>
    <row r="236" customFormat="false" ht="15" hidden="true" customHeight="false" outlineLevel="0" collapsed="false">
      <c r="A236" s="21" t="s">
        <v>642</v>
      </c>
      <c r="B236" s="21" t="s">
        <v>643</v>
      </c>
      <c r="C236" s="21" t="s">
        <v>83</v>
      </c>
      <c r="D236" s="21" t="s">
        <v>889</v>
      </c>
      <c r="E236" s="21" t="s">
        <v>1010</v>
      </c>
      <c r="F236" s="21" t="s">
        <v>1024</v>
      </c>
      <c r="G236" s="52" t="n">
        <v>105001000876</v>
      </c>
      <c r="H236" s="0" t="n">
        <v>235</v>
      </c>
      <c r="I236" s="53" t="n">
        <v>44659</v>
      </c>
      <c r="J236" s="54" t="n">
        <v>0.625</v>
      </c>
      <c r="K236" s="21" t="s">
        <v>15</v>
      </c>
      <c r="L236" s="21" t="s">
        <v>1025</v>
      </c>
      <c r="M236" s="53" t="n">
        <v>44669</v>
      </c>
      <c r="N236" s="53" t="n">
        <v>44690</v>
      </c>
      <c r="O236" s="21" t="s">
        <v>1026</v>
      </c>
      <c r="P236" s="53" t="n">
        <v>44669</v>
      </c>
      <c r="Q236" s="21" t="s">
        <v>15</v>
      </c>
      <c r="R236" s="53" t="n">
        <v>44669</v>
      </c>
      <c r="S236" s="21" t="s">
        <v>15</v>
      </c>
      <c r="T236" s="53" t="n">
        <v>44669</v>
      </c>
      <c r="U236" s="21" t="s">
        <v>15</v>
      </c>
      <c r="V236" s="53" t="n">
        <v>44671</v>
      </c>
      <c r="W236" s="21" t="s">
        <v>15</v>
      </c>
      <c r="X236" s="53" t="n">
        <v>44673</v>
      </c>
      <c r="Y236" s="21" t="s">
        <v>15</v>
      </c>
      <c r="Z236" s="53" t="n">
        <v>44673</v>
      </c>
      <c r="AA236" s="21" t="s">
        <v>15</v>
      </c>
      <c r="AB236" s="53" t="n">
        <v>44683</v>
      </c>
      <c r="AC236" s="21" t="s">
        <v>15</v>
      </c>
      <c r="AD236" s="53" t="n">
        <v>44690</v>
      </c>
      <c r="AE236" s="21" t="s">
        <v>15</v>
      </c>
      <c r="AF236" s="53" t="n">
        <v>44671</v>
      </c>
      <c r="AG236" s="21" t="s">
        <v>15</v>
      </c>
      <c r="AH236" s="53"/>
      <c r="AI236" s="21" t="s">
        <v>40</v>
      </c>
      <c r="AJ236" s="53" t="n">
        <v>44683</v>
      </c>
      <c r="AK236" s="21" t="s">
        <v>15</v>
      </c>
      <c r="AL236" s="21" t="s">
        <v>170</v>
      </c>
      <c r="AM236" s="21" t="s">
        <v>83</v>
      </c>
      <c r="AN236" s="54" t="n">
        <v>44719.5840277778</v>
      </c>
      <c r="AO236" s="21" t="s">
        <v>1027</v>
      </c>
      <c r="AP236" s="21"/>
      <c r="AQ236" s="21" t="s">
        <v>173</v>
      </c>
      <c r="AR236" s="21" t="s">
        <v>172</v>
      </c>
      <c r="AS236" s="0" t="s">
        <v>173</v>
      </c>
      <c r="AT236" s="21" t="s">
        <v>172</v>
      </c>
      <c r="AU236" s="0" t="s">
        <v>173</v>
      </c>
      <c r="AV236" s="0" t="n">
        <v>122</v>
      </c>
      <c r="AW236" s="0" t="s">
        <v>173</v>
      </c>
      <c r="AX236" s="0" t="n">
        <v>36</v>
      </c>
      <c r="AY236" s="0" t="s">
        <v>173</v>
      </c>
      <c r="AZ236" s="21" t="s">
        <v>172</v>
      </c>
      <c r="BA236" s="0" t="s">
        <v>173</v>
      </c>
      <c r="BB236" s="21" t="s">
        <v>172</v>
      </c>
      <c r="BC236" s="0" t="s">
        <v>173</v>
      </c>
      <c r="BG236" s="21" t="s">
        <v>83</v>
      </c>
      <c r="BH236" s="54" t="n">
        <v>44719.6763888889</v>
      </c>
      <c r="BI236" s="21" t="s">
        <v>643</v>
      </c>
      <c r="BJ236" s="54" t="n">
        <v>44698.8944444444</v>
      </c>
      <c r="BK236" s="55" t="n">
        <f aca="false">COUNTIF(Reporte_Consolidación_2022___Copy[[#This Row],[Estado llamada]],"Realizada")</f>
        <v>1</v>
      </c>
      <c r="BL236" s="55" t="n">
        <f aca="false">COUNTIF(Reporte_Consolidación_2022___Copy[[#This Row],[Estado RID]],"Realizada")</f>
        <v>1</v>
      </c>
      <c r="BM236" s="55" t="n">
        <f aca="false">COUNTIF(Reporte_Consolidación_2022___Copy[[#This Row],[Estado Encuesta Directivos]],"Realizada")</f>
        <v>1</v>
      </c>
      <c r="BN236" s="55" t="n">
        <f aca="false">COUNTIF(Reporte_Consolidación_2022___Copy[[#This Row],[Estado PPT Programa Directivos]],"Realizada")</f>
        <v>1</v>
      </c>
      <c r="BO236" s="55" t="n">
        <f aca="false">COUNTIF(Reporte_Consolidación_2022___Copy[[#This Row],[Estado PPT Programa Docentes]],"Realizada")</f>
        <v>1</v>
      </c>
      <c r="BP236" s="55" t="n">
        <f aca="false">COUNTIF(Reporte_Consolidación_2022___Copy[[#This Row],[Estado Encuesta Docentes]],"Realizada")</f>
        <v>1</v>
      </c>
      <c r="BQ236" s="55" t="n">
        <f aca="false">COUNTIF(Reporte_Consolidación_2022___Copy[[#This Row],[Estado Taller PC Docentes]],"Realizada")</f>
        <v>1</v>
      </c>
      <c r="BR236" s="55" t="n">
        <f aca="false">COUNTIF(Reporte_Consolidación_2022___Copy[[#This Row],[Estado Encuesta Estudiantes]],"Realizada")</f>
        <v>1</v>
      </c>
      <c r="BS236" s="55" t="n">
        <f aca="false">COUNTIF(Reporte_Consolidación_2022___Copy[[#This Row],[Estado Infraestructura]],"Realizada")</f>
        <v>1</v>
      </c>
      <c r="BT236" s="55" t="n">
        <f aca="false">COUNTIF(Reporte_Consolidación_2022___Copy[[#This Row],[Estado Entrevista Líder Área Informática]],"Realizada")</f>
        <v>1</v>
      </c>
      <c r="BU236" s="55" t="n">
        <f aca="false">IF(Reporte_Consolidación_2022___Copy[[#This Row],[Estado Obs Aula]]="Realizada",1,IF(Reporte_Consolidación_2022___Copy[[#This Row],[Estado Obs Aula]]="NO aplica fichas",1,0))</f>
        <v>1</v>
      </c>
      <c r="BV236" s="55" t="n">
        <f aca="false">COUNTIF(Reporte_Consolidación_2022___Copy[[#This Row],[Estado Recolección Documental]],"Realizada")</f>
        <v>1</v>
      </c>
      <c r="BX236" s="56" t="n">
        <f aca="false">COUNTIF(Reporte_Consolidación_2022___Copy[[#This Row],[Nombre Coordinadora]:[Estado Recolección Documental]],"Realizada")</f>
        <v>11</v>
      </c>
      <c r="BY236" s="57" t="n">
        <f aca="false">BX236/12</f>
        <v>0.916666666666667</v>
      </c>
      <c r="BZ236" s="56" t="n">
        <f aca="false">IF(Reporte_Consolidación_2022___Copy[[#This Row],[Fecha Visita Día 1]]&gt;=DATE(2022,6,10),1,IF(Reporte_Consolidación_2022___Copy[[#This Row],[Fecha Visita Día 1]]="",2,0))</f>
        <v>0</v>
      </c>
      <c r="CA236" s="56" t="n">
        <f aca="false">IF(Reporte_Consolidación_2022___Copy[[#This Row],[Fecha Visita Día 2]]&gt;=DATE(2022,6,10),1,IF(Reporte_Consolidación_2022___Copy[[#This Row],[Fecha Visita Día 2]]="",2,0))</f>
        <v>0</v>
      </c>
    </row>
    <row r="237" customFormat="false" ht="15" hidden="false" customHeight="false" outlineLevel="0" collapsed="false">
      <c r="A237" s="21" t="s">
        <v>642</v>
      </c>
      <c r="B237" s="21" t="s">
        <v>643</v>
      </c>
      <c r="C237" s="58" t="s">
        <v>83</v>
      </c>
      <c r="D237" s="21" t="s">
        <v>889</v>
      </c>
      <c r="E237" s="21" t="s">
        <v>1010</v>
      </c>
      <c r="F237" s="21" t="s">
        <v>1028</v>
      </c>
      <c r="G237" s="52" t="n">
        <v>105001000621</v>
      </c>
      <c r="H237" s="0" t="n">
        <v>236</v>
      </c>
      <c r="I237" s="53" t="n">
        <v>44659</v>
      </c>
      <c r="J237" s="54" t="n">
        <v>0.61875</v>
      </c>
      <c r="K237" s="21" t="s">
        <v>15</v>
      </c>
      <c r="L237" s="21" t="s">
        <v>1029</v>
      </c>
      <c r="M237" s="53" t="n">
        <v>44670</v>
      </c>
      <c r="N237" s="53" t="n">
        <v>44701</v>
      </c>
      <c r="O237" s="21" t="s">
        <v>1030</v>
      </c>
      <c r="P237" s="53" t="n">
        <v>44670</v>
      </c>
      <c r="Q237" s="21" t="s">
        <v>15</v>
      </c>
      <c r="R237" s="53" t="n">
        <v>44671</v>
      </c>
      <c r="S237" s="21" t="s">
        <v>15</v>
      </c>
      <c r="T237" s="53" t="n">
        <v>44670</v>
      </c>
      <c r="U237" s="21" t="s">
        <v>15</v>
      </c>
      <c r="V237" s="53" t="n">
        <v>44691</v>
      </c>
      <c r="W237" s="21" t="s">
        <v>15</v>
      </c>
      <c r="X237" s="53" t="n">
        <v>44692</v>
      </c>
      <c r="Y237" s="21" t="s">
        <v>15</v>
      </c>
      <c r="Z237" s="53" t="n">
        <v>44691</v>
      </c>
      <c r="AA237" s="21" t="s">
        <v>15</v>
      </c>
      <c r="AB237" s="53" t="n">
        <v>44693</v>
      </c>
      <c r="AC237" s="21" t="s">
        <v>15</v>
      </c>
      <c r="AD237" s="53" t="n">
        <v>44701</v>
      </c>
      <c r="AE237" s="21" t="s">
        <v>15</v>
      </c>
      <c r="AF237" s="53" t="n">
        <v>44701</v>
      </c>
      <c r="AG237" s="21" t="s">
        <v>15</v>
      </c>
      <c r="AH237" s="59" t="n">
        <v>44701</v>
      </c>
      <c r="AI237" s="21" t="s">
        <v>15</v>
      </c>
      <c r="AJ237" s="53" t="n">
        <v>44678</v>
      </c>
      <c r="AK237" s="21" t="s">
        <v>15</v>
      </c>
      <c r="AL237" s="21" t="s">
        <v>170</v>
      </c>
      <c r="AM237" s="21" t="s">
        <v>83</v>
      </c>
      <c r="AN237" s="54" t="n">
        <v>44719.5833333333</v>
      </c>
      <c r="AO237" s="21" t="s">
        <v>1031</v>
      </c>
      <c r="AP237" s="21"/>
      <c r="AQ237" s="21" t="s">
        <v>173</v>
      </c>
      <c r="AR237" s="21" t="s">
        <v>172</v>
      </c>
      <c r="AS237" s="0" t="s">
        <v>173</v>
      </c>
      <c r="AT237" s="21" t="s">
        <v>172</v>
      </c>
      <c r="AU237" s="0" t="s">
        <v>173</v>
      </c>
      <c r="AV237" s="0" t="n">
        <v>119</v>
      </c>
      <c r="AW237" s="0" t="s">
        <v>173</v>
      </c>
      <c r="AX237" s="0" t="n">
        <v>18</v>
      </c>
      <c r="AY237" s="0" t="s">
        <v>173</v>
      </c>
      <c r="AZ237" s="21" t="s">
        <v>172</v>
      </c>
      <c r="BA237" s="0" t="s">
        <v>173</v>
      </c>
      <c r="BB237" s="21" t="s">
        <v>172</v>
      </c>
      <c r="BC237" s="0" t="s">
        <v>173</v>
      </c>
      <c r="BG237" s="21" t="s">
        <v>83</v>
      </c>
      <c r="BH237" s="54" t="n">
        <v>44719.6763888889</v>
      </c>
      <c r="BI237" s="21" t="s">
        <v>643</v>
      </c>
      <c r="BJ237" s="54" t="n">
        <v>44706.5347222222</v>
      </c>
      <c r="BK237" s="55" t="n">
        <f aca="false">COUNTIF(Reporte_Consolidación_2022___Copy[[#This Row],[Estado llamada]],"Realizada")</f>
        <v>1</v>
      </c>
      <c r="BL237" s="55" t="n">
        <f aca="false">COUNTIF(Reporte_Consolidación_2022___Copy[[#This Row],[Estado RID]],"Realizada")</f>
        <v>1</v>
      </c>
      <c r="BM237" s="55" t="n">
        <f aca="false">COUNTIF(Reporte_Consolidación_2022___Copy[[#This Row],[Estado Encuesta Directivos]],"Realizada")</f>
        <v>1</v>
      </c>
      <c r="BN237" s="55" t="n">
        <f aca="false">COUNTIF(Reporte_Consolidación_2022___Copy[[#This Row],[Estado PPT Programa Directivos]],"Realizada")</f>
        <v>1</v>
      </c>
      <c r="BO237" s="55" t="n">
        <f aca="false">COUNTIF(Reporte_Consolidación_2022___Copy[[#This Row],[Estado PPT Programa Docentes]],"Realizada")</f>
        <v>1</v>
      </c>
      <c r="BP237" s="55" t="n">
        <f aca="false">COUNTIF(Reporte_Consolidación_2022___Copy[[#This Row],[Estado Encuesta Docentes]],"Realizada")</f>
        <v>1</v>
      </c>
      <c r="BQ237" s="55" t="n">
        <f aca="false">COUNTIF(Reporte_Consolidación_2022___Copy[[#This Row],[Estado Taller PC Docentes]],"Realizada")</f>
        <v>1</v>
      </c>
      <c r="BR237" s="55" t="n">
        <f aca="false">COUNTIF(Reporte_Consolidación_2022___Copy[[#This Row],[Estado Encuesta Estudiantes]],"Realizada")</f>
        <v>1</v>
      </c>
      <c r="BS237" s="55" t="n">
        <f aca="false">COUNTIF(Reporte_Consolidación_2022___Copy[[#This Row],[Estado Infraestructura]],"Realizada")</f>
        <v>1</v>
      </c>
      <c r="BT237" s="55" t="n">
        <f aca="false">COUNTIF(Reporte_Consolidación_2022___Copy[[#This Row],[Estado Entrevista Líder Área Informática]],"Realizada")</f>
        <v>1</v>
      </c>
      <c r="BU237" s="55" t="n">
        <f aca="false">IF(Reporte_Consolidación_2022___Copy[[#This Row],[Estado Obs Aula]]="Realizada",1,IF(Reporte_Consolidación_2022___Copy[[#This Row],[Estado Obs Aula]]="NO aplica fichas",1,0))</f>
        <v>1</v>
      </c>
      <c r="BV237" s="55" t="n">
        <f aca="false">COUNTIF(Reporte_Consolidación_2022___Copy[[#This Row],[Estado Recolección Documental]],"Realizada")</f>
        <v>1</v>
      </c>
      <c r="BX237" s="56" t="n">
        <f aca="false">COUNTIF(Reporte_Consolidación_2022___Copy[[#This Row],[Nombre Coordinadora]:[Estado Recolección Documental]],"Realizada")</f>
        <v>12</v>
      </c>
      <c r="BY237" s="57" t="n">
        <f aca="false">BX237/12</f>
        <v>1</v>
      </c>
      <c r="BZ237" s="56" t="n">
        <f aca="false">IF(Reporte_Consolidación_2022___Copy[[#This Row],[Fecha Visita Día 1]]&gt;=DATE(2022,6,10),1,IF(Reporte_Consolidación_2022___Copy[[#This Row],[Fecha Visita Día 1]]="",2,0))</f>
        <v>0</v>
      </c>
      <c r="CA237" s="56" t="n">
        <f aca="false">IF(Reporte_Consolidación_2022___Copy[[#This Row],[Fecha Visita Día 2]]&gt;=DATE(2022,6,10),1,IF(Reporte_Consolidación_2022___Copy[[#This Row],[Fecha Visita Día 2]]="",2,0))</f>
        <v>0</v>
      </c>
    </row>
    <row r="238" customFormat="false" ht="15" hidden="true" customHeight="false" outlineLevel="0" collapsed="false">
      <c r="A238" s="21" t="s">
        <v>642</v>
      </c>
      <c r="B238" s="21" t="s">
        <v>643</v>
      </c>
      <c r="C238" s="21" t="s">
        <v>83</v>
      </c>
      <c r="D238" s="21" t="s">
        <v>889</v>
      </c>
      <c r="E238" s="21" t="s">
        <v>1010</v>
      </c>
      <c r="F238" s="21" t="s">
        <v>1032</v>
      </c>
      <c r="G238" s="52" t="n">
        <v>105001002038</v>
      </c>
      <c r="H238" s="0" t="n">
        <v>237</v>
      </c>
      <c r="I238" s="53" t="n">
        <v>44659</v>
      </c>
      <c r="J238" s="54" t="n">
        <v>0.600694444444444</v>
      </c>
      <c r="K238" s="21" t="s">
        <v>15</v>
      </c>
      <c r="L238" s="21"/>
      <c r="M238" s="53" t="n">
        <v>44669</v>
      </c>
      <c r="N238" s="53" t="n">
        <v>44697</v>
      </c>
      <c r="O238" s="21" t="s">
        <v>1033</v>
      </c>
      <c r="P238" s="53" t="n">
        <v>44669</v>
      </c>
      <c r="Q238" s="21" t="s">
        <v>15</v>
      </c>
      <c r="R238" s="53" t="n">
        <v>44677</v>
      </c>
      <c r="S238" s="21" t="s">
        <v>15</v>
      </c>
      <c r="T238" s="53" t="n">
        <v>44669</v>
      </c>
      <c r="U238" s="21" t="s">
        <v>15</v>
      </c>
      <c r="V238" s="53" t="n">
        <v>44677</v>
      </c>
      <c r="W238" s="21" t="s">
        <v>15</v>
      </c>
      <c r="X238" s="53" t="n">
        <v>44677</v>
      </c>
      <c r="Y238" s="21" t="s">
        <v>15</v>
      </c>
      <c r="Z238" s="53" t="n">
        <v>44677</v>
      </c>
      <c r="AA238" s="21" t="s">
        <v>15</v>
      </c>
      <c r="AB238" s="53" t="n">
        <v>44684</v>
      </c>
      <c r="AC238" s="21" t="s">
        <v>15</v>
      </c>
      <c r="AD238" s="53" t="n">
        <v>44692</v>
      </c>
      <c r="AE238" s="21" t="s">
        <v>15</v>
      </c>
      <c r="AF238" s="53" t="n">
        <v>44673</v>
      </c>
      <c r="AG238" s="21" t="s">
        <v>15</v>
      </c>
      <c r="AH238" s="53"/>
      <c r="AI238" s="21" t="s">
        <v>40</v>
      </c>
      <c r="AJ238" s="53" t="n">
        <v>44683</v>
      </c>
      <c r="AK238" s="21" t="s">
        <v>15</v>
      </c>
      <c r="AL238" s="21" t="s">
        <v>170</v>
      </c>
      <c r="AM238" s="21" t="s">
        <v>83</v>
      </c>
      <c r="AN238" s="54" t="n">
        <v>44719.5833333333</v>
      </c>
      <c r="AO238" s="21" t="s">
        <v>1034</v>
      </c>
      <c r="AP238" s="21"/>
      <c r="AQ238" s="21" t="s">
        <v>173</v>
      </c>
      <c r="AR238" s="21" t="s">
        <v>172</v>
      </c>
      <c r="AS238" s="0" t="s">
        <v>173</v>
      </c>
      <c r="AT238" s="21" t="s">
        <v>172</v>
      </c>
      <c r="AU238" s="0" t="s">
        <v>173</v>
      </c>
      <c r="AV238" s="0" t="n">
        <v>150</v>
      </c>
      <c r="AW238" s="0" t="s">
        <v>173</v>
      </c>
      <c r="AX238" s="0" t="n">
        <v>27</v>
      </c>
      <c r="AY238" s="0" t="s">
        <v>173</v>
      </c>
      <c r="AZ238" s="21" t="s">
        <v>172</v>
      </c>
      <c r="BA238" s="0" t="s">
        <v>173</v>
      </c>
      <c r="BB238" s="21" t="s">
        <v>172</v>
      </c>
      <c r="BC238" s="0" t="s">
        <v>173</v>
      </c>
      <c r="BF238" s="0" t="s">
        <v>1023</v>
      </c>
      <c r="BG238" s="21" t="s">
        <v>83</v>
      </c>
      <c r="BH238" s="54" t="n">
        <v>44719.6763888889</v>
      </c>
      <c r="BI238" s="21" t="s">
        <v>643</v>
      </c>
      <c r="BJ238" s="54" t="n">
        <v>44701.7541666667</v>
      </c>
      <c r="BK238" s="55" t="n">
        <f aca="false">COUNTIF(Reporte_Consolidación_2022___Copy[[#This Row],[Estado llamada]],"Realizada")</f>
        <v>1</v>
      </c>
      <c r="BL238" s="55" t="n">
        <f aca="false">COUNTIF(Reporte_Consolidación_2022___Copy[[#This Row],[Estado RID]],"Realizada")</f>
        <v>1</v>
      </c>
      <c r="BM238" s="55" t="n">
        <f aca="false">COUNTIF(Reporte_Consolidación_2022___Copy[[#This Row],[Estado Encuesta Directivos]],"Realizada")</f>
        <v>1</v>
      </c>
      <c r="BN238" s="55" t="n">
        <f aca="false">COUNTIF(Reporte_Consolidación_2022___Copy[[#This Row],[Estado PPT Programa Directivos]],"Realizada")</f>
        <v>1</v>
      </c>
      <c r="BO238" s="55" t="n">
        <f aca="false">COUNTIF(Reporte_Consolidación_2022___Copy[[#This Row],[Estado PPT Programa Docentes]],"Realizada")</f>
        <v>1</v>
      </c>
      <c r="BP238" s="55" t="n">
        <f aca="false">COUNTIF(Reporte_Consolidación_2022___Copy[[#This Row],[Estado Encuesta Docentes]],"Realizada")</f>
        <v>1</v>
      </c>
      <c r="BQ238" s="55" t="n">
        <f aca="false">COUNTIF(Reporte_Consolidación_2022___Copy[[#This Row],[Estado Taller PC Docentes]],"Realizada")</f>
        <v>1</v>
      </c>
      <c r="BR238" s="55" t="n">
        <f aca="false">COUNTIF(Reporte_Consolidación_2022___Copy[[#This Row],[Estado Encuesta Estudiantes]],"Realizada")</f>
        <v>1</v>
      </c>
      <c r="BS238" s="55" t="n">
        <f aca="false">COUNTIF(Reporte_Consolidación_2022___Copy[[#This Row],[Estado Infraestructura]],"Realizada")</f>
        <v>1</v>
      </c>
      <c r="BT238" s="55" t="n">
        <f aca="false">COUNTIF(Reporte_Consolidación_2022___Copy[[#This Row],[Estado Entrevista Líder Área Informática]],"Realizada")</f>
        <v>1</v>
      </c>
      <c r="BU238" s="55" t="n">
        <f aca="false">IF(Reporte_Consolidación_2022___Copy[[#This Row],[Estado Obs Aula]]="Realizada",1,IF(Reporte_Consolidación_2022___Copy[[#This Row],[Estado Obs Aula]]="NO aplica fichas",1,0))</f>
        <v>1</v>
      </c>
      <c r="BV238" s="55" t="n">
        <f aca="false">COUNTIF(Reporte_Consolidación_2022___Copy[[#This Row],[Estado Recolección Documental]],"Realizada")</f>
        <v>1</v>
      </c>
      <c r="BX238" s="56" t="n">
        <f aca="false">COUNTIF(Reporte_Consolidación_2022___Copy[[#This Row],[Nombre Coordinadora]:[Estado Recolección Documental]],"Realizada")</f>
        <v>11</v>
      </c>
      <c r="BY238" s="57" t="n">
        <f aca="false">BX238/12</f>
        <v>0.916666666666667</v>
      </c>
      <c r="BZ238" s="56" t="n">
        <f aca="false">IF(Reporte_Consolidación_2022___Copy[[#This Row],[Fecha Visita Día 1]]&gt;=DATE(2022,6,10),1,IF(Reporte_Consolidación_2022___Copy[[#This Row],[Fecha Visita Día 1]]="",2,0))</f>
        <v>0</v>
      </c>
      <c r="CA238" s="56" t="n">
        <f aca="false">IF(Reporte_Consolidación_2022___Copy[[#This Row],[Fecha Visita Día 2]]&gt;=DATE(2022,6,10),1,IF(Reporte_Consolidación_2022___Copy[[#This Row],[Fecha Visita Día 2]]="",2,0))</f>
        <v>0</v>
      </c>
    </row>
    <row r="239" customFormat="false" ht="15" hidden="true" customHeight="false" outlineLevel="0" collapsed="false">
      <c r="A239" s="21" t="s">
        <v>642</v>
      </c>
      <c r="B239" s="21" t="s">
        <v>643</v>
      </c>
      <c r="C239" s="21" t="s">
        <v>83</v>
      </c>
      <c r="D239" s="21" t="s">
        <v>889</v>
      </c>
      <c r="E239" s="21" t="s">
        <v>1010</v>
      </c>
      <c r="F239" s="21" t="s">
        <v>1035</v>
      </c>
      <c r="G239" s="52" t="n">
        <v>205001019318</v>
      </c>
      <c r="H239" s="0" t="n">
        <v>238</v>
      </c>
      <c r="I239" s="53" t="n">
        <v>44659</v>
      </c>
      <c r="J239" s="54" t="n">
        <v>0.595138888888889</v>
      </c>
      <c r="K239" s="21" t="s">
        <v>15</v>
      </c>
      <c r="L239" s="21"/>
      <c r="M239" s="53" t="n">
        <v>44670</v>
      </c>
      <c r="N239" s="53" t="n">
        <v>44693</v>
      </c>
      <c r="O239" s="21" t="s">
        <v>1036</v>
      </c>
      <c r="P239" s="53" t="n">
        <v>44670</v>
      </c>
      <c r="Q239" s="21" t="s">
        <v>15</v>
      </c>
      <c r="R239" s="53" t="n">
        <v>44671</v>
      </c>
      <c r="S239" s="21" t="s">
        <v>15</v>
      </c>
      <c r="T239" s="53" t="n">
        <v>44670</v>
      </c>
      <c r="U239" s="21" t="s">
        <v>15</v>
      </c>
      <c r="V239" s="53" t="n">
        <v>44677</v>
      </c>
      <c r="W239" s="21" t="s">
        <v>15</v>
      </c>
      <c r="X239" s="53" t="n">
        <v>44677</v>
      </c>
      <c r="Y239" s="21" t="s">
        <v>15</v>
      </c>
      <c r="Z239" s="53" t="n">
        <v>44677</v>
      </c>
      <c r="AA239" s="21" t="s">
        <v>15</v>
      </c>
      <c r="AB239" s="53" t="n">
        <v>44679</v>
      </c>
      <c r="AC239" s="21" t="s">
        <v>15</v>
      </c>
      <c r="AD239" s="53" t="n">
        <v>44693</v>
      </c>
      <c r="AE239" s="21" t="s">
        <v>15</v>
      </c>
      <c r="AF239" s="53" t="n">
        <v>44685</v>
      </c>
      <c r="AG239" s="21" t="s">
        <v>15</v>
      </c>
      <c r="AH239" s="53"/>
      <c r="AI239" s="21" t="s">
        <v>40</v>
      </c>
      <c r="AJ239" s="53" t="n">
        <v>44679</v>
      </c>
      <c r="AK239" s="21" t="s">
        <v>15</v>
      </c>
      <c r="AL239" s="21" t="s">
        <v>170</v>
      </c>
      <c r="AM239" s="21" t="s">
        <v>83</v>
      </c>
      <c r="AN239" s="54" t="n">
        <v>44719.5833333333</v>
      </c>
      <c r="AO239" s="21" t="s">
        <v>1037</v>
      </c>
      <c r="AP239" s="21"/>
      <c r="AQ239" s="21" t="s">
        <v>173</v>
      </c>
      <c r="AR239" s="21" t="s">
        <v>172</v>
      </c>
      <c r="AS239" s="0" t="s">
        <v>173</v>
      </c>
      <c r="AT239" s="21" t="s">
        <v>172</v>
      </c>
      <c r="AU239" s="0" t="s">
        <v>173</v>
      </c>
      <c r="AV239" s="0" t="n">
        <v>109</v>
      </c>
      <c r="AW239" s="0" t="s">
        <v>173</v>
      </c>
      <c r="AX239" s="0" t="n">
        <v>48</v>
      </c>
      <c r="AY239" s="0" t="s">
        <v>173</v>
      </c>
      <c r="AZ239" s="21" t="s">
        <v>172</v>
      </c>
      <c r="BA239" s="0" t="s">
        <v>173</v>
      </c>
      <c r="BB239" s="21" t="s">
        <v>172</v>
      </c>
      <c r="BC239" s="0" t="s">
        <v>173</v>
      </c>
      <c r="BF239" s="0" t="s">
        <v>1023</v>
      </c>
      <c r="BG239" s="21" t="s">
        <v>83</v>
      </c>
      <c r="BH239" s="54" t="n">
        <v>44719.6763888889</v>
      </c>
      <c r="BI239" s="21" t="s">
        <v>643</v>
      </c>
      <c r="BJ239" s="54" t="n">
        <v>44701.7541666667</v>
      </c>
      <c r="BK239" s="55" t="n">
        <f aca="false">COUNTIF(Reporte_Consolidación_2022___Copy[[#This Row],[Estado llamada]],"Realizada")</f>
        <v>1</v>
      </c>
      <c r="BL239" s="55" t="n">
        <f aca="false">COUNTIF(Reporte_Consolidación_2022___Copy[[#This Row],[Estado RID]],"Realizada")</f>
        <v>1</v>
      </c>
      <c r="BM239" s="55" t="n">
        <f aca="false">COUNTIF(Reporte_Consolidación_2022___Copy[[#This Row],[Estado Encuesta Directivos]],"Realizada")</f>
        <v>1</v>
      </c>
      <c r="BN239" s="55" t="n">
        <f aca="false">COUNTIF(Reporte_Consolidación_2022___Copy[[#This Row],[Estado PPT Programa Directivos]],"Realizada")</f>
        <v>1</v>
      </c>
      <c r="BO239" s="55" t="n">
        <f aca="false">COUNTIF(Reporte_Consolidación_2022___Copy[[#This Row],[Estado PPT Programa Docentes]],"Realizada")</f>
        <v>1</v>
      </c>
      <c r="BP239" s="55" t="n">
        <f aca="false">COUNTIF(Reporte_Consolidación_2022___Copy[[#This Row],[Estado Encuesta Docentes]],"Realizada")</f>
        <v>1</v>
      </c>
      <c r="BQ239" s="55" t="n">
        <f aca="false">COUNTIF(Reporte_Consolidación_2022___Copy[[#This Row],[Estado Taller PC Docentes]],"Realizada")</f>
        <v>1</v>
      </c>
      <c r="BR239" s="55" t="n">
        <f aca="false">COUNTIF(Reporte_Consolidación_2022___Copy[[#This Row],[Estado Encuesta Estudiantes]],"Realizada")</f>
        <v>1</v>
      </c>
      <c r="BS239" s="55" t="n">
        <f aca="false">COUNTIF(Reporte_Consolidación_2022___Copy[[#This Row],[Estado Infraestructura]],"Realizada")</f>
        <v>1</v>
      </c>
      <c r="BT239" s="55" t="n">
        <f aca="false">COUNTIF(Reporte_Consolidación_2022___Copy[[#This Row],[Estado Entrevista Líder Área Informática]],"Realizada")</f>
        <v>1</v>
      </c>
      <c r="BU239" s="55" t="n">
        <f aca="false">IF(Reporte_Consolidación_2022___Copy[[#This Row],[Estado Obs Aula]]="Realizada",1,IF(Reporte_Consolidación_2022___Copy[[#This Row],[Estado Obs Aula]]="NO aplica fichas",1,0))</f>
        <v>1</v>
      </c>
      <c r="BV239" s="55" t="n">
        <f aca="false">COUNTIF(Reporte_Consolidación_2022___Copy[[#This Row],[Estado Recolección Documental]],"Realizada")</f>
        <v>1</v>
      </c>
      <c r="BX239" s="56" t="n">
        <f aca="false">COUNTIF(Reporte_Consolidación_2022___Copy[[#This Row],[Nombre Coordinadora]:[Estado Recolección Documental]],"Realizada")</f>
        <v>11</v>
      </c>
      <c r="BY239" s="57" t="n">
        <f aca="false">BX239/12</f>
        <v>0.916666666666667</v>
      </c>
      <c r="BZ239" s="56" t="n">
        <f aca="false">IF(Reporte_Consolidación_2022___Copy[[#This Row],[Fecha Visita Día 1]]&gt;=DATE(2022,6,10),1,IF(Reporte_Consolidación_2022___Copy[[#This Row],[Fecha Visita Día 1]]="",2,0))</f>
        <v>0</v>
      </c>
      <c r="CA239" s="56" t="n">
        <f aca="false">IF(Reporte_Consolidación_2022___Copy[[#This Row],[Fecha Visita Día 2]]&gt;=DATE(2022,6,10),1,IF(Reporte_Consolidación_2022___Copy[[#This Row],[Fecha Visita Día 2]]="",2,0))</f>
        <v>0</v>
      </c>
    </row>
    <row r="240" customFormat="false" ht="15" hidden="true" customHeight="false" outlineLevel="0" collapsed="false">
      <c r="A240" s="21" t="s">
        <v>642</v>
      </c>
      <c r="B240" s="21" t="s">
        <v>643</v>
      </c>
      <c r="C240" s="21" t="s">
        <v>84</v>
      </c>
      <c r="D240" s="21" t="s">
        <v>889</v>
      </c>
      <c r="E240" s="21" t="s">
        <v>1010</v>
      </c>
      <c r="F240" s="21" t="s">
        <v>1038</v>
      </c>
      <c r="G240" s="52" t="n">
        <v>105001026697</v>
      </c>
      <c r="H240" s="0" t="n">
        <v>239</v>
      </c>
      <c r="I240" s="53" t="n">
        <v>44677</v>
      </c>
      <c r="J240" s="54" t="n">
        <v>0.479166666666667</v>
      </c>
      <c r="K240" s="21" t="s">
        <v>15</v>
      </c>
      <c r="L240" s="21"/>
      <c r="M240" s="53" t="n">
        <v>44687</v>
      </c>
      <c r="N240" s="53"/>
      <c r="O240" s="21" t="s">
        <v>1039</v>
      </c>
      <c r="P240" s="53" t="n">
        <v>44687</v>
      </c>
      <c r="Q240" s="21" t="s">
        <v>15</v>
      </c>
      <c r="R240" s="53" t="n">
        <v>44694</v>
      </c>
      <c r="S240" s="21" t="s">
        <v>15</v>
      </c>
      <c r="T240" s="53" t="n">
        <v>44687</v>
      </c>
      <c r="U240" s="21" t="s">
        <v>15</v>
      </c>
      <c r="V240" s="53" t="n">
        <v>44726</v>
      </c>
      <c r="W240" s="21" t="s">
        <v>23</v>
      </c>
      <c r="X240" s="53" t="n">
        <v>44694</v>
      </c>
      <c r="Y240" s="21" t="s">
        <v>15</v>
      </c>
      <c r="Z240" s="53" t="n">
        <v>44726</v>
      </c>
      <c r="AA240" s="21" t="s">
        <v>23</v>
      </c>
      <c r="AB240" s="53" t="n">
        <v>44690</v>
      </c>
      <c r="AC240" s="21" t="s">
        <v>15</v>
      </c>
      <c r="AD240" s="53" t="n">
        <v>44690</v>
      </c>
      <c r="AE240" s="21" t="s">
        <v>15</v>
      </c>
      <c r="AF240" s="53" t="n">
        <v>44690</v>
      </c>
      <c r="AG240" s="21" t="s">
        <v>15</v>
      </c>
      <c r="AH240" s="53"/>
      <c r="AI240" s="21" t="s">
        <v>40</v>
      </c>
      <c r="AJ240" s="53" t="n">
        <v>44690</v>
      </c>
      <c r="AK240" s="21" t="s">
        <v>15</v>
      </c>
      <c r="AL240" s="21" t="s">
        <v>22</v>
      </c>
      <c r="AM240" s="21" t="s">
        <v>1040</v>
      </c>
      <c r="AN240" s="54" t="n">
        <v>44707.325</v>
      </c>
      <c r="AO240" s="21" t="s">
        <v>1041</v>
      </c>
      <c r="AP240" s="21"/>
      <c r="AQ240" s="21"/>
      <c r="AR240" s="21"/>
      <c r="AT240" s="21" t="s">
        <v>172</v>
      </c>
      <c r="AU240" s="0" t="s">
        <v>173</v>
      </c>
      <c r="AV240" s="0" t="n">
        <v>51</v>
      </c>
      <c r="AW240" s="0" t="s">
        <v>667</v>
      </c>
      <c r="AX240" s="0" t="n">
        <v>16</v>
      </c>
      <c r="AY240" s="0" t="s">
        <v>173</v>
      </c>
      <c r="AZ240" s="21" t="s">
        <v>172</v>
      </c>
      <c r="BA240" s="0" t="s">
        <v>173</v>
      </c>
      <c r="BB240" s="21" t="s">
        <v>172</v>
      </c>
      <c r="BC240" s="0" t="s">
        <v>173</v>
      </c>
      <c r="BF240" s="0" t="s">
        <v>661</v>
      </c>
      <c r="BG240" s="21" t="s">
        <v>1040</v>
      </c>
      <c r="BH240" s="54" t="n">
        <v>44713.7472222222</v>
      </c>
      <c r="BI240" s="21" t="s">
        <v>643</v>
      </c>
      <c r="BJ240" s="54" t="n">
        <v>44705.4958333333</v>
      </c>
      <c r="BK240" s="55" t="n">
        <f aca="false">COUNTIF(Reporte_Consolidación_2022___Copy[[#This Row],[Estado llamada]],"Realizada")</f>
        <v>1</v>
      </c>
      <c r="BL240" s="55" t="n">
        <f aca="false">COUNTIF(Reporte_Consolidación_2022___Copy[[#This Row],[Estado RID]],"Realizada")</f>
        <v>1</v>
      </c>
      <c r="BM240" s="55" t="n">
        <f aca="false">COUNTIF(Reporte_Consolidación_2022___Copy[[#This Row],[Estado Encuesta Directivos]],"Realizada")</f>
        <v>1</v>
      </c>
      <c r="BN240" s="55" t="n">
        <f aca="false">COUNTIF(Reporte_Consolidación_2022___Copy[[#This Row],[Estado PPT Programa Directivos]],"Realizada")</f>
        <v>1</v>
      </c>
      <c r="BO240" s="55" t="n">
        <f aca="false">COUNTIF(Reporte_Consolidación_2022___Copy[[#This Row],[Estado PPT Programa Docentes]],"Realizada")</f>
        <v>0</v>
      </c>
      <c r="BP240" s="55" t="n">
        <f aca="false">COUNTIF(Reporte_Consolidación_2022___Copy[[#This Row],[Estado Encuesta Docentes]],"Realizada")</f>
        <v>1</v>
      </c>
      <c r="BQ240" s="55" t="n">
        <f aca="false">COUNTIF(Reporte_Consolidación_2022___Copy[[#This Row],[Estado Taller PC Docentes]],"Realizada")</f>
        <v>0</v>
      </c>
      <c r="BR240" s="55" t="n">
        <f aca="false">COUNTIF(Reporte_Consolidación_2022___Copy[[#This Row],[Estado Encuesta Estudiantes]],"Realizada")</f>
        <v>1</v>
      </c>
      <c r="BS240" s="55" t="n">
        <f aca="false">COUNTIF(Reporte_Consolidación_2022___Copy[[#This Row],[Estado Infraestructura]],"Realizada")</f>
        <v>1</v>
      </c>
      <c r="BT240" s="55" t="n">
        <f aca="false">COUNTIF(Reporte_Consolidación_2022___Copy[[#This Row],[Estado Entrevista Líder Área Informática]],"Realizada")</f>
        <v>1</v>
      </c>
      <c r="BU240" s="55" t="n">
        <f aca="false">IF(Reporte_Consolidación_2022___Copy[[#This Row],[Estado Obs Aula]]="Realizada",1,IF(Reporte_Consolidación_2022___Copy[[#This Row],[Estado Obs Aula]]="NO aplica fichas",1,0))</f>
        <v>1</v>
      </c>
      <c r="BV240" s="55" t="n">
        <f aca="false">COUNTIF(Reporte_Consolidación_2022___Copy[[#This Row],[Estado Recolección Documental]],"Realizada")</f>
        <v>1</v>
      </c>
      <c r="BX240" s="56" t="n">
        <f aca="false">COUNTIF(Reporte_Consolidación_2022___Copy[[#This Row],[Nombre Coordinadora]:[Estado Recolección Documental]],"Realizada")</f>
        <v>9</v>
      </c>
      <c r="BY240" s="57" t="n">
        <f aca="false">BX240/12</f>
        <v>0.75</v>
      </c>
      <c r="BZ240" s="56" t="n">
        <f aca="false">IF(Reporte_Consolidación_2022___Copy[[#This Row],[Fecha Visita Día 1]]&gt;=DATE(2022,6,10),1,IF(Reporte_Consolidación_2022___Copy[[#This Row],[Fecha Visita Día 1]]="",2,0))</f>
        <v>0</v>
      </c>
      <c r="CA240" s="56" t="n">
        <f aca="false">IF(Reporte_Consolidación_2022___Copy[[#This Row],[Fecha Visita Día 2]]&gt;=DATE(2022,6,10),1,IF(Reporte_Consolidación_2022___Copy[[#This Row],[Fecha Visita Día 2]]="",2,0))</f>
        <v>2</v>
      </c>
    </row>
    <row r="241" customFormat="false" ht="15" hidden="true" customHeight="false" outlineLevel="0" collapsed="false">
      <c r="A241" s="21" t="s">
        <v>642</v>
      </c>
      <c r="B241" s="21" t="s">
        <v>643</v>
      </c>
      <c r="C241" s="21" t="s">
        <v>84</v>
      </c>
      <c r="D241" s="21" t="s">
        <v>889</v>
      </c>
      <c r="E241" s="21" t="s">
        <v>1010</v>
      </c>
      <c r="F241" s="21" t="s">
        <v>1042</v>
      </c>
      <c r="G241" s="52" t="n">
        <v>105001026573</v>
      </c>
      <c r="H241" s="0" t="n">
        <v>240</v>
      </c>
      <c r="I241" s="53" t="n">
        <v>44659</v>
      </c>
      <c r="J241" s="54" t="n">
        <v>0.570833333333333</v>
      </c>
      <c r="K241" s="21" t="s">
        <v>15</v>
      </c>
      <c r="L241" s="21" t="s">
        <v>1043</v>
      </c>
      <c r="M241" s="53" t="n">
        <v>44670</v>
      </c>
      <c r="N241" s="53" t="n">
        <v>44676</v>
      </c>
      <c r="O241" s="21"/>
      <c r="P241" s="53" t="n">
        <v>44670</v>
      </c>
      <c r="Q241" s="21" t="s">
        <v>15</v>
      </c>
      <c r="R241" s="53" t="n">
        <v>44676</v>
      </c>
      <c r="S241" s="21" t="s">
        <v>15</v>
      </c>
      <c r="T241" s="53" t="n">
        <v>44670</v>
      </c>
      <c r="U241" s="21" t="s">
        <v>15</v>
      </c>
      <c r="V241" s="53" t="n">
        <v>44705</v>
      </c>
      <c r="W241" s="21" t="s">
        <v>15</v>
      </c>
      <c r="X241" s="53" t="n">
        <v>44670</v>
      </c>
      <c r="Y241" s="21" t="s">
        <v>15</v>
      </c>
      <c r="Z241" s="53" t="n">
        <v>44705</v>
      </c>
      <c r="AA241" s="21" t="s">
        <v>15</v>
      </c>
      <c r="AB241" s="53" t="n">
        <v>44676</v>
      </c>
      <c r="AC241" s="21" t="s">
        <v>15</v>
      </c>
      <c r="AD241" s="53" t="n">
        <v>44693</v>
      </c>
      <c r="AE241" s="21" t="s">
        <v>15</v>
      </c>
      <c r="AF241" s="53" t="n">
        <v>44693</v>
      </c>
      <c r="AG241" s="21" t="s">
        <v>15</v>
      </c>
      <c r="AH241" s="53"/>
      <c r="AI241" s="21" t="s">
        <v>40</v>
      </c>
      <c r="AJ241" s="53" t="n">
        <v>44676</v>
      </c>
      <c r="AK241" s="21" t="s">
        <v>15</v>
      </c>
      <c r="AL241" s="21" t="s">
        <v>22</v>
      </c>
      <c r="AM241" s="21" t="s">
        <v>1040</v>
      </c>
      <c r="AN241" s="54" t="n">
        <v>44713.75</v>
      </c>
      <c r="AO241" s="21" t="s">
        <v>1044</v>
      </c>
      <c r="AP241" s="21"/>
      <c r="AQ241" s="21" t="s">
        <v>173</v>
      </c>
      <c r="AR241" s="21" t="s">
        <v>172</v>
      </c>
      <c r="AS241" s="0" t="s">
        <v>667</v>
      </c>
      <c r="AT241" s="21" t="s">
        <v>172</v>
      </c>
      <c r="AU241" s="0" t="s">
        <v>173</v>
      </c>
      <c r="AV241" s="0" t="n">
        <v>55</v>
      </c>
      <c r="AW241" s="0" t="s">
        <v>173</v>
      </c>
      <c r="AX241" s="0" t="n">
        <v>35</v>
      </c>
      <c r="AY241" s="0" t="s">
        <v>173</v>
      </c>
      <c r="AZ241" s="21" t="s">
        <v>172</v>
      </c>
      <c r="BA241" s="0" t="s">
        <v>173</v>
      </c>
      <c r="BB241" s="21" t="s">
        <v>172</v>
      </c>
      <c r="BC241" s="0" t="s">
        <v>173</v>
      </c>
      <c r="BF241" s="0" t="s">
        <v>1045</v>
      </c>
      <c r="BG241" s="21" t="s">
        <v>1040</v>
      </c>
      <c r="BH241" s="54" t="n">
        <v>44718.7326388889</v>
      </c>
      <c r="BI241" s="21" t="s">
        <v>643</v>
      </c>
      <c r="BJ241" s="54" t="n">
        <v>44719.7770833333</v>
      </c>
      <c r="BK241" s="55" t="n">
        <f aca="false">COUNTIF(Reporte_Consolidación_2022___Copy[[#This Row],[Estado llamada]],"Realizada")</f>
        <v>1</v>
      </c>
      <c r="BL241" s="55" t="n">
        <f aca="false">COUNTIF(Reporte_Consolidación_2022___Copy[[#This Row],[Estado RID]],"Realizada")</f>
        <v>1</v>
      </c>
      <c r="BM241" s="55" t="n">
        <f aca="false">COUNTIF(Reporte_Consolidación_2022___Copy[[#This Row],[Estado Encuesta Directivos]],"Realizada")</f>
        <v>1</v>
      </c>
      <c r="BN241" s="55" t="n">
        <f aca="false">COUNTIF(Reporte_Consolidación_2022___Copy[[#This Row],[Estado PPT Programa Directivos]],"Realizada")</f>
        <v>1</v>
      </c>
      <c r="BO241" s="55" t="n">
        <f aca="false">COUNTIF(Reporte_Consolidación_2022___Copy[[#This Row],[Estado PPT Programa Docentes]],"Realizada")</f>
        <v>1</v>
      </c>
      <c r="BP241" s="55" t="n">
        <f aca="false">COUNTIF(Reporte_Consolidación_2022___Copy[[#This Row],[Estado Encuesta Docentes]],"Realizada")</f>
        <v>1</v>
      </c>
      <c r="BQ241" s="55" t="n">
        <f aca="false">COUNTIF(Reporte_Consolidación_2022___Copy[[#This Row],[Estado Taller PC Docentes]],"Realizada")</f>
        <v>1</v>
      </c>
      <c r="BR241" s="55" t="n">
        <f aca="false">COUNTIF(Reporte_Consolidación_2022___Copy[[#This Row],[Estado Encuesta Estudiantes]],"Realizada")</f>
        <v>1</v>
      </c>
      <c r="BS241" s="55" t="n">
        <f aca="false">COUNTIF(Reporte_Consolidación_2022___Copy[[#This Row],[Estado Infraestructura]],"Realizada")</f>
        <v>1</v>
      </c>
      <c r="BT241" s="55" t="n">
        <f aca="false">COUNTIF(Reporte_Consolidación_2022___Copy[[#This Row],[Estado Entrevista Líder Área Informática]],"Realizada")</f>
        <v>1</v>
      </c>
      <c r="BU241" s="55" t="n">
        <f aca="false">IF(Reporte_Consolidación_2022___Copy[[#This Row],[Estado Obs Aula]]="Realizada",1,IF(Reporte_Consolidación_2022___Copy[[#This Row],[Estado Obs Aula]]="NO aplica fichas",1,0))</f>
        <v>1</v>
      </c>
      <c r="BV241" s="55" t="n">
        <f aca="false">COUNTIF(Reporte_Consolidación_2022___Copy[[#This Row],[Estado Recolección Documental]],"Realizada")</f>
        <v>1</v>
      </c>
      <c r="BX241" s="56" t="n">
        <f aca="false">COUNTIF(Reporte_Consolidación_2022___Copy[[#This Row],[Nombre Coordinadora]:[Estado Recolección Documental]],"Realizada")</f>
        <v>11</v>
      </c>
      <c r="BY241" s="57" t="n">
        <f aca="false">BX241/12</f>
        <v>0.916666666666667</v>
      </c>
      <c r="BZ241" s="56" t="n">
        <f aca="false">IF(Reporte_Consolidación_2022___Copy[[#This Row],[Fecha Visita Día 1]]&gt;=DATE(2022,6,10),1,IF(Reporte_Consolidación_2022___Copy[[#This Row],[Fecha Visita Día 1]]="",2,0))</f>
        <v>0</v>
      </c>
      <c r="CA241" s="56" t="n">
        <f aca="false">IF(Reporte_Consolidación_2022___Copy[[#This Row],[Fecha Visita Día 2]]&gt;=DATE(2022,6,10),1,IF(Reporte_Consolidación_2022___Copy[[#This Row],[Fecha Visita Día 2]]="",2,0))</f>
        <v>0</v>
      </c>
    </row>
    <row r="242" customFormat="false" ht="15" hidden="true" customHeight="false" outlineLevel="0" collapsed="false">
      <c r="A242" s="21" t="s">
        <v>642</v>
      </c>
      <c r="B242" s="21" t="s">
        <v>643</v>
      </c>
      <c r="C242" s="21" t="s">
        <v>84</v>
      </c>
      <c r="D242" s="21" t="s">
        <v>889</v>
      </c>
      <c r="E242" s="21" t="s">
        <v>1010</v>
      </c>
      <c r="F242" s="21" t="s">
        <v>1046</v>
      </c>
      <c r="G242" s="52" t="n">
        <v>105001026000</v>
      </c>
      <c r="H242" s="0" t="n">
        <v>241</v>
      </c>
      <c r="I242" s="53" t="n">
        <v>44659</v>
      </c>
      <c r="J242" s="54" t="n">
        <v>0.571527777777778</v>
      </c>
      <c r="K242" s="21" t="s">
        <v>15</v>
      </c>
      <c r="L242" s="21"/>
      <c r="M242" s="53" t="n">
        <v>44670</v>
      </c>
      <c r="N242" s="53" t="n">
        <v>44678</v>
      </c>
      <c r="O242" s="21"/>
      <c r="P242" s="53" t="n">
        <v>44670</v>
      </c>
      <c r="Q242" s="21" t="s">
        <v>15</v>
      </c>
      <c r="R242" s="53" t="n">
        <v>44678</v>
      </c>
      <c r="S242" s="21" t="s">
        <v>15</v>
      </c>
      <c r="T242" s="53" t="n">
        <v>44670</v>
      </c>
      <c r="U242" s="21" t="s">
        <v>15</v>
      </c>
      <c r="V242" s="53" t="n">
        <v>44726</v>
      </c>
      <c r="W242" s="21" t="s">
        <v>23</v>
      </c>
      <c r="X242" s="53" t="n">
        <v>44678</v>
      </c>
      <c r="Y242" s="21" t="s">
        <v>15</v>
      </c>
      <c r="Z242" s="53" t="n">
        <v>44726</v>
      </c>
      <c r="AA242" s="21" t="s">
        <v>23</v>
      </c>
      <c r="AB242" s="53" t="n">
        <v>44678</v>
      </c>
      <c r="AC242" s="21" t="s">
        <v>15</v>
      </c>
      <c r="AD242" s="53" t="n">
        <v>44678</v>
      </c>
      <c r="AE242" s="21" t="s">
        <v>15</v>
      </c>
      <c r="AF242" s="53" t="n">
        <v>44678</v>
      </c>
      <c r="AG242" s="21" t="s">
        <v>15</v>
      </c>
      <c r="AH242" s="53"/>
      <c r="AI242" s="21" t="s">
        <v>40</v>
      </c>
      <c r="AJ242" s="53" t="n">
        <v>44678</v>
      </c>
      <c r="AK242" s="21" t="s">
        <v>15</v>
      </c>
      <c r="AL242" s="21" t="s">
        <v>22</v>
      </c>
      <c r="AM242" s="21" t="s">
        <v>1040</v>
      </c>
      <c r="AN242" s="54" t="n">
        <v>44701.0465277778</v>
      </c>
      <c r="AO242" s="21" t="s">
        <v>1047</v>
      </c>
      <c r="AP242" s="21"/>
      <c r="AQ242" s="21"/>
      <c r="AR242" s="21"/>
      <c r="AT242" s="21" t="s">
        <v>172</v>
      </c>
      <c r="AU242" s="0" t="s">
        <v>173</v>
      </c>
      <c r="AV242" s="0" t="n">
        <v>80</v>
      </c>
      <c r="AW242" s="0" t="s">
        <v>173</v>
      </c>
      <c r="AX242" s="0" t="n">
        <v>58</v>
      </c>
      <c r="AY242" s="0" t="s">
        <v>173</v>
      </c>
      <c r="AZ242" s="21" t="s">
        <v>172</v>
      </c>
      <c r="BA242" s="0" t="s">
        <v>173</v>
      </c>
      <c r="BB242" s="21" t="s">
        <v>172</v>
      </c>
      <c r="BC242" s="0" t="s">
        <v>173</v>
      </c>
      <c r="BG242" s="21" t="s">
        <v>1040</v>
      </c>
      <c r="BH242" s="54" t="n">
        <v>44699.3784722222</v>
      </c>
      <c r="BI242" s="21" t="s">
        <v>643</v>
      </c>
      <c r="BJ242" s="54" t="n">
        <v>44705.4965277778</v>
      </c>
      <c r="BK242" s="55" t="n">
        <f aca="false">COUNTIF(Reporte_Consolidación_2022___Copy[[#This Row],[Estado llamada]],"Realizada")</f>
        <v>1</v>
      </c>
      <c r="BL242" s="55" t="n">
        <f aca="false">COUNTIF(Reporte_Consolidación_2022___Copy[[#This Row],[Estado RID]],"Realizada")</f>
        <v>1</v>
      </c>
      <c r="BM242" s="55" t="n">
        <f aca="false">COUNTIF(Reporte_Consolidación_2022___Copy[[#This Row],[Estado Encuesta Directivos]],"Realizada")</f>
        <v>1</v>
      </c>
      <c r="BN242" s="55" t="n">
        <f aca="false">COUNTIF(Reporte_Consolidación_2022___Copy[[#This Row],[Estado PPT Programa Directivos]],"Realizada")</f>
        <v>1</v>
      </c>
      <c r="BO242" s="55" t="n">
        <f aca="false">COUNTIF(Reporte_Consolidación_2022___Copy[[#This Row],[Estado PPT Programa Docentes]],"Realizada")</f>
        <v>0</v>
      </c>
      <c r="BP242" s="55" t="n">
        <f aca="false">COUNTIF(Reporte_Consolidación_2022___Copy[[#This Row],[Estado Encuesta Docentes]],"Realizada")</f>
        <v>1</v>
      </c>
      <c r="BQ242" s="55" t="n">
        <f aca="false">COUNTIF(Reporte_Consolidación_2022___Copy[[#This Row],[Estado Taller PC Docentes]],"Realizada")</f>
        <v>0</v>
      </c>
      <c r="BR242" s="55" t="n">
        <f aca="false">COUNTIF(Reporte_Consolidación_2022___Copy[[#This Row],[Estado Encuesta Estudiantes]],"Realizada")</f>
        <v>1</v>
      </c>
      <c r="BS242" s="55" t="n">
        <f aca="false">COUNTIF(Reporte_Consolidación_2022___Copy[[#This Row],[Estado Infraestructura]],"Realizada")</f>
        <v>1</v>
      </c>
      <c r="BT242" s="55" t="n">
        <f aca="false">COUNTIF(Reporte_Consolidación_2022___Copy[[#This Row],[Estado Entrevista Líder Área Informática]],"Realizada")</f>
        <v>1</v>
      </c>
      <c r="BU242" s="55" t="n">
        <f aca="false">IF(Reporte_Consolidación_2022___Copy[[#This Row],[Estado Obs Aula]]="Realizada",1,IF(Reporte_Consolidación_2022___Copy[[#This Row],[Estado Obs Aula]]="NO aplica fichas",1,0))</f>
        <v>1</v>
      </c>
      <c r="BV242" s="55" t="n">
        <f aca="false">COUNTIF(Reporte_Consolidación_2022___Copy[[#This Row],[Estado Recolección Documental]],"Realizada")</f>
        <v>1</v>
      </c>
      <c r="BX242" s="56" t="n">
        <f aca="false">COUNTIF(Reporte_Consolidación_2022___Copy[[#This Row],[Nombre Coordinadora]:[Estado Recolección Documental]],"Realizada")</f>
        <v>9</v>
      </c>
      <c r="BY242" s="57" t="n">
        <f aca="false">BX242/12</f>
        <v>0.75</v>
      </c>
      <c r="BZ242" s="56" t="n">
        <f aca="false">IF(Reporte_Consolidación_2022___Copy[[#This Row],[Fecha Visita Día 1]]&gt;=DATE(2022,6,10),1,IF(Reporte_Consolidación_2022___Copy[[#This Row],[Fecha Visita Día 1]]="",2,0))</f>
        <v>0</v>
      </c>
      <c r="CA242" s="56" t="n">
        <f aca="false">IF(Reporte_Consolidación_2022___Copy[[#This Row],[Fecha Visita Día 2]]&gt;=DATE(2022,6,10),1,IF(Reporte_Consolidación_2022___Copy[[#This Row],[Fecha Visita Día 2]]="",2,0))</f>
        <v>0</v>
      </c>
    </row>
    <row r="243" customFormat="false" ht="15" hidden="true" customHeight="false" outlineLevel="0" collapsed="false">
      <c r="A243" s="21" t="s">
        <v>642</v>
      </c>
      <c r="B243" s="21" t="s">
        <v>643</v>
      </c>
      <c r="C243" s="21" t="s">
        <v>84</v>
      </c>
      <c r="D243" s="21" t="s">
        <v>889</v>
      </c>
      <c r="E243" s="21" t="s">
        <v>1010</v>
      </c>
      <c r="F243" s="21" t="s">
        <v>1048</v>
      </c>
      <c r="G243" s="52" t="n">
        <v>105001025771</v>
      </c>
      <c r="H243" s="0" t="n">
        <v>242</v>
      </c>
      <c r="I243" s="53" t="n">
        <v>44704</v>
      </c>
      <c r="J243" s="54" t="n">
        <v>0.333333333333333</v>
      </c>
      <c r="K243" s="21" t="s">
        <v>15</v>
      </c>
      <c r="L243" s="21"/>
      <c r="M243" s="53" t="n">
        <v>44708</v>
      </c>
      <c r="N243" s="53"/>
      <c r="O243" s="21"/>
      <c r="P243" s="53" t="n">
        <v>44713</v>
      </c>
      <c r="Q243" s="21" t="s">
        <v>15</v>
      </c>
      <c r="R243" s="53" t="n">
        <v>44721</v>
      </c>
      <c r="S243" s="21" t="s">
        <v>23</v>
      </c>
      <c r="T243" s="53" t="n">
        <v>44713</v>
      </c>
      <c r="U243" s="21" t="s">
        <v>15</v>
      </c>
      <c r="V243" s="53" t="n">
        <v>44725</v>
      </c>
      <c r="W243" s="21" t="s">
        <v>23</v>
      </c>
      <c r="X243" s="53" t="n">
        <v>44721</v>
      </c>
      <c r="Y243" s="21" t="s">
        <v>23</v>
      </c>
      <c r="Z243" s="53" t="n">
        <v>44725</v>
      </c>
      <c r="AA243" s="21" t="s">
        <v>23</v>
      </c>
      <c r="AB243" s="53" t="n">
        <v>44722</v>
      </c>
      <c r="AC243" s="21" t="s">
        <v>23</v>
      </c>
      <c r="AD243" s="53" t="n">
        <v>44721</v>
      </c>
      <c r="AE243" s="21" t="s">
        <v>23</v>
      </c>
      <c r="AF243" s="53" t="n">
        <v>44721</v>
      </c>
      <c r="AG243" s="21" t="s">
        <v>23</v>
      </c>
      <c r="AH243" s="53"/>
      <c r="AI243" s="21" t="s">
        <v>40</v>
      </c>
      <c r="AJ243" s="53" t="n">
        <v>44721</v>
      </c>
      <c r="AK243" s="21" t="s">
        <v>22</v>
      </c>
      <c r="AL243" s="21" t="s">
        <v>22</v>
      </c>
      <c r="AM243" s="21" t="s">
        <v>1040</v>
      </c>
      <c r="AN243" s="54" t="n">
        <v>44713.75</v>
      </c>
      <c r="AO243" s="21" t="s">
        <v>1049</v>
      </c>
      <c r="AP243" s="21"/>
      <c r="AQ243" s="21"/>
      <c r="AR243" s="21"/>
      <c r="AT243" s="21"/>
      <c r="AX243" s="0" t="n">
        <v>11</v>
      </c>
      <c r="AY243" s="0" t="s">
        <v>173</v>
      </c>
      <c r="AZ243" s="21" t="s">
        <v>172</v>
      </c>
      <c r="BA243" s="0" t="s">
        <v>173</v>
      </c>
      <c r="BB243" s="21"/>
      <c r="BG243" s="21" t="s">
        <v>1040</v>
      </c>
      <c r="BH243" s="54" t="n">
        <v>44718.7319444444</v>
      </c>
      <c r="BI243" s="21" t="s">
        <v>643</v>
      </c>
      <c r="BJ243" s="54" t="n">
        <v>44706.4548611111</v>
      </c>
      <c r="BK243" s="55" t="n">
        <f aca="false">COUNTIF(Reporte_Consolidación_2022___Copy[[#This Row],[Estado llamada]],"Realizada")</f>
        <v>1</v>
      </c>
      <c r="BL243" s="55" t="n">
        <f aca="false">COUNTIF(Reporte_Consolidación_2022___Copy[[#This Row],[Estado RID]],"Realizada")</f>
        <v>1</v>
      </c>
      <c r="BM243" s="55" t="n">
        <f aca="false">COUNTIF(Reporte_Consolidación_2022___Copy[[#This Row],[Estado Encuesta Directivos]],"Realizada")</f>
        <v>0</v>
      </c>
      <c r="BN243" s="55" t="n">
        <f aca="false">COUNTIF(Reporte_Consolidación_2022___Copy[[#This Row],[Estado PPT Programa Directivos]],"Realizada")</f>
        <v>1</v>
      </c>
      <c r="BO243" s="55" t="n">
        <f aca="false">COUNTIF(Reporte_Consolidación_2022___Copy[[#This Row],[Estado PPT Programa Docentes]],"Realizada")</f>
        <v>0</v>
      </c>
      <c r="BP243" s="55" t="n">
        <f aca="false">COUNTIF(Reporte_Consolidación_2022___Copy[[#This Row],[Estado Encuesta Docentes]],"Realizada")</f>
        <v>0</v>
      </c>
      <c r="BQ243" s="55" t="n">
        <f aca="false">COUNTIF(Reporte_Consolidación_2022___Copy[[#This Row],[Estado Taller PC Docentes]],"Realizada")</f>
        <v>0</v>
      </c>
      <c r="BR243" s="55" t="n">
        <f aca="false">COUNTIF(Reporte_Consolidación_2022___Copy[[#This Row],[Estado Encuesta Estudiantes]],"Realizada")</f>
        <v>0</v>
      </c>
      <c r="BS243" s="55" t="n">
        <f aca="false">COUNTIF(Reporte_Consolidación_2022___Copy[[#This Row],[Estado Infraestructura]],"Realizada")</f>
        <v>0</v>
      </c>
      <c r="BT243" s="55" t="n">
        <f aca="false">COUNTIF(Reporte_Consolidación_2022___Copy[[#This Row],[Estado Entrevista Líder Área Informática]],"Realizada")</f>
        <v>0</v>
      </c>
      <c r="BU243" s="55" t="n">
        <f aca="false">IF(Reporte_Consolidación_2022___Copy[[#This Row],[Estado Obs Aula]]="Realizada",1,IF(Reporte_Consolidación_2022___Copy[[#This Row],[Estado Obs Aula]]="NO aplica fichas",1,0))</f>
        <v>1</v>
      </c>
      <c r="BV243" s="55" t="n">
        <f aca="false">COUNTIF(Reporte_Consolidación_2022___Copy[[#This Row],[Estado Recolección Documental]],"Realizada")</f>
        <v>0</v>
      </c>
      <c r="BX243" s="56" t="n">
        <f aca="false">COUNTIF(Reporte_Consolidación_2022___Copy[[#This Row],[Nombre Coordinadora]:[Estado Recolección Documental]],"Realizada")</f>
        <v>3</v>
      </c>
      <c r="BY243" s="57" t="n">
        <f aca="false">BX243/12</f>
        <v>0.25</v>
      </c>
      <c r="BZ243" s="56" t="n">
        <f aca="false">IF(Reporte_Consolidación_2022___Copy[[#This Row],[Fecha Visita Día 1]]&gt;=DATE(2022,6,10),1,IF(Reporte_Consolidación_2022___Copy[[#This Row],[Fecha Visita Día 1]]="",2,0))</f>
        <v>0</v>
      </c>
      <c r="CA243" s="56" t="n">
        <f aca="false">IF(Reporte_Consolidación_2022___Copy[[#This Row],[Fecha Visita Día 2]]&gt;=DATE(2022,6,10),1,IF(Reporte_Consolidación_2022___Copy[[#This Row],[Fecha Visita Día 2]]="",2,0))</f>
        <v>2</v>
      </c>
    </row>
    <row r="244" customFormat="false" ht="15" hidden="true" customHeight="false" outlineLevel="0" collapsed="false">
      <c r="A244" s="21" t="s">
        <v>642</v>
      </c>
      <c r="B244" s="21" t="s">
        <v>643</v>
      </c>
      <c r="C244" s="21" t="s">
        <v>84</v>
      </c>
      <c r="D244" s="21" t="s">
        <v>889</v>
      </c>
      <c r="E244" s="21" t="s">
        <v>1010</v>
      </c>
      <c r="F244" s="21" t="s">
        <v>1050</v>
      </c>
      <c r="G244" s="52" t="n">
        <v>105001013340</v>
      </c>
      <c r="H244" s="0" t="n">
        <v>243</v>
      </c>
      <c r="I244" s="53" t="n">
        <v>44659</v>
      </c>
      <c r="J244" s="54" t="n">
        <v>0.577777777777778</v>
      </c>
      <c r="K244" s="21" t="s">
        <v>15</v>
      </c>
      <c r="L244" s="21" t="s">
        <v>1043</v>
      </c>
      <c r="M244" s="53" t="n">
        <v>44683</v>
      </c>
      <c r="N244" s="53" t="n">
        <v>44684</v>
      </c>
      <c r="O244" s="21"/>
      <c r="P244" s="53" t="n">
        <v>44683</v>
      </c>
      <c r="Q244" s="21" t="s">
        <v>15</v>
      </c>
      <c r="R244" s="53" t="n">
        <v>44683</v>
      </c>
      <c r="S244" s="21" t="s">
        <v>15</v>
      </c>
      <c r="T244" s="53" t="n">
        <v>44683</v>
      </c>
      <c r="U244" s="21" t="s">
        <v>15</v>
      </c>
      <c r="V244" s="53" t="n">
        <v>44684</v>
      </c>
      <c r="W244" s="21" t="s">
        <v>15</v>
      </c>
      <c r="X244" s="53" t="n">
        <v>44684</v>
      </c>
      <c r="Y244" s="21" t="s">
        <v>15</v>
      </c>
      <c r="Z244" s="53" t="n">
        <v>44708</v>
      </c>
      <c r="AA244" s="21" t="s">
        <v>15</v>
      </c>
      <c r="AB244" s="53" t="n">
        <v>44683</v>
      </c>
      <c r="AC244" s="21" t="s">
        <v>15</v>
      </c>
      <c r="AD244" s="53" t="n">
        <v>44683</v>
      </c>
      <c r="AE244" s="21" t="s">
        <v>15</v>
      </c>
      <c r="AF244" s="53" t="n">
        <v>44683</v>
      </c>
      <c r="AG244" s="21" t="s">
        <v>15</v>
      </c>
      <c r="AH244" s="53"/>
      <c r="AI244" s="21" t="s">
        <v>40</v>
      </c>
      <c r="AJ244" s="53" t="n">
        <v>44683</v>
      </c>
      <c r="AK244" s="21" t="s">
        <v>15</v>
      </c>
      <c r="AL244" s="21" t="s">
        <v>22</v>
      </c>
      <c r="AM244" s="21" t="s">
        <v>1040</v>
      </c>
      <c r="AN244" s="54" t="n">
        <v>44713.75</v>
      </c>
      <c r="AO244" s="21" t="s">
        <v>1051</v>
      </c>
      <c r="AP244" s="21"/>
      <c r="AQ244" s="21" t="s">
        <v>173</v>
      </c>
      <c r="AR244" s="21" t="s">
        <v>172</v>
      </c>
      <c r="AS244" s="0" t="s">
        <v>667</v>
      </c>
      <c r="AT244" s="21" t="s">
        <v>172</v>
      </c>
      <c r="AU244" s="0" t="s">
        <v>173</v>
      </c>
      <c r="AV244" s="0" t="n">
        <v>52</v>
      </c>
      <c r="AW244" s="0" t="s">
        <v>173</v>
      </c>
      <c r="AX244" s="0" t="n">
        <v>13</v>
      </c>
      <c r="AY244" s="0" t="s">
        <v>173</v>
      </c>
      <c r="AZ244" s="21" t="s">
        <v>172</v>
      </c>
      <c r="BA244" s="0" t="s">
        <v>173</v>
      </c>
      <c r="BB244" s="21" t="s">
        <v>172</v>
      </c>
      <c r="BC244" s="0" t="s">
        <v>173</v>
      </c>
      <c r="BF244" s="0" t="s">
        <v>1045</v>
      </c>
      <c r="BG244" s="21" t="s">
        <v>1040</v>
      </c>
      <c r="BH244" s="54" t="n">
        <v>44718.7326388889</v>
      </c>
      <c r="BI244" s="21" t="s">
        <v>643</v>
      </c>
      <c r="BJ244" s="54" t="n">
        <v>44719.7708333333</v>
      </c>
      <c r="BK244" s="55" t="n">
        <f aca="false">COUNTIF(Reporte_Consolidación_2022___Copy[[#This Row],[Estado llamada]],"Realizada")</f>
        <v>1</v>
      </c>
      <c r="BL244" s="55" t="n">
        <f aca="false">COUNTIF(Reporte_Consolidación_2022___Copy[[#This Row],[Estado RID]],"Realizada")</f>
        <v>1</v>
      </c>
      <c r="BM244" s="55" t="n">
        <f aca="false">COUNTIF(Reporte_Consolidación_2022___Copy[[#This Row],[Estado Encuesta Directivos]],"Realizada")</f>
        <v>1</v>
      </c>
      <c r="BN244" s="55" t="n">
        <f aca="false">COUNTIF(Reporte_Consolidación_2022___Copy[[#This Row],[Estado PPT Programa Directivos]],"Realizada")</f>
        <v>1</v>
      </c>
      <c r="BO244" s="55" t="n">
        <f aca="false">COUNTIF(Reporte_Consolidación_2022___Copy[[#This Row],[Estado PPT Programa Docentes]],"Realizada")</f>
        <v>1</v>
      </c>
      <c r="BP244" s="55" t="n">
        <f aca="false">COUNTIF(Reporte_Consolidación_2022___Copy[[#This Row],[Estado Encuesta Docentes]],"Realizada")</f>
        <v>1</v>
      </c>
      <c r="BQ244" s="55" t="n">
        <f aca="false">COUNTIF(Reporte_Consolidación_2022___Copy[[#This Row],[Estado Taller PC Docentes]],"Realizada")</f>
        <v>1</v>
      </c>
      <c r="BR244" s="55" t="n">
        <f aca="false">COUNTIF(Reporte_Consolidación_2022___Copy[[#This Row],[Estado Encuesta Estudiantes]],"Realizada")</f>
        <v>1</v>
      </c>
      <c r="BS244" s="55" t="n">
        <f aca="false">COUNTIF(Reporte_Consolidación_2022___Copy[[#This Row],[Estado Infraestructura]],"Realizada")</f>
        <v>1</v>
      </c>
      <c r="BT244" s="55" t="n">
        <f aca="false">COUNTIF(Reporte_Consolidación_2022___Copy[[#This Row],[Estado Entrevista Líder Área Informática]],"Realizada")</f>
        <v>1</v>
      </c>
      <c r="BU244" s="55" t="n">
        <f aca="false">IF(Reporte_Consolidación_2022___Copy[[#This Row],[Estado Obs Aula]]="Realizada",1,IF(Reporte_Consolidación_2022___Copy[[#This Row],[Estado Obs Aula]]="NO aplica fichas",1,0))</f>
        <v>1</v>
      </c>
      <c r="BV244" s="55" t="n">
        <f aca="false">COUNTIF(Reporte_Consolidación_2022___Copy[[#This Row],[Estado Recolección Documental]],"Realizada")</f>
        <v>1</v>
      </c>
      <c r="BX244" s="56" t="n">
        <f aca="false">COUNTIF(Reporte_Consolidación_2022___Copy[[#This Row],[Nombre Coordinadora]:[Estado Recolección Documental]],"Realizada")</f>
        <v>11</v>
      </c>
      <c r="BY244" s="57" t="n">
        <f aca="false">BX244/12</f>
        <v>0.916666666666667</v>
      </c>
      <c r="BZ244" s="56" t="n">
        <f aca="false">IF(Reporte_Consolidación_2022___Copy[[#This Row],[Fecha Visita Día 1]]&gt;=DATE(2022,6,10),1,IF(Reporte_Consolidación_2022___Copy[[#This Row],[Fecha Visita Día 1]]="",2,0))</f>
        <v>0</v>
      </c>
      <c r="CA244" s="56" t="n">
        <f aca="false">IF(Reporte_Consolidación_2022___Copy[[#This Row],[Fecha Visita Día 2]]&gt;=DATE(2022,6,10),1,IF(Reporte_Consolidación_2022___Copy[[#This Row],[Fecha Visita Día 2]]="",2,0))</f>
        <v>0</v>
      </c>
    </row>
    <row r="245" customFormat="false" ht="15" hidden="true" customHeight="false" outlineLevel="0" collapsed="false">
      <c r="A245" s="21" t="s">
        <v>642</v>
      </c>
      <c r="B245" s="21" t="s">
        <v>643</v>
      </c>
      <c r="C245" s="21" t="s">
        <v>84</v>
      </c>
      <c r="D245" s="21" t="s">
        <v>889</v>
      </c>
      <c r="E245" s="21" t="s">
        <v>1010</v>
      </c>
      <c r="F245" s="21" t="s">
        <v>1052</v>
      </c>
      <c r="G245" s="52" t="n">
        <v>105001002011</v>
      </c>
      <c r="H245" s="0" t="n">
        <v>244</v>
      </c>
      <c r="I245" s="53" t="n">
        <v>44659</v>
      </c>
      <c r="J245" s="54" t="n">
        <v>0.578472222222222</v>
      </c>
      <c r="K245" s="21" t="s">
        <v>15</v>
      </c>
      <c r="L245" s="21" t="s">
        <v>1053</v>
      </c>
      <c r="M245" s="53" t="n">
        <v>44677</v>
      </c>
      <c r="N245" s="53"/>
      <c r="O245" s="21"/>
      <c r="P245" s="53" t="n">
        <v>44677</v>
      </c>
      <c r="Q245" s="21" t="s">
        <v>15</v>
      </c>
      <c r="R245" s="53" t="n">
        <v>44677</v>
      </c>
      <c r="S245" s="21" t="s">
        <v>15</v>
      </c>
      <c r="T245" s="53" t="n">
        <v>44677</v>
      </c>
      <c r="U245" s="21" t="s">
        <v>15</v>
      </c>
      <c r="V245" s="53" t="n">
        <v>44707</v>
      </c>
      <c r="W245" s="21" t="s">
        <v>15</v>
      </c>
      <c r="X245" s="53" t="n">
        <v>44677</v>
      </c>
      <c r="Y245" s="21" t="s">
        <v>15</v>
      </c>
      <c r="Z245" s="53" t="n">
        <v>44707</v>
      </c>
      <c r="AA245" s="21" t="s">
        <v>15</v>
      </c>
      <c r="AB245" s="53" t="n">
        <v>44677</v>
      </c>
      <c r="AC245" s="21" t="s">
        <v>15</v>
      </c>
      <c r="AD245" s="53" t="n">
        <v>44694</v>
      </c>
      <c r="AE245" s="21" t="s">
        <v>15</v>
      </c>
      <c r="AF245" s="53" t="n">
        <v>44694</v>
      </c>
      <c r="AG245" s="21" t="s">
        <v>15</v>
      </c>
      <c r="AH245" s="53"/>
      <c r="AI245" s="21" t="s">
        <v>40</v>
      </c>
      <c r="AJ245" s="53" t="n">
        <v>44677</v>
      </c>
      <c r="AK245" s="21" t="s">
        <v>15</v>
      </c>
      <c r="AL245" s="21" t="s">
        <v>22</v>
      </c>
      <c r="AM245" s="21" t="s">
        <v>1040</v>
      </c>
      <c r="AN245" s="54" t="n">
        <v>44713.75</v>
      </c>
      <c r="AO245" s="21" t="s">
        <v>1054</v>
      </c>
      <c r="AP245" s="21"/>
      <c r="AQ245" s="21"/>
      <c r="AR245" s="21" t="s">
        <v>172</v>
      </c>
      <c r="AT245" s="21" t="s">
        <v>172</v>
      </c>
      <c r="AU245" s="0" t="s">
        <v>173</v>
      </c>
      <c r="AV245" s="0" t="n">
        <v>57</v>
      </c>
      <c r="AW245" s="0" t="s">
        <v>667</v>
      </c>
      <c r="AX245" s="0" t="n">
        <v>40</v>
      </c>
      <c r="AY245" s="0" t="s">
        <v>173</v>
      </c>
      <c r="AZ245" s="21" t="s">
        <v>172</v>
      </c>
      <c r="BA245" s="0" t="s">
        <v>173</v>
      </c>
      <c r="BB245" s="21" t="s">
        <v>172</v>
      </c>
      <c r="BC245" s="0" t="s">
        <v>173</v>
      </c>
      <c r="BF245" s="0" t="s">
        <v>661</v>
      </c>
      <c r="BG245" s="21" t="s">
        <v>1040</v>
      </c>
      <c r="BH245" s="54" t="n">
        <v>44718.7326388889</v>
      </c>
      <c r="BI245" s="21" t="s">
        <v>643</v>
      </c>
      <c r="BJ245" s="54" t="n">
        <v>44705.4972222222</v>
      </c>
      <c r="BK245" s="55" t="n">
        <f aca="false">COUNTIF(Reporte_Consolidación_2022___Copy[[#This Row],[Estado llamada]],"Realizada")</f>
        <v>1</v>
      </c>
      <c r="BL245" s="55" t="n">
        <f aca="false">COUNTIF(Reporte_Consolidación_2022___Copy[[#This Row],[Estado RID]],"Realizada")</f>
        <v>1</v>
      </c>
      <c r="BM245" s="55" t="n">
        <f aca="false">COUNTIF(Reporte_Consolidación_2022___Copy[[#This Row],[Estado Encuesta Directivos]],"Realizada")</f>
        <v>1</v>
      </c>
      <c r="BN245" s="55" t="n">
        <f aca="false">COUNTIF(Reporte_Consolidación_2022___Copy[[#This Row],[Estado PPT Programa Directivos]],"Realizada")</f>
        <v>1</v>
      </c>
      <c r="BO245" s="55" t="n">
        <f aca="false">COUNTIF(Reporte_Consolidación_2022___Copy[[#This Row],[Estado PPT Programa Docentes]],"Realizada")</f>
        <v>1</v>
      </c>
      <c r="BP245" s="55" t="n">
        <f aca="false">COUNTIF(Reporte_Consolidación_2022___Copy[[#This Row],[Estado Encuesta Docentes]],"Realizada")</f>
        <v>1</v>
      </c>
      <c r="BQ245" s="55" t="n">
        <f aca="false">COUNTIF(Reporte_Consolidación_2022___Copy[[#This Row],[Estado Taller PC Docentes]],"Realizada")</f>
        <v>1</v>
      </c>
      <c r="BR245" s="55" t="n">
        <f aca="false">COUNTIF(Reporte_Consolidación_2022___Copy[[#This Row],[Estado Encuesta Estudiantes]],"Realizada")</f>
        <v>1</v>
      </c>
      <c r="BS245" s="55" t="n">
        <f aca="false">COUNTIF(Reporte_Consolidación_2022___Copy[[#This Row],[Estado Infraestructura]],"Realizada")</f>
        <v>1</v>
      </c>
      <c r="BT245" s="55" t="n">
        <f aca="false">COUNTIF(Reporte_Consolidación_2022___Copy[[#This Row],[Estado Entrevista Líder Área Informática]],"Realizada")</f>
        <v>1</v>
      </c>
      <c r="BU245" s="55" t="n">
        <f aca="false">IF(Reporte_Consolidación_2022___Copy[[#This Row],[Estado Obs Aula]]="Realizada",1,IF(Reporte_Consolidación_2022___Copy[[#This Row],[Estado Obs Aula]]="NO aplica fichas",1,0))</f>
        <v>1</v>
      </c>
      <c r="BV245" s="55" t="n">
        <f aca="false">COUNTIF(Reporte_Consolidación_2022___Copy[[#This Row],[Estado Recolección Documental]],"Realizada")</f>
        <v>1</v>
      </c>
      <c r="BX245" s="56" t="n">
        <f aca="false">COUNTIF(Reporte_Consolidación_2022___Copy[[#This Row],[Nombre Coordinadora]:[Estado Recolección Documental]],"Realizada")</f>
        <v>11</v>
      </c>
      <c r="BY245" s="57" t="n">
        <f aca="false">BX245/12</f>
        <v>0.916666666666667</v>
      </c>
      <c r="BZ245" s="56" t="n">
        <f aca="false">IF(Reporte_Consolidación_2022___Copy[[#This Row],[Fecha Visita Día 1]]&gt;=DATE(2022,6,10),1,IF(Reporte_Consolidación_2022___Copy[[#This Row],[Fecha Visita Día 1]]="",2,0))</f>
        <v>0</v>
      </c>
      <c r="CA245" s="56" t="n">
        <f aca="false">IF(Reporte_Consolidación_2022___Copy[[#This Row],[Fecha Visita Día 2]]&gt;=DATE(2022,6,10),1,IF(Reporte_Consolidación_2022___Copy[[#This Row],[Fecha Visita Día 2]]="",2,0))</f>
        <v>2</v>
      </c>
    </row>
    <row r="246" customFormat="false" ht="15" hidden="true" customHeight="false" outlineLevel="0" collapsed="false">
      <c r="A246" s="21" t="s">
        <v>642</v>
      </c>
      <c r="B246" s="21" t="s">
        <v>643</v>
      </c>
      <c r="C246" s="21" t="s">
        <v>84</v>
      </c>
      <c r="D246" s="21" t="s">
        <v>889</v>
      </c>
      <c r="E246" s="21" t="s">
        <v>1010</v>
      </c>
      <c r="F246" s="21" t="s">
        <v>1055</v>
      </c>
      <c r="G246" s="52" t="n">
        <v>205001018745</v>
      </c>
      <c r="H246" s="0" t="n">
        <v>245</v>
      </c>
      <c r="I246" s="53" t="n">
        <v>44659</v>
      </c>
      <c r="J246" s="54" t="n">
        <v>0.580555555555555</v>
      </c>
      <c r="K246" s="21" t="s">
        <v>15</v>
      </c>
      <c r="L246" s="21" t="s">
        <v>1043</v>
      </c>
      <c r="M246" s="53" t="n">
        <v>44692</v>
      </c>
      <c r="N246" s="53"/>
      <c r="O246" s="21"/>
      <c r="P246" s="53" t="n">
        <v>44692</v>
      </c>
      <c r="Q246" s="21" t="s">
        <v>15</v>
      </c>
      <c r="R246" s="53" t="n">
        <v>44692</v>
      </c>
      <c r="S246" s="21" t="s">
        <v>15</v>
      </c>
      <c r="T246" s="53" t="n">
        <v>44692</v>
      </c>
      <c r="U246" s="21" t="s">
        <v>15</v>
      </c>
      <c r="V246" s="53" t="n">
        <v>44706</v>
      </c>
      <c r="W246" s="21" t="s">
        <v>15</v>
      </c>
      <c r="X246" s="53" t="n">
        <v>44700</v>
      </c>
      <c r="Y246" s="21" t="s">
        <v>15</v>
      </c>
      <c r="Z246" s="53" t="n">
        <v>44706</v>
      </c>
      <c r="AA246" s="21" t="s">
        <v>15</v>
      </c>
      <c r="AB246" s="53" t="n">
        <v>44700</v>
      </c>
      <c r="AC246" s="21" t="s">
        <v>15</v>
      </c>
      <c r="AD246" s="53" t="n">
        <v>44701</v>
      </c>
      <c r="AE246" s="21" t="s">
        <v>15</v>
      </c>
      <c r="AF246" s="53" t="n">
        <v>44701</v>
      </c>
      <c r="AG246" s="21" t="s">
        <v>15</v>
      </c>
      <c r="AH246" s="53"/>
      <c r="AI246" s="21" t="s">
        <v>40</v>
      </c>
      <c r="AJ246" s="53" t="n">
        <v>44692</v>
      </c>
      <c r="AK246" s="21" t="s">
        <v>15</v>
      </c>
      <c r="AL246" s="21" t="s">
        <v>22</v>
      </c>
      <c r="AM246" s="21" t="s">
        <v>1040</v>
      </c>
      <c r="AN246" s="54" t="n">
        <v>44713.75</v>
      </c>
      <c r="AO246" s="21" t="s">
        <v>1056</v>
      </c>
      <c r="AP246" s="21"/>
      <c r="AQ246" s="21"/>
      <c r="AR246" s="21" t="s">
        <v>172</v>
      </c>
      <c r="AT246" s="21"/>
      <c r="AV246" s="0" t="n">
        <v>57</v>
      </c>
      <c r="AX246" s="0" t="n">
        <v>20</v>
      </c>
      <c r="AY246" s="0" t="s">
        <v>173</v>
      </c>
      <c r="AZ246" s="21" t="s">
        <v>172</v>
      </c>
      <c r="BA246" s="0" t="s">
        <v>173</v>
      </c>
      <c r="BB246" s="21"/>
      <c r="BG246" s="21" t="s">
        <v>1040</v>
      </c>
      <c r="BH246" s="54" t="n">
        <v>44718.7326388889</v>
      </c>
      <c r="BI246" s="21" t="s">
        <v>643</v>
      </c>
      <c r="BJ246" s="54" t="n">
        <v>44706.4548611111</v>
      </c>
      <c r="BK246" s="55" t="n">
        <f aca="false">COUNTIF(Reporte_Consolidación_2022___Copy[[#This Row],[Estado llamada]],"Realizada")</f>
        <v>1</v>
      </c>
      <c r="BL246" s="55" t="n">
        <f aca="false">COUNTIF(Reporte_Consolidación_2022___Copy[[#This Row],[Estado RID]],"Realizada")</f>
        <v>1</v>
      </c>
      <c r="BM246" s="55" t="n">
        <f aca="false">COUNTIF(Reporte_Consolidación_2022___Copy[[#This Row],[Estado Encuesta Directivos]],"Realizada")</f>
        <v>1</v>
      </c>
      <c r="BN246" s="55" t="n">
        <f aca="false">COUNTIF(Reporte_Consolidación_2022___Copy[[#This Row],[Estado PPT Programa Directivos]],"Realizada")</f>
        <v>1</v>
      </c>
      <c r="BO246" s="55" t="n">
        <f aca="false">COUNTIF(Reporte_Consolidación_2022___Copy[[#This Row],[Estado PPT Programa Docentes]],"Realizada")</f>
        <v>1</v>
      </c>
      <c r="BP246" s="55" t="n">
        <f aca="false">COUNTIF(Reporte_Consolidación_2022___Copy[[#This Row],[Estado Encuesta Docentes]],"Realizada")</f>
        <v>1</v>
      </c>
      <c r="BQ246" s="55" t="n">
        <f aca="false">COUNTIF(Reporte_Consolidación_2022___Copy[[#This Row],[Estado Taller PC Docentes]],"Realizada")</f>
        <v>1</v>
      </c>
      <c r="BR246" s="55" t="n">
        <f aca="false">COUNTIF(Reporte_Consolidación_2022___Copy[[#This Row],[Estado Encuesta Estudiantes]],"Realizada")</f>
        <v>1</v>
      </c>
      <c r="BS246" s="55" t="n">
        <f aca="false">COUNTIF(Reporte_Consolidación_2022___Copy[[#This Row],[Estado Infraestructura]],"Realizada")</f>
        <v>1</v>
      </c>
      <c r="BT246" s="55" t="n">
        <f aca="false">COUNTIF(Reporte_Consolidación_2022___Copy[[#This Row],[Estado Entrevista Líder Área Informática]],"Realizada")</f>
        <v>1</v>
      </c>
      <c r="BU246" s="55" t="n">
        <f aca="false">IF(Reporte_Consolidación_2022___Copy[[#This Row],[Estado Obs Aula]]="Realizada",1,IF(Reporte_Consolidación_2022___Copy[[#This Row],[Estado Obs Aula]]="NO aplica fichas",1,0))</f>
        <v>1</v>
      </c>
      <c r="BV246" s="55" t="n">
        <f aca="false">COUNTIF(Reporte_Consolidación_2022___Copy[[#This Row],[Estado Recolección Documental]],"Realizada")</f>
        <v>1</v>
      </c>
      <c r="BX246" s="56" t="n">
        <f aca="false">COUNTIF(Reporte_Consolidación_2022___Copy[[#This Row],[Nombre Coordinadora]:[Estado Recolección Documental]],"Realizada")</f>
        <v>11</v>
      </c>
      <c r="BY246" s="57" t="n">
        <f aca="false">BX246/12</f>
        <v>0.916666666666667</v>
      </c>
      <c r="BZ246" s="56" t="n">
        <f aca="false">IF(Reporte_Consolidación_2022___Copy[[#This Row],[Fecha Visita Día 1]]&gt;=DATE(2022,6,10),1,IF(Reporte_Consolidación_2022___Copy[[#This Row],[Fecha Visita Día 1]]="",2,0))</f>
        <v>0</v>
      </c>
      <c r="CA246" s="56" t="n">
        <f aca="false">IF(Reporte_Consolidación_2022___Copy[[#This Row],[Fecha Visita Día 2]]&gt;=DATE(2022,6,10),1,IF(Reporte_Consolidación_2022___Copy[[#This Row],[Fecha Visita Día 2]]="",2,0))</f>
        <v>2</v>
      </c>
    </row>
    <row r="247" customFormat="false" ht="15" hidden="true" customHeight="false" outlineLevel="0" collapsed="false">
      <c r="A247" s="21" t="s">
        <v>642</v>
      </c>
      <c r="B247" s="21" t="s">
        <v>643</v>
      </c>
      <c r="C247" s="21" t="s">
        <v>85</v>
      </c>
      <c r="D247" s="21" t="s">
        <v>644</v>
      </c>
      <c r="E247" s="21" t="s">
        <v>672</v>
      </c>
      <c r="F247" s="21" t="s">
        <v>1057</v>
      </c>
      <c r="G247" s="52" t="n">
        <v>108001007179</v>
      </c>
      <c r="H247" s="0" t="n">
        <v>246</v>
      </c>
      <c r="I247" s="53" t="n">
        <v>44678</v>
      </c>
      <c r="J247" s="54" t="n">
        <v>0.458333333333333</v>
      </c>
      <c r="K247" s="21" t="s">
        <v>15</v>
      </c>
      <c r="L247" s="21" t="s">
        <v>1058</v>
      </c>
      <c r="M247" s="53" t="n">
        <v>44690</v>
      </c>
      <c r="N247" s="53" t="n">
        <v>44697</v>
      </c>
      <c r="O247" s="21" t="s">
        <v>1059</v>
      </c>
      <c r="P247" s="53" t="n">
        <v>44683</v>
      </c>
      <c r="Q247" s="21" t="s">
        <v>15</v>
      </c>
      <c r="R247" s="53" t="n">
        <v>44690</v>
      </c>
      <c r="S247" s="21" t="s">
        <v>15</v>
      </c>
      <c r="T247" s="53" t="n">
        <v>44690</v>
      </c>
      <c r="U247" s="21" t="s">
        <v>15</v>
      </c>
      <c r="V247" s="53" t="n">
        <v>44690</v>
      </c>
      <c r="W247" s="21" t="s">
        <v>15</v>
      </c>
      <c r="X247" s="53" t="n">
        <v>44690</v>
      </c>
      <c r="Y247" s="21" t="s">
        <v>15</v>
      </c>
      <c r="Z247" s="53" t="n">
        <v>44697</v>
      </c>
      <c r="AA247" s="21" t="s">
        <v>15</v>
      </c>
      <c r="AB247" s="53" t="n">
        <v>44690</v>
      </c>
      <c r="AC247" s="21" t="s">
        <v>15</v>
      </c>
      <c r="AD247" s="53" t="n">
        <v>44690</v>
      </c>
      <c r="AE247" s="21" t="s">
        <v>15</v>
      </c>
      <c r="AF247" s="53" t="n">
        <v>44697</v>
      </c>
      <c r="AG247" s="21" t="s">
        <v>15</v>
      </c>
      <c r="AH247" s="53"/>
      <c r="AI247" s="21" t="s">
        <v>40</v>
      </c>
      <c r="AJ247" s="53" t="n">
        <v>44697</v>
      </c>
      <c r="AK247" s="21" t="s">
        <v>15</v>
      </c>
      <c r="AL247" s="21" t="s">
        <v>648</v>
      </c>
      <c r="AM247" s="21" t="s">
        <v>1060</v>
      </c>
      <c r="AN247" s="54" t="n">
        <v>44700.5159722222</v>
      </c>
      <c r="AO247" s="21" t="s">
        <v>1061</v>
      </c>
      <c r="AP247" s="21"/>
      <c r="AQ247" s="21" t="s">
        <v>173</v>
      </c>
      <c r="AR247" s="21" t="s">
        <v>172</v>
      </c>
      <c r="AS247" s="0" t="s">
        <v>173</v>
      </c>
      <c r="AT247" s="21" t="s">
        <v>172</v>
      </c>
      <c r="AU247" s="0" t="s">
        <v>173</v>
      </c>
      <c r="AV247" s="0" t="n">
        <v>63</v>
      </c>
      <c r="AW247" s="0" t="s">
        <v>173</v>
      </c>
      <c r="AX247" s="0" t="n">
        <v>16</v>
      </c>
      <c r="AY247" s="0" t="s">
        <v>173</v>
      </c>
      <c r="AZ247" s="21" t="s">
        <v>172</v>
      </c>
      <c r="BA247" s="0" t="s">
        <v>173</v>
      </c>
      <c r="BB247" s="21" t="s">
        <v>172</v>
      </c>
      <c r="BC247" s="0" t="s">
        <v>173</v>
      </c>
      <c r="BG247" s="21" t="s">
        <v>1060</v>
      </c>
      <c r="BH247" s="54" t="n">
        <v>44722.4388888889</v>
      </c>
      <c r="BI247" s="21" t="s">
        <v>643</v>
      </c>
      <c r="BJ247" s="54" t="n">
        <v>44706.5354166667</v>
      </c>
      <c r="BK247" s="55" t="n">
        <f aca="false">COUNTIF(Reporte_Consolidación_2022___Copy[[#This Row],[Estado llamada]],"Realizada")</f>
        <v>1</v>
      </c>
      <c r="BL247" s="55" t="n">
        <f aca="false">COUNTIF(Reporte_Consolidación_2022___Copy[[#This Row],[Estado RID]],"Realizada")</f>
        <v>1</v>
      </c>
      <c r="BM247" s="55" t="n">
        <f aca="false">COUNTIF(Reporte_Consolidación_2022___Copy[[#This Row],[Estado Encuesta Directivos]],"Realizada")</f>
        <v>1</v>
      </c>
      <c r="BN247" s="55" t="n">
        <f aca="false">COUNTIF(Reporte_Consolidación_2022___Copy[[#This Row],[Estado PPT Programa Directivos]],"Realizada")</f>
        <v>1</v>
      </c>
      <c r="BO247" s="55" t="n">
        <f aca="false">COUNTIF(Reporte_Consolidación_2022___Copy[[#This Row],[Estado PPT Programa Docentes]],"Realizada")</f>
        <v>1</v>
      </c>
      <c r="BP247" s="55" t="n">
        <f aca="false">COUNTIF(Reporte_Consolidación_2022___Copy[[#This Row],[Estado Encuesta Docentes]],"Realizada")</f>
        <v>1</v>
      </c>
      <c r="BQ247" s="55" t="n">
        <f aca="false">COUNTIF(Reporte_Consolidación_2022___Copy[[#This Row],[Estado Taller PC Docentes]],"Realizada")</f>
        <v>1</v>
      </c>
      <c r="BR247" s="55" t="n">
        <f aca="false">COUNTIF(Reporte_Consolidación_2022___Copy[[#This Row],[Estado Encuesta Estudiantes]],"Realizada")</f>
        <v>1</v>
      </c>
      <c r="BS247" s="55" t="n">
        <f aca="false">COUNTIF(Reporte_Consolidación_2022___Copy[[#This Row],[Estado Infraestructura]],"Realizada")</f>
        <v>1</v>
      </c>
      <c r="BT247" s="55" t="n">
        <f aca="false">COUNTIF(Reporte_Consolidación_2022___Copy[[#This Row],[Estado Entrevista Líder Área Informática]],"Realizada")</f>
        <v>1</v>
      </c>
      <c r="BU247" s="55" t="n">
        <f aca="false">IF(Reporte_Consolidación_2022___Copy[[#This Row],[Estado Obs Aula]]="Realizada",1,IF(Reporte_Consolidación_2022___Copy[[#This Row],[Estado Obs Aula]]="NO aplica fichas",1,0))</f>
        <v>1</v>
      </c>
      <c r="BV247" s="55" t="n">
        <f aca="false">COUNTIF(Reporte_Consolidación_2022___Copy[[#This Row],[Estado Recolección Documental]],"Realizada")</f>
        <v>1</v>
      </c>
      <c r="BX247" s="56" t="n">
        <f aca="false">COUNTIF(Reporte_Consolidación_2022___Copy[[#This Row],[Nombre Coordinadora]:[Estado Recolección Documental]],"Realizada")</f>
        <v>11</v>
      </c>
      <c r="BY247" s="57" t="n">
        <f aca="false">BX247/12</f>
        <v>0.916666666666667</v>
      </c>
      <c r="BZ247" s="56" t="n">
        <f aca="false">IF(Reporte_Consolidación_2022___Copy[[#This Row],[Fecha Visita Día 1]]&gt;=DATE(2022,6,10),1,IF(Reporte_Consolidación_2022___Copy[[#This Row],[Fecha Visita Día 1]]="",2,0))</f>
        <v>0</v>
      </c>
      <c r="CA247" s="56" t="n">
        <f aca="false">IF(Reporte_Consolidación_2022___Copy[[#This Row],[Fecha Visita Día 2]]&gt;=DATE(2022,6,10),1,IF(Reporte_Consolidación_2022___Copy[[#This Row],[Fecha Visita Día 2]]="",2,0))</f>
        <v>0</v>
      </c>
    </row>
    <row r="248" customFormat="false" ht="15" hidden="true" customHeight="false" outlineLevel="0" collapsed="false">
      <c r="A248" s="21" t="s">
        <v>642</v>
      </c>
      <c r="B248" s="21" t="s">
        <v>643</v>
      </c>
      <c r="C248" s="21" t="s">
        <v>85</v>
      </c>
      <c r="D248" s="21" t="s">
        <v>644</v>
      </c>
      <c r="E248" s="21" t="s">
        <v>672</v>
      </c>
      <c r="F248" s="21" t="s">
        <v>1062</v>
      </c>
      <c r="G248" s="52" t="n">
        <v>108001073392</v>
      </c>
      <c r="H248" s="0" t="n">
        <v>247</v>
      </c>
      <c r="I248" s="53" t="n">
        <v>44678</v>
      </c>
      <c r="J248" s="54" t="n">
        <v>0.447916666666667</v>
      </c>
      <c r="K248" s="21" t="s">
        <v>15</v>
      </c>
      <c r="L248" s="21" t="s">
        <v>1063</v>
      </c>
      <c r="M248" s="53" t="n">
        <v>44693</v>
      </c>
      <c r="N248" s="53" t="n">
        <v>44694</v>
      </c>
      <c r="O248" s="21"/>
      <c r="P248" s="53" t="n">
        <v>44680</v>
      </c>
      <c r="Q248" s="21" t="s">
        <v>15</v>
      </c>
      <c r="R248" s="53" t="n">
        <v>44693</v>
      </c>
      <c r="S248" s="21" t="s">
        <v>15</v>
      </c>
      <c r="T248" s="53" t="n">
        <v>44693</v>
      </c>
      <c r="U248" s="21" t="s">
        <v>15</v>
      </c>
      <c r="V248" s="53" t="n">
        <v>44694</v>
      </c>
      <c r="W248" s="21" t="s">
        <v>15</v>
      </c>
      <c r="X248" s="53" t="n">
        <v>44694</v>
      </c>
      <c r="Y248" s="21" t="s">
        <v>15</v>
      </c>
      <c r="Z248" s="53" t="n">
        <v>44694</v>
      </c>
      <c r="AA248" s="21" t="s">
        <v>15</v>
      </c>
      <c r="AB248" s="53" t="n">
        <v>44693</v>
      </c>
      <c r="AC248" s="21" t="s">
        <v>15</v>
      </c>
      <c r="AD248" s="53" t="n">
        <v>44693</v>
      </c>
      <c r="AE248" s="21" t="s">
        <v>15</v>
      </c>
      <c r="AF248" s="53" t="n">
        <v>44694</v>
      </c>
      <c r="AG248" s="21" t="s">
        <v>15</v>
      </c>
      <c r="AH248" s="53"/>
      <c r="AI248" s="21" t="s">
        <v>40</v>
      </c>
      <c r="AJ248" s="53" t="n">
        <v>44693</v>
      </c>
      <c r="AK248" s="21" t="s">
        <v>15</v>
      </c>
      <c r="AL248" s="21" t="s">
        <v>648</v>
      </c>
      <c r="AM248" s="21" t="s">
        <v>1060</v>
      </c>
      <c r="AN248" s="54" t="n">
        <v>44697.6645833333</v>
      </c>
      <c r="AO248" s="21" t="s">
        <v>1064</v>
      </c>
      <c r="AP248" s="21"/>
      <c r="AQ248" s="21" t="s">
        <v>173</v>
      </c>
      <c r="AR248" s="21" t="s">
        <v>172</v>
      </c>
      <c r="AS248" s="0" t="s">
        <v>173</v>
      </c>
      <c r="AT248" s="21" t="s">
        <v>172</v>
      </c>
      <c r="AU248" s="0" t="s">
        <v>173</v>
      </c>
      <c r="AV248" s="0" t="n">
        <v>63</v>
      </c>
      <c r="AW248" s="0" t="s">
        <v>173</v>
      </c>
      <c r="AX248" s="0" t="n">
        <v>33</v>
      </c>
      <c r="AY248" s="0" t="s">
        <v>173</v>
      </c>
      <c r="AZ248" s="21" t="s">
        <v>172</v>
      </c>
      <c r="BA248" s="0" t="s">
        <v>173</v>
      </c>
      <c r="BB248" s="21" t="s">
        <v>172</v>
      </c>
      <c r="BC248" s="0" t="s">
        <v>173</v>
      </c>
      <c r="BF248" s="0" t="s">
        <v>1065</v>
      </c>
      <c r="BG248" s="21" t="s">
        <v>1060</v>
      </c>
      <c r="BH248" s="54" t="n">
        <v>44722.4444444445</v>
      </c>
      <c r="BI248" s="21" t="s">
        <v>1060</v>
      </c>
      <c r="BJ248" s="54" t="n">
        <v>44699.525</v>
      </c>
      <c r="BK248" s="55" t="n">
        <f aca="false">COUNTIF(Reporte_Consolidación_2022___Copy[[#This Row],[Estado llamada]],"Realizada")</f>
        <v>1</v>
      </c>
      <c r="BL248" s="55" t="n">
        <f aca="false">COUNTIF(Reporte_Consolidación_2022___Copy[[#This Row],[Estado RID]],"Realizada")</f>
        <v>1</v>
      </c>
      <c r="BM248" s="55" t="n">
        <f aca="false">COUNTIF(Reporte_Consolidación_2022___Copy[[#This Row],[Estado Encuesta Directivos]],"Realizada")</f>
        <v>1</v>
      </c>
      <c r="BN248" s="55" t="n">
        <f aca="false">COUNTIF(Reporte_Consolidación_2022___Copy[[#This Row],[Estado PPT Programa Directivos]],"Realizada")</f>
        <v>1</v>
      </c>
      <c r="BO248" s="55" t="n">
        <f aca="false">COUNTIF(Reporte_Consolidación_2022___Copy[[#This Row],[Estado PPT Programa Docentes]],"Realizada")</f>
        <v>1</v>
      </c>
      <c r="BP248" s="55" t="n">
        <f aca="false">COUNTIF(Reporte_Consolidación_2022___Copy[[#This Row],[Estado Encuesta Docentes]],"Realizada")</f>
        <v>1</v>
      </c>
      <c r="BQ248" s="55" t="n">
        <f aca="false">COUNTIF(Reporte_Consolidación_2022___Copy[[#This Row],[Estado Taller PC Docentes]],"Realizada")</f>
        <v>1</v>
      </c>
      <c r="BR248" s="55" t="n">
        <f aca="false">COUNTIF(Reporte_Consolidación_2022___Copy[[#This Row],[Estado Encuesta Estudiantes]],"Realizada")</f>
        <v>1</v>
      </c>
      <c r="BS248" s="55" t="n">
        <f aca="false">COUNTIF(Reporte_Consolidación_2022___Copy[[#This Row],[Estado Infraestructura]],"Realizada")</f>
        <v>1</v>
      </c>
      <c r="BT248" s="55" t="n">
        <f aca="false">COUNTIF(Reporte_Consolidación_2022___Copy[[#This Row],[Estado Entrevista Líder Área Informática]],"Realizada")</f>
        <v>1</v>
      </c>
      <c r="BU248" s="55" t="n">
        <f aca="false">IF(Reporte_Consolidación_2022___Copy[[#This Row],[Estado Obs Aula]]="Realizada",1,IF(Reporte_Consolidación_2022___Copy[[#This Row],[Estado Obs Aula]]="NO aplica fichas",1,0))</f>
        <v>1</v>
      </c>
      <c r="BV248" s="55" t="n">
        <f aca="false">COUNTIF(Reporte_Consolidación_2022___Copy[[#This Row],[Estado Recolección Documental]],"Realizada")</f>
        <v>1</v>
      </c>
      <c r="BX248" s="56" t="n">
        <f aca="false">COUNTIF(Reporte_Consolidación_2022___Copy[[#This Row],[Nombre Coordinadora]:[Estado Recolección Documental]],"Realizada")</f>
        <v>11</v>
      </c>
      <c r="BY248" s="57" t="n">
        <f aca="false">BX248/12</f>
        <v>0.916666666666667</v>
      </c>
      <c r="BZ248" s="56" t="n">
        <f aca="false">IF(Reporte_Consolidación_2022___Copy[[#This Row],[Fecha Visita Día 1]]&gt;=DATE(2022,6,10),1,IF(Reporte_Consolidación_2022___Copy[[#This Row],[Fecha Visita Día 1]]="",2,0))</f>
        <v>0</v>
      </c>
      <c r="CA248" s="56" t="n">
        <f aca="false">IF(Reporte_Consolidación_2022___Copy[[#This Row],[Fecha Visita Día 2]]&gt;=DATE(2022,6,10),1,IF(Reporte_Consolidación_2022___Copy[[#This Row],[Fecha Visita Día 2]]="",2,0))</f>
        <v>0</v>
      </c>
    </row>
    <row r="249" customFormat="false" ht="15" hidden="true" customHeight="false" outlineLevel="0" collapsed="false">
      <c r="A249" s="21" t="s">
        <v>642</v>
      </c>
      <c r="B249" s="21" t="s">
        <v>643</v>
      </c>
      <c r="C249" s="21" t="s">
        <v>85</v>
      </c>
      <c r="D249" s="21" t="s">
        <v>644</v>
      </c>
      <c r="E249" s="21" t="s">
        <v>672</v>
      </c>
      <c r="F249" s="21" t="s">
        <v>1066</v>
      </c>
      <c r="G249" s="52" t="n">
        <v>108372000169</v>
      </c>
      <c r="H249" s="0" t="n">
        <v>248</v>
      </c>
      <c r="I249" s="53" t="n">
        <v>44691</v>
      </c>
      <c r="J249" s="54" t="n">
        <v>0.143055555555555</v>
      </c>
      <c r="K249" s="21" t="s">
        <v>15</v>
      </c>
      <c r="L249" s="21" t="s">
        <v>1067</v>
      </c>
      <c r="M249" s="53" t="n">
        <v>44705</v>
      </c>
      <c r="N249" s="53" t="n">
        <v>44706</v>
      </c>
      <c r="O249" s="21"/>
      <c r="P249" s="53" t="n">
        <v>44705</v>
      </c>
      <c r="Q249" s="21" t="s">
        <v>15</v>
      </c>
      <c r="R249" s="53" t="n">
        <v>44705</v>
      </c>
      <c r="S249" s="21" t="s">
        <v>15</v>
      </c>
      <c r="T249" s="53" t="n">
        <v>44705</v>
      </c>
      <c r="U249" s="21" t="s">
        <v>15</v>
      </c>
      <c r="V249" s="53" t="n">
        <v>44705</v>
      </c>
      <c r="W249" s="21" t="s">
        <v>15</v>
      </c>
      <c r="X249" s="53" t="n">
        <v>44705</v>
      </c>
      <c r="Y249" s="21" t="s">
        <v>15</v>
      </c>
      <c r="Z249" s="53" t="n">
        <v>44706</v>
      </c>
      <c r="AA249" s="21" t="s">
        <v>15</v>
      </c>
      <c r="AB249" s="53" t="n">
        <v>44705</v>
      </c>
      <c r="AC249" s="21" t="s">
        <v>15</v>
      </c>
      <c r="AD249" s="53" t="n">
        <v>44705</v>
      </c>
      <c r="AE249" s="21" t="s">
        <v>15</v>
      </c>
      <c r="AF249" s="53" t="n">
        <v>44706</v>
      </c>
      <c r="AG249" s="21" t="s">
        <v>15</v>
      </c>
      <c r="AH249" s="53"/>
      <c r="AI249" s="21" t="s">
        <v>40</v>
      </c>
      <c r="AJ249" s="53" t="n">
        <v>44706</v>
      </c>
      <c r="AK249" s="21" t="s">
        <v>15</v>
      </c>
      <c r="AL249" s="21" t="s">
        <v>648</v>
      </c>
      <c r="AM249" s="21" t="s">
        <v>1060</v>
      </c>
      <c r="AN249" s="54" t="n">
        <v>44707.1916666667</v>
      </c>
      <c r="AO249" s="21" t="s">
        <v>1068</v>
      </c>
      <c r="AP249" s="21"/>
      <c r="AQ249" s="21" t="s">
        <v>173</v>
      </c>
      <c r="AR249" s="21" t="s">
        <v>172</v>
      </c>
      <c r="AS249" s="0" t="s">
        <v>173</v>
      </c>
      <c r="AT249" s="21" t="s">
        <v>172</v>
      </c>
      <c r="AU249" s="0" t="s">
        <v>173</v>
      </c>
      <c r="AV249" s="0" t="n">
        <v>56</v>
      </c>
      <c r="AW249" s="0" t="s">
        <v>667</v>
      </c>
      <c r="AX249" s="0" t="n">
        <v>8</v>
      </c>
      <c r="AY249" s="0" t="s">
        <v>173</v>
      </c>
      <c r="AZ249" s="21" t="s">
        <v>172</v>
      </c>
      <c r="BA249" s="0" t="s">
        <v>173</v>
      </c>
      <c r="BB249" s="21" t="s">
        <v>172</v>
      </c>
      <c r="BC249" s="0" t="s">
        <v>173</v>
      </c>
      <c r="BF249" s="0" t="s">
        <v>1069</v>
      </c>
      <c r="BG249" s="21" t="s">
        <v>1060</v>
      </c>
      <c r="BH249" s="54" t="n">
        <v>44714.36875</v>
      </c>
      <c r="BI249" s="21" t="s">
        <v>643</v>
      </c>
      <c r="BJ249" s="54" t="n">
        <v>44708.7388888889</v>
      </c>
      <c r="BK249" s="55" t="n">
        <f aca="false">COUNTIF(Reporte_Consolidación_2022___Copy[[#This Row],[Estado llamada]],"Realizada")</f>
        <v>1</v>
      </c>
      <c r="BL249" s="55" t="n">
        <f aca="false">COUNTIF(Reporte_Consolidación_2022___Copy[[#This Row],[Estado RID]],"Realizada")</f>
        <v>1</v>
      </c>
      <c r="BM249" s="55" t="n">
        <f aca="false">COUNTIF(Reporte_Consolidación_2022___Copy[[#This Row],[Estado Encuesta Directivos]],"Realizada")</f>
        <v>1</v>
      </c>
      <c r="BN249" s="55" t="n">
        <f aca="false">COUNTIF(Reporte_Consolidación_2022___Copy[[#This Row],[Estado PPT Programa Directivos]],"Realizada")</f>
        <v>1</v>
      </c>
      <c r="BO249" s="55" t="n">
        <f aca="false">COUNTIF(Reporte_Consolidación_2022___Copy[[#This Row],[Estado PPT Programa Docentes]],"Realizada")</f>
        <v>1</v>
      </c>
      <c r="BP249" s="55" t="n">
        <f aca="false">COUNTIF(Reporte_Consolidación_2022___Copy[[#This Row],[Estado Encuesta Docentes]],"Realizada")</f>
        <v>1</v>
      </c>
      <c r="BQ249" s="55" t="n">
        <f aca="false">COUNTIF(Reporte_Consolidación_2022___Copy[[#This Row],[Estado Taller PC Docentes]],"Realizada")</f>
        <v>1</v>
      </c>
      <c r="BR249" s="55" t="n">
        <f aca="false">COUNTIF(Reporte_Consolidación_2022___Copy[[#This Row],[Estado Encuesta Estudiantes]],"Realizada")</f>
        <v>1</v>
      </c>
      <c r="BS249" s="55" t="n">
        <f aca="false">COUNTIF(Reporte_Consolidación_2022___Copy[[#This Row],[Estado Infraestructura]],"Realizada")</f>
        <v>1</v>
      </c>
      <c r="BT249" s="55" t="n">
        <f aca="false">COUNTIF(Reporte_Consolidación_2022___Copy[[#This Row],[Estado Entrevista Líder Área Informática]],"Realizada")</f>
        <v>1</v>
      </c>
      <c r="BU249" s="55" t="n">
        <f aca="false">IF(Reporte_Consolidación_2022___Copy[[#This Row],[Estado Obs Aula]]="Realizada",1,IF(Reporte_Consolidación_2022___Copy[[#This Row],[Estado Obs Aula]]="NO aplica fichas",1,0))</f>
        <v>1</v>
      </c>
      <c r="BV249" s="55" t="n">
        <f aca="false">COUNTIF(Reporte_Consolidación_2022___Copy[[#This Row],[Estado Recolección Documental]],"Realizada")</f>
        <v>1</v>
      </c>
      <c r="BX249" s="56" t="n">
        <f aca="false">COUNTIF(Reporte_Consolidación_2022___Copy[[#This Row],[Nombre Coordinadora]:[Estado Recolección Documental]],"Realizada")</f>
        <v>11</v>
      </c>
      <c r="BY249" s="57" t="n">
        <f aca="false">BX249/12</f>
        <v>0.916666666666667</v>
      </c>
      <c r="BZ249" s="56" t="n">
        <f aca="false">IF(Reporte_Consolidación_2022___Copy[[#This Row],[Fecha Visita Día 1]]&gt;=DATE(2022,6,10),1,IF(Reporte_Consolidación_2022___Copy[[#This Row],[Fecha Visita Día 1]]="",2,0))</f>
        <v>0</v>
      </c>
      <c r="CA249" s="56" t="n">
        <f aca="false">IF(Reporte_Consolidación_2022___Copy[[#This Row],[Fecha Visita Día 2]]&gt;=DATE(2022,6,10),1,IF(Reporte_Consolidación_2022___Copy[[#This Row],[Fecha Visita Día 2]]="",2,0))</f>
        <v>0</v>
      </c>
    </row>
    <row r="250" customFormat="false" ht="15" hidden="true" customHeight="false" outlineLevel="0" collapsed="false">
      <c r="A250" s="21" t="s">
        <v>642</v>
      </c>
      <c r="B250" s="21" t="s">
        <v>643</v>
      </c>
      <c r="C250" s="21" t="s">
        <v>85</v>
      </c>
      <c r="D250" s="21" t="s">
        <v>644</v>
      </c>
      <c r="E250" s="21" t="s">
        <v>672</v>
      </c>
      <c r="F250" s="21" t="s">
        <v>1070</v>
      </c>
      <c r="G250" s="52" t="n">
        <v>108001001821</v>
      </c>
      <c r="H250" s="0" t="n">
        <v>249</v>
      </c>
      <c r="I250" s="53" t="n">
        <v>44662</v>
      </c>
      <c r="J250" s="54" t="n">
        <v>0.396527777777778</v>
      </c>
      <c r="K250" s="21" t="s">
        <v>15</v>
      </c>
      <c r="L250" s="21" t="s">
        <v>1071</v>
      </c>
      <c r="M250" s="53" t="n">
        <v>44691</v>
      </c>
      <c r="N250" s="53" t="n">
        <v>44698</v>
      </c>
      <c r="O250" s="21" t="s">
        <v>1072</v>
      </c>
      <c r="P250" s="53" t="n">
        <v>44698</v>
      </c>
      <c r="Q250" s="21" t="s">
        <v>15</v>
      </c>
      <c r="R250" s="53" t="n">
        <v>44698</v>
      </c>
      <c r="S250" s="21" t="s">
        <v>15</v>
      </c>
      <c r="T250" s="53" t="n">
        <v>44691</v>
      </c>
      <c r="U250" s="21" t="s">
        <v>15</v>
      </c>
      <c r="V250" s="53" t="n">
        <v>44691</v>
      </c>
      <c r="W250" s="21" t="s">
        <v>15</v>
      </c>
      <c r="X250" s="53" t="n">
        <v>44691</v>
      </c>
      <c r="Y250" s="21" t="s">
        <v>15</v>
      </c>
      <c r="Z250" s="53" t="n">
        <v>44692</v>
      </c>
      <c r="AA250" s="21" t="s">
        <v>15</v>
      </c>
      <c r="AB250" s="53" t="n">
        <v>44691</v>
      </c>
      <c r="AC250" s="21" t="s">
        <v>15</v>
      </c>
      <c r="AD250" s="53" t="n">
        <v>44691</v>
      </c>
      <c r="AE250" s="21" t="s">
        <v>15</v>
      </c>
      <c r="AF250" s="53" t="n">
        <v>44692</v>
      </c>
      <c r="AG250" s="21" t="s">
        <v>15</v>
      </c>
      <c r="AH250" s="53"/>
      <c r="AI250" s="21" t="s">
        <v>40</v>
      </c>
      <c r="AJ250" s="53" t="n">
        <v>44692</v>
      </c>
      <c r="AK250" s="21" t="s">
        <v>15</v>
      </c>
      <c r="AL250" s="21" t="s">
        <v>648</v>
      </c>
      <c r="AM250" s="21" t="s">
        <v>1060</v>
      </c>
      <c r="AN250" s="54" t="n">
        <v>44702.4527777778</v>
      </c>
      <c r="AO250" s="21" t="s">
        <v>1073</v>
      </c>
      <c r="AP250" s="21"/>
      <c r="AQ250" s="21" t="s">
        <v>173</v>
      </c>
      <c r="AR250" s="21" t="s">
        <v>172</v>
      </c>
      <c r="AS250" s="0" t="s">
        <v>173</v>
      </c>
      <c r="AT250" s="21" t="s">
        <v>172</v>
      </c>
      <c r="AU250" s="0" t="s">
        <v>173</v>
      </c>
      <c r="AV250" s="0" t="n">
        <v>149</v>
      </c>
      <c r="AW250" s="0" t="s">
        <v>173</v>
      </c>
      <c r="AX250" s="0" t="n">
        <v>18</v>
      </c>
      <c r="AY250" s="0" t="s">
        <v>173</v>
      </c>
      <c r="AZ250" s="21" t="s">
        <v>172</v>
      </c>
      <c r="BA250" s="0" t="s">
        <v>173</v>
      </c>
      <c r="BB250" s="21" t="s">
        <v>172</v>
      </c>
      <c r="BC250" s="0" t="s">
        <v>173</v>
      </c>
      <c r="BG250" s="21" t="s">
        <v>1060</v>
      </c>
      <c r="BH250" s="54" t="n">
        <v>44708.5597222222</v>
      </c>
      <c r="BI250" s="21" t="s">
        <v>643</v>
      </c>
      <c r="BJ250" s="54" t="n">
        <v>44706.4555555556</v>
      </c>
      <c r="BK250" s="55" t="n">
        <f aca="false">COUNTIF(Reporte_Consolidación_2022___Copy[[#This Row],[Estado llamada]],"Realizada")</f>
        <v>1</v>
      </c>
      <c r="BL250" s="55" t="n">
        <f aca="false">COUNTIF(Reporte_Consolidación_2022___Copy[[#This Row],[Estado RID]],"Realizada")</f>
        <v>1</v>
      </c>
      <c r="BM250" s="55" t="n">
        <f aca="false">COUNTIF(Reporte_Consolidación_2022___Copy[[#This Row],[Estado Encuesta Directivos]],"Realizada")</f>
        <v>1</v>
      </c>
      <c r="BN250" s="55" t="n">
        <f aca="false">COUNTIF(Reporte_Consolidación_2022___Copy[[#This Row],[Estado PPT Programa Directivos]],"Realizada")</f>
        <v>1</v>
      </c>
      <c r="BO250" s="55" t="n">
        <f aca="false">COUNTIF(Reporte_Consolidación_2022___Copy[[#This Row],[Estado PPT Programa Docentes]],"Realizada")</f>
        <v>1</v>
      </c>
      <c r="BP250" s="55" t="n">
        <f aca="false">COUNTIF(Reporte_Consolidación_2022___Copy[[#This Row],[Estado Encuesta Docentes]],"Realizada")</f>
        <v>1</v>
      </c>
      <c r="BQ250" s="55" t="n">
        <f aca="false">COUNTIF(Reporte_Consolidación_2022___Copy[[#This Row],[Estado Taller PC Docentes]],"Realizada")</f>
        <v>1</v>
      </c>
      <c r="BR250" s="55" t="n">
        <f aca="false">COUNTIF(Reporte_Consolidación_2022___Copy[[#This Row],[Estado Encuesta Estudiantes]],"Realizada")</f>
        <v>1</v>
      </c>
      <c r="BS250" s="55" t="n">
        <f aca="false">COUNTIF(Reporte_Consolidación_2022___Copy[[#This Row],[Estado Infraestructura]],"Realizada")</f>
        <v>1</v>
      </c>
      <c r="BT250" s="55" t="n">
        <f aca="false">COUNTIF(Reporte_Consolidación_2022___Copy[[#This Row],[Estado Entrevista Líder Área Informática]],"Realizada")</f>
        <v>1</v>
      </c>
      <c r="BU250" s="55" t="n">
        <f aca="false">IF(Reporte_Consolidación_2022___Copy[[#This Row],[Estado Obs Aula]]="Realizada",1,IF(Reporte_Consolidación_2022___Copy[[#This Row],[Estado Obs Aula]]="NO aplica fichas",1,0))</f>
        <v>1</v>
      </c>
      <c r="BV250" s="55" t="n">
        <f aca="false">COUNTIF(Reporte_Consolidación_2022___Copy[[#This Row],[Estado Recolección Documental]],"Realizada")</f>
        <v>1</v>
      </c>
      <c r="BX250" s="56" t="n">
        <f aca="false">COUNTIF(Reporte_Consolidación_2022___Copy[[#This Row],[Nombre Coordinadora]:[Estado Recolección Documental]],"Realizada")</f>
        <v>11</v>
      </c>
      <c r="BY250" s="57" t="n">
        <f aca="false">BX250/12</f>
        <v>0.916666666666667</v>
      </c>
      <c r="BZ250" s="56" t="n">
        <f aca="false">IF(Reporte_Consolidación_2022___Copy[[#This Row],[Fecha Visita Día 1]]&gt;=DATE(2022,6,10),1,IF(Reporte_Consolidación_2022___Copy[[#This Row],[Fecha Visita Día 1]]="",2,0))</f>
        <v>0</v>
      </c>
      <c r="CA250" s="56" t="n">
        <f aca="false">IF(Reporte_Consolidación_2022___Copy[[#This Row],[Fecha Visita Día 2]]&gt;=DATE(2022,6,10),1,IF(Reporte_Consolidación_2022___Copy[[#This Row],[Fecha Visita Día 2]]="",2,0))</f>
        <v>0</v>
      </c>
    </row>
    <row r="251" customFormat="false" ht="15" hidden="true" customHeight="false" outlineLevel="0" collapsed="false">
      <c r="A251" s="21" t="s">
        <v>642</v>
      </c>
      <c r="B251" s="21" t="s">
        <v>643</v>
      </c>
      <c r="C251" s="21" t="s">
        <v>85</v>
      </c>
      <c r="D251" s="21" t="s">
        <v>644</v>
      </c>
      <c r="E251" s="21" t="s">
        <v>672</v>
      </c>
      <c r="F251" s="21" t="s">
        <v>1074</v>
      </c>
      <c r="G251" s="52" t="n">
        <v>108001078998</v>
      </c>
      <c r="H251" s="0" t="n">
        <v>250</v>
      </c>
      <c r="I251" s="53" t="n">
        <v>44663</v>
      </c>
      <c r="J251" s="54" t="n">
        <v>0.497916666666667</v>
      </c>
      <c r="K251" s="21" t="s">
        <v>15</v>
      </c>
      <c r="L251" s="21" t="s">
        <v>1071</v>
      </c>
      <c r="M251" s="53" t="n">
        <v>44684</v>
      </c>
      <c r="N251" s="53" t="n">
        <v>44685</v>
      </c>
      <c r="O251" s="21"/>
      <c r="P251" s="53" t="n">
        <v>44684</v>
      </c>
      <c r="Q251" s="21" t="s">
        <v>15</v>
      </c>
      <c r="R251" s="53" t="n">
        <v>44684</v>
      </c>
      <c r="S251" s="21" t="s">
        <v>15</v>
      </c>
      <c r="T251" s="53" t="n">
        <v>44684</v>
      </c>
      <c r="U251" s="21" t="s">
        <v>15</v>
      </c>
      <c r="V251" s="53" t="n">
        <v>44684</v>
      </c>
      <c r="W251" s="21" t="s">
        <v>15</v>
      </c>
      <c r="X251" s="53" t="n">
        <v>44684</v>
      </c>
      <c r="Y251" s="21" t="s">
        <v>15</v>
      </c>
      <c r="Z251" s="53" t="n">
        <v>44685</v>
      </c>
      <c r="AA251" s="21" t="s">
        <v>15</v>
      </c>
      <c r="AB251" s="53" t="n">
        <v>44684</v>
      </c>
      <c r="AC251" s="21" t="s">
        <v>15</v>
      </c>
      <c r="AD251" s="53" t="n">
        <v>44684</v>
      </c>
      <c r="AE251" s="21" t="s">
        <v>15</v>
      </c>
      <c r="AF251" s="53" t="n">
        <v>44685</v>
      </c>
      <c r="AG251" s="21" t="s">
        <v>15</v>
      </c>
      <c r="AH251" s="53"/>
      <c r="AI251" s="21" t="s">
        <v>40</v>
      </c>
      <c r="AJ251" s="53" t="n">
        <v>44655</v>
      </c>
      <c r="AK251" s="21" t="s">
        <v>15</v>
      </c>
      <c r="AL251" s="21" t="s">
        <v>648</v>
      </c>
      <c r="AM251" s="21" t="s">
        <v>1060</v>
      </c>
      <c r="AN251" s="54" t="n">
        <v>44691.5625</v>
      </c>
      <c r="AO251" s="21" t="s">
        <v>1075</v>
      </c>
      <c r="AP251" s="21"/>
      <c r="AQ251" s="21" t="s">
        <v>173</v>
      </c>
      <c r="AR251" s="21" t="s">
        <v>172</v>
      </c>
      <c r="AS251" s="0" t="s">
        <v>173</v>
      </c>
      <c r="AT251" s="21" t="s">
        <v>172</v>
      </c>
      <c r="AU251" s="0" t="s">
        <v>173</v>
      </c>
      <c r="AV251" s="0" t="n">
        <v>81</v>
      </c>
      <c r="AW251" s="0" t="s">
        <v>173</v>
      </c>
      <c r="AX251" s="0" t="n">
        <v>43</v>
      </c>
      <c r="AY251" s="0" t="s">
        <v>173</v>
      </c>
      <c r="AZ251" s="21" t="s">
        <v>172</v>
      </c>
      <c r="BA251" s="0" t="s">
        <v>173</v>
      </c>
      <c r="BB251" s="21" t="s">
        <v>172</v>
      </c>
      <c r="BC251" s="0" t="s">
        <v>173</v>
      </c>
      <c r="BG251" s="21" t="s">
        <v>1060</v>
      </c>
      <c r="BH251" s="54" t="n">
        <v>44722.4222222222</v>
      </c>
      <c r="BI251" s="21" t="s">
        <v>643</v>
      </c>
      <c r="BJ251" s="54" t="n">
        <v>44698.6347222222</v>
      </c>
      <c r="BK251" s="55" t="n">
        <f aca="false">COUNTIF(Reporte_Consolidación_2022___Copy[[#This Row],[Estado llamada]],"Realizada")</f>
        <v>1</v>
      </c>
      <c r="BL251" s="55" t="n">
        <f aca="false">COUNTIF(Reporte_Consolidación_2022___Copy[[#This Row],[Estado RID]],"Realizada")</f>
        <v>1</v>
      </c>
      <c r="BM251" s="55" t="n">
        <f aca="false">COUNTIF(Reporte_Consolidación_2022___Copy[[#This Row],[Estado Encuesta Directivos]],"Realizada")</f>
        <v>1</v>
      </c>
      <c r="BN251" s="55" t="n">
        <f aca="false">COUNTIF(Reporte_Consolidación_2022___Copy[[#This Row],[Estado PPT Programa Directivos]],"Realizada")</f>
        <v>1</v>
      </c>
      <c r="BO251" s="55" t="n">
        <f aca="false">COUNTIF(Reporte_Consolidación_2022___Copy[[#This Row],[Estado PPT Programa Docentes]],"Realizada")</f>
        <v>1</v>
      </c>
      <c r="BP251" s="55" t="n">
        <f aca="false">COUNTIF(Reporte_Consolidación_2022___Copy[[#This Row],[Estado Encuesta Docentes]],"Realizada")</f>
        <v>1</v>
      </c>
      <c r="BQ251" s="55" t="n">
        <f aca="false">COUNTIF(Reporte_Consolidación_2022___Copy[[#This Row],[Estado Taller PC Docentes]],"Realizada")</f>
        <v>1</v>
      </c>
      <c r="BR251" s="55" t="n">
        <f aca="false">COUNTIF(Reporte_Consolidación_2022___Copy[[#This Row],[Estado Encuesta Estudiantes]],"Realizada")</f>
        <v>1</v>
      </c>
      <c r="BS251" s="55" t="n">
        <f aca="false">COUNTIF(Reporte_Consolidación_2022___Copy[[#This Row],[Estado Infraestructura]],"Realizada")</f>
        <v>1</v>
      </c>
      <c r="BT251" s="55" t="n">
        <f aca="false">COUNTIF(Reporte_Consolidación_2022___Copy[[#This Row],[Estado Entrevista Líder Área Informática]],"Realizada")</f>
        <v>1</v>
      </c>
      <c r="BU251" s="55" t="n">
        <f aca="false">IF(Reporte_Consolidación_2022___Copy[[#This Row],[Estado Obs Aula]]="Realizada",1,IF(Reporte_Consolidación_2022___Copy[[#This Row],[Estado Obs Aula]]="NO aplica fichas",1,0))</f>
        <v>1</v>
      </c>
      <c r="BV251" s="55" t="n">
        <f aca="false">COUNTIF(Reporte_Consolidación_2022___Copy[[#This Row],[Estado Recolección Documental]],"Realizada")</f>
        <v>1</v>
      </c>
      <c r="BX251" s="56" t="n">
        <f aca="false">COUNTIF(Reporte_Consolidación_2022___Copy[[#This Row],[Nombre Coordinadora]:[Estado Recolección Documental]],"Realizada")</f>
        <v>11</v>
      </c>
      <c r="BY251" s="57" t="n">
        <f aca="false">BX251/12</f>
        <v>0.916666666666667</v>
      </c>
      <c r="BZ251" s="56" t="n">
        <f aca="false">IF(Reporte_Consolidación_2022___Copy[[#This Row],[Fecha Visita Día 1]]&gt;=DATE(2022,6,10),1,IF(Reporte_Consolidación_2022___Copy[[#This Row],[Fecha Visita Día 1]]="",2,0))</f>
        <v>0</v>
      </c>
      <c r="CA251" s="56" t="n">
        <f aca="false">IF(Reporte_Consolidación_2022___Copy[[#This Row],[Fecha Visita Día 2]]&gt;=DATE(2022,6,10),1,IF(Reporte_Consolidación_2022___Copy[[#This Row],[Fecha Visita Día 2]]="",2,0))</f>
        <v>0</v>
      </c>
    </row>
    <row r="252" customFormat="false" ht="15" hidden="true" customHeight="false" outlineLevel="0" collapsed="false">
      <c r="A252" s="21" t="s">
        <v>642</v>
      </c>
      <c r="B252" s="21" t="s">
        <v>643</v>
      </c>
      <c r="C252" s="21" t="s">
        <v>85</v>
      </c>
      <c r="D252" s="21" t="s">
        <v>644</v>
      </c>
      <c r="E252" s="21" t="s">
        <v>672</v>
      </c>
      <c r="F252" s="21" t="s">
        <v>1076</v>
      </c>
      <c r="G252" s="52" t="n">
        <v>108001800065</v>
      </c>
      <c r="H252" s="0" t="n">
        <v>251</v>
      </c>
      <c r="I252" s="53" t="n">
        <v>44662</v>
      </c>
      <c r="J252" s="54" t="n">
        <v>0.425</v>
      </c>
      <c r="K252" s="21" t="s">
        <v>15</v>
      </c>
      <c r="L252" s="21" t="s">
        <v>1071</v>
      </c>
      <c r="M252" s="53" t="n">
        <v>44686</v>
      </c>
      <c r="N252" s="53" t="n">
        <v>44687</v>
      </c>
      <c r="O252" s="21"/>
      <c r="P252" s="53" t="n">
        <v>44686</v>
      </c>
      <c r="Q252" s="21" t="s">
        <v>15</v>
      </c>
      <c r="R252" s="53" t="n">
        <v>44686</v>
      </c>
      <c r="S252" s="21" t="s">
        <v>15</v>
      </c>
      <c r="T252" s="53" t="n">
        <v>44686</v>
      </c>
      <c r="U252" s="21" t="s">
        <v>15</v>
      </c>
      <c r="V252" s="53" t="n">
        <v>44686</v>
      </c>
      <c r="W252" s="21" t="s">
        <v>15</v>
      </c>
      <c r="X252" s="53" t="n">
        <v>44686</v>
      </c>
      <c r="Y252" s="21" t="s">
        <v>15</v>
      </c>
      <c r="Z252" s="53" t="n">
        <v>44687</v>
      </c>
      <c r="AA252" s="21" t="s">
        <v>15</v>
      </c>
      <c r="AB252" s="53" t="n">
        <v>44686</v>
      </c>
      <c r="AC252" s="21" t="s">
        <v>15</v>
      </c>
      <c r="AD252" s="53" t="n">
        <v>44686</v>
      </c>
      <c r="AE252" s="21" t="s">
        <v>15</v>
      </c>
      <c r="AF252" s="53" t="n">
        <v>44687</v>
      </c>
      <c r="AG252" s="21" t="s">
        <v>15</v>
      </c>
      <c r="AH252" s="53"/>
      <c r="AI252" s="21" t="s">
        <v>40</v>
      </c>
      <c r="AJ252" s="53" t="n">
        <v>44687</v>
      </c>
      <c r="AK252" s="21" t="s">
        <v>15</v>
      </c>
      <c r="AL252" s="21" t="s">
        <v>648</v>
      </c>
      <c r="AM252" s="21" t="s">
        <v>1060</v>
      </c>
      <c r="AN252" s="54" t="n">
        <v>44691.7493055556</v>
      </c>
      <c r="AO252" s="21" t="s">
        <v>1077</v>
      </c>
      <c r="AP252" s="21"/>
      <c r="AQ252" s="21" t="s">
        <v>173</v>
      </c>
      <c r="AR252" s="21" t="s">
        <v>172</v>
      </c>
      <c r="AS252" s="0" t="s">
        <v>173</v>
      </c>
      <c r="AT252" s="21" t="s">
        <v>172</v>
      </c>
      <c r="AU252" s="0" t="s">
        <v>173</v>
      </c>
      <c r="AV252" s="0" t="n">
        <v>121</v>
      </c>
      <c r="AW252" s="0" t="s">
        <v>173</v>
      </c>
      <c r="AX252" s="0" t="n">
        <v>52</v>
      </c>
      <c r="AY252" s="0" t="s">
        <v>173</v>
      </c>
      <c r="AZ252" s="21" t="s">
        <v>172</v>
      </c>
      <c r="BA252" s="0" t="s">
        <v>173</v>
      </c>
      <c r="BB252" s="21" t="s">
        <v>172</v>
      </c>
      <c r="BC252" s="0" t="s">
        <v>173</v>
      </c>
      <c r="BG252" s="21" t="s">
        <v>1060</v>
      </c>
      <c r="BH252" s="54" t="n">
        <v>44708.5597222222</v>
      </c>
      <c r="BI252" s="21" t="s">
        <v>643</v>
      </c>
      <c r="BJ252" s="54" t="n">
        <v>44693.8506944445</v>
      </c>
      <c r="BK252" s="55" t="n">
        <f aca="false">COUNTIF(Reporte_Consolidación_2022___Copy[[#This Row],[Estado llamada]],"Realizada")</f>
        <v>1</v>
      </c>
      <c r="BL252" s="55" t="n">
        <f aca="false">COUNTIF(Reporte_Consolidación_2022___Copy[[#This Row],[Estado RID]],"Realizada")</f>
        <v>1</v>
      </c>
      <c r="BM252" s="55" t="n">
        <f aca="false">COUNTIF(Reporte_Consolidación_2022___Copy[[#This Row],[Estado Encuesta Directivos]],"Realizada")</f>
        <v>1</v>
      </c>
      <c r="BN252" s="55" t="n">
        <f aca="false">COUNTIF(Reporte_Consolidación_2022___Copy[[#This Row],[Estado PPT Programa Directivos]],"Realizada")</f>
        <v>1</v>
      </c>
      <c r="BO252" s="55" t="n">
        <f aca="false">COUNTIF(Reporte_Consolidación_2022___Copy[[#This Row],[Estado PPT Programa Docentes]],"Realizada")</f>
        <v>1</v>
      </c>
      <c r="BP252" s="55" t="n">
        <f aca="false">COUNTIF(Reporte_Consolidación_2022___Copy[[#This Row],[Estado Encuesta Docentes]],"Realizada")</f>
        <v>1</v>
      </c>
      <c r="BQ252" s="55" t="n">
        <f aca="false">COUNTIF(Reporte_Consolidación_2022___Copy[[#This Row],[Estado Taller PC Docentes]],"Realizada")</f>
        <v>1</v>
      </c>
      <c r="BR252" s="55" t="n">
        <f aca="false">COUNTIF(Reporte_Consolidación_2022___Copy[[#This Row],[Estado Encuesta Estudiantes]],"Realizada")</f>
        <v>1</v>
      </c>
      <c r="BS252" s="55" t="n">
        <f aca="false">COUNTIF(Reporte_Consolidación_2022___Copy[[#This Row],[Estado Infraestructura]],"Realizada")</f>
        <v>1</v>
      </c>
      <c r="BT252" s="55" t="n">
        <f aca="false">COUNTIF(Reporte_Consolidación_2022___Copy[[#This Row],[Estado Entrevista Líder Área Informática]],"Realizada")</f>
        <v>1</v>
      </c>
      <c r="BU252" s="55" t="n">
        <f aca="false">IF(Reporte_Consolidación_2022___Copy[[#This Row],[Estado Obs Aula]]="Realizada",1,IF(Reporte_Consolidación_2022___Copy[[#This Row],[Estado Obs Aula]]="NO aplica fichas",1,0))</f>
        <v>1</v>
      </c>
      <c r="BV252" s="55" t="n">
        <f aca="false">COUNTIF(Reporte_Consolidación_2022___Copy[[#This Row],[Estado Recolección Documental]],"Realizada")</f>
        <v>1</v>
      </c>
      <c r="BX252" s="56" t="n">
        <f aca="false">COUNTIF(Reporte_Consolidación_2022___Copy[[#This Row],[Nombre Coordinadora]:[Estado Recolección Documental]],"Realizada")</f>
        <v>11</v>
      </c>
      <c r="BY252" s="57" t="n">
        <f aca="false">BX252/12</f>
        <v>0.916666666666667</v>
      </c>
      <c r="BZ252" s="56" t="n">
        <f aca="false">IF(Reporte_Consolidación_2022___Copy[[#This Row],[Fecha Visita Día 1]]&gt;=DATE(2022,6,10),1,IF(Reporte_Consolidación_2022___Copy[[#This Row],[Fecha Visita Día 1]]="",2,0))</f>
        <v>0</v>
      </c>
      <c r="CA252" s="56" t="n">
        <f aca="false">IF(Reporte_Consolidación_2022___Copy[[#This Row],[Fecha Visita Día 2]]&gt;=DATE(2022,6,10),1,IF(Reporte_Consolidación_2022___Copy[[#This Row],[Fecha Visita Día 2]]="",2,0))</f>
        <v>0</v>
      </c>
    </row>
    <row r="253" customFormat="false" ht="15" hidden="true" customHeight="false" outlineLevel="0" collapsed="false">
      <c r="A253" s="21" t="s">
        <v>642</v>
      </c>
      <c r="B253" s="21" t="s">
        <v>643</v>
      </c>
      <c r="C253" s="21" t="s">
        <v>85</v>
      </c>
      <c r="D253" s="21" t="s">
        <v>644</v>
      </c>
      <c r="E253" s="21" t="s">
        <v>672</v>
      </c>
      <c r="F253" s="21" t="s">
        <v>1078</v>
      </c>
      <c r="G253" s="52" t="n">
        <v>108001000824</v>
      </c>
      <c r="H253" s="0" t="n">
        <v>252</v>
      </c>
      <c r="I253" s="53" t="n">
        <v>44662</v>
      </c>
      <c r="J253" s="54" t="n">
        <v>0.391666666666667</v>
      </c>
      <c r="K253" s="21" t="s">
        <v>15</v>
      </c>
      <c r="L253" s="21" t="s">
        <v>1071</v>
      </c>
      <c r="M253" s="53" t="n">
        <v>44672</v>
      </c>
      <c r="N253" s="53" t="n">
        <v>44677</v>
      </c>
      <c r="O253" s="21"/>
      <c r="P253" s="53" t="n">
        <v>44672</v>
      </c>
      <c r="Q253" s="21" t="s">
        <v>15</v>
      </c>
      <c r="R253" s="53" t="n">
        <v>44672</v>
      </c>
      <c r="S253" s="21" t="s">
        <v>15</v>
      </c>
      <c r="T253" s="53" t="n">
        <v>44672</v>
      </c>
      <c r="U253" s="21" t="s">
        <v>15</v>
      </c>
      <c r="V253" s="53" t="n">
        <v>44672</v>
      </c>
      <c r="W253" s="21" t="s">
        <v>15</v>
      </c>
      <c r="X253" s="53" t="n">
        <v>44672</v>
      </c>
      <c r="Y253" s="21" t="s">
        <v>15</v>
      </c>
      <c r="Z253" s="53" t="n">
        <v>44677</v>
      </c>
      <c r="AA253" s="21" t="s">
        <v>15</v>
      </c>
      <c r="AB253" s="53" t="n">
        <v>44672</v>
      </c>
      <c r="AC253" s="21" t="s">
        <v>15</v>
      </c>
      <c r="AD253" s="53" t="n">
        <v>44672</v>
      </c>
      <c r="AE253" s="21" t="s">
        <v>15</v>
      </c>
      <c r="AF253" s="53" t="n">
        <v>44677</v>
      </c>
      <c r="AG253" s="21" t="s">
        <v>15</v>
      </c>
      <c r="AH253" s="53"/>
      <c r="AI253" s="21" t="s">
        <v>40</v>
      </c>
      <c r="AJ253" s="53" t="n">
        <v>44673</v>
      </c>
      <c r="AK253" s="21" t="s">
        <v>15</v>
      </c>
      <c r="AL253" s="21" t="s">
        <v>648</v>
      </c>
      <c r="AM253" s="21" t="s">
        <v>1060</v>
      </c>
      <c r="AN253" s="54" t="n">
        <v>44684.75</v>
      </c>
      <c r="AO253" s="21" t="s">
        <v>1079</v>
      </c>
      <c r="AP253" s="21"/>
      <c r="AQ253" s="21" t="s">
        <v>173</v>
      </c>
      <c r="AR253" s="21" t="s">
        <v>172</v>
      </c>
      <c r="AS253" s="0" t="s">
        <v>173</v>
      </c>
      <c r="AT253" s="21" t="s">
        <v>172</v>
      </c>
      <c r="AU253" s="0" t="s">
        <v>173</v>
      </c>
      <c r="AV253" s="0" t="n">
        <v>56</v>
      </c>
      <c r="AW253" s="0" t="s">
        <v>173</v>
      </c>
      <c r="AX253" s="0" t="n">
        <v>22</v>
      </c>
      <c r="AY253" s="0" t="s">
        <v>173</v>
      </c>
      <c r="AZ253" s="21" t="s">
        <v>172</v>
      </c>
      <c r="BA253" s="0" t="s">
        <v>173</v>
      </c>
      <c r="BB253" s="21" t="s">
        <v>172</v>
      </c>
      <c r="BC253" s="0" t="s">
        <v>173</v>
      </c>
      <c r="BG253" s="21" t="s">
        <v>1060</v>
      </c>
      <c r="BH253" s="54" t="n">
        <v>44688.7472222222</v>
      </c>
      <c r="BI253" s="21" t="s">
        <v>643</v>
      </c>
      <c r="BJ253" s="54" t="n">
        <v>44693.8506944445</v>
      </c>
      <c r="BK253" s="55" t="n">
        <f aca="false">COUNTIF(Reporte_Consolidación_2022___Copy[[#This Row],[Estado llamada]],"Realizada")</f>
        <v>1</v>
      </c>
      <c r="BL253" s="55" t="n">
        <f aca="false">COUNTIF(Reporte_Consolidación_2022___Copy[[#This Row],[Estado RID]],"Realizada")</f>
        <v>1</v>
      </c>
      <c r="BM253" s="55" t="n">
        <f aca="false">COUNTIF(Reporte_Consolidación_2022___Copy[[#This Row],[Estado Encuesta Directivos]],"Realizada")</f>
        <v>1</v>
      </c>
      <c r="BN253" s="55" t="n">
        <f aca="false">COUNTIF(Reporte_Consolidación_2022___Copy[[#This Row],[Estado PPT Programa Directivos]],"Realizada")</f>
        <v>1</v>
      </c>
      <c r="BO253" s="55" t="n">
        <f aca="false">COUNTIF(Reporte_Consolidación_2022___Copy[[#This Row],[Estado PPT Programa Docentes]],"Realizada")</f>
        <v>1</v>
      </c>
      <c r="BP253" s="55" t="n">
        <f aca="false">COUNTIF(Reporte_Consolidación_2022___Copy[[#This Row],[Estado Encuesta Docentes]],"Realizada")</f>
        <v>1</v>
      </c>
      <c r="BQ253" s="55" t="n">
        <f aca="false">COUNTIF(Reporte_Consolidación_2022___Copy[[#This Row],[Estado Taller PC Docentes]],"Realizada")</f>
        <v>1</v>
      </c>
      <c r="BR253" s="55" t="n">
        <f aca="false">COUNTIF(Reporte_Consolidación_2022___Copy[[#This Row],[Estado Encuesta Estudiantes]],"Realizada")</f>
        <v>1</v>
      </c>
      <c r="BS253" s="55" t="n">
        <f aca="false">COUNTIF(Reporte_Consolidación_2022___Copy[[#This Row],[Estado Infraestructura]],"Realizada")</f>
        <v>1</v>
      </c>
      <c r="BT253" s="55" t="n">
        <f aca="false">COUNTIF(Reporte_Consolidación_2022___Copy[[#This Row],[Estado Entrevista Líder Área Informática]],"Realizada")</f>
        <v>1</v>
      </c>
      <c r="BU253" s="55" t="n">
        <f aca="false">IF(Reporte_Consolidación_2022___Copy[[#This Row],[Estado Obs Aula]]="Realizada",1,IF(Reporte_Consolidación_2022___Copy[[#This Row],[Estado Obs Aula]]="NO aplica fichas",1,0))</f>
        <v>1</v>
      </c>
      <c r="BV253" s="55" t="n">
        <f aca="false">COUNTIF(Reporte_Consolidación_2022___Copy[[#This Row],[Estado Recolección Documental]],"Realizada")</f>
        <v>1</v>
      </c>
      <c r="BX253" s="56" t="n">
        <f aca="false">COUNTIF(Reporte_Consolidación_2022___Copy[[#This Row],[Nombre Coordinadora]:[Estado Recolección Documental]],"Realizada")</f>
        <v>11</v>
      </c>
      <c r="BY253" s="57" t="n">
        <f aca="false">BX253/12</f>
        <v>0.916666666666667</v>
      </c>
      <c r="BZ253" s="56" t="n">
        <f aca="false">IF(Reporte_Consolidación_2022___Copy[[#This Row],[Fecha Visita Día 1]]&gt;=DATE(2022,6,10),1,IF(Reporte_Consolidación_2022___Copy[[#This Row],[Fecha Visita Día 1]]="",2,0))</f>
        <v>0</v>
      </c>
      <c r="CA253" s="56" t="n">
        <f aca="false">IF(Reporte_Consolidación_2022___Copy[[#This Row],[Fecha Visita Día 2]]&gt;=DATE(2022,6,10),1,IF(Reporte_Consolidación_2022___Copy[[#This Row],[Fecha Visita Día 2]]="",2,0))</f>
        <v>0</v>
      </c>
    </row>
  </sheetData>
  <autoFilter ref="BZ1:CA253"/>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item1.xml><?xml version="1.0" encoding="utf-8"?>
<DataMashup xmlns="http://schemas.microsoft.com/DataMashup" sqmid="ecb0a6ed-6e2e-4e78-9438-d76fb22f5462">AAAAACcMAABQSwMEFAACAAgAJpHKVDQyJnemAAAA9QAAABIAHABDb25maWcvUGFja2FnZS54bWwgohgAKKAUAAAAAAAAAAAAAAAAAAAAAAAAAAAAe797v419RW6OQllqUXFmfp6tkqGegZJCal5yfkpmXrqtUmlJmq6Fkr2dTUBicnZieqoCUHFesVVFcaatUkZJSYGVvn55ebleubFeflG6vpGBgaF+hK9PcHJGam6ibmZecUliXnKqElxXCmFdSnY2YRDH2BnpWZrpWZgY6RnY6MPEbHwz8xDyRkDngmSRBG2cS3NKSotS7VLzdN2dbPRhXBt9qBfsAFBLAwQUAAIACAAmkcp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pHKVKbbqZofCQAAnVEAABMAHABGb3JtdWxhcy9TZWN0aW9uMS5tIKIYACigFAAAAAAAAAAAAAAAAAAAAAAAAAAAAO1b627bRhb+HyDvMGD6QwYUwdTNdrdq4VhyIzR2vLY3+0MWijE5sdlQHC0vql3DC/RR+gAFCuQN1i+2Z0iJHHJmKDGUVMWQ/8ieOXPu5ztzkT1i+BZ10EX0qf/j5YuXL7xb7BITvdLOyZi6PkFH1PGobZnYsJ4+O6i+W69rqINs4r98geDnggauQWDkmNomcWvHlk28inb07dW/POJ6VyaeWOaIOoZNg6suNYIRcXzvasrek/G/UsjWd1/vtl+HGuxUI+mvNJDnE6byOf3VY5pd4mub1C6IDWaxsUqkYRURbNyiyuAUj8gQffc90kJKlyKTIIM6vkvtrMSj459CjWp3tnenIeyYiFv/32+KctiR6P3WMk3ioNBvutSArJFTUwaHvu9a1wF4cfjDIGIz/IFp5rsBSST1nQn9BM4MPJ+O0HHgROFORB2a5hG1g5FTUapVBW+52PE+UncUjqFKY2emyCvZXGUAnvAh1kPO6HPigPdMFInjzY1mpuMVtdJV9KCxCDCNosDWwj8feSEjOgEh7/1b4kpERZ5NRAlKMRk8b7nxnMTe3RhSA1iEAqaMOInRfPh77GiFlipHR4wiMqYUU1zm9VfaBR6N4a94aIfz/9Etdm6YnvdjkqgX84nYs0nGXmFV9SHrHR8WIJ/c+Y/MczGddLyuGG8oxpuK8ZZivK0Y31OM7yvGD1R27aomVBbrKpN1lc16bDR27vlxldE6s7rv+O1mjQXvkUvNM5eOqM/qmWCAZw4hpzPT8UomOapoMCU4tO0LA9vY9ToMV4bybNLnppOgCUukGdKzpkBdpEcwKVpJXdNysEldYe4kXCkM93vC0CFACPQibCIxVMmcGK1kTgxYMicmajInxi2ZExM2mROTNpkTEzeZE5OXs12ZwK1s1p0TbFu/YRMLK3RlvnWJIt2iCXm26Zo8qepzkyorjuXUFoCWB0DKHJEhkHRib2Fo0hfEpnphcGoUBid9i06bik7xxJfA02zXNd1v8ftPNpFsCtPpU1XnAq9fSiXQ4lFxTFFt87PaxWcWLsWiowefczs7L19YjkIQf6g7wy5s2GBWB/GpjaIGZvkYDfpeTPPPgLj3YVFV0RuQ5N734TzgWx8t4nbSi6uhlzpaRMZ8n2FzTv4TWKBBVKPpc2ayiU3pIzth9u4MYtf+Td1P15R+qiTmVJET2HY1c+5500V4lljE+/nilhCfMY74PQz6Phl1MlRa9SfLMTtaRDx8HHSxj4dftn+Wyk8aVLokH1NBTMlJ+2uul7bn8ALn8FPwyg0Oj5ZhTaSteNh9jE+xSXi4NWFoBvHxNEx2qAKozBtgpz1oGrkjEC/sHkN6BDYOT0zat5oi7bVHDQ2lxaGON1cHCHvoOizCHdT5PqH98ipaUSWto5qYjFnIJPKSeEZWSIGyngVKVKnvlALLkMHyATPSqwho1lcNmjyeSbkqcU1tzCZgW/15gFt97egWhjUf4dSR5xK3FMpJ0375qS+Cj5T7QiDUEEGoURaEGqsBoUZBEGpsMgipjNkEEHoeGPQ3QFBjPgSp4s6lbSkIkib9RkJQ7isgeg2j4/vnUCMdxBkaH6wxOiauA6WAIYVsg5h0Wh1w/J+z8AM4GTvwSVyT/Iaf3+Ofvpvz+scmn/fzH7Nwbe9/ka8XeQAMHZ/pYmxs3U+Ap3R07aZLQkUzkl+QdskYuz4OZ5HktvQkcCzDGlvSySnrvuP5lh9EcNEzAwNaykRU5Ojps2ndUNQ9PO1F3LirQ56AdTjZ/DExbjHrjLaNRxjQwmK6YXsmycR+RPiWQcPYtUYEPqfEPJEPMyFhz/PBaVmSWOP31wCmE8BB6gBmvlNQRWp9sDwL9ondpz9xcrEcayTS1AWatDRG5DFjo0XZJ6OI4TkJwEmhE1AXtpCs6VBP4Dw187zfFZTvOUZAPKbU3OU5pDG7s7NLdObSG+jAGC3CNLVgUcbQ0CBfyYJMM8QS0+ewUxLGrC6xDbs2dHY0l5eaUtQLlgQmtLdFVJPQJo8gzgQkYZcVsfPRxbDADQw/gOK4JIZD7afPN5aBVTIyayT6+i6ZWEyLd09/wm6EZe3T7y7BbClA3dMffg57cbl6rViZDHJA3CHsSFUCgDY1z71rGBRaVMRktkmSwMmsfPLJE3/EbgP9WXdwoDp7dfEV5x32fHRCTXZwNNGb+3wCOYA5NoZ9YNe1JgT1YM9HHAADD530BWbNGjo0/BA/JxEOie9fH2jYS2poRvxBRdms6eCQGwgbHFaOqQ/F9vTHR8ugeTwzS7KY1qqJyaBml0c949iuodP//YUOxzYk0fT4xOoFIDYsh3TVZNpNLKkYl5QC+3OWciCgkl6ARUq0rtdSixaB71hogcXJlximoT2zsRNDgFpEPv2Ma7qKpunIFdOMLmY7WyChSTfYcNNUy9Ic3RLjE4pekyVQGrVdnkhalhFBKCGXhUElDBZ8oYqPuU3x2qpZ9tqquZprq2bBa6um/Nrq5P1J7/TyPeq//tG1TIAz8iu70FQd4xXkc54gC3yhK1+fnC9R8IEW5OXcmKn8uL0NyLkN2LQbsub8GzJVnLkKKXVDJq2vtdXYOutMvKQT5C70RtASwbZVFmxbqwHbVkGwbW3BVgq2Kj9uwfYrAtvWfLBVxZmrkFJgK62vLdjmgG1bBNt2WbBtrwZs2wXBtl0AbBvFEqGxarBtrBBsVX7cgm3uO9eCDsl5Xrz6eRHBKFJYgugDGAljBOXr32qdZaikVZlXOgVcMpT1lXW7Z+nNqz2/eanqhkOcUs1Lildrw6x14taymtee2Lz2yjavvdU0r72CzWtve1KQNi+VH7fN6ys6KezNB1tVnLkKKQW20vranhRywHZfBNv9smC7vxqw3S8ItvuyZAhdGzlYiPnU7ctBUU7QCgBT5YstYH5FgLk/HzBVceayvBRgSmukfJ2sqFaWBXoHIugdlAW9g9WA3kFB0DuQBfQt/QXrimCGc8sCPU7QCkBP5Yst6K34imNzbzo28MJjE+49DuZ3FlUxcVBSqrNIgag8GK0IkJbVWfRdsbWw7zeX6y3T71cvvbmEmhX6P/bdZ9xelN7Y9pevaFPNojgP+5SR5jO93L+qSwvlWcHf/wFQSwECLQAUAAIACAAmkcpUNDImd6YAAAD1AAAAEgAAAAAAAAAAAAAAAAAAAAAAQ29uZmlnL1BhY2thZ2UueG1sUEsBAi0AFAACAAgAJpHKVA/K6aukAAAA6QAAABMAAAAAAAAAAAAAAAAA8gAAAFtDb250ZW50X1R5cGVzXS54bWxQSwECLQAUAAIACAAmkcpUptupmh8JAACdUQAAEwAAAAAAAAAAAAAAAADjAQAARm9ybXVsYXMvU2VjdGlvbjEubVBLBQYAAAAAAwADAMIAAABPC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e6AEAAAAAAHzoAQ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RW50cnkgVHlwZT0iUXVlcnlHcm91cHMiIFZhbHVlPSJzRkFBQUFBQUFBQUFsT2FXWHAwOUtRcDdGano1Ti9PMUVMMVJ5WVc1elptOXliU0JHYVd4bElHWnliMjBnVW1Wd2IzSjBaU0JEYjI1emIyeHBaR0ZqYWNPemJpQXlNREl5QUFBQUFBQUFBQUFBQUlYMXJBVjN6TzFFdWFWZHZ1am1wb1lPU0dWc2NHVnlJRkYxWlhKcFpYTUFBU1U1cFplblQwcENuc1dQUGszODdVUUFBQUFBQUFBQUFKMXpqb2RPcFFoTm1oL1lZM3RjRFdrelZISmhibk5tYjNKdElFWnBiR1VnWm5KdmJTQlNaWEJ2Y25SbElFTnZibk52Ykdsa1lXTnB3N051SURJd01qSWdLRElwQUFBQ0FBQUFBQUFBQUlpamlROFVCSmhFbWkxODk2UDFqcE1PU0dWc2NHVnlJRkYxWlhKcFpYTUFBWjF6am9kT3BRaE5taC9ZWTN0Y0RXa0FBQUFBQUFBQUFMbWgwa0RtbFhoTXJmQlZSYm1nZ1UwelZISmhibk5tYjNKdElFWnBiR1VnWm5KdmJTQlNaWEJ2Y25SbElFTnZibk52Ykdsa1lXTnB3N051SURJd01qSWdLRE1wQUFBRUFBQUFBQUFBQUxtS2FxdDIxbmxLcWppYU9pWnovVklPU0dWc2NHVnlJRkYxWlhKcFpYTUFBYm1oMGtEbWxYaE1yZkJWUmJtZ2dVMEFBQUFBQUFBQUFIekE5UlZSWmNKR2h0VEhpbVZ5SFpzMlZISmhibk5tYjNKdElFWnBiR1VnWm5KdmJTQlNaWEJ2Y25SbElFTnZibk52Ykdsa1lXTnB3N051SURJd01qSWdMU0JEYjNCNUFBQUdBQUFBQUFBQUFCcnZ3ejZ5RC9SSWdoTzhDZXZUajBrT1NHVnNjR1Z5SUZGMVpYSnBaWE1BQVh6QTlSVlJaY0pHaHRUSGltVnlIWnNBQUFBQUFBQUFBTks4WE45dStNQkRnT28rZ3QxWG9FUTZWSEpoYm5ObWIzSnRJRVpwYkdVZ1puSnZiU0JTWlhCdmNuUmxJRU52Ym5OdmJHbGtZV05wdzdOdUlESXdNaklnTFNCRGIzQjVJQ2d5S1FBQUNBQUFBQUFBQUFEUElwL1p4K25wVDVqMERNbFIxQWU5RGtobGJIQmxjaUJSZFdWeWFXVnpBQUhTdkZ6ZmJ2akFRNERxUG9MZFY2QkVBQUFBQUFBQUFBQkszaVFTZTlOSFE3dDVNbVBTM1QvRU9sUnlZVzV6Wm05eWJTQkdhV3hsSUdaeWIyMGdVbVZ3YjNKMFpTQkRiMjV6YjJ4cFpHRmphY096YmlBeU1ESXlJQzBnUTI5d2VTQW9NeWtBQUFvQUFBQUFBQUFBR3czSlNiTmtwVUtVYmV0UTFMM3BSQTVJWld4d1pYSWdVWFZsY21sbGN3QUJTdDRrRW52VFIwTzdlVEpqMHQwL3hBQUFBQUFBQUFBQTNyNnNjUWRXaVVtT0hRSzV2KytYZ2pwVWNtRnVjMlp2Y20wZ1JtbHNaU0JtY205dElGSmxjRzl5ZEdVZ1EyOXVjMjlzYVdSaFkybkRzMjRnTWpBeU1pQXRJRU52Y0hrZ0tEUXBBQUFNQUFBQUFBQUFBSlJMVTExUnk4Wkx0dG8yVEVmRGJHc09TR1ZzY0dWeUlGRjFaWEpwWlhNQUFkNitySEVIVm9sSmpoMEN1Yi92bDRJQUFBQUFBQUFBQU1iOXM1MHcxYVZJdEtPaWtpeHI0RXc2VkhKaGJuTm1iM0p0SUVacGJHVWdabkp2YlNCU1pYQnZjblJsSUVOdmJuTnZiR2xrWVdOcHc3TnVJREl3TWpJZ0xTQkRiM0I1SUNnMUtRQUFEZ0FBQUFBQUFBQlBTUHFSemxPN1RLVWZrT3BiS1h2MURraGxiSEJsY2lCUmRXVnlhV1Z6QUFIRy9iT2RNTldsU0xTam9wSXNhK0JNQUFBQUFBQUFBQUJOaDNoWGIvbVpSYklSWUdsd1B3QXFPbFJ5WVc1elptOXliU0JHYVd4bElHWnliMjBnVW1Wd2IzSjBaU0JEYjI1emIyeHBaR0ZqYWNPemJpQXlNREl5SUMwZ1EyOXdlU0FvTmlrQUFCQUFBQUFBQUFBQU1UZHVVa09wbzBTQWJlMUh0OGJRa3c1SVpXeHdaWElnVVhWbGNtbGxjd0FCVFlkNFYyLzVtVVd5RVdCcGNEOEFLZ0FBQUFBQUFBQUE1a1pMYjdqZDUwK2d1WWRDRElsUGRUcFVjbUZ1YzJadmNtMGdSbWxzWlNCbWNtOXRJRkpsY0c5eWRHVWdRMjl1YzI5c2FXUmhZMm5EczI0Z01qQXlNaUF0SUVOdmNIa2dLRGNwQUFBU0FBQUFBQUFBQU1XY3Z4eWNKWFZBa09POWhRNDZ2SFlPU0dWc2NHVnlJRkYxWlhKcFpYTUFBZVpHUzIrNDNlZFBvTG1IUWd5SlQzVUFBQUFBIiAvPjwvU3RhYmxlRW50cmllcz48L0l0ZW0+PEl0ZW0+PEl0ZW1Mb2NhdGlvbj48SXRlbVR5cGU+Rm9ybXVsYTwvSXRlbVR5cGU+PEl0ZW1QYXRoPlNlY3Rpb24xL1JlcG9ydGUlMjBDb25zb2xpZGFjaSVDMyVCM24lMjAyMDI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GVkQ29tcGxldGVSZXN1bHRUb1dvcmtzaGVldCIgVmFsdWU9ImwxIiAvPjxFbnRyeSBUeXBlPSJGaWxsU3RhdHVzIiBWYWx1ZT0ic0NvbXBsZXRlIiAvPjxFbnRyeSBUeXBlPSJGaWxsQ29sdW1uTmFtZXMiIFZhbHVlPSJzWyZxdW90O0Nvb3JkaW5hZG9yJnF1b3Q7LCZxdW90O01lbnRvciZxdW90OywmcXVvdDtJRSZxdW90OywmcXVvdDtBY3RpdmlkYWQgMSZxdW90OywmcXVvdDtBY3RpdmlkYWQgMiZxdW90OywmcXVvdDtBY3RpdmlkYWQgMyZxdW90OywmcXVvdDtBY3RpdmlkYWQgNCZxdW90OywmcXVvdDtBY3RpdmlkYWQgNSZxdW90OywmcXVvdDtBY3RpdmlkYWQgNiZxdW90OywmcXVvdDtBY3RpdmlkYWQgNyZxdW90OywmcXVvdDtBY3RpdmlkYWQgOCZxdW90OywmcXVvdDtBY3RpdmlkYWQgOSZxdW90OywmcXVvdDtBY3RpdmlkYWQgMTAmcXVvdDtdIiAvPjxFbnRyeSBUeXBlPSJGaWxsQ29sdW1uVHlwZXMiIFZhbHVlPSJzQmdZR0JnWUdCZ1lHQmdZR0JnPT0iIC8+PEVudHJ5IFR5cGU9IkZpbGxMYXN0VXBkYXRlZCIgVmFsdWU9ImQyMDIyLTAzLTIzVDIwOjU1OjQ5LjU2ODE4MzZaIiAvPjxFbnRyeSBUeXBlPSJGaWxsRXJyb3JDb3VudCIgVmFsdWU9ImwwIiAvPjxFbnRyeSBUeXBlPSJGaWxsRXJyb3JDb2RlIiBWYWx1ZT0ic1Vua25vd24iIC8+PEVudHJ5IFR5cGU9IlF1ZXJ5SUQiIFZhbHVlPSJzOThhYjU0YTAtZDdkZS00YWJhLWJjZDgtMDIwN2Y3N2M2N2QxIiAvPjxFbnRyeSBUeXBlPSJGaWxsQ291bnQiIFZhbHVlPSJsMjgiIC8+PEVudHJ5IFR5cGU9IlJlbGF0aW9uc2hpcEluZm9Db250YWluZXIiIFZhbHVlPSJzeyZxdW90O2NvbHVtbkNvdW50JnF1b3Q7OjEzLCZxdW90O2tleUNvbHVtbk5hbWVzJnF1b3Q7OltdLCZxdW90O3F1ZXJ5UmVsYXRpb25zaGlwcyZxdW90OzpbXSwmcXVvdDtjb2x1bW5JZGVudGl0aWVzJnF1b3Q7OlsmcXVvdDtTZWN0aW9uMS9SZXBvcnRlIENvbnNvbGlkYWNpw7NuIDIwMjIvQ2hhbmdlZCBUeXBlMy57Q29vcmRpbmFkb3IsMX0mcXVvdDssJnF1b3Q7U2VjdGlvbjEvUmVwb3J0ZSBDb25zb2xpZGFjacOzbiAyMDIyL0NoYW5nZWQgVHlwZTMue01lbnRvciwyfSZxdW90OywmcXVvdDtTZWN0aW9uMS9SZXBvcnRlIENvbnNvbGlkYWNpw7NuIDIwMjIvQ2hhbmdlZCBUeXBlMy57SUUsM30mcXVvdDssJnF1b3Q7U2VjdGlvbjEvUmVwb3J0ZSBDb25zb2xpZGFjacOzbiAyMDIyL0NoYW5nZWQgVHlwZTMue0FjdGl2aWRhZCAxLDR9JnF1b3Q7LCZxdW90O1NlY3Rpb24xL1JlcG9ydGUgQ29uc29saWRhY2nDs24gMjAyMi9DaGFuZ2VkIFR5cGUzLntBY3RpdmlkYWQgMiw1fSZxdW90OywmcXVvdDtTZWN0aW9uMS9SZXBvcnRlIENvbnNvbGlkYWNpw7NuIDIwMjIvQ2hhbmdlZCBUeXBlMy57QWN0aXZpZGFkIDMsNn0mcXVvdDssJnF1b3Q7U2VjdGlvbjEvUmVwb3J0ZSBDb25zb2xpZGFjacOzbiAyMDIyL0NoYW5nZWQgVHlwZTMue0FjdGl2aWRhZCA0LDd9JnF1b3Q7LCZxdW90O1NlY3Rpb24xL1JlcG9ydGUgQ29uc29saWRhY2nDs24gMjAyMi9DaGFuZ2VkIFR5cGUzLntBY3RpdmlkYWQgNSw4fSZxdW90OywmcXVvdDtTZWN0aW9uMS9SZXBvcnRlIENvbnNvbGlkYWNpw7NuIDIwMjIvQ2hhbmdlZCBUeXBlMy57QWN0aXZpZGFkIDYsOX0mcXVvdDssJnF1b3Q7U2VjdGlvbjEvUmVwb3J0ZSBDb25zb2xpZGFjacOzbiAyMDIyL0NoYW5nZWQgVHlwZTMue0FjdGl2aWRhZCA3LDEwfSZxdW90OywmcXVvdDtTZWN0aW9uMS9SZXBvcnRlIENvbnNvbGlkYWNpw7NuIDIwMjIvQ2hhbmdlZCBUeXBlMy57QWN0aXZpZGFkIDgsMTF9JnF1b3Q7LCZxdW90O1NlY3Rpb24xL1JlcG9ydGUgQ29uc29saWRhY2nDs24gMjAyMi9DaGFuZ2VkIFR5cGUzLntBY3RpdmlkYWQgOSwxMn0mcXVvdDssJnF1b3Q7U2VjdGlvbjEvUmVwb3J0ZSBDb25zb2xpZGFjacOzbiAyMDIyL0NoYW5nZWQgVHlwZTMue0FjdGl2aWRhZCAxMCwxM30mcXVvdDtdLCZxdW90O0NvbHVtbkNvdW50JnF1b3Q7OjEzLCZxdW90O0tleUNvbHVtbk5hbWVzJnF1b3Q7OltdLCZxdW90O0NvbHVtbklkZW50aXRpZXMmcXVvdDs6WyZxdW90O1NlY3Rpb24xL1JlcG9ydGUgQ29uc29saWRhY2nDs24gMjAyMi9DaGFuZ2VkIFR5cGUzLntDb29yZGluYWRvciwxfSZxdW90OywmcXVvdDtTZWN0aW9uMS9SZXBvcnRlIENvbnNvbGlkYWNpw7NuIDIwMjIvQ2hhbmdlZCBUeXBlMy57TWVudG9yLDJ9JnF1b3Q7LCZxdW90O1NlY3Rpb24xL1JlcG9ydGUgQ29uc29saWRhY2nDs24gMjAyMi9DaGFuZ2VkIFR5cGUzLntJRSwzfSZxdW90OywmcXVvdDtTZWN0aW9uMS9SZXBvcnRlIENvbnNvbGlkYWNpw7NuIDIwMjIvQ2hhbmdlZCBUeXBlMy57QWN0aXZpZGFkIDEsNH0mcXVvdDssJnF1b3Q7U2VjdGlvbjEvUmVwb3J0ZSBDb25zb2xpZGFjacOzbiAyMDIyL0NoYW5nZWQgVHlwZTMue0FjdGl2aWRhZCAyLDV9JnF1b3Q7LCZxdW90O1NlY3Rpb24xL1JlcG9ydGUgQ29uc29saWRhY2nDs24gMjAyMi9DaGFuZ2VkIFR5cGUzLntBY3RpdmlkYWQgMyw2fSZxdW90OywmcXVvdDtTZWN0aW9uMS9SZXBvcnRlIENvbnNvbGlkYWNpw7NuIDIwMjIvQ2hhbmdlZCBUeXBlMy57QWN0aXZpZGFkIDQsN30mcXVvdDssJnF1b3Q7U2VjdGlvbjEvUmVwb3J0ZSBDb25zb2xpZGFjacOzbiAyMDIyL0NoYW5nZWQgVHlwZTMue0FjdGl2aWRhZCA1LDh9JnF1b3Q7LCZxdW90O1NlY3Rpb24xL1JlcG9ydGUgQ29uc29saWRhY2nDs24gMjAyMi9DaGFuZ2VkIFR5cGUzLntBY3RpdmlkYWQgNiw5fSZxdW90OywmcXVvdDtTZWN0aW9uMS9SZXBvcnRlIENvbnNvbGlkYWNpw7NuIDIwMjIvQ2hhbmdlZCBUeXBlMy57QWN0aXZpZGFkIDcsMTB9JnF1b3Q7LCZxdW90O1NlY3Rpb24xL1JlcG9ydGUgQ29uc29saWRhY2nDs24gMjAyMi9DaGFuZ2VkIFR5cGUzLntBY3RpdmlkYWQgOCwxMX0mcXVvdDssJnF1b3Q7U2VjdGlvbjEvUmVwb3J0ZSBDb25zb2xpZGFjacOzbiAyMDIyL0NoYW5nZWQgVHlwZTMue0FjdGl2aWRhZCA5LDEyfSZxdW90OywmcXVvdDtTZWN0aW9uMS9SZXBvcnRlIENvbnNvbGlkYWNpw7NuIDIwMjIvQ2hhbmdlZCBUeXBlMy57QWN0aXZpZGFkIDEwLDEzfSZxdW90O10sJnF1b3Q7UmVsYXRpb25zaGlwSW5mbyZxdW90OzpbXX0iIC8+PEVudHJ5IFR5cGU9IkFkZGVkVG9EYXRhTW9kZWwiIFZhbHVlPSJsMCIgLz48L1N0YWJsZUVudHJpZXM+PC9JdGVtPjxJdGVtPjxJdGVtTG9jYXRpb24+PEl0ZW1UeXBlPkZvcm11bGE8L0l0ZW1UeXBlPjxJdGVtUGF0aD5TZWN0aW9uMS9SZXBvcnRlJTIwQ29uc29saWRhY2klQzMlQjNuJTIwMjAyMi9Tb3VyY2U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MwNWFjZjU4NS1jYzc3LTQ0ZWQtYjlhNS01ZGJlZThlNmE2ODY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GaWxsRXJyb3JDb2RlIiBWYWx1ZT0ic1Vua25vd24iIC8+PEVudHJ5IFR5cGU9IkZpbGxMYXN0VXBkYXRlZCIgVmFsdWU9ImQyMDIyLTAzLTIzVDE2OjAyOjE4LjU2MjE0NjFaIiAvPjxFbnRyeSBUeXBlPSJGaWxsU3RhdHVzIiBWYWx1ZT0ic0NvbXBsZXRlIiAvPjxFbnRyeSBUeXBlPSJSZXN1bHRUeXBlIiBWYWx1ZT0ic0JpbmFyeSIgLz48RW50cnkgVHlwZT0iQnVmZmVyTmV4dFJlZnJlc2giIFZhbHVlPSJsMSIgLz48L1N0YWJsZUVudHJpZXM+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i0wMy0yM1QxNjowMjoxOC41NjkyODk5WiIgLz48RW50cnkgVHlwZT0iRmlsbEVycm9yQ29kZSIgVmFsdWU9InNVbmtub3duIiAvPjxFbnRyeSBUeXBlPSJBZGRlZFRvRGF0YU1vZGVsIiBWYWx1ZT0ibDAiIC8+PEVudHJ5IFR5cGU9Ik5hbWVVcGRhdGVkQWZ0ZXJGaWxsIiBWYWx1ZT0ibDEiIC8+PEVudHJ5IFR5cGU9IlJlc3VsdFR5cGUiIFZhbHVlPSJzQmluYXJ5IiAvPjxFbnRyeSBUeXBlPSJCdWZmZXJOZXh0UmVmcmVzaCIgVmFsdWU9ImwxIiAvPjxFbnRyeSBUeXBlPSJMb2FkVG9SZXBvcnREaXNhYmxlZCIgVmFsdWU9ImwxIiAvPjxFbnRyeSBUeXBlPSJRdWVyeUdyb3VwSUQiIFZhbHVlPSJzMDVhY2Y1ODUtY2M3Ny00NGVkLWI5YTUtNWRiZWU4ZTZhNjg2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5hdmlnYXRpb25TdGVwTmFtZSIgVmFsdWU9InNOYXZpZ2F0aW9u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GaWx0ZXJlZCUyMFJvd3M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OTdhNTM5MjUtNGZhNy00MjRhLTllYzUtOGYzZTRkZmNlZDQ0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FeGNlcHRpb24iIC8+PEVudHJ5IFR5cGU9IkZpbGxlZENvbXBsZXRlUmVzdWx0VG9Xb3Jrc2hlZXQiIFZhbHVlPSJsMCIgLz48RW50cnkgVHlwZT0iRmlsbEVycm9yQ29kZSIgVmFsdWU9InNVbmtub3duIiAvPjxFbnRyeSBUeXBlPSJBZGRlZFRvRGF0YU1vZGVsIiBWYWx1ZT0ibDAiIC8+PEVudHJ5IFR5cGU9IkJ1ZmZlck5leHRSZWZyZXNoIiBWYWx1ZT0ibDEiIC8+PEVudHJ5IFR5cGU9IkZpbGxMYXN0VXBkYXRlZCIgVmFsdWU9ImQyMDIyLTAzLTIzVDE5OjE5OjExLjUyNDA4Mzh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CRCUyMGFjdGl2aWRhZGVzX1NoZWV0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MwNWFjZjU4NS1jYzc3LTQ0ZWQtYjlhNS01ZGJlZThlNmE2ODYiIC8+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Z1bmN0aW9uIiAvPjxFbnRyeSBUeXBlPSJGaWxsZWRDb21wbGV0ZVJlc3VsdFRvV29ya3NoZWV0IiBWYWx1ZT0ibDAiIC8+PEVudHJ5IFR5cGU9IkZpbGxFcnJvckNvZGUiIFZhbHVlPSJzVW5rbm93biIgLz48RW50cnkgVHlwZT0iQWRkZWRUb0RhdGFNb2RlbCIgVmFsdWU9ImwwIiAvPjxFbnRyeSBUeXBlPSJOYXZpZ2F0aW9uU3RlcE5hbWUiIFZhbHVlPSJzTmF2aWdhdGlvbiIgLz48RW50cnkgVHlwZT0iRmlsbExhc3RVcGRhdGVkIiBWYWx1ZT0iZDIwMjItMDMtMjNUMTk6MTk6MTEuNTY5ODc1N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UcmFuc2Zvcm0lMjBTYW1wbGUlMjBGaWxlL0NoYW5nZWQlMjBUeXBlPC9JdGVtUGF0aD48L0l0ZW1Mb2NhdGlvbj48U3RhYmxlRW50cmllcyAvPjwvSXRlbT48SXRlbT48SXRlbUxvY2F0aW9uPjxJdGVtVHlwZT5Gb3JtdWxhPC9JdGVtVHlwZT48SXRlbVBhdGg+U2VjdGlvbjEvUGFyYW1ldGVyMjwvSXRlbVBhdGg+PC9JdGVtTG9jYXRpb24+PFN0YWJsZUVudHJpZXM+PEVudHJ5IFR5cGU9IklzUHJpdmF0ZSIgVmFsdWU9ImwwIiAvPjxFbnRyeSBUeXBlPSJMb2FkVG9SZXBvcnREaXNhYmxlZCIgVmFsdWU9ImwxIiAvPjxFbnRyeSBUeXBlPSJRdWVyeUdyb3VwSUQiIFZhbHVlPSJzMGY4OWEzODgtMDQxNC00NDk4LTlhMmQtN2NmN2EzZjU4ZTkz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FkZGVkVG9EYXRhTW9kZWwiIFZhbHVlPSJsMCIgLz48RW50cnkgVHlwZT0iRmlsbEVycm9yQ29kZSIgVmFsdWU9InNVbmtub3duIiAvPjxFbnRyeSBUeXBlPSJGaWxsTGFzdFVwZGF0ZWQiIFZhbHVlPSJkMjAyMi0wMy0yM1QxOToyODo1NS45MzE1NTExWiIgLz48RW50cnkgVHlwZT0iRmlsbFN0YXR1cyIgVmFsdWU9InNDb21wbGV0ZSIgLz48RW50cnkgVHlwZT0iUmVzdWx0VHlwZSIgVmFsdWU9InNCaW5hcnkiIC8+PEVudHJ5IFR5cGU9IkJ1ZmZlck5leHRSZWZyZXNoIiBWYWx1ZT0ibDEiIC8+PC9TdGFibGVFbnRyaWVzPjwvSXRlbT48SXRlbT48SXRlbUxvY2F0aW9uPjxJdGVtVHlwZT5Gb3JtdWxhPC9JdGVtVHlwZT48SXRlbVBhdGg+U2VjdGlvbjEvU2FtcGxlJTIwRmlsZ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CaW5hcnkiIC8+PEVudHJ5IFR5cGU9IkJ1ZmZlck5leHRSZWZyZXNoIiBWYWx1ZT0ibDEiIC8+PEVudHJ5IFR5cGU9IkZpbGxlZENvbXBsZXRlUmVzdWx0VG9Xb3Jrc2hlZXQiIFZhbHVlPSJsMCIgLz48RW50cnkgVHlwZT0iRmlsbEVycm9yQ29kZSIgVmFsdWU9InNVbmtub3duIiAvPjxFbnRyeSBUeXBlPSJGaWxsTGFzdFVwZGF0ZWQiIFZhbHVlPSJkMjAyMi0wMy0yM1QxOToyODo1NS45NDQ4MzEyWi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JlcG9ydGUgQ29uc29saWRhY2nDs24gMjAyMi9DaGFuZ2VkIFR5cGUue0NvbHVtbjEsMX0mcXVvdDssJnF1b3Q7U2VjdGlvbjEvUmVwb3J0ZSBDb25zb2xpZGFjacOzbiAyMDIyL0NoYW5nZWQgVHlwZS57Q29sdW1uMiwyfSZxdW90OywmcXVvdDtTZWN0aW9uMS9SZXBvcnRlIENvbnNvbGlkYWNpw7NuIDIwMjIvQ2hhbmdlZCBUeXBlLntDb2x1bW4zLDN9JnF1b3Q7LCZxdW90O1NlY3Rpb24xL1JlcG9ydGUgQ29uc29saWRhY2nDs24gMjAyMi9DaGFuZ2VkIFR5cGUxMS57QWN0aXZpZGFkIDEsM30mcXVvdDssJnF1b3Q7U2VjdGlvbjEvUmVwb3J0ZSBDb25zb2xpZGFjacOzbiAyMDIyL0NoYW5nZWQgVHlwZTExLntBY3RpdmlkYWQgMiw0fSZxdW90OywmcXVvdDtTZWN0aW9uMS9SZXBvcnRlIENvbnNvbGlkYWNpw7NuIDIwMjIvQ2hhbmdlZCBUeXBlMTEue0FjdGl2aWRhZCAzLDV9JnF1b3Q7LCZxdW90O1NlY3Rpb24xL1JlcG9ydGUgQ29uc29saWRhY2nDs24gMjAyMi9DaGFuZ2VkIFR5cGUxMS57QWN0aXZpZGFkIDQsNn0mcXVvdDssJnF1b3Q7U2VjdGlvbjEvUmVwb3J0ZSBDb25zb2xpZGFjacOzbiAyMDIyL0NoYW5nZWQgVHlwZTExLntBY3RpdmlkYWQgNSw3fSZxdW90OywmcXVvdDtTZWN0aW9uMS9SZXBvcnRlIENvbnNvbGlkYWNpw7NuIDIwMjIvQ2hhbmdlZCBUeXBlMTEue0FjdGl2aWRhZCA2LDh9JnF1b3Q7LCZxdW90O1NlY3Rpb24xL1JlcG9ydGUgQ29uc29saWRhY2nDs24gMjAyMi9DaGFuZ2VkIFR5cGUxMS57QWN0aXZpZGFkIDcsOX0mcXVvdDssJnF1b3Q7U2VjdGlvbjEvUmVwb3J0ZSBDb25zb2xpZGFjacOzbiAyMDIyL0NoYW5nZWQgVHlwZTExLntBY3RpdmlkYWQgOCwxMH0mcXVvdDssJnF1b3Q7U2VjdGlvbjEvUmVwb3J0ZSBDb25zb2xpZGFjacOzbiAyMDIyL0NoYW5nZWQgVHlwZTExLntBY3RpdmlkYWQgOSwxMX0mcXVvdDssJnF1b3Q7U2VjdGlvbjEvUmVwb3J0ZSBDb25zb2xpZGFjacOzbiAyMDIyL0NoYW5nZWQgVHlwZTExLntBY3RpdmlkYWQgMTAsMTJ9JnF1b3Q7XSwmcXVvdDtDb2x1bW5Db3VudCZxdW90OzoxMywmcXVvdDtLZXlDb2x1bW5OYW1lcyZxdW90OzpbXSwmcXVvdDtDb2x1bW5JZGVudGl0aWVzJnF1b3Q7OlsmcXVvdDtTZWN0aW9uMS9SZXBvcnRlIENvbnNvbGlkYWNpw7NuIDIwMjIvQ2hhbmdlZCBUeXBlLntDb2x1bW4xLDF9JnF1b3Q7LCZxdW90O1NlY3Rpb24xL1JlcG9ydGUgQ29uc29saWRhY2nDs24gMjAyMi9DaGFuZ2VkIFR5cGUue0NvbHVtbjIsMn0mcXVvdDssJnF1b3Q7U2VjdGlvbjEvUmVwb3J0ZSBDb25zb2xpZGFjacOzbiAyMDIyL0NoYW5nZWQgVHlwZS57Q29sdW1uMywzfSZxdW90OywmcXVvdDtTZWN0aW9uMS9SZXBvcnRlIENvbnNvbGlkYWNpw7NuIDIwMjIvQ2hhbmdlZCBUeXBlMTEue0FjdGl2aWRhZCAxLDN9JnF1b3Q7LCZxdW90O1NlY3Rpb24xL1JlcG9ydGUgQ29uc29saWRhY2nDs24gMjAyMi9DaGFuZ2VkIFR5cGUxMS57QWN0aXZpZGFkIDIsNH0mcXVvdDssJnF1b3Q7U2VjdGlvbjEvUmVwb3J0ZSBDb25zb2xpZGFjacOzbiAyMDIyL0NoYW5nZWQgVHlwZTExLntBY3RpdmlkYWQgMyw1fSZxdW90OywmcXVvdDtTZWN0aW9uMS9SZXBvcnRlIENvbnNvbGlkYWNpw7NuIDIwMjIvQ2hhbmdlZCBUeXBlMTEue0FjdGl2aWRhZCA0LDZ9JnF1b3Q7LCZxdW90O1NlY3Rpb24xL1JlcG9ydGUgQ29uc29saWRhY2nDs24gMjAyMi9DaGFuZ2VkIFR5cGUxMS57QWN0aXZpZGFkIDUsN30mcXVvdDssJnF1b3Q7U2VjdGlvbjEvUmVwb3J0ZSBDb25zb2xpZGFjacOzbiAyMDIyL0NoYW5nZWQgVHlwZTExLntBY3RpdmlkYWQgNiw4fSZxdW90OywmcXVvdDtTZWN0aW9uMS9SZXBvcnRlIENvbnNvbGlkYWNpw7NuIDIwMjIvQ2hhbmdlZCBUeXBlMTEue0FjdGl2aWRhZCA3LDl9JnF1b3Q7LCZxdW90O1NlY3Rpb24xL1JlcG9ydGUgQ29uc29saWRhY2nDs24gMjAyMi9DaGFuZ2VkIFR5cGUxMS57QWN0aXZpZGFkIDgsMTB9JnF1b3Q7LCZxdW90O1NlY3Rpb24xL1JlcG9ydGUgQ29uc29saWRhY2nDs24gMjAyMi9DaGFuZ2VkIFR5cGUxMS57QWN0aXZpZGFkIDksMTF9JnF1b3Q7LCZxdW90O1NlY3Rpb24xL1JlcG9ydGUgQ29uc29saWRhY2nDs24gMjAyMi9DaGFuZ2VkIFR5cGUxMS57QWN0aXZpZGFkIDEwLDEyfSZxdW90O10sJnF1b3Q7UmVsYXRpb25zaGlwSW5mbyZxdW90OzpbXX0iIC8+PEVudHJ5IFR5cGU9IkFkZGVkVG9EYXRhTW9kZWwiIFZhbHVlPSJsMCIgLz48RW50cnkgVHlwZT0iTG9hZGVkVG9BbmFseXNpc1NlcnZpY2VzIiBWYWx1ZT0ibDAiIC8+PEVudHJ5IFR5cGU9IkxvYWRUb1JlcG9ydERpc2FibGVkIiBWYWx1ZT0ibDEiIC8+PEVudHJ5IFR5cGU9IlF1ZXJ5R3JvdXBJRCIgVmFsdWU9InMwZjg5YTM4OC0wNDE0LTQ0OTgtOWEyZC03Y2Y3YTNmNThlOTMiIC8+PC9TdGFibGVFbnRyaWVzPjwvSXRlbT48SXRlbT48SXRlbUxvY2F0aW9uPjxJdGVtVHlwZT5Gb3JtdWxhPC9JdGVtVHlwZT48SXRlbVBhdGg+U2VjdGlvbjEvU2FtcGxlJTIwRmlsZSUyMCgyKS9Tb3VyY2U8L0l0ZW1QYXRoPjwvSXRlbUxvY2F0aW9uPjxTdGFibGVFbnRyaWVzIC8+PC9JdGVtPjxJdGVtPjxJdGVtTG9jYXRpb24+PEl0ZW1UeXBlPkZvcm11bGE8L0l0ZW1UeXBlPjxJdGVtUGF0aD5TZWN0aW9uMS9TYW1wbGUlMjBGaWxlJTIwKDIpL0ZpbHRlcmVkJTIwUm93czI8L0l0ZW1QYXRoPjwvSXRlbUxvY2F0aW9uPjxTdGFibGVFbnRyaWVzIC8+PC9JdGVtPjxJdGVtPjxJdGVtTG9jYXRpb24+PEl0ZW1UeXBlPkZvcm11bGE8L0l0ZW1UeXBlPjxJdGVtUGF0aD5TZWN0aW9uMS9TYW1wbGUlMjBGaWxlJTIwKDIpL05hdmlnYXRpb24xPC9JdGVtUGF0aD48L0l0ZW1Mb2NhdGlvbj48U3RhYmxlRW50cmllcyAvPjwvSXRlbT48SXRlbT48SXRlbUxvY2F0aW9uPjxJdGVtVHlwZT5Gb3JtdWxhPC9JdGVtVHlwZT48SXRlbVBhdGg+U2VjdGlvbjEvVHJhbnNmb3JtJTIwU2FtcGxlJTIwRmlsZSUyMCgyKTwvSXRlbVBhdGg+PC9JdGVtTG9jYXRpb24+PFN0YWJsZUVudHJpZXM+PEVudHJ5IFR5cGU9IklzUHJpdmF0ZSIgVmFsdWU9ImwwIiAvPjxFbnRyeSBUeXBlPSJMb2FkVG9SZXBvcnREaXNhYmxlZCIgVmFsdWU9ImwxIiAvPjxFbnRyeSBUeXBlPSJRdWVyeUdyb3VwSUQiIFZhbHVlPSJzODc4ZTczOWQtYTU0ZS00ZDA4LTlhMWYtZDg2MzdiNWMwZDY5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TmFtZVVwZGF0ZWRBZnRlckZpbGwiIFZhbHVlPSJsMSIgLz48RW50cnkgVHlwZT0iRmlsbGVkQ29tcGxldGVSZXN1bHRUb1dvcmtzaGVldCIgVmFsdWU9ImwwIiAvPjxFbnRyeSBUeXBlPSJBZGRlZFRvRGF0YU1vZGVsIiBWYWx1ZT0ibDAiIC8+PEVudHJ5IFR5cGU9IkZpbGxFcnJvckNvZGUiIFZhbHVlPSJzVW5rbm93biIgLz48RW50cnkgVHlwZT0iRmlsbExhc3RVcGRhdGVkIiBWYWx1ZT0iZDIwMjItMDMtMjNUMTk6Mjg6NTUuOTM4MTM3MloiIC8+PEVudHJ5IFR5cGU9IkZpbGxTdGF0dXMiIFZhbHVlPSJzQ29tcGxldGUiIC8+PC9TdGFibGVFbnRyaWVzPjwvSXRlbT48SXRlbT48SXRlbUxvY2F0aW9uPjxJdGVtVHlwZT5Gb3JtdWxhPC9JdGVtVHlwZT48SXRlbVBhdGg+U2VjdGlvbjEvVHJhbnNmb3JtJTIwU2FtcGxlJTIwRmlsZSUyMCgyKS9Tb3VyY2U8L0l0ZW1QYXRoPjwvSXRlbUxvY2F0aW9uPjxTdGFibGVFbnRyaWVzIC8+PC9JdGVtPjxJdGVtPjxJdGVtTG9jYXRpb24+PEl0ZW1UeXBlPkZvcm11bGE8L0l0ZW1UeXBlPjxJdGVtUGF0aD5TZWN0aW9uMS9UcmFuc2Zvcm0lMjBTYW1wbGUlMjBGaWxlJTIwKDIpL0JEJTIwYWN0aXZpZGFkZXNfU2hlZXQ8L0l0ZW1QYXRoPjwvSXRlbUxvY2F0aW9uPjxTdGFibGVFbnRyaWVzIC8+PC9JdGVtPjxJdGVtPjxJdGVtTG9jYXRpb24+PEl0ZW1UeXBlPkZvcm11bGE8L0l0ZW1UeXBlPjxJdGVtUGF0aD5TZWN0aW9uMS9UcmFuc2Zvcm0lMjBGaWxlJTIwKDIpPC9JdGVtUGF0aD48L0l0ZW1Mb2NhdGlvbj48U3RhYmxlRW50cmllcz48RW50cnkgVHlwZT0iTG9hZFRvUmVwb3J0RGlzYWJsZWQiIFZhbHVlPSJsMSIgLz48RW50cnkgVHlwZT0iUXVlcnlHcm91cElEIiBWYWx1ZT0iczBmODlhMzg4LTA0MTQtNDQ5OC05YTJkLTdjZjdhM2Y1OGU5My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zLTIzVDE5OjI4OjU1Ljk1MTExNjJaIiAvPjxFbnRyeSBUeXBlPSJGaWxsU3RhdHVzIiBWYWx1ZT0ic0NvbXBsZXRlIiAvPjwvU3RhYmxlRW50cmllcz48L0l0ZW0+PEl0ZW0+PEl0ZW1Mb2NhdGlvbj48SXRlbVR5cGU+Rm9ybXVsYTwvSXRlbVR5cGU+PEl0ZW1QYXRoPlNlY3Rpb24xL1RyYW5zZm9ybSUyMEZpbGUlMjAoMikvU291cmNlPC9JdGVtUGF0aD48L0l0ZW1Mb2NhdGlvbj48U3RhYmxlRW50cmllcyAvPjwvSXRlbT48SXRlbT48SXRlbUxvY2F0aW9uPjxJdGVtVHlwZT5Gb3JtdWxhPC9JdGVtVHlwZT48SXRlbVBhdGg+U2VjdGlvbjEvUmVwb3J0ZSUyMENvbnNvbGlkYWNpJUMzJUIzbiUyMDIwMjIvRmlsdGVyZWQlMjBSb3dzPC9JdGVtUGF0aD48L0l0ZW1Mb2NhdGlvbj48U3RhYmxlRW50cmllcyAvPjwvSXRlbT48SXRlbT48SXRlbUxvY2F0aW9uPjxJdGVtVHlwZT5Gb3JtdWxhPC9JdGVtVHlwZT48SXRlbVBhdGg+U2VjdGlvbjEvUGFyYW1ldGVyMzwvSXRlbVBhdGg+PC9JdGVtTG9jYXRpb24+PFN0YWJsZUVudHJpZXM+PEVudHJ5IFR5cGU9IklzUHJpdmF0ZSIgVmFsdWU9ImwwIiAvPjxFbnRyeSBUeXBlPSJMb2FkVG9SZXBvcnREaXNhYmxlZCIgVmFsdWU9ImwxIiAvPjxFbnRyeSBUeXBlPSJRdWVyeUdyb3VwSUQiIFZhbHVlPSJzYWI2YThhYjktZDY3Ni00YTc5LWFhMzgtOWEzYTI2NzNmZDUy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FkZGVkVG9EYXRhTW9kZWwiIFZhbHVlPSJsMCIgLz48RW50cnkgVHlwZT0iRmlsbEVycm9yQ29kZSIgVmFsdWU9InNVbmtub3duIiAvPjxFbnRyeSBUeXBlPSJGaWxsTGFzdFVwZGF0ZWQiIFZhbHVlPSJkMjAyMi0wMy0yM1QxOToyODo1NS45NTYwMDAwWiIgLz48RW50cnkgVHlwZT0iRmlsbFN0YXR1cyIgVmFsdWU9InNDb21wbGV0ZSIgLz48RW50cnkgVHlwZT0iUmVzdWx0VHlwZSIgVmFsdWU9InNCaW5hcnkiIC8+PEVudHJ5IFR5cGU9IkJ1ZmZlck5leHRSZWZyZXNoIiBWYWx1ZT0ibDEiIC8+PC9TdGFibGVFbnRyaWVzPjwvSXRlbT48SXRlbT48SXRlbUxvY2F0aW9uPjxJdGVtVHlwZT5Gb3JtdWxhPC9JdGVtVHlwZT48SXRlbVBhdGg+U2VjdGlvbjEvU2FtcGxlJTIwRmlsZS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CaW5hcnkiIC8+PEVudHJ5IFR5cGU9IkJ1ZmZlck5leHRSZWZyZXNoIiBWYWx1ZT0ibDEiIC8+PEVudHJ5IFR5cGU9IkZpbGxlZENvbXBsZXRlUmVzdWx0VG9Xb3Jrc2hlZXQiIFZhbHVlPSJsMCIgLz48RW50cnkgVHlwZT0iRmlsbEVycm9yQ29kZSIgVmFsdWU9InNVbmtub3duIiAvPjxFbnRyeSBUeXBlPSJGaWxsTGFzdFVwZGF0ZWQiIFZhbHVlPSJkMjAyMi0wMy0yM1QxOToyODo1NS45ODUxMDI1Wi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JlcG9ydGUgQ29uc29saWRhY2nDs24gMjAyMi9DaGFuZ2VkIFR5cGUue0NvbHVtbjEsMX0mcXVvdDssJnF1b3Q7U2VjdGlvbjEvUmVwb3J0ZSBDb25zb2xpZGFjacOzbiAyMDIyL0NoYW5nZWQgVHlwZS57Q29sdW1uMiwyfSZxdW90OywmcXVvdDtTZWN0aW9uMS9SZXBvcnRlIENvbnNvbGlkYWNpw7NuIDIwMjIvQ2hhbmdlZCBUeXBlLntDb2x1bW4zLDN9JnF1b3Q7LCZxdW90O1NlY3Rpb24xL1JlcG9ydGUgQ29uc29saWRhY2nDs24gMjAyMi9DaGFuZ2VkIFR5cGUxMS57QWN0aXZpZGFkIDEsM30mcXVvdDssJnF1b3Q7U2VjdGlvbjEvUmVwb3J0ZSBDb25zb2xpZGFjacOzbiAyMDIyL0NoYW5nZWQgVHlwZTExLntBY3RpdmlkYWQgMiw0fSZxdW90OywmcXVvdDtTZWN0aW9uMS9SZXBvcnRlIENvbnNvbGlkYWNpw7NuIDIwMjIvQ2hhbmdlZCBUeXBlMTEue0FjdGl2aWRhZCAzLDV9JnF1b3Q7LCZxdW90O1NlY3Rpb24xL1JlcG9ydGUgQ29uc29saWRhY2nDs24gMjAyMi9DaGFuZ2VkIFR5cGUxMS57QWN0aXZpZGFkIDQsNn0mcXVvdDssJnF1b3Q7U2VjdGlvbjEvUmVwb3J0ZSBDb25zb2xpZGFjacOzbiAyMDIyL0NoYW5nZWQgVHlwZTExLntBY3RpdmlkYWQgNSw3fSZxdW90OywmcXVvdDtTZWN0aW9uMS9SZXBvcnRlIENvbnNvbGlkYWNpw7NuIDIwMjIvQ2hhbmdlZCBUeXBlMTEue0FjdGl2aWRhZCA2LDh9JnF1b3Q7LCZxdW90O1NlY3Rpb24xL1JlcG9ydGUgQ29uc29saWRhY2nDs24gMjAyMi9DaGFuZ2VkIFR5cGUxMS57QWN0aXZpZGFkIDcsOX0mcXVvdDssJnF1b3Q7U2VjdGlvbjEvUmVwb3J0ZSBDb25zb2xpZGFjacOzbiAyMDIyL0NoYW5nZWQgVHlwZTExLntBY3RpdmlkYWQgOCwxMH0mcXVvdDssJnF1b3Q7U2VjdGlvbjEvUmVwb3J0ZSBDb25zb2xpZGFjacOzbiAyMDIyL0NoYW5nZWQgVHlwZTExLntBY3RpdmlkYWQgOSwxMX0mcXVvdDssJnF1b3Q7U2VjdGlvbjEvUmVwb3J0ZSBDb25zb2xpZGFjacOzbiAyMDIyL0NoYW5nZWQgVHlwZTExLntBY3RpdmlkYWQgMTAsMTJ9JnF1b3Q7XSwmcXVvdDtDb2x1bW5Db3VudCZxdW90OzoxMywmcXVvdDtLZXlDb2x1bW5OYW1lcyZxdW90OzpbXSwmcXVvdDtDb2x1bW5JZGVudGl0aWVzJnF1b3Q7OlsmcXVvdDtTZWN0aW9uMS9SZXBvcnRlIENvbnNvbGlkYWNpw7NuIDIwMjIvQ2hhbmdlZCBUeXBlLntDb2x1bW4xLDF9JnF1b3Q7LCZxdW90O1NlY3Rpb24xL1JlcG9ydGUgQ29uc29saWRhY2nDs24gMjAyMi9DaGFuZ2VkIFR5cGUue0NvbHVtbjIsMn0mcXVvdDssJnF1b3Q7U2VjdGlvbjEvUmVwb3J0ZSBDb25zb2xpZGFjacOzbiAyMDIyL0NoYW5nZWQgVHlwZS57Q29sdW1uMywzfSZxdW90OywmcXVvdDtTZWN0aW9uMS9SZXBvcnRlIENvbnNvbGlkYWNpw7NuIDIwMjIvQ2hhbmdlZCBUeXBlMTEue0FjdGl2aWRhZCAxLDN9JnF1b3Q7LCZxdW90O1NlY3Rpb24xL1JlcG9ydGUgQ29uc29saWRhY2nDs24gMjAyMi9DaGFuZ2VkIFR5cGUxMS57QWN0aXZpZGFkIDIsNH0mcXVvdDssJnF1b3Q7U2VjdGlvbjEvUmVwb3J0ZSBDb25zb2xpZGFjacOzbiAyMDIyL0NoYW5nZWQgVHlwZTExLntBY3RpdmlkYWQgMyw1fSZxdW90OywmcXVvdDtTZWN0aW9uMS9SZXBvcnRlIENvbnNvbGlkYWNpw7NuIDIwMjIvQ2hhbmdlZCBUeXBlMTEue0FjdGl2aWRhZCA0LDZ9JnF1b3Q7LCZxdW90O1NlY3Rpb24xL1JlcG9ydGUgQ29uc29saWRhY2nDs24gMjAyMi9DaGFuZ2VkIFR5cGUxMS57QWN0aXZpZGFkIDUsN30mcXVvdDssJnF1b3Q7U2VjdGlvbjEvUmVwb3J0ZSBDb25zb2xpZGFjacOzbiAyMDIyL0NoYW5nZWQgVHlwZTExLntBY3RpdmlkYWQgNiw4fSZxdW90OywmcXVvdDtTZWN0aW9uMS9SZXBvcnRlIENvbnNvbGlkYWNpw7NuIDIwMjIvQ2hhbmdlZCBUeXBlMTEue0FjdGl2aWRhZCA3LDl9JnF1b3Q7LCZxdW90O1NlY3Rpb24xL1JlcG9ydGUgQ29uc29saWRhY2nDs24gMjAyMi9DaGFuZ2VkIFR5cGUxMS57QWN0aXZpZGFkIDgsMTB9JnF1b3Q7LCZxdW90O1NlY3Rpb24xL1JlcG9ydGUgQ29uc29saWRhY2nDs24gMjAyMi9DaGFuZ2VkIFR5cGUxMS57QWN0aXZpZGFkIDksMTF9JnF1b3Q7LCZxdW90O1NlY3Rpb24xL1JlcG9ydGUgQ29uc29saWRhY2nDs24gMjAyMi9DaGFuZ2VkIFR5cGUxMS57QWN0aXZpZGFkIDEwLDEyfSZxdW90O10sJnF1b3Q7UmVsYXRpb25zaGlwSW5mbyZxdW90OzpbXX0iIC8+PEVudHJ5IFR5cGU9IkFkZGVkVG9EYXRhTW9kZWwiIFZhbHVlPSJsMCIgLz48RW50cnkgVHlwZT0iTG9hZGVkVG9BbmFseXNpc1NlcnZpY2VzIiBWYWx1ZT0ibDAiIC8+PEVudHJ5IFR5cGU9IkxvYWRUb1JlcG9ydERpc2FibGVkIiBWYWx1ZT0ibDEiIC8+PEVudHJ5IFR5cGU9IlF1ZXJ5R3JvdXBJRCIgVmFsdWU9InNhYjZhOGFiOS1kNjc2LTRhNzktYWEzOC05YTNhMjY3M2ZkNTIiIC8+PC9TdGFibGVFbnRyaWVzPjwvSXRlbT48SXRlbT48SXRlbUxvY2F0aW9uPjxJdGVtVHlwZT5Gb3JtdWxhPC9JdGVtVHlwZT48SXRlbVBhdGg+U2VjdGlvbjEvU2FtcGxlJTIwRmlsZSUyMCgzKS9Tb3VyY2U8L0l0ZW1QYXRoPjwvSXRlbUxvY2F0aW9uPjxTdGFibGVFbnRyaWVzIC8+PC9JdGVtPjxJdGVtPjxJdGVtTG9jYXRpb24+PEl0ZW1UeXBlPkZvcm11bGE8L0l0ZW1UeXBlPjxJdGVtUGF0aD5TZWN0aW9uMS9TYW1wbGUlMjBGaWxlJTIwKDMpL0ZpbHRlcmVkJTIwUm93czwvSXRlbVBhdGg+PC9JdGVtTG9jYXRpb24+PFN0YWJsZUVudHJpZXMgLz48L0l0ZW0+PEl0ZW0+PEl0ZW1Mb2NhdGlvbj48SXRlbVR5cGU+Rm9ybXVsYTwvSXRlbVR5cGU+PEl0ZW1QYXRoPlNlY3Rpb24xL1NhbXBsZSUyMEZpbGUlMjAoMykvTmF2aWdhdGlvbjE8L0l0ZW1QYXRoPjwvSXRlbUxvY2F0aW9uPjxTdGFibGVFbnRyaWVzIC8+PC9JdGVtPjxJdGVtPjxJdGVtTG9jYXRpb24+PEl0ZW1UeXBlPkZvcm11bGE8L0l0ZW1UeXBlPjxJdGVtUGF0aD5TZWN0aW9uMS9UcmFuc2Zvcm0lMjBTYW1wbGUlMjBGaWxlJTIwKDMpPC9JdGVtUGF0aD48L0l0ZW1Mb2NhdGlvbj48U3RhYmxlRW50cmllcz48RW50cnkgVHlwZT0iSXNQcml2YXRlIiBWYWx1ZT0ibDAiIC8+PEVudHJ5IFR5cGU9IkxvYWRUb1JlcG9ydERpc2FibGVkIiBWYWx1ZT0ibDEiIC8+PEVudHJ5IFR5cGU9IlF1ZXJ5R3JvdXBJRCIgVmFsdWU9InM0MGQyYTFiOS05NWU2LTRjNzgtYWRmMC01NTQ1YjlhMDgxNGQ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XhjZXB0aW9uIiAvPjxFbnRyeSBUeXBlPSJOYW1lVXBkYXRlZEFmdGVyRmlsbCIgVmFsdWU9ImwxIiAvPjxFbnRyeSBUeXBlPSJGaWxsZWRDb21wbGV0ZVJlc3VsdFRvV29ya3NoZWV0IiBWYWx1ZT0ibDAiIC8+PEVudHJ5IFR5cGU9IkFkZGVkVG9EYXRhTW9kZWwiIFZhbHVlPSJsMCIgLz48RW50cnkgVHlwZT0iRmlsbEVycm9yQ29kZSIgVmFsdWU9InNVbmtub3duIiAvPjxFbnRyeSBUeXBlPSJGaWxsTGFzdFVwZGF0ZWQiIFZhbHVlPSJkMjAyMi0wMy0yM1QxOToyODo1NS45NzkwMzI5WiIgLz48RW50cnkgVHlwZT0iRmlsbFN0YXR1cyIgVmFsdWU9InNDb21wbGV0ZSIgLz48L1N0YWJsZUVudHJpZXM+PC9JdGVtPjxJdGVtPjxJdGVtTG9jYXRpb24+PEl0ZW1UeXBlPkZvcm11bGE8L0l0ZW1UeXBlPjxJdGVtUGF0aD5TZWN0aW9uMS9UcmFuc2Zvcm0lMjBTYW1wbGUlMjBGaWxlJTIwKDMpL1NvdXJjZTwvSXRlbVBhdGg+PC9JdGVtTG9jYXRpb24+PFN0YWJsZUVudHJpZXMgLz48L0l0ZW0+PEl0ZW0+PEl0ZW1Mb2NhdGlvbj48SXRlbVR5cGU+Rm9ybXVsYTwvSXRlbVR5cGU+PEl0ZW1QYXRoPlNlY3Rpb24xL1RyYW5zZm9ybSUyMFNhbXBsZSUyMEZpbGUlMjAoMykvQkQlMjBhY3RpdmlkYWRlc19TaGVldDwvSXRlbVBhdGg+PC9JdGVtTG9jYXRpb24+PFN0YWJsZUVudHJpZXMgLz48L0l0ZW0+PEl0ZW0+PEl0ZW1Mb2NhdGlvbj48SXRlbVR5cGU+Rm9ybXVsYTwvSXRlbVR5cGU+PEl0ZW1QYXRoPlNlY3Rpb24xL1RyYW5zZm9ybSUyMEZpbGUlMjAoMyk8L0l0ZW1QYXRoPjwvSXRlbUxvY2F0aW9uPjxTdGFibGVFbnRyaWVzPjxFbnRyeSBUeXBlPSJMb2FkVG9SZXBvcnREaXNhYmxlZCIgVmFsdWU9ImwxIiAvPjxFbnRyeSBUeXBlPSJRdWVyeUdyb3VwSUQiIFZhbHVlPSJzYWI2YThhYjktZDY3Ni00YTc5LWFhMzgtOWEzYTI2NzNmZDUy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MtMjNUMTk6Mjg6NTUuOTkxNzQ3N1oiIC8+PEVudHJ5IFR5cGU9IkZpbGxTdGF0dXMiIFZhbHVlPSJzQ29tcGxldGUiIC8+PC9TdGFibGVFbnRyaWVzPjwvSXRlbT48SXRlbT48SXRlbUxvY2F0aW9uPjxJdGVtVHlwZT5Gb3JtdWxhPC9JdGVtVHlwZT48SXRlbVBhdGg+U2VjdGlvbjEvVHJhbnNmb3JtJTIwRmlsZSUyMCgzKS9Tb3VyY2U8L0l0ZW1QYXRoPjwvSXRlbUxvY2F0aW9uPjxTdGFibGVFbnRyaWVzIC8+PC9JdGVtPjxJdGVtPjxJdGVtTG9jYXRpb24+PEl0ZW1UeXBlPkZvcm11bGE8L0l0ZW1UeXBlPjxJdGVtUGF0aD5TZWN0aW9uMS9SZXBvcnRlJTIwQ29uc29saWRhY2klQzMlQjNuJTIwMjAyMi9GaWx0ZXJlZCUyMEhpZGRlbiUyMEZpbGVzMTwvSXRlbVBhdGg+PC9JdGVtTG9jYXRpb24+PFN0YWJsZUVudHJpZXMgLz48L0l0ZW0+PEl0ZW0+PEl0ZW1Mb2NhdGlvbj48SXRlbVR5cGU+Rm9ybXVsYTwvSXRlbVR5cGU+PEl0ZW1QYXRoPlNlY3Rpb24xL1JlcG9ydGUlMjBDb25zb2xpZGFjaSVDMyVCM24lMjAyMDIyL0ludm9rZSUyMEN1c3RvbSUyMEZ1bmN0aW9uMTwvSXRlbVBhdGg+PC9JdGVtTG9jYXRpb24+PFN0YWJsZUVudHJpZXMgLz48L0l0ZW0+PEl0ZW0+PEl0ZW1Mb2NhdGlvbj48SXRlbVR5cGU+Rm9ybXVsYTwvSXRlbVR5cGU+PEl0ZW1QYXRoPlNlY3Rpb24xL1JlcG9ydGUlMjBDb25zb2xpZGFjaSVDMyVCM24lMjAyMDIyL1JlbmFtZWQlMjBDb2x1bW5zMTwvSXRlbVBhdGg+PC9JdGVtTG9jYXRpb24+PFN0YWJsZUVudHJpZXMgLz48L0l0ZW0+PEl0ZW0+PEl0ZW1Mb2NhdGlvbj48SXRlbVR5cGU+Rm9ybXVsYTwvSXRlbVR5cGU+PEl0ZW1QYXRoPlNlY3Rpb24xL1JlcG9ydGUlMjBDb25zb2xpZGFjaSVDMyVCM24lMjAyMDIyL1JlbW92ZWQlMjBPdGhlciUyMENvbHVtbnMxPC9JdGVtUGF0aD48L0l0ZW1Mb2NhdGlvbj48U3RhYmxlRW50cmllcyAvPjwvSXRlbT48SXRlbT48SXRlbUxvY2F0aW9uPjxJdGVtVHlwZT5Gb3JtdWxhPC9JdGVtVHlwZT48SXRlbVBhdGg+U2VjdGlvbjEvUmVwb3J0ZSUyMENvbnNvbGlkYWNpJUMzJUIzbiUyMDIwMjIvRXhwYW5kZWQlMjBUYWJsZSUyMENvbHVtbjE8L0l0ZW1QYXRoPjwvSXRlbUxvY2F0aW9uPjxTdGFibGVFbnRyaWVzIC8+PC9JdGVtPjxJdGVtPjxJdGVtTG9jYXRpb24+PEl0ZW1UeXBlPkZvcm11bGE8L0l0ZW1UeXBlPjxJdGVtUGF0aD5TZWN0aW9uMS9SZXBvcnRlJTIwQ29uc29saWRhY2klQzMlQjNuJTIwMjAyMi9DaGFuZ2VkJTIwVHlwZTwvSXRlbVBhdGg+PC9JdGVtTG9jYXRpb24+PFN0YWJsZUVudHJpZXMgLz48L0l0ZW0+PEl0ZW0+PEl0ZW1Mb2NhdGlvbj48SXRlbVR5cGU+Rm9ybXVsYTwvSXRlbVR5cGU+PEl0ZW1QYXRoPlNlY3Rpb24xL1JlcG9ydGUlMjBDb25zb2xpZGFjaSVDMyVCM24lMjAyMDIyL1Byb21vdGVkJTIwSGVhZGVyczwvSXRlbVBhdGg+PC9JdGVtTG9jYXRpb24+PFN0YWJsZUVudHJpZXMgLz48L0l0ZW0+PEl0ZW0+PEl0ZW1Mb2NhdGlvbj48SXRlbVR5cGU+Rm9ybXVsYTwvSXRlbVR5cGU+PEl0ZW1QYXRoPlNlY3Rpb24xL1JlcG9ydGUlMjBDb25zb2xpZGFjaSVDMyVCM24lMjAyMDIyL0NoYW5nZWQlMjBUeXBlMTwvSXRlbVBhdGg+PC9JdGVtTG9jYXRpb24+PFN0YWJsZUVudHJpZXMgLz48L0l0ZW0+PEl0ZW0+PEl0ZW1Mb2NhdGlvbj48SXRlbVR5cGU+Rm9ybXVsYTwvSXRlbVR5cGU+PEl0ZW1QYXRoPlNlY3Rpb24xL1JlcG9ydGUlMjBDb25zb2xpZGFjaSVDMyVCM24lMjAyMDIyL0RlbW90ZWQlMjBIZWFkZXJzPC9JdGVtUGF0aD48L0l0ZW1Mb2NhdGlvbj48U3RhYmxlRW50cmllcyAvPjwvSXRlbT48SXRlbT48SXRlbUxvY2F0aW9uPjxJdGVtVHlwZT5Gb3JtdWxhPC9JdGVtVHlwZT48SXRlbVBhdGg+U2VjdGlvbjEvUmVwb3J0ZSUyMENvbnNvbGlkYWNpJUMzJUIzbiUyMDIwMjIvQ2hhbmdlZCUyMFR5cGUyPC9JdGVtUGF0aD48L0l0ZW1Mb2NhdGlvbj48U3RhYmxlRW50cmllcyAvPjwvSXRlbT48SXRlbT48SXRlbUxvY2F0aW9uPjxJdGVtVHlwZT5Gb3JtdWxhPC9JdGVtVHlwZT48SXRlbVBhdGg+U2VjdGlvbjEvUmVwb3J0ZSUyMENvbnNvbGlkYWNpJUMzJUIzbiUyMDIwMjIvUHJvbW90ZWQlMjBIZWFkZXJzMTwvSXRlbVBhdGg+PC9JdGVtTG9jYXRpb24+PFN0YWJsZUVudHJpZXMgLz48L0l0ZW0+PEl0ZW0+PEl0ZW1Mb2NhdGlvbj48SXRlbVR5cGU+Rm9ybXVsYTwvSXRlbVR5cGU+PEl0ZW1QYXRoPlNlY3Rpb24xL1JlcG9ydGUlMjBDb25zb2xpZGFjaSVDMyVCM24lMjAyMDIyL0NoYW5nZWQlMjBUeXBlMzwvSXRlbVBhdGg+PC9JdGVtTG9jYXRpb24+PFN0YWJsZUVudHJpZXMgLz48L0l0ZW0+PEl0ZW0+PEl0ZW1Mb2NhdGlvbj48SXRlbVR5cGU+Rm9ybXVsYTwvSXRlbVR5cGU+PEl0ZW1QYXRoPlNlY3Rpb24xL1JlcG9ydGUlMjBDb25zb2xpZGFjaSVDMyVCM24lMjAyMDIyL1JlbW92ZWQlMjBDb2x1bW5zPC9JdGVtUGF0aD48L0l0ZW1Mb2NhdGlvbj48U3RhYmxlRW50cmllcyAvPjwvSXRlbT48SXRlbT48SXRlbUxvY2F0aW9uPjxJdGVtVHlwZT5Gb3JtdWxhPC9JdGVtVHlwZT48SXRlbVBhdGg+U2VjdGlvbjEvUmVwb3J0ZSUyMENvbnNvbGlkYWNpJUMzJUIzbiUyMDIwMjIvRmlsdGVyZWQlMjBSb3dzMTwvSXRlbVBhdGg+PC9JdGVtTG9jYXRpb24+PFN0YWJsZUVudHJpZXMgLz48L0l0ZW0+PEl0ZW0+PEl0ZW1Mb2NhdGlvbj48SXRlbVR5cGU+Rm9ybXVsYTwvSXRlbVR5cGU+PEl0ZW1QYXRoPlNlY3Rpb24xL1JlcG9ydGUlMjBDb25zb2xpZGFjaSVDMyVCM24lMjAyMDIyJTIwLSUyMENvcHk8L0l0ZW1QYXRoPjwvSXRlbUxvY2F0aW9uPjxTdGFibGVFbnRyaWVzPjxFbnRyeSBUeXBlPSJJc1ByaXZhdGUiIFZhbHVlPSJsMCIgLz48RW50cnkgVHlwZT0iRmls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mVwb3J0ZV9Db25zb2xpZGFjacOzbl8yMDIyX19fQ29weSIgLz48RW50cnkgVHlwZT0iRmlsbGVkQ29tcGxldGVSZXN1bHRUb1dvcmtzaGVldCIgVmFsdWU9ImwxIiAvPjxFbnRyeSBUeXBlPSJRdWVyeUlEIiBWYWx1ZT0iczcxNTA4NDYzLTllMDctNGU4NS05YTE2LTQ1Y2M4M2FjNTM5YiIgLz48RW50cnkgVHlwZT0iRmlsbFRvRGF0YU1vZGVsRW5hYmxlZCIgVmFsdWU9ImwwIiAvPjxFbnRyeSBUeXBlPSJGaWxsT2JqZWN0VHlwZSIgVmFsdWU9InNUYWJsZSIgLz48RW50cnkgVHlwZT0iRmlsbExhc3RVcGRhdGVkIiBWYWx1ZT0iZDIwMjItMDYtMTBUMjM6MDk6MTIuMTA1NTM2OFoiIC8+PEVudHJ5IFR5cGU9IkZpbGxDb2x1bW5UeXBlcyIgVmFsdWU9InNCZ1lHQmdZR0F3TUpCd1lHQ1FrQUNRWUpCZ2tHQ1FZSkJna0dDUVlKQmdrR0NRWUpCZ1lHQndZR0JnWUFCZ0FEQUFNQUJnQUdBQUFBQUFZSEJnYz0iIC8+PEVudHJ5IFR5cGU9IkZpbGxDb2x1bW5OYW1lcyIgVmFsdWU9InNbJnF1b3Q7U291cmNlLk5hbWUmcXVvdDssJnF1b3Q7Tm9tYnJlIENvb3JkaW5hZG9yYSZxdW90OywmcXVvdDtOb21icmUgbWVudG9yJnF1b3Q7LCZxdW90O0RlcGFydGFtZW50byBJRSZxdW90OywmcXVvdDtNdW5pY2lwaW8gSUUmcXVvdDssJnF1b3Q7Tm9tYnJlIEluc3RpdHVjacOzbiBFZHVjYXRpdmEmcXVvdDssJnF1b3Q7Q8OzZGlnbyBEQU5FIElFJnF1b3Q7LCZxdW90O0PDs2RpZ28gQ0ZLIElFJnF1b3Q7LCZxdW90O0ZlY2hhIGRlIGxsYW1hZGEgaW5pY2lhbCZxdW90OywmcXVvdDtIb3JhIHByaW1lcmEgbGxhbWFkYSZxdW90OywmcXVvdDtFc3RhZG8gbGxhbWFkYSZxdW90OywmcXVvdDtPYnNlcnZhY2lvbmVzIExsYW1hZGEmcXVvdDssJnF1b3Q7RmVjaGEgVmlzaXRhIETDrWEgMSZxdW90OywmcXVvdDtGZWNoYSBWaXNpdGEgRMOtYSAyJnF1b3Q7LCZxdW90O09ic2VydmFjaW9uZXMgRMOtYXMgZGUgVmlzaXRhJnF1b3Q7LCZxdW90O0ZlY2hhIFJldSBJbmljaWFsIERpcmVjdGl2b3MmcXVvdDssJnF1b3Q7RXN0YWRvIFJJRCZxdW90OywmcXVvdDtFbmN1ZXN0YSBEaXJlY3Rpdm9zJnF1b3Q7LCZxdW90O0VzdGFkbyBFbmN1ZXN0YSBEaXJlY3Rpdm9zJnF1b3Q7LCZxdW90O1BQVCBQcm9ncmFtYSBhIERpcmVjdGl2b3MmcXVvdDssJnF1b3Q7RXN0YWRvIFBQVCBQcm9ncmFtYSBEaXJlY3Rpdm9zJnF1b3Q7LCZxdW90O1BQVCBQcm9ncmFtYSBEb2NlbnRlcyZxdW90OywmcXVvdDtFc3RhZG8gUFBUIFByb2dyYW1hIERvY2VudGVzJnF1b3Q7LCZxdW90O0VuY3Vlc3RhIERvY2VudGVzJnF1b3Q7LCZxdW90O0VzdGFkbyBFbmN1ZXN0YSBEb2NlbnRlcyZxdW90OywmcXVvdDtUYWxsZXIgUEMgRG9jZW50ZXMmcXVvdDssJnF1b3Q7RXN0YWRvIFRhbGxlciBQQyBEb2NlbnRlcyZxdW90OywmcXVvdDtFbmN1ZXN0YSBFc3R1ZGlhbnRlcyZxdW90OywmcXVvdDtFc3RhZG8gRW5jdWVzdGEgRXN0dWRpYW50ZXMmcXVvdDssJnF1b3Q7SW52ZW50YXJpbyBJbmZyYWVzdHJ1Y3R1cmEgVGVjbm9sw7NnaWNhJnF1b3Q7LCZxdW90O0VzdGFkbyBJbmZyYWVzdHJ1Y3R1cmEmcXVvdDssJnF1b3Q7RW50cmV2aXN0YSBMw61kZXIgZGUgw4FyZWEgSW5mb3Jtw6F0aWNhJnF1b3Q7LCZxdW90O0VzdGFkbyBFbnRyZXZpc3RhIEzDrWRlciDDgXJlYSBJbmZvcm3DoXRpY2EmcXVvdDssJnF1b3Q7T2JzZXJ2YWNpw7NuIGRlIEF1bGEmcXVvdDssJnF1b3Q7RXN0YWRvIE9icyBBdWxhJnF1b3Q7LCZxdW90O1JlY29sZWNjacOzbiBEb2N1bWVudGFsJnF1b3Q7LCZxdW90O0VzdGFkbyBSZWNvbGVjY2nDs24gRG9jdW1lbnRhbCZxdW90OywmcXVvdDtFc3RhZG8gSW5mb3JtZSBGaW5hbCBFMjcmcXVvdDssJnF1b3Q7TGFzdCBNb2RpZmllZCBCeSZxdW90OywmcXVvdDtMYXN0IE1vZGlmaWVkJnF1b3Q7LCZxdW90O0VubGFjZSBEcml2ZSBFdmlkZW5jaWFzIE1JJnF1b3Q7LCZxdW90OzQuIEFjdGEgZGUgdmlzaXRhIDEmcXVvdDssJnF1b3Q7Vm8gQ29vci4gNC4gQWN0YSBWaXNpdGEgMSZxdW90OywmcXVvdDs0LjEgUmVnaXN0cm8gRm90b2dyw6FmaWNvJnF1b3Q7LCZxdW90O1ZvIENvb3IuIDQuMSBSZWdpc3RybyBGb3RvJnF1b3Q7LCZxdW90OzUuIEVudHJldmlzdGEgTMOtZGVyJnF1b3Q7LCZxdW90O1ZvIENvb3IuIDUuIEVudHJldmlzdGEgTMOtZGVyJnF1b3Q7LCZxdW90OzYuIE7CsCBBcGxpY2FjacOzbiBDdWVzdGlvbmFyaW8gRXN0dWRpYW50ZXMmcXVvdDssJnF1b3Q7Vm8gQ29vci4gNi4gTsKwIEFwbGljYWNpw7NuIEN1ZXN0aW9uYXJpbyBFc3R1ZGlhbnRlcyZxdW90OywmcXVvdDs4LiBOwrAgQXBsaWNhY2nDs24gQ3Vlc3Rpb25hcmlvIERvY2VudGVzJnF1b3Q7LCZxdW90O1ZvIENvb3IuIDguIE7CsCBBcGxpY2FjacOzbiBDdWVzdGlvbmFyaW8gRG9jZW50ZXMmcXVvdDssJnF1b3Q7MTEuIEFwbGljYWNpw7NuIEVuY3Vlc3RhIERpcmVjdGl2b3MmcXVvdDssJnF1b3Q7Vm8gQ29vci4gMTEuIEFwbGljYWNpw7NuIEVuY3Vlc3RhIERpcmVjdGl2b3MmcXVvdDssJnF1b3Q7UmVnaXN0cm8gUGxhbiBkZSDDgXJlYSZxdW90OywmcXVvdDtWbyBDb29yLiBSZWdpc3RybyBQbGFuIGRlIMOBcmVhJnF1b3Q7LCZxdW90O0luZm9ybWUgRmluYWwgVmlzaXRhIEUyNyZxdW90OywmcXVvdDtWbyBDb29yLiBJbmZvcm1lIEUyNyZxdW90OywmcXVvdDtPYnNlcnZhY2lvbmVzIENvb3JkLiZxdW90OywmcXVvdDtDaGVjayBNZW50b3JlcyZxdW90OywmcXVvdDtGZWNoYSBDaGVjayBNZW50b3ImcXVvdDssJnF1b3Q7Q2hlY2sgQ29vcmQmcXVvdDssJnF1b3Q7RmVjaGEgQ2hlY2sgY29vciZxdW90O10iIC8+PEVudHJ5IFR5cGU9IkZpbGxFcnJvckNvdW50IiBWYWx1ZT0ibDAiIC8+PEVudHJ5IFR5cGU9IkZpbGxFcnJvckNvZGUiIFZhbHVlPSJzVW5rbm93biIgLz48RW50cnkgVHlwZT0iRmlsbENvdW50IiBWYWx1ZT0ibDI1MiIgLz48RW50cnkgVHlwZT0iRmlsbFN0YXR1cyIgVmFsdWU9InNDb21wbGV0ZSIgLz48RW50cnkgVHlwZT0iUmVsYXRpb25zaGlwSW5mb0NvbnRhaW5lciIgVmFsdWU9InN7JnF1b3Q7Y29sdW1uQ291bnQmcXVvdDs6NjIsJnF1b3Q7a2V5Q29sdW1uTmFtZXMmcXVvdDs6W10sJnF1b3Q7cXVlcnlSZWxhdGlvbnNoaXBzJnF1b3Q7OltdLCZxdW90O2NvbHVtbklkZW50aXRpZXMmcXVvdDs6WyZxdW90O1NlY3Rpb24xL1JlcG9ydGUgQ29uc29saWRhY2nDs24gMjAyMiAtIENvcHkvQ2hhbmdlZCBUeXBlLntTb3VyY2UuTmFtZSwwfSZxdW90OywmcXVvdDtTZWN0aW9uMS9SZXBvcnRlIENvbnNvbGlkYWNpw7NuIDIwMjIgLSBDb3B5L0NoYW5nZWQgVHlwZS57Tm9tYnJlIENvb3JkaW5hZG9yYSwxfSZxdW90OywmcXVvdDtTZWN0aW9uMS9SZXBvcnRlIENvbnNvbGlkYWNpw7NuIDIwMjIgLSBDb3B5L0NoYW5nZWQgVHlwZS57Tm9tYnJlIG1lbnRvciwyfSZxdW90OywmcXVvdDtTZWN0aW9uMS9SZXBvcnRlIENvbnNvbGlkYWNpw7NuIDIwMjIgLSBDb3B5L0NoYW5nZWQgVHlwZS57RGVwYXJ0YW1lbnRvIElFLDN9JnF1b3Q7LCZxdW90O1NlY3Rpb24xL1JlcG9ydGUgQ29uc29saWRhY2nDs24gMjAyMiAtIENvcHkvQ2hhbmdlZCBUeXBlLntNdW5pY2lwaW8gSUUsNH0mcXVvdDssJnF1b3Q7U2VjdGlvbjEvUmVwb3J0ZSBDb25zb2xpZGFjacOzbiAyMDIyIC0gQ29weS9DaGFuZ2VkIFR5cGUue05vbWJyZSBJbnN0aXR1Y2nDs24gRWR1Y2F0aXZhLDV9JnF1b3Q7LCZxdW90O1NlY3Rpb24xL1JlcG9ydGUgQ29uc29saWRhY2nDs24gMjAyMiAtIENvcHkvQ2hhbmdlZCBUeXBlLntDw7NkaWdvIERBTkUgSUUsNn0mcXVvdDssJnF1b3Q7U2VjdGlvbjEvUmVwb3J0ZSBDb25zb2xpZGFjacOzbiAyMDIyIC0gQ29weS9DaGFuZ2VkIFR5cGUue0PDs2RpZ28gQ0ZLIElFLDd9JnF1b3Q7LCZxdW90O1NlY3Rpb24xL1JlcG9ydGUgQ29uc29saWRhY2nDs24gMjAyMiAtIENvcHkvQ2hhbmdlZCBUeXBlLntGZWNoYSBkZSBsbGFtYWRhIGluaWNpYWwsOH0mcXVvdDssJnF1b3Q7U2VjdGlvbjEvUmVwb3J0ZSBDb25zb2xpZGFjacOzbiAyMDIyIC0gQ29weS9DaGFuZ2VkIFR5cGUue0hvcmEgcHJpbWVyYSBsbGFtYWRhLDl9JnF1b3Q7LCZxdW90O1NlY3Rpb24xL1JlcG9ydGUgQ29uc29saWRhY2nDs24gMjAyMiAtIENvcHkvQ2hhbmdlZCBUeXBlLntFc3RhZG8gbGxhbWFkYSwxMH0mcXVvdDssJnF1b3Q7U2VjdGlvbjEvUmVwb3J0ZSBDb25zb2xpZGFjacOzbiAyMDIyIC0gQ29weS9DaGFuZ2VkIFR5cGUue09ic2VydmFjaW9uZXMgTGxhbWFkYSwxMX0mcXVvdDssJnF1b3Q7U2VjdGlvbjEvUmVwb3J0ZSBDb25zb2xpZGFjacOzbiAyMDIyIC0gQ29weS9DaGFuZ2VkIFR5cGUue0ZlY2hhIFZpc2l0YSBEw61hIDEsMTJ9JnF1b3Q7LCZxdW90O1NlY3Rpb24xL1JlcG9ydGUgQ29uc29saWRhY2nDs24gMjAyMiAtIENvcHkvQ2hhbmdlZCBUeXBlLntGZWNoYSBWaXNpdGEgRMOtYSAyLDEzfSZxdW90OywmcXVvdDtTZWN0aW9uMS9SZXBvcnRlIENvbnNvbGlkYWNpw7NuIDIwMjIgLSBDb3B5L0NoYW5nZWQgVHlwZS57T2JzZXJ2YWNpb25lcyBEw61hcyBkZSBWaXNpdGEsMTR9JnF1b3Q7LCZxdW90O1NlY3Rpb24xL1JlcG9ydGUgQ29uc29saWRhY2nDs24gMjAyMiAtIENvcHkvQ2hhbmdlZCBUeXBlLntGZWNoYSBSZXUgSW5pY2lhbCBEaXJlY3Rpdm9zLDE1fSZxdW90OywmcXVvdDtTZWN0aW9uMS9SZXBvcnRlIENvbnNvbGlkYWNpw7NuIDIwMjIgLSBDb3B5L0NoYW5nZWQgVHlwZS57RXN0YWRvIFJJRCwxNn0mcXVvdDssJnF1b3Q7U2VjdGlvbjEvUmVwb3J0ZSBDb25zb2xpZGFjacOzbiAyMDIyIC0gQ29weS9DaGFuZ2VkIFR5cGUue0VuY3Vlc3RhIERpcmVjdGl2b3MsMTd9JnF1b3Q7LCZxdW90O1NlY3Rpb24xL1JlcG9ydGUgQ29uc29saWRhY2nDs24gMjAyMiAtIENvcHkvQ2hhbmdlZCBUeXBlLntFc3RhZG8gRW5jdWVzdGEgRGlyZWN0aXZvcywxOH0mcXVvdDssJnF1b3Q7U2VjdGlvbjEvUmVwb3J0ZSBDb25zb2xpZGFjacOzbiAyMDIyIC0gQ29weS9DaGFuZ2VkIFR5cGUue1BQVCBQcm9ncmFtYSBhIERpcmVjdGl2b3MsMTl9JnF1b3Q7LCZxdW90O1NlY3Rpb24xL1JlcG9ydGUgQ29uc29saWRhY2nDs24gMjAyMiAtIENvcHkvQ2hhbmdlZCBUeXBlLntFc3RhZG8gUFBUIFByb2dyYW1hIERpcmVjdGl2b3MsMjB9JnF1b3Q7LCZxdW90O1NlY3Rpb24xL1JlcG9ydGUgQ29uc29saWRhY2nDs24gMjAyMiAtIENvcHkvQ2hhbmdlZCBUeXBlLntQUFQgUHJvZ3JhbWEgRG9jZW50ZXMsMjF9JnF1b3Q7LCZxdW90O1NlY3Rpb24xL1JlcG9ydGUgQ29uc29saWRhY2nDs24gMjAyMiAtIENvcHkvQ2hhbmdlZCBUeXBlLntFc3RhZG8gUFBUIFByb2dyYW1hIERvY2VudGVzLDIyfSZxdW90OywmcXVvdDtTZWN0aW9uMS9SZXBvcnRlIENvbnNvbGlkYWNpw7NuIDIwMjIgLSBDb3B5L0NoYW5nZWQgVHlwZS57RW5jdWVzdGEgRG9jZW50ZXMsMjN9JnF1b3Q7LCZxdW90O1NlY3Rpb24xL1JlcG9ydGUgQ29uc29saWRhY2nDs24gMjAyMiAtIENvcHkvQ2hhbmdlZCBUeXBlLntFc3RhZG8gRW5jdWVzdGEgRG9jZW50ZXMsMjR9JnF1b3Q7LCZxdW90O1NlY3Rpb24xL1JlcG9ydGUgQ29uc29saWRhY2nDs24gMjAyMiAtIENvcHkvQ2hhbmdlZCBUeXBlLntUYWxsZXIgUEMgRG9jZW50ZXMsMjV9JnF1b3Q7LCZxdW90O1NlY3Rpb24xL1JlcG9ydGUgQ29uc29saWRhY2nDs24gMjAyMiAtIENvcHkvQ2hhbmdlZCBUeXBlLntFc3RhZG8gVGFsbGVyIFBDIERvY2VudGVzLDI2fSZxdW90OywmcXVvdDtTZWN0aW9uMS9SZXBvcnRlIENvbnNvbGlkYWNpw7NuIDIwMjIgLSBDb3B5L0NoYW5nZWQgVHlwZS57RW5jdWVzdGEgRXN0dWRpYW50ZXMsMjd9JnF1b3Q7LCZxdW90O1NlY3Rpb24xL1JlcG9ydGUgQ29uc29saWRhY2nDs24gMjAyMiAtIENvcHkvQ2hhbmdlZCBUeXBlLntFc3RhZG8gRW5jdWVzdGEgRXN0dWRpYW50ZXMsMjh9JnF1b3Q7LCZxdW90O1NlY3Rpb24xL1JlcG9ydGUgQ29uc29saWRhY2nDs24gMjAyMiAtIENvcHkvQ2hhbmdlZCBUeXBlLntJbnZlbnRhcmlvIEluZnJhZXN0cnVjdHVyYSBUZWNub2zDs2dpY2EsMjl9JnF1b3Q7LCZxdW90O1NlY3Rpb24xL1JlcG9ydGUgQ29uc29saWRhY2nDs24gMjAyMiAtIENvcHkvQ2hhbmdlZCBUeXBlLntFc3RhZG8gSW5mcmFlc3RydWN0dXJhLDMwfSZxdW90OywmcXVvdDtTZWN0aW9uMS9SZXBvcnRlIENvbnNvbGlkYWNpw7NuIDIwMjIgLSBDb3B5L0NoYW5nZWQgVHlwZS57RW50cmV2aXN0YSBMw61kZXIgZGUgw4FyZWEgSW5mb3Jtw6F0aWNhLDMxfSZxdW90OywmcXVvdDtTZWN0aW9uMS9SZXBvcnRlIENvbnNvbGlkYWNpw7NuIDIwMjIgLSBDb3B5L0NoYW5nZWQgVHlwZS57RXN0YWRvIEVudHJldmlzdGEgTMOtZGVyIMOBcmVhIEluZm9ybcOhdGljYSwzMn0mcXVvdDssJnF1b3Q7U2VjdGlvbjEvUmVwb3J0ZSBDb25zb2xpZGFjacOzbiAyMDIyIC0gQ29weS9DaGFuZ2VkIFR5cGUue09ic2VydmFjacOzbiBkZSBBdWxhLDMzfSZxdW90OywmcXVvdDtTZWN0aW9uMS9SZXBvcnRlIENvbnNvbGlkYWNpw7NuIDIwMjIgLSBDb3B5L0NoYW5nZWQgVHlwZS57RXN0YWRvIE9icyBBdWxhLDM0fSZxdW90OywmcXVvdDtTZWN0aW9uMS9SZXBvcnRlIENvbnNvbGlkYWNpw7NuIDIwMjIgLSBDb3B5L0NoYW5nZWQgVHlwZS57UmVjb2xlY2Npw7NuIERvY3VtZW50YWwsMzV9JnF1b3Q7LCZxdW90O1NlY3Rpb24xL1JlcG9ydGUgQ29uc29saWRhY2nDs24gMjAyMiAtIENvcHkvQ2hhbmdlZCBUeXBlLntFc3RhZG8gUmVjb2xlY2Npw7NuIERvY3VtZW50YWwsMzZ9JnF1b3Q7LCZxdW90O1NlY3Rpb24xL1JlcG9ydGUgQ29uc29saWRhY2nDs24gMjAyMiAtIENvcHkvQ2hhbmdlZCBUeXBlLntFc3RhZG8gSW5mb3JtZSBGaW5hbCBFMjcsMzd9JnF1b3Q7LCZxdW90O1NlY3Rpb24xL1JlcG9ydGUgQ29uc29saWRhY2nDs24gMjAyMiAtIENvcHkvQ2hhbmdlZCBUeXBlLntMYXN0IE1vZGlmaWVkIEJ5LDM4fSZxdW90OywmcXVvdDtTZWN0aW9uMS9SZXBvcnRlIENvbnNvbGlkYWNpw7NuIDIwMjIgLSBDb3B5L0NoYW5nZWQgVHlwZS57TGFzdCBNb2RpZmllZCwzOX0mcXVvdDssJnF1b3Q7U2VjdGlvbjEvUmVwb3J0ZSBDb25zb2xpZGFjacOzbiAyMDIyIC0gQ29weS9DaGFuZ2VkIFR5cGUue0VubGFjZSBEcml2ZSBFdmlkZW5jaWFzIE1JLDQwfSZxdW90OywmcXVvdDtTZWN0aW9uMS9SZXBvcnRlIENvbnNvbGlkYWNpw7NuIDIwMjIgLSBDb3B5L0NoYW5nZWQgVHlwZS57NC4gQWN0YSBkZSB2aXNpdGEgMSw0MX0mcXVvdDssJnF1b3Q7U2VjdGlvbjEvUmVwb3J0ZSBDb25zb2xpZGFjacOzbiAyMDIyIC0gQ29weS9DaGFuZ2VkIFR5cGUue1ZvIENvb3IuIDQuIEFjdGEgVmlzaXRhIDEsNDJ9JnF1b3Q7LCZxdW90O1NlY3Rpb24xL1JlcG9ydGUgQ29uc29saWRhY2nDs24gMjAyMiAtIENvcHkvQ2hhbmdlZCBUeXBlLns0LjEgUmVnaXN0cm8gRm90b2dyw6FmaWNvLDQzfSZxdW90OywmcXVvdDtTZWN0aW9uMS9SZXBvcnRlIENvbnNvbGlkYWNpw7NuIDIwMjIgLSBDb3B5L0NoYW5nZWQgVHlwZS57Vm8gQ29vci4gNC4xIFJlZ2lzdHJvIEZvdG8sNDR9JnF1b3Q7LCZxdW90O1NlY3Rpb24xL1JlcG9ydGUgQ29uc29saWRhY2nDs24gMjAyMiAtIENvcHkvQ2hhbmdlZCBUeXBlLns1LiBFbnRyZXZpc3RhIEzDrWRlciw0NX0mcXVvdDssJnF1b3Q7U2VjdGlvbjEvUmVwb3J0ZSBDb25zb2xpZGFjacOzbiAyMDIyIC0gQ29weS9DaGFuZ2VkIFR5cGUue1ZvIENvb3IuIDUuIEVudHJldmlzdGEgTMOtZGVyLDQ2fSZxdW90OywmcXVvdDtTZWN0aW9uMS9SZXBvcnRlIENvbnNvbGlkYWNpw7NuIDIwMjIgLSBDb3B5L0NoYW5nZWQgVHlwZS57Ni4gTsKwIEFwbGljYWNpw7NuIEN1ZXN0aW9uYXJpbyBFc3R1ZGlhbnRlcyw0N30mcXVvdDssJnF1b3Q7U2VjdGlvbjEvUmVwb3J0ZSBDb25zb2xpZGFjacOzbiAyMDIyIC0gQ29weS9DaGFuZ2VkIFR5cGUue1ZvIENvb3IuIDYuIE7CsCBBcGxpY2FjacOzbiBDdWVzdGlvbmFyaW8gRXN0dWRpYW50ZXMsNDh9JnF1b3Q7LCZxdW90O1NlY3Rpb24xL1JlcG9ydGUgQ29uc29saWRhY2nDs24gMjAyMiAtIENvcHkvQ2hhbmdlZCBUeXBlLns4LiBOwrAgQXBsaWNhY2nDs24gQ3Vlc3Rpb25hcmlvIERvY2VudGVzLDQ5fSZxdW90OywmcXVvdDtTZWN0aW9uMS9SZXBvcnRlIENvbnNvbGlkYWNpw7NuIDIwMjIgLSBDb3B5L0NoYW5nZWQgVHlwZS57Vm8gQ29vci4gOC4gTsKwIEFwbGljYWNpw7NuIEN1ZXN0aW9uYXJpbyBEb2NlbnRlcyw1MH0mcXVvdDssJnF1b3Q7U2VjdGlvbjEvUmVwb3J0ZSBDb25zb2xpZGFjacOzbiAyMDIyIC0gQ29weS9DaGFuZ2VkIFR5cGUuezExLiBBcGxpY2FjacOzbiBFbmN1ZXN0YSBEaXJlY3Rpdm9zLDUxfSZxdW90OywmcXVvdDtTZWN0aW9uMS9SZXBvcnRlIENvbnNvbGlkYWNpw7NuIDIwMjIgLSBDb3B5L0NoYW5nZWQgVHlwZS57Vm8gQ29vci4gMTEuIEFwbGljYWNpw7NuIEVuY3Vlc3RhIERpcmVjdGl2b3MsNTJ9JnF1b3Q7LCZxdW90O1NlY3Rpb24xL1JlcG9ydGUgQ29uc29saWRhY2nDs24gMjAyMiAtIENvcHkvQ2hhbmdlZCBUeXBlLntSZWdpc3RybyBQbGFuIGRlIMOBcmVhLDUzfSZxdW90OywmcXVvdDtTZWN0aW9uMS9SZXBvcnRlIENvbnNvbGlkYWNpw7NuIDIwMjIgLSBDb3B5L0NoYW5nZWQgVHlwZS57Vm8gQ29vci4gUmVnaXN0cm8gUGxhbiBkZSDDgXJlYSw1NH0mcXVvdDssJnF1b3Q7U2VjdGlvbjEvUmVwb3J0ZSBDb25zb2xpZGFjacOzbiAyMDIyIC0gQ29weS9DaGFuZ2VkIFR5cGUue0luZm9ybWUgRmluYWwgVmlzaXRhIEUyNyw1NX0mcXVvdDssJnF1b3Q7U2VjdGlvbjEvUmVwb3J0ZSBDb25zb2xpZGFjacOzbiAyMDIyIC0gQ29weS9DaGFuZ2VkIFR5cGUue1ZvIENvb3IuIEluZm9ybWUgRTI3LDU2fSZxdW90OywmcXVvdDtTZWN0aW9uMS9SZXBvcnRlIENvbnNvbGlkYWNpw7NuIDIwMjIgLSBDb3B5L0NoYW5nZWQgVHlwZS57T2JzZXJ2YWNpb25lcyBDb29yZC4sNTd9JnF1b3Q7LCZxdW90O1NlY3Rpb24xL1JlcG9ydGUgQ29uc29saWRhY2nDs24gMjAyMiAtIENvcHkvQ2hhbmdlZCBUeXBlLntDaGVjayBNZW50b3Jlcyw1OH0mcXVvdDssJnF1b3Q7U2VjdGlvbjEvUmVwb3J0ZSBDb25zb2xpZGFjacOzbiAyMDIyIC0gQ29weS9DaGFuZ2VkIFR5cGUue0ZlY2hhIENoZWNrIE1lbnRvciw1OX0mcXVvdDssJnF1b3Q7U2VjdGlvbjEvUmVwb3J0ZSBDb25zb2xpZGFjacOzbiAyMDIyIC0gQ29weS9DaGFuZ2VkIFR5cGUue0NoZWNrIENvb3JkLDYwfSZxdW90OywmcXVvdDtTZWN0aW9uMS9SZXBvcnRlIENvbnNvbGlkYWNpw7NuIDIwMjIgLSBDb3B5L0NoYW5nZWQgVHlwZS57RmVjaGEgQ2hlY2sgY29vciw2MX0mcXVvdDtdLCZxdW90O0NvbHVtbkNvdW50JnF1b3Q7OjYyLCZxdW90O0tleUNvbHVtbk5hbWVzJnF1b3Q7OltdLCZxdW90O0NvbHVtbklkZW50aXRpZXMmcXVvdDs6WyZxdW90O1NlY3Rpb24xL1JlcG9ydGUgQ29uc29saWRhY2nDs24gMjAyMiAtIENvcHkvQ2hhbmdlZCBUeXBlLntTb3VyY2UuTmFtZSwwfSZxdW90OywmcXVvdDtTZWN0aW9uMS9SZXBvcnRlIENvbnNvbGlkYWNpw7NuIDIwMjIgLSBDb3B5L0NoYW5nZWQgVHlwZS57Tm9tYnJlIENvb3JkaW5hZG9yYSwxfSZxdW90OywmcXVvdDtTZWN0aW9uMS9SZXBvcnRlIENvbnNvbGlkYWNpw7NuIDIwMjIgLSBDb3B5L0NoYW5nZWQgVHlwZS57Tm9tYnJlIG1lbnRvciwyfSZxdW90OywmcXVvdDtTZWN0aW9uMS9SZXBvcnRlIENvbnNvbGlkYWNpw7NuIDIwMjIgLSBDb3B5L0NoYW5nZWQgVHlwZS57RGVwYXJ0YW1lbnRvIElFLDN9JnF1b3Q7LCZxdW90O1NlY3Rpb24xL1JlcG9ydGUgQ29uc29saWRhY2nDs24gMjAyMiAtIENvcHkvQ2hhbmdlZCBUeXBlLntNdW5pY2lwaW8gSUUsNH0mcXVvdDssJnF1b3Q7U2VjdGlvbjEvUmVwb3J0ZSBDb25zb2xpZGFjacOzbiAyMDIyIC0gQ29weS9DaGFuZ2VkIFR5cGUue05vbWJyZSBJbnN0aXR1Y2nDs24gRWR1Y2F0aXZhLDV9JnF1b3Q7LCZxdW90O1NlY3Rpb24xL1JlcG9ydGUgQ29uc29saWRhY2nDs24gMjAyMiAtIENvcHkvQ2hhbmdlZCBUeXBlLntDw7NkaWdvIERBTkUgSUUsNn0mcXVvdDssJnF1b3Q7U2VjdGlvbjEvUmVwb3J0ZSBDb25zb2xpZGFjacOzbiAyMDIyIC0gQ29weS9DaGFuZ2VkIFR5cGUue0PDs2RpZ28gQ0ZLIElFLDd9JnF1b3Q7LCZxdW90O1NlY3Rpb24xL1JlcG9ydGUgQ29uc29saWRhY2nDs24gMjAyMiAtIENvcHkvQ2hhbmdlZCBUeXBlLntGZWNoYSBkZSBsbGFtYWRhIGluaWNpYWwsOH0mcXVvdDssJnF1b3Q7U2VjdGlvbjEvUmVwb3J0ZSBDb25zb2xpZGFjacOzbiAyMDIyIC0gQ29weS9DaGFuZ2VkIFR5cGUue0hvcmEgcHJpbWVyYSBsbGFtYWRhLDl9JnF1b3Q7LCZxdW90O1NlY3Rpb24xL1JlcG9ydGUgQ29uc29saWRhY2nDs24gMjAyMiAtIENvcHkvQ2hhbmdlZCBUeXBlLntFc3RhZG8gbGxhbWFkYSwxMH0mcXVvdDssJnF1b3Q7U2VjdGlvbjEvUmVwb3J0ZSBDb25zb2xpZGFjacOzbiAyMDIyIC0gQ29weS9DaGFuZ2VkIFR5cGUue09ic2VydmFjaW9uZXMgTGxhbWFkYSwxMX0mcXVvdDssJnF1b3Q7U2VjdGlvbjEvUmVwb3J0ZSBDb25zb2xpZGFjacOzbiAyMDIyIC0gQ29weS9DaGFuZ2VkIFR5cGUue0ZlY2hhIFZpc2l0YSBEw61hIDEsMTJ9JnF1b3Q7LCZxdW90O1NlY3Rpb24xL1JlcG9ydGUgQ29uc29saWRhY2nDs24gMjAyMiAtIENvcHkvQ2hhbmdlZCBUeXBlLntGZWNoYSBWaXNpdGEgRMOtYSAyLDEzfSZxdW90OywmcXVvdDtTZWN0aW9uMS9SZXBvcnRlIENvbnNvbGlkYWNpw7NuIDIwMjIgLSBDb3B5L0NoYW5nZWQgVHlwZS57T2JzZXJ2YWNpb25lcyBEw61hcyBkZSBWaXNpdGEsMTR9JnF1b3Q7LCZxdW90O1NlY3Rpb24xL1JlcG9ydGUgQ29uc29saWRhY2nDs24gMjAyMiAtIENvcHkvQ2hhbmdlZCBUeXBlLntGZWNoYSBSZXUgSW5pY2lhbCBEaXJlY3Rpdm9zLDE1fSZxdW90OywmcXVvdDtTZWN0aW9uMS9SZXBvcnRlIENvbnNvbGlkYWNpw7NuIDIwMjIgLSBDb3B5L0NoYW5nZWQgVHlwZS57RXN0YWRvIFJJRCwxNn0mcXVvdDssJnF1b3Q7U2VjdGlvbjEvUmVwb3J0ZSBDb25zb2xpZGFjacOzbiAyMDIyIC0gQ29weS9DaGFuZ2VkIFR5cGUue0VuY3Vlc3RhIERpcmVjdGl2b3MsMTd9JnF1b3Q7LCZxdW90O1NlY3Rpb24xL1JlcG9ydGUgQ29uc29saWRhY2nDs24gMjAyMiAtIENvcHkvQ2hhbmdlZCBUeXBlLntFc3RhZG8gRW5jdWVzdGEgRGlyZWN0aXZvcywxOH0mcXVvdDssJnF1b3Q7U2VjdGlvbjEvUmVwb3J0ZSBDb25zb2xpZGFjacOzbiAyMDIyIC0gQ29weS9DaGFuZ2VkIFR5cGUue1BQVCBQcm9ncmFtYSBhIERpcmVjdGl2b3MsMTl9JnF1b3Q7LCZxdW90O1NlY3Rpb24xL1JlcG9ydGUgQ29uc29saWRhY2nDs24gMjAyMiAtIENvcHkvQ2hhbmdlZCBUeXBlLntFc3RhZG8gUFBUIFByb2dyYW1hIERpcmVjdGl2b3MsMjB9JnF1b3Q7LCZxdW90O1NlY3Rpb24xL1JlcG9ydGUgQ29uc29saWRhY2nDs24gMjAyMiAtIENvcHkvQ2hhbmdlZCBUeXBlLntQUFQgUHJvZ3JhbWEgRG9jZW50ZXMsMjF9JnF1b3Q7LCZxdW90O1NlY3Rpb24xL1JlcG9ydGUgQ29uc29saWRhY2nDs24gMjAyMiAtIENvcHkvQ2hhbmdlZCBUeXBlLntFc3RhZG8gUFBUIFByb2dyYW1hIERvY2VudGVzLDIyfSZxdW90OywmcXVvdDtTZWN0aW9uMS9SZXBvcnRlIENvbnNvbGlkYWNpw7NuIDIwMjIgLSBDb3B5L0NoYW5nZWQgVHlwZS57RW5jdWVzdGEgRG9jZW50ZXMsMjN9JnF1b3Q7LCZxdW90O1NlY3Rpb24xL1JlcG9ydGUgQ29uc29saWRhY2nDs24gMjAyMiAtIENvcHkvQ2hhbmdlZCBUeXBlLntFc3RhZG8gRW5jdWVzdGEgRG9jZW50ZXMsMjR9JnF1b3Q7LCZxdW90O1NlY3Rpb24xL1JlcG9ydGUgQ29uc29saWRhY2nDs24gMjAyMiAtIENvcHkvQ2hhbmdlZCBUeXBlLntUYWxsZXIgUEMgRG9jZW50ZXMsMjV9JnF1b3Q7LCZxdW90O1NlY3Rpb24xL1JlcG9ydGUgQ29uc29saWRhY2nDs24gMjAyMiAtIENvcHkvQ2hhbmdlZCBUeXBlLntFc3RhZG8gVGFsbGVyIFBDIERvY2VudGVzLDI2fSZxdW90OywmcXVvdDtTZWN0aW9uMS9SZXBvcnRlIENvbnNvbGlkYWNpw7NuIDIwMjIgLSBDb3B5L0NoYW5nZWQgVHlwZS57RW5jdWVzdGEgRXN0dWRpYW50ZXMsMjd9JnF1b3Q7LCZxdW90O1NlY3Rpb24xL1JlcG9ydGUgQ29uc29saWRhY2nDs24gMjAyMiAtIENvcHkvQ2hhbmdlZCBUeXBlLntFc3RhZG8gRW5jdWVzdGEgRXN0dWRpYW50ZXMsMjh9JnF1b3Q7LCZxdW90O1NlY3Rpb24xL1JlcG9ydGUgQ29uc29saWRhY2nDs24gMjAyMiAtIENvcHkvQ2hhbmdlZCBUeXBlLntJbnZlbnRhcmlvIEluZnJhZXN0cnVjdHVyYSBUZWNub2zDs2dpY2EsMjl9JnF1b3Q7LCZxdW90O1NlY3Rpb24xL1JlcG9ydGUgQ29uc29saWRhY2nDs24gMjAyMiAtIENvcHkvQ2hhbmdlZCBUeXBlLntFc3RhZG8gSW5mcmFlc3RydWN0dXJhLDMwfSZxdW90OywmcXVvdDtTZWN0aW9uMS9SZXBvcnRlIENvbnNvbGlkYWNpw7NuIDIwMjIgLSBDb3B5L0NoYW5nZWQgVHlwZS57RW50cmV2aXN0YSBMw61kZXIgZGUgw4FyZWEgSW5mb3Jtw6F0aWNhLDMxfSZxdW90OywmcXVvdDtTZWN0aW9uMS9SZXBvcnRlIENvbnNvbGlkYWNpw7NuIDIwMjIgLSBDb3B5L0NoYW5nZWQgVHlwZS57RXN0YWRvIEVudHJldmlzdGEgTMOtZGVyIMOBcmVhIEluZm9ybcOhdGljYSwzMn0mcXVvdDssJnF1b3Q7U2VjdGlvbjEvUmVwb3J0ZSBDb25zb2xpZGFjacOzbiAyMDIyIC0gQ29weS9DaGFuZ2VkIFR5cGUue09ic2VydmFjacOzbiBkZSBBdWxhLDMzfSZxdW90OywmcXVvdDtTZWN0aW9uMS9SZXBvcnRlIENvbnNvbGlkYWNpw7NuIDIwMjIgLSBDb3B5L0NoYW5nZWQgVHlwZS57RXN0YWRvIE9icyBBdWxhLDM0fSZxdW90OywmcXVvdDtTZWN0aW9uMS9SZXBvcnRlIENvbnNvbGlkYWNpw7NuIDIwMjIgLSBDb3B5L0NoYW5nZWQgVHlwZS57UmVjb2xlY2Npw7NuIERvY3VtZW50YWwsMzV9JnF1b3Q7LCZxdW90O1NlY3Rpb24xL1JlcG9ydGUgQ29uc29saWRhY2nDs24gMjAyMiAtIENvcHkvQ2hhbmdlZCBUeXBlLntFc3RhZG8gUmVjb2xlY2Npw7NuIERvY3VtZW50YWwsMzZ9JnF1b3Q7LCZxdW90O1NlY3Rpb24xL1JlcG9ydGUgQ29uc29saWRhY2nDs24gMjAyMiAtIENvcHkvQ2hhbmdlZCBUeXBlLntFc3RhZG8gSW5mb3JtZSBGaW5hbCBFMjcsMzd9JnF1b3Q7LCZxdW90O1NlY3Rpb24xL1JlcG9ydGUgQ29uc29saWRhY2nDs24gMjAyMiAtIENvcHkvQ2hhbmdlZCBUeXBlLntMYXN0IE1vZGlmaWVkIEJ5LDM4fSZxdW90OywmcXVvdDtTZWN0aW9uMS9SZXBvcnRlIENvbnNvbGlkYWNpw7NuIDIwMjIgLSBDb3B5L0NoYW5nZWQgVHlwZS57TGFzdCBNb2RpZmllZCwzOX0mcXVvdDssJnF1b3Q7U2VjdGlvbjEvUmVwb3J0ZSBDb25zb2xpZGFjacOzbiAyMDIyIC0gQ29weS9DaGFuZ2VkIFR5cGUue0VubGFjZSBEcml2ZSBFdmlkZW5jaWFzIE1JLDQwfSZxdW90OywmcXVvdDtTZWN0aW9uMS9SZXBvcnRlIENvbnNvbGlkYWNpw7NuIDIwMjIgLSBDb3B5L0NoYW5nZWQgVHlwZS57NC4gQWN0YSBkZSB2aXNpdGEgMSw0MX0mcXVvdDssJnF1b3Q7U2VjdGlvbjEvUmVwb3J0ZSBDb25zb2xpZGFjacOzbiAyMDIyIC0gQ29weS9DaGFuZ2VkIFR5cGUue1ZvIENvb3IuIDQuIEFjdGEgVmlzaXRhIDEsNDJ9JnF1b3Q7LCZxdW90O1NlY3Rpb24xL1JlcG9ydGUgQ29uc29saWRhY2nDs24gMjAyMiAtIENvcHkvQ2hhbmdlZCBUeXBlLns0LjEgUmVnaXN0cm8gRm90b2dyw6FmaWNvLDQzfSZxdW90OywmcXVvdDtTZWN0aW9uMS9SZXBvcnRlIENvbnNvbGlkYWNpw7NuIDIwMjIgLSBDb3B5L0NoYW5nZWQgVHlwZS57Vm8gQ29vci4gNC4xIFJlZ2lzdHJvIEZvdG8sNDR9JnF1b3Q7LCZxdW90O1NlY3Rpb24xL1JlcG9ydGUgQ29uc29saWRhY2nDs24gMjAyMiAtIENvcHkvQ2hhbmdlZCBUeXBlLns1LiBFbnRyZXZpc3RhIEzDrWRlciw0NX0mcXVvdDssJnF1b3Q7U2VjdGlvbjEvUmVwb3J0ZSBDb25zb2xpZGFjacOzbiAyMDIyIC0gQ29weS9DaGFuZ2VkIFR5cGUue1ZvIENvb3IuIDUuIEVudHJldmlzdGEgTMOtZGVyLDQ2fSZxdW90OywmcXVvdDtTZWN0aW9uMS9SZXBvcnRlIENvbnNvbGlkYWNpw7NuIDIwMjIgLSBDb3B5L0NoYW5nZWQgVHlwZS57Ni4gTsKwIEFwbGljYWNpw7NuIEN1ZXN0aW9uYXJpbyBFc3R1ZGlhbnRlcyw0N30mcXVvdDssJnF1b3Q7U2VjdGlvbjEvUmVwb3J0ZSBDb25zb2xpZGFjacOzbiAyMDIyIC0gQ29weS9DaGFuZ2VkIFR5cGUue1ZvIENvb3IuIDYuIE7CsCBBcGxpY2FjacOzbiBDdWVzdGlvbmFyaW8gRXN0dWRpYW50ZXMsNDh9JnF1b3Q7LCZxdW90O1NlY3Rpb24xL1JlcG9ydGUgQ29uc29saWRhY2nDs24gMjAyMiAtIENvcHkvQ2hhbmdlZCBUeXBlLns4LiBOwrAgQXBsaWNhY2nDs24gQ3Vlc3Rpb25hcmlvIERvY2VudGVzLDQ5fSZxdW90OywmcXVvdDtTZWN0aW9uMS9SZXBvcnRlIENvbnNvbGlkYWNpw7NuIDIwMjIgLSBDb3B5L0NoYW5nZWQgVHlwZS57Vm8gQ29vci4gOC4gTsKwIEFwbGljYWNpw7NuIEN1ZXN0aW9uYXJpbyBEb2NlbnRlcyw1MH0mcXVvdDssJnF1b3Q7U2VjdGlvbjEvUmVwb3J0ZSBDb25zb2xpZGFjacOzbiAyMDIyIC0gQ29weS9DaGFuZ2VkIFR5cGUuezExLiBBcGxpY2FjacOzbiBFbmN1ZXN0YSBEaXJlY3Rpdm9zLDUxfSZxdW90OywmcXVvdDtTZWN0aW9uMS9SZXBvcnRlIENvbnNvbGlkYWNpw7NuIDIwMjIgLSBDb3B5L0NoYW5nZWQgVHlwZS57Vm8gQ29vci4gMTEuIEFwbGljYWNpw7NuIEVuY3Vlc3RhIERpcmVjdGl2b3MsNTJ9JnF1b3Q7LCZxdW90O1NlY3Rpb24xL1JlcG9ydGUgQ29uc29saWRhY2nDs24gMjAyMiAtIENvcHkvQ2hhbmdlZCBUeXBlLntSZWdpc3RybyBQbGFuIGRlIMOBcmVhLDUzfSZxdW90OywmcXVvdDtTZWN0aW9uMS9SZXBvcnRlIENvbnNvbGlkYWNpw7NuIDIwMjIgLSBDb3B5L0NoYW5nZWQgVHlwZS57Vm8gQ29vci4gUmVnaXN0cm8gUGxhbiBkZSDDgXJlYSw1NH0mcXVvdDssJnF1b3Q7U2VjdGlvbjEvUmVwb3J0ZSBDb25zb2xpZGFjacOzbiAyMDIyIC0gQ29weS9DaGFuZ2VkIFR5cGUue0luZm9ybWUgRmluYWwgVmlzaXRhIEUyNyw1NX0mcXVvdDssJnF1b3Q7U2VjdGlvbjEvUmVwb3J0ZSBDb25zb2xpZGFjacOzbiAyMDIyIC0gQ29weS9DaGFuZ2VkIFR5cGUue1ZvIENvb3IuIEluZm9ybWUgRTI3LDU2fSZxdW90OywmcXVvdDtTZWN0aW9uMS9SZXBvcnRlIENvbnNvbGlkYWNpw7NuIDIwMjIgLSBDb3B5L0NoYW5nZWQgVHlwZS57T2JzZXJ2YWNpb25lcyBDb29yZC4sNTd9JnF1b3Q7LCZxdW90O1NlY3Rpb24xL1JlcG9ydGUgQ29uc29saWRhY2nDs24gMjAyMiAtIENvcHkvQ2hhbmdlZCBUeXBlLntDaGVjayBNZW50b3Jlcyw1OH0mcXVvdDssJnF1b3Q7U2VjdGlvbjEvUmVwb3J0ZSBDb25zb2xpZGFjacOzbiAyMDIyIC0gQ29weS9DaGFuZ2VkIFR5cGUue0ZlY2hhIENoZWNrIE1lbnRvciw1OX0mcXVvdDssJnF1b3Q7U2VjdGlvbjEvUmVwb3J0ZSBDb25zb2xpZGFjacOzbiAyMDIyIC0gQ29weS9DaGFuZ2VkIFR5cGUue0NoZWNrIENvb3JkLDYwfSZxdW90OywmcXVvdDtTZWN0aW9uMS9SZXBvcnRlIENvbnNvbGlkYWNpw7NuIDIwMjIgLSBDb3B5L0NoYW5nZWQgVHlwZS57RmVjaGEgQ2hlY2sgY29vciw2MX0mcXVvdDtdLCZxdW90O1JlbGF0aW9uc2hpcEluZm8mcXVvdDs6W119IiAvPjxFbnRyeSBUeXBlPSJBZGRlZFRvRGF0YU1vZGVsIiBWYWx1ZT0ibDAiIC8+PC9TdGFibGVFbnRyaWVzPjwvSXRlbT48SXRlbT48SXRlbUxvY2F0aW9uPjxJdGVtVHlwZT5Gb3JtdWxhPC9JdGVtVHlwZT48SXRlbVBhdGg+U2VjdGlvbjEvUmVwb3J0ZSUyMENvbnNvbGlkYWNpJUMzJUIzbiUyMDIwMjIlMjAtJTIwQ29weS9Tb3VyY2U8L0l0ZW1QYXRoPjwvSXRlbUxvY2F0aW9uPjxTdGFibGVFbnRyaWVzIC8+PC9JdGVtPjxJdGVtPjxJdGVtTG9jYXRpb24+PEl0ZW1UeXBlPkZvcm11bGE8L0l0ZW1UeXBlPjxJdGVtUGF0aD5TZWN0aW9uMS9QYXJhbWV0ZXI0PC9JdGVtUGF0aD48L0l0ZW1Mb2NhdGlvbj48U3RhYmxlRW50cmllcz48RW50cnkgVHlwZT0iSXNQcml2YXRlIiBWYWx1ZT0ibDAiIC8+PEVudHJ5IFR5cGU9IkxvYWRUb1JlcG9ydERpc2FibGVkIiBWYWx1ZT0ibDEiIC8+PEVudHJ5IFR5cGU9IlF1ZXJ5R3JvdXBJRCIgVmFsdWU9InMzZWMzZWYxYS0wZmIyLTQ4ZjQtODIxMy1iYzA5ZWJkMzhmNDk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GaWxsRXJyb3JDb2RlIiBWYWx1ZT0ic1Vua25vd24iIC8+PEVudHJ5IFR5cGU9IkZpbGxMYXN0VXBkYXRlZCIgVmFsdWU9ImQyMDIyLTAzLTMxVDIxOjIzOjEwLjI4MDM1MzdaIiAvPjxFbnRyeSBUeXBlPSJGaWxsU3RhdHVzIiBWYWx1ZT0ic0NvbXBsZXRlIiAvPjxFbnRyeSBUeXBlPSJSZXN1bHRUeXBlIiBWYWx1ZT0ic0JpbmFyeSIgLz48RW50cnkgVHlwZT0iQnVmZmVyTmV4dFJlZnJlc2giIFZhbHVlPSJsMSIgLz48L1N0YWJsZUVudHJpZXM+PC9JdGVtPjxJdGVtPjxJdGVtTG9jYXRpb24+PEl0ZW1UeXBlPkZvcm11bGE8L0l0ZW1UeXBlPjxJdGVtUGF0aD5TZWN0aW9uMS9TYW1wbGUlMjBGaWxlJTIwKDQpPC9JdGVtUGF0aD48L0l0ZW1Mb2NhdGlvbj48U3RhYmxlRW50cmllcz48RW50cnkgVHlwZT0iSXNQcml2YXRlIiBWYWx1ZT0ibDAiIC8+PEVudHJ5IFR5cGU9IkxvYWRlZFRvQW5hbHlzaXNTZXJ2aWNlcyIgVmFsdWU9ImwwIiAvPjxFbnRyeSBUeXBlPSJBZGRlZFRvRGF0YU1vZGVsIiBWYWx1ZT0ibDAiIC8+PEVudHJ5IFR5cGU9IkZpbGxFcnJvckNvZGUiIFZhbHVlPSJzVW5rbm93biIgLz48RW50cnkgVHlwZT0iTG9hZFRvUmVwb3J0RGlzYWJsZWQiIFZhbHVlPSJsMSIgLz48RW50cnkgVHlwZT0iUXVlcnlHcm91cElEIiBWYWx1ZT0iczNlYzNlZjFhLTBmYjItNDhmNC04MjEzLWJjMDllYmQzOGY0O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GaWxsTGFzdFVwZGF0ZWQiIFZhbHVlPSJkMjAyMi0wNC0yN1QxNDoyMzoxOC40MzUxMzg5WiIgLz48RW50cnkgVHlwZT0iRmlsbFN0YXR1cyIgVmFsdWU9InNDb21wbGV0ZSIgLz48RW50cnkgVHlwZT0iUmVzdWx0VHlwZSIgVmFsdWU9InNCaW5hcnkiIC8+PEVudHJ5IFR5cGU9IkJ1ZmZlck5leHRSZWZyZXNoIiBWYWx1ZT0ibDEiIC8+PC9TdGFibGVFbnRyaWVzPjwvSXRlbT48SXRlbT48SXRlbUxvY2F0aW9uPjxJdGVtVHlwZT5Gb3JtdWxhPC9JdGVtVHlwZT48SXRlbVBhdGg+U2VjdGlvbjEvU2FtcGxlJTIwRmlsZSUyMCg0KS9Tb3VyY2U8L0l0ZW1QYXRoPjwvSXRlbUxvY2F0aW9uPjxTdGFibGVFbnRyaWVzIC8+PC9JdGVtPjxJdGVtPjxJdGVtTG9jYXRpb24+PEl0ZW1UeXBlPkZvcm11bGE8L0l0ZW1UeXBlPjxJdGVtUGF0aD5TZWN0aW9uMS9TYW1wbGUlMjBGaWxlJTIwKDQpL0ZpbHRlcmVkJTIwUm93czwvSXRlbVBhdGg+PC9JdGVtTG9jYXRpb24+PFN0YWJsZUVudHJpZXMgLz48L0l0ZW0+PEl0ZW0+PEl0ZW1Mb2NhdGlvbj48SXRlbVR5cGU+Rm9ybXVsYTwvSXRlbVR5cGU+PEl0ZW1QYXRoPlNlY3Rpb24xL1NhbXBsZSUyMEZpbGUlMjAoNCkvTmF2aWdhdGlvbjE8L0l0ZW1QYXRoPjwvSXRlbUxvY2F0aW9uPjxTdGFibGVFbnRyaWVzIC8+PC9JdGVtPjxJdGVtPjxJdGVtTG9jYXRpb24+PEl0ZW1UeXBlPkZvcm11bGE8L0l0ZW1UeXBlPjxJdGVtUGF0aD5TZWN0aW9uMS9UcmFuc2Zvcm0lMjBTYW1wbGUlMjBGaWxlJTIwKDQpPC9JdGVtUGF0aD48L0l0ZW1Mb2NhdGlvbj48U3RhYmxlRW50cmllcz48RW50cnkgVHlwZT0iSXNQcml2YXRlIiBWYWx1ZT0ibDAiIC8+PEVudHJ5IFR5cGU9IkxvYWRUb1JlcG9ydERpc2FibGVkIiBWYWx1ZT0ibDEiIC8+PEVudHJ5IFR5cGU9IlF1ZXJ5R3JvdXBJRCIgVmFsdWU9InMxNWY1YzA3Yy02NTUxLTQ2YzItODZkNC1jNzhhNjU3MjFkOWI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XhjZXB0aW9uIiAvPjxFbnRyeSBUeXBlPSJOYW1lVXBkYXRlZEFmdGVyRmlsbCIgVmFsdWU9ImwxIiAvPjxFbnRyeSBUeXBlPSJGaWxsZWRDb21wbGV0ZVJlc3VsdFRvV29ya3NoZWV0IiBWYWx1ZT0ibDAiIC8+PEVudHJ5IFR5cGU9IkFkZGVkVG9EYXRhTW9kZWwiIFZhbHVlPSJsMCIgLz48RW50cnkgVHlwZT0iRmlsbEVycm9yQ29kZSIgVmFsdWU9InNVbmtub3duIiAvPjxFbnRyeSBUeXBlPSJGaWxsTGFzdFVwZGF0ZWQiIFZhbHVlPSJkMjAyMi0wMy0zMVQyMToyMzoxMC4yOTI4OTg5WiIgLz48RW50cnkgVHlwZT0iRmlsbFN0YXR1cyIgVmFsdWU9InNDb21wbGV0ZSIgLz48L1N0YWJsZUVudHJpZXM+PC9JdGVtPjxJdGVtPjxJdGVtTG9jYXRpb24+PEl0ZW1UeXBlPkZvcm11bGE8L0l0ZW1UeXBlPjxJdGVtUGF0aD5TZWN0aW9uMS9UcmFuc2Zvcm0lMjBTYW1wbGUlMjBGaWxlJTIwKDQpL1NvdXJjZTwvSXRlbVBhdGg+PC9JdGVtTG9jYXRpb24+PFN0YWJsZUVudHJpZXMgLz48L0l0ZW0+PEl0ZW0+PEl0ZW1Mb2NhdGlvbj48SXRlbVR5cGU+Rm9ybXVsYTwvSXRlbVR5cGU+PEl0ZW1QYXRoPlNlY3Rpb24xL1RyYW5zZm9ybSUyMFNhbXBsZSUyMEZpbGUlMjAoNCkvTU9NRU5UTyUyMEktR3JpZCUyMHZpZXclMjAoMilfU2hlZXQ8L0l0ZW1QYXRoPjwvSXRlbUxvY2F0aW9uPjxTdGFibGVFbnRyaWVzIC8+PC9JdGVtPjxJdGVtPjxJdGVtTG9jYXRpb24+PEl0ZW1UeXBlPkZvcm11bGE8L0l0ZW1UeXBlPjxJdGVtUGF0aD5TZWN0aW9uMS9UcmFuc2Zvcm0lMjBTYW1wbGUlMjBGaWxlJTIwKDQpL1Byb21vdGVkJTIwSGVhZGVyczwvSXRlbVBhdGg+PC9JdGVtTG9jYXRpb24+PFN0YWJsZUVudHJpZXMgLz48L0l0ZW0+PEl0ZW0+PEl0ZW1Mb2NhdGlvbj48SXRlbVR5cGU+Rm9ybXVsYTwvSXRlbVR5cGU+PEl0ZW1QYXRoPlNlY3Rpb24xL1RyYW5zZm9ybSUyMEZpbGUlMjAoNCk8L0l0ZW1QYXRoPjwvSXRlbUxvY2F0aW9uPjxTdGFibGVFbnRyaWVzPjxFbnRyeSBUeXBlPSJMb2FkVG9SZXBvcnREaXNhYmxlZCIgVmFsdWU9ImwxIiAvPjxFbnRyeSBUeXBlPSJRdWVyeUdyb3VwSUQiIFZhbHVlPSJzM2VjM2VmMWEtMGZiMi00OGY0LTgyMTMtYmMwOWViZDM4ZjQ5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GaWxsRXJyb3JDb2RlIiBWYWx1ZT0ic1Vua25vd24iIC8+PEVudHJ5IFR5cGU9IkFkZGVkVG9EYXRhTW9kZWwiIFZhbHVlPSJsMCIgLz48RW50cnkgVHlwZT0iRmlsbExhc3RVcGRhdGVkIiBWYWx1ZT0iZDIwMjItMDQtMjdUMTQ6MjM6MTguNTMyMzE3NloiIC8+PEVudHJ5IFR5cGU9IkZpbGxTdGF0dXMiIFZhbHVlPSJzQ29tcGxldGUiIC8+PC9TdGFibGVFbnRyaWVzPjwvSXRlbT48SXRlbT48SXRlbUxvY2F0aW9uPjxJdGVtVHlwZT5Gb3JtdWxhPC9JdGVtVHlwZT48SXRlbVBhdGg+U2VjdGlvbjEvVHJhbnNmb3JtJTIwRmlsZSUyMCg0KS9Tb3VyY2U8L0l0ZW1QYXRoPjwvSXRlbUxvY2F0aW9uPjxTdGFibGVFbnRyaWVzIC8+PC9JdGVtPjxJdGVtPjxJdGVtTG9jYXRpb24+PEl0ZW1UeXBlPkZvcm11bGE8L0l0ZW1UeXBlPjxJdGVtUGF0aD5TZWN0aW9uMS9QYXJhbWV0ZXI1PC9JdGVtUGF0aD48L0l0ZW1Mb2NhdGlvbj48U3RhYmxlRW50cmllcz48RW50cnkgVHlwZT0iSXNQcml2YXRlIiBWYWx1ZT0ibDAiIC8+PEVudHJ5IFR5cGU9IkxvYWRUb1JlcG9ydERpc2FibGVkIiBWYWx1ZT0ibDEiIC8+PEVudHJ5IFR5cGU9IlF1ZXJ5R3JvdXBJRCIgVmFsdWU9InNkOTlmMjJjZi1lOWM3LTRmZTktOThmNC0wY2M5NTFkNDA3YmQ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GaWxsRXJyb3JDb2RlIiBWYWx1ZT0ic1Vua25vd24iIC8+PEVudHJ5IFR5cGU9IkZpbGxMYXN0VXBkYXRlZCIgVmFsdWU9ImQyMDIyLTAzLTMxVDIzOjAyOjEyLjE3NzIyNDVaIiAvPjxFbnRyeSBUeXBlPSJGaWxsU3RhdHVzIiBWYWx1ZT0ic0NvbXBsZXRlIiAvPjxFbnRyeSBUeXBlPSJSZXN1bHRUeXBlIiBWYWx1ZT0ic0JpbmFyeSIgLz48RW50cnkgVHlwZT0iQnVmZmVyTmV4dFJlZnJlc2giIFZhbHVlPSJsMSIgLz48L1N0YWJsZUVudHJpZXM+PC9JdGVtPjxJdGVtPjxJdGVtTG9jYXRpb24+PEl0ZW1UeXBlPkZvcm11bGE8L0l0ZW1UeXBlPjxJdGVtUGF0aD5TZWN0aW9uMS9TYW1wbGUlMjBGaWxlJTIwKDU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QmluYXJ5IiAvPjxFbnRyeSBUeXBlPSJOYW1lVXBkYXRlZEFmdGVyRmlsbCIgVmFsdWU9ImwxIiAvPjxFbnRyeSBUeXBlPSJOYXZpZ2F0aW9uU3RlcE5hbWUiIFZhbHVlPSJzTmF2aWdhdGlvbiIgLz48RW50cnkgVHlwZT0iRmlsbGVkQ29tcGxldGVSZXN1bHRUb1dvcmtzaGVldCIgVmFsdWU9ImwwIiAvPjxFbnRyeSBUeXBlPSJGaWxsRXJyb3JDb2RlIiBWYWx1ZT0ic1Vua25vd24iIC8+PEVudHJ5IFR5cGU9IkFkZGVkVG9EYXRhTW9kZWwiIFZhbHVlPSJsMCIgLz48RW50cnkgVHlwZT0iTG9hZGVkVG9BbmFseXNpc1NlcnZpY2VzIiBWYWx1ZT0ibDAiIC8+PEVudHJ5IFR5cGU9IkxvYWRUb1JlcG9ydERpc2FibGVkIiBWYWx1ZT0ibDEiIC8+PEVudHJ5IFR5cGU9IlF1ZXJ5R3JvdXBJRCIgVmFsdWU9InNkOTlmMjJjZi1lOWM3LTRmZTktOThmNC0wY2M5NTFkNDA3YmQiIC8+PEVudHJ5IFR5cGU9IkZpbGxMYXN0VXBkYXRlZCIgVmFsdWU9ImQyMDIyLTA0LTI3VDE0OjIzOjE4LjYyMjA5MDdaIiAvPjxFbnRyeSBUeXBlPSJGaWxsU3RhdHVzIiBWYWx1ZT0ic0NvbXBsZXRlIiAvPjxFbnRyeSBUeXBlPSJSZWxhdGlvbnNoaXBJbmZvQ29udGFpbmVyIiBWYWx1ZT0ic3smcXVvdDtjb2x1bW5Db3VudCZxdW90OzozNSwmcXVvdDtrZXlDb2x1bW5OYW1lcyZxdW90OzpbXSwmcXVvdDtxdWVyeVJlbGF0aW9uc2hpcHMmcXVvdDs6W10sJnF1b3Q7Y29sdW1uSWRlbnRpdGllcyZxdW90OzpbJnF1b3Q7U2VjdGlvbjEvUmVwb3J0ZSBDb25zb2xpZGFjacOzbiAyMDIyIC0gQ29weS9DaGFuZ2VkIFR5cGUue05vbWJyZSBDb29yZGluYWRvcmEsMX0mcXVvdDssJnF1b3Q7U2VjdGlvbjEvUmVwb3J0ZSBDb25zb2xpZGFjacOzbiAyMDIyIC0gQ29weS9DaGFuZ2VkIFR5cGUue05vbWJyZSBtZW50b3IsMn0mcXVvdDssJnF1b3Q7U2VjdGlvbjEvUmVwb3J0ZSBDb25zb2xpZGFjacOzbiAyMDIyIC0gQ29weS9DaGFuZ2VkIFR5cGUue0RlcGFydGFtZW50byBJRSwzfSZxdW90OywmcXVvdDtTZWN0aW9uMS9SZXBvcnRlIENvbnNvbGlkYWNpw7NuIDIwMjIgLSBDb3B5L0NoYW5nZWQgVHlwZS57TXVuaWNpcGlvIElFLDR9JnF1b3Q7LCZxdW90O1NlY3Rpb24xL1JlcG9ydGUgQ29uc29saWRhY2nDs24gMjAyMiAtIENvcHkvQ2hhbmdlZCBUeXBlLntOb21icmUgSW5zdGl0dWNpw7NuIEVkdWNhdGl2YSw1fSZxdW90OywmcXVvdDtTZWN0aW9uMS9SZXBvcnRlIENvbnNvbGlkYWNpw7NuIDIwMjIgLSBDb3B5L0NoYW5nZWQgVHlwZS57Q8OzZGlnbyBEQU5FIElFLDZ9JnF1b3Q7LCZxdW90O1NlY3Rpb24xL1JlcG9ydGUgQ29uc29saWRhY2nDs24gMjAyMiAtIENvcHkvQ2hhbmdlZCBUeXBlLntGZWNoYSBkZSBsbGFtYWRhIGluaWNpYWwsN30mcXVvdDssJnF1b3Q7U2VjdGlvbjEvUmVwb3J0ZSBDb25zb2xpZGFjacOzbiAyMDIyIC0gQ29weS9DaGFuZ2VkIFR5cGUue0hvcmEgcHJpbWVyYSBsbGFtYWRhLDh9JnF1b3Q7LCZxdW90O1NlY3Rpb24xL1JlcG9ydGUgQ29uc29saWRhY2nDs24gMjAyMiAtIENvcHkvQ2hhbmdlZCBUeXBlLntFc3RhZG8gbGxhbWFkYSw5fSZxdW90OywmcXVvdDtTZWN0aW9uMS9SZXBvcnRlIENvbnNvbGlkYWNpw7NuIDIwMjIgLSBDb3B5L0NoYW5nZWQgVHlwZS57T2JzZXJ2YWNpb25lcyBMbGFtYWRhLDEwfSZxdW90OywmcXVvdDtTZWN0aW9uMS9SZXBvcnRlIENvbnNvbGlkYWNpw7NuIDIwMjIgLSBDb3B5L0NoYW5nZWQgVHlwZS57RmVjaGEgUmV1IEluaWNpYWwgRGlyZWN0aXZvcyBjb3B5IGNvcHksMTF9JnF1b3Q7LCZxdW90O1NlY3Rpb24xL1JlcG9ydGUgQ29uc29saWRhY2nDs24gMjAyMiAtIENvcHkvQ2hhbmdlZCBUeXBlLntFc3RhZG8gUklELDEyfSZxdW90OywmcXVvdDtTZWN0aW9uMS9SZXBvcnRlIENvbnNvbGlkYWNpw7NuIDIwMjIgLSBDb3B5L0NoYW5nZWQgVHlwZS57QXBsaWMuIERpYWduw7NzdGljbywxM30mcXVvdDssJnF1b3Q7U2VjdGlvbjEvUmVwb3J0ZSBDb25zb2xpZGFjacOzbiAyMDIyIC0gQ29weS9DaGFuZ2VkIFR5cGUue0VzdGFkbyBBcGxpYy4gRGlhZ27Ds3N0aWNvLDE0fSZxdW90OywmcXVvdDtTZWN0aW9uMS9SZXBvcnRlIENvbnNvbGlkYWNpw7NuIDIwMjIgLSBDb3B5L0NoYW5nZWQgVHlwZS57RW50cmV2aXN0YSBEaXJlY3Rpdm8sMTV9JnF1b3Q7LCZxdW90O1NlY3Rpb24xL1JlcG9ydGUgQ29uc29saWRhY2nDs24gMjAyMiAtIENvcHkvQ2hhbmdlZCBUeXBlLntFc3RhZG8gRW50cmV2aXN0YSBEaXJlY3Rpdm9zLDE2fSZxdW90OywmcXVvdDtTZWN0aW9uMS9SZXBvcnRlIENvbnNvbGlkYWNpw7NuIDIwMjIgLSBDb3B5L0NoYW5nZWQgVHlwZS57RW5jdWVzdGEgRXN0dWRpYW50ZXMsMTd9JnF1b3Q7LCZxdW90O1NlY3Rpb24xL1JlcG9ydGUgQ29uc29saWRhY2nDs24gMjAyMiAtIENvcHkvQ2hhbmdlZCBUeXBlLntFc3RhZG8gRW5jdWVzdGEgRXN0dWRpYW50ZXMsMTh9JnF1b3Q7LCZxdW90O1NlY3Rpb24xL1JlcG9ydGUgQ29uc29saWRhY2nDs24gMjAyMiAtIENvcHkvQ2hhbmdlZCBUeXBlLntPYnNlcnZhY2nDs24gZGUgQXVsYSwxOX0mcXVvdDssJnF1b3Q7U2VjdGlvbjEvUmVwb3J0ZSBDb25zb2xpZGFjacOzbiAyMDIyIC0gQ29weS9DaGFuZ2VkIFR5cGUue0VzdGFkbyBPYnMgQXVsYSwyMH0mcXVvdDssJnF1b3Q7U2VjdGlvbjEvUmVwb3J0ZSBDb25zb2xpZGFjacOzbiAyMDIyIC0gQ29weS9DaGFuZ2VkIFR5cGUue0xhc3QgTW9kaWZpZWQgQnksMjF9JnF1b3Q7LCZxdW90O1NlY3Rpb24xL1JlcG9ydGUgQ29uc29saWRhY2nDs24gMjAyMiAtIENvcHkvQ2hhbmdlZCBUeXBlLntMYXN0IE1vZGlmaWVkLDIyfSZxdW90OywmcXVvdDtTZWN0aW9uMS9SZXBvcnRlIENvbnNvbGlkYWNpw7NuIDIwMjIgLSBDb3B5L0NoYW5nZWQgVHlwZS57RW5sYWNlIERyaXZlIEV2aWRlbmNpYXMgTUksMjN9JnF1b3Q7LCZxdW90O1NlY3Rpb24xL1JlcG9ydGUgQ29uc29saWRhY2nDs24gMjAyMiAtIENvcHkvQ2hhbmdlZCBUeXBlLntBY3RhLDI0fSZxdW90OywmcXVvdDtTZWN0aW9uMS9SZXBvcnRlIENvbnNvbGlkYWNpw7NuIDIwMjIgLSBDb3B5L0NoYW5nZWQgVHlwZS57Vm8gQ29vci4gQWN0YSwyNX0mcXVvdDssJnF1b3Q7U2VjdGlvbjEvUmVwb3J0ZSBDb25zb2xpZGFjacOzbiAyMDIyIC0gQ29weS9DaGFuZ2VkIFR5cGUue0ZvdG9zIFZpc2l0YSwyNn0mcXVvdDssJnF1b3Q7U2VjdGlvbjEvUmVwb3J0ZSBDb25zb2xpZGFjacOzbiAyMDIyIC0gQ29weS9DaGFuZ2VkIFR5cGUue1ZvIENvb3IgRm90b3MsMjd9JnF1b3Q7LCZxdW90O1NlY3Rpb24xL1JlcG9ydGUgQ29uc29saWRhY2nDs24gMjAyMiAtIENvcHkvQ2hhbmdlZCBUeXBlLntQYW50YWxsYXpvIE9icyBBdWxhLDI4fSZxdW90OywmcXVvdDtTZWN0aW9uMS9SZXBvcnRlIENvbnNvbGlkYWNpw7NuIDIwMjIgLSBDb3B5L0NoYW5nZWQgVHlwZS57Vm8gQ29vcmQgT2JzIEF1bGEsMjl9JnF1b3Q7LCZxdW90O1NlY3Rpb24xL1JlcG9ydGUgQ29uc29saWRhY2nDs24gMjAyMiAtIENvcHkvQ2hhbmdlZCBUeXBlLntQbGFuIGRlIHRyYWJham8gSUUsMzB9JnF1b3Q7LCZxdW90O1NlY3Rpb24xL1JlcG9ydGUgQ29uc29saWRhY2nDs24gMjAyMiAtIENvcHkvQ2hhbmdlZCBUeXBlLntWbyBDb29yIFBsYW4gVHJhYmFqbywzMX0mcXVvdDssJnF1b3Q7U2VjdGlvbjEvUmVwb3J0ZSBDb25zb2xpZGFjacOzbiAyMDIyIC0gQ29weS9DaGFuZ2VkIFR5cGUue0NoZWNrIE1lbnRvcmVzLDMyfSZxdW90OywmcXVvdDtTZWN0aW9uMS9SZXBvcnRlIENvbnNvbGlkYWNpw7NuIDIwMjIgLSBDb3B5L0NoYW5nZWQgVHlwZS57Vm8gQ29vcmRpbmFjacOzbiBFdmlkZW5jaWFzLDMzfSZxdW90OywmcXVvdDtTZWN0aW9uMS9SZXBvcnRlIENvbnNvbGlkYWNpw7NuIDIwMjIgLSBDb3B5L0NoYW5nZWQgVHlwZS57Vm8gQ29vcmQgRXZpLDM0fSZxdW90OywmcXVvdDtTZWN0aW9uMS9SZXBvcnRlIENvbnNvbGlkYWNpw7NuIDIwMjIgLSBDb3B5L0NoYW5nZWQgVHlwZS57T2JzZXJ2YWNpb25lcyBDb29yZGkgY29weSwzNX0mcXVvdDtdLCZxdW90O0NvbHVtbkNvdW50JnF1b3Q7OjM1LCZxdW90O0tleUNvbHVtbk5hbWVzJnF1b3Q7OltdLCZxdW90O0NvbHVtbklkZW50aXRpZXMmcXVvdDs6WyZxdW90O1NlY3Rpb24xL1JlcG9ydGUgQ29uc29saWRhY2nDs24gMjAyMiAtIENvcHkvQ2hhbmdlZCBUeXBlLntOb21icmUgQ29vcmRpbmFkb3JhLDF9JnF1b3Q7LCZxdW90O1NlY3Rpb24xL1JlcG9ydGUgQ29uc29saWRhY2nDs24gMjAyMiAtIENvcHkvQ2hhbmdlZCBUeXBlLntOb21icmUgbWVudG9yLDJ9JnF1b3Q7LCZxdW90O1NlY3Rpb24xL1JlcG9ydGUgQ29uc29saWRhY2nDs24gMjAyMiAtIENvcHkvQ2hhbmdlZCBUeXBlLntEZXBhcnRhbWVudG8gSUUsM30mcXVvdDssJnF1b3Q7U2VjdGlvbjEvUmVwb3J0ZSBDb25zb2xpZGFjacOzbiAyMDIyIC0gQ29weS9DaGFuZ2VkIFR5cGUue011bmljaXBpbyBJRSw0fSZxdW90OywmcXVvdDtTZWN0aW9uMS9SZXBvcnRlIENvbnNvbGlkYWNpw7NuIDIwMjIgLSBDb3B5L0NoYW5nZWQgVHlwZS57Tm9tYnJlIEluc3RpdHVjacOzbiBFZHVjYXRpdmEsNX0mcXVvdDssJnF1b3Q7U2VjdGlvbjEvUmVwb3J0ZSBDb25zb2xpZGFjacOzbiAyMDIyIC0gQ29weS9DaGFuZ2VkIFR5cGUue0PDs2RpZ28gREFORSBJRSw2fSZxdW90OywmcXVvdDtTZWN0aW9uMS9SZXBvcnRlIENvbnNvbGlkYWNpw7NuIDIwMjIgLSBDb3B5L0NoYW5nZWQgVHlwZS57RmVjaGEgZGUgbGxhbWFkYSBpbmljaWFsLDd9JnF1b3Q7LCZxdW90O1NlY3Rpb24xL1JlcG9ydGUgQ29uc29saWRhY2nDs24gMjAyMiAtIENvcHkvQ2hhbmdlZCBUeXBlLntIb3JhIHByaW1lcmEgbGxhbWFkYSw4fSZxdW90OywmcXVvdDtTZWN0aW9uMS9SZXBvcnRlIENvbnNvbGlkYWNpw7NuIDIwMjIgLSBDb3B5L0NoYW5nZWQgVHlwZS57RXN0YWRvIGxsYW1hZGEsOX0mcXVvdDssJnF1b3Q7U2VjdGlvbjEvUmVwb3J0ZSBDb25zb2xpZGFjacOzbiAyMDIyIC0gQ29weS9DaGFuZ2VkIFR5cGUue09ic2VydmFjaW9uZXMgTGxhbWFkYSwxMH0mcXVvdDssJnF1b3Q7U2VjdGlvbjEvUmVwb3J0ZSBDb25zb2xpZGFjacOzbiAyMDIyIC0gQ29weS9DaGFuZ2VkIFR5cGUue0ZlY2hhIFJldSBJbmljaWFsIERpcmVjdGl2b3MgY29weSBjb3B5LDExfSZxdW90OywmcXVvdDtTZWN0aW9uMS9SZXBvcnRlIENvbnNvbGlkYWNpw7NuIDIwMjIgLSBDb3B5L0NoYW5nZWQgVHlwZS57RXN0YWRvIFJJRCwxMn0mcXVvdDssJnF1b3Q7U2VjdGlvbjEvUmVwb3J0ZSBDb25zb2xpZGFjacOzbiAyMDIyIC0gQ29weS9DaGFuZ2VkIFR5cGUue0FwbGljLiBEaWFnbsOzc3RpY28sMTN9JnF1b3Q7LCZxdW90O1NlY3Rpb24xL1JlcG9ydGUgQ29uc29saWRhY2nDs24gMjAyMiAtIENvcHkvQ2hhbmdlZCBUeXBlLntFc3RhZG8gQXBsaWMuIERpYWduw7NzdGljbywxNH0mcXVvdDssJnF1b3Q7U2VjdGlvbjEvUmVwb3J0ZSBDb25zb2xpZGFjacOzbiAyMDIyIC0gQ29weS9DaGFuZ2VkIFR5cGUue0VudHJldmlzdGEgRGlyZWN0aXZvLDE1fSZxdW90OywmcXVvdDtTZWN0aW9uMS9SZXBvcnRlIENvbnNvbGlkYWNpw7NuIDIwMjIgLSBDb3B5L0NoYW5nZWQgVHlwZS57RXN0YWRvIEVudHJldmlzdGEgRGlyZWN0aXZvcywxNn0mcXVvdDssJnF1b3Q7U2VjdGlvbjEvUmVwb3J0ZSBDb25zb2xpZGFjacOzbiAyMDIyIC0gQ29weS9DaGFuZ2VkIFR5cGUue0VuY3Vlc3RhIEVzdHVkaWFudGVzLDE3fSZxdW90OywmcXVvdDtTZWN0aW9uMS9SZXBvcnRlIENvbnNvbGlkYWNpw7NuIDIwMjIgLSBDb3B5L0NoYW5nZWQgVHlwZS57RXN0YWRvIEVuY3Vlc3RhIEVzdHVkaWFudGVzLDE4fSZxdW90OywmcXVvdDtTZWN0aW9uMS9SZXBvcnRlIENvbnNvbGlkYWNpw7NuIDIwMjIgLSBDb3B5L0NoYW5nZWQgVHlwZS57T2JzZXJ2YWNpw7NuIGRlIEF1bGEsMTl9JnF1b3Q7LCZxdW90O1NlY3Rpb24xL1JlcG9ydGUgQ29uc29saWRhY2nDs24gMjAyMiAtIENvcHkvQ2hhbmdlZCBUeXBlLntFc3RhZG8gT2JzIEF1bGEsMjB9JnF1b3Q7LCZxdW90O1NlY3Rpb24xL1JlcG9ydGUgQ29uc29saWRhY2nDs24gMjAyMiAtIENvcHkvQ2hhbmdlZCBUeXBlLntMYXN0IE1vZGlmaWVkIEJ5LDIxfSZxdW90OywmcXVvdDtTZWN0aW9uMS9SZXBvcnRlIENvbnNvbGlkYWNpw7NuIDIwMjIgLSBDb3B5L0NoYW5nZWQgVHlwZS57TGFzdCBNb2RpZmllZCwyMn0mcXVvdDssJnF1b3Q7U2VjdGlvbjEvUmVwb3J0ZSBDb25zb2xpZGFjacOzbiAyMDIyIC0gQ29weS9DaGFuZ2VkIFR5cGUue0VubGFjZSBEcml2ZSBFdmlkZW5jaWFzIE1JLDIzfSZxdW90OywmcXVvdDtTZWN0aW9uMS9SZXBvcnRlIENvbnNvbGlkYWNpw7NuIDIwMjIgLSBDb3B5L0NoYW5nZWQgVHlwZS57QWN0YSwyNH0mcXVvdDssJnF1b3Q7U2VjdGlvbjEvUmVwb3J0ZSBDb25zb2xpZGFjacOzbiAyMDIyIC0gQ29weS9DaGFuZ2VkIFR5cGUue1ZvIENvb3IuIEFjdGEsMjV9JnF1b3Q7LCZxdW90O1NlY3Rpb24xL1JlcG9ydGUgQ29uc29saWRhY2nDs24gMjAyMiAtIENvcHkvQ2hhbmdlZCBUeXBlLntGb3RvcyBWaXNpdGEsMjZ9JnF1b3Q7LCZxdW90O1NlY3Rpb24xL1JlcG9ydGUgQ29uc29saWRhY2nDs24gMjAyMiAtIENvcHkvQ2hhbmdlZCBUeXBlLntWbyBDb29yIEZvdG9zLDI3fSZxdW90OywmcXVvdDtTZWN0aW9uMS9SZXBvcnRlIENvbnNvbGlkYWNpw7NuIDIwMjIgLSBDb3B5L0NoYW5nZWQgVHlwZS57UGFudGFsbGF6byBPYnMgQXVsYSwyOH0mcXVvdDssJnF1b3Q7U2VjdGlvbjEvUmVwb3J0ZSBDb25zb2xpZGFjacOzbiAyMDIyIC0gQ29weS9DaGFuZ2VkIFR5cGUue1ZvIENvb3JkIE9icyBBdWxhLDI5fSZxdW90OywmcXVvdDtTZWN0aW9uMS9SZXBvcnRlIENvbnNvbGlkYWNpw7NuIDIwMjIgLSBDb3B5L0NoYW5nZWQgVHlwZS57UGxhbiBkZSB0cmFiYWpvIElFLDMwfSZxdW90OywmcXVvdDtTZWN0aW9uMS9SZXBvcnRlIENvbnNvbGlkYWNpw7NuIDIwMjIgLSBDb3B5L0NoYW5nZWQgVHlwZS57Vm8gQ29vciBQbGFuIFRyYWJham8sMzF9JnF1b3Q7LCZxdW90O1NlY3Rpb24xL1JlcG9ydGUgQ29uc29saWRhY2nDs24gMjAyMiAtIENvcHkvQ2hhbmdlZCBUeXBlLntDaGVjayBNZW50b3JlcywzMn0mcXVvdDssJnF1b3Q7U2VjdGlvbjEvUmVwb3J0ZSBDb25zb2xpZGFjacOzbiAyMDIyIC0gQ29weS9DaGFuZ2VkIFR5cGUue1ZvIENvb3JkaW5hY2nDs24gRXZpZGVuY2lhcywzM30mcXVvdDssJnF1b3Q7U2VjdGlvbjEvUmVwb3J0ZSBDb25zb2xpZGFjacOzbiAyMDIyIC0gQ29weS9DaGFuZ2VkIFR5cGUue1ZvIENvb3JkIEV2aSwzNH0mcXVvdDssJnF1b3Q7U2VjdGlvbjEvUmVwb3J0ZSBDb25zb2xpZGFjacOzbiAyMDIyIC0gQ29weS9DaGFuZ2VkIFR5cGUue09ic2VydmFjaW9uZXMgQ29vcmRpIGNvcHksMzV9JnF1b3Q7XSwmcXVvdDtSZWxhdGlvbnNoaXBJbmZvJnF1b3Q7OltdfSIgLz48L1N0YWJsZUVudHJpZXM+PC9JdGVtPjxJdGVtPjxJdGVtTG9jYXRpb24+PEl0ZW1UeXBlPkZvcm11bGE8L0l0ZW1UeXBlPjxJdGVtUGF0aD5TZWN0aW9uMS9TYW1wbGUlMjBGaWxlJTIwKDUpL1NvdXJjZTwvSXRlbVBhdGg+PC9JdGVtTG9jYXRpb24+PFN0YWJsZUVudHJpZXMgLz48L0l0ZW0+PEl0ZW0+PEl0ZW1Mb2NhdGlvbj48SXRlbVR5cGU+Rm9ybXVsYTwvSXRlbVR5cGU+PEl0ZW1QYXRoPlNlY3Rpb24xL1NhbXBsZSUyMEZpbGUlMjAoNSkvRmlsdGVyZWQlMjBSb3dzPC9JdGVtUGF0aD48L0l0ZW1Mb2NhdGlvbj48U3RhYmxlRW50cmllcyAvPjwvSXRlbT48SXRlbT48SXRlbUxvY2F0aW9uPjxJdGVtVHlwZT5Gb3JtdWxhPC9JdGVtVHlwZT48SXRlbVBhdGg+U2VjdGlvbjEvU2FtcGxlJTIwRmlsZSUyMCg1KS9OYXZpZ2F0aW9uMTwvSXRlbVBhdGg+PC9JdGVtTG9jYXRpb24+PFN0YWJsZUVudHJpZXMgLz48L0l0ZW0+PEl0ZW0+PEl0ZW1Mb2NhdGlvbj48SXRlbVR5cGU+Rm9ybXVsYTwvSXRlbVR5cGU+PEl0ZW1QYXRoPlNlY3Rpb24xL1RyYW5zZm9ybSUyMFNhbXBsZSUyMEZpbGUlMjAoNSk8L0l0ZW1QYXRoPjwvSXRlbUxvY2F0aW9uPjxTdGFibGVFbnRyaWVzPjxFbnRyeSBUeXBlPSJJc1ByaXZhdGUiIFZhbHVlPSJsMCIgLz48RW50cnkgVHlwZT0iTG9hZFRvUmVwb3J0RGlzYWJsZWQiIFZhbHVlPSJsMSIgLz48RW50cnkgVHlwZT0iUXVlcnlHcm91cElEIiBWYWx1ZT0ic2RmNWNiY2QyLWY4NmUtNDNjMC04MGVhLTNlODJkZDU3YTA0N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5hbWVVcGRhdGVkQWZ0ZXJGaWxsIiBWYWx1ZT0ibDEiIC8+PEVudHJ5IFR5cGU9IkZpbGxlZENvbXBsZXRlUmVzdWx0VG9Xb3Jrc2hlZXQiIFZhbHVlPSJsMCIgLz48RW50cnkgVHlwZT0iQWRkZWRUb0RhdGFNb2RlbCIgVmFsdWU9ImwwIiAvPjxFbnRyeSBUeXBlPSJGaWxsRXJyb3JDb2RlIiBWYWx1ZT0ic1Vua25vd24iIC8+PEVudHJ5IFR5cGU9IkZpbGxMYXN0VXBkYXRlZCIgVmFsdWU9ImQyMDIyLTAzLTMxVDIzOjAyOjEyLjE5NDAwMDNaIiAvPjxFbnRyeSBUeXBlPSJGaWxsU3RhdHVzIiBWYWx1ZT0ic0NvbXBsZXRlIiAvPjwvU3RhYmxlRW50cmllcz48L0l0ZW0+PEl0ZW0+PEl0ZW1Mb2NhdGlvbj48SXRlbVR5cGU+Rm9ybXVsYTwvSXRlbVR5cGU+PEl0ZW1QYXRoPlNlY3Rpb24xL1RyYW5zZm9ybSUyMFNhbXBsZSUyMEZpbGUlMjAoNSkvU291cmNlPC9JdGVtUGF0aD48L0l0ZW1Mb2NhdGlvbj48U3RhYmxlRW50cmllcyAvPjwvSXRlbT48SXRlbT48SXRlbUxvY2F0aW9uPjxJdGVtVHlwZT5Gb3JtdWxhPC9JdGVtVHlwZT48SXRlbVBhdGg+U2VjdGlvbjEvVHJhbnNmb3JtJTIwU2FtcGxlJTIwRmlsZSUyMCg1KS9NT01FTlRPJTIwSS1HcmlkJTIwdmlldyUyMCgyKV9TaGVldDwvSXRlbVBhdGg+PC9JdGVtTG9jYXRpb24+PFN0YWJsZUVudHJpZXMgLz48L0l0ZW0+PEl0ZW0+PEl0ZW1Mb2NhdGlvbj48SXRlbVR5cGU+Rm9ybXVsYTwvSXRlbVR5cGU+PEl0ZW1QYXRoPlNlY3Rpb24xL1RyYW5zZm9ybSUyMFNhbXBsZSUyMEZpbGUlMjAoNSkvUHJvbW90ZWQlMjBIZWFkZXJzPC9JdGVtUGF0aD48L0l0ZW1Mb2NhdGlvbj48U3RhYmxlRW50cmllcyAvPjwvSXRlbT48SXRlbT48SXRlbUxvY2F0aW9uPjxJdGVtVHlwZT5Gb3JtdWxhPC9JdGVtVHlwZT48SXRlbVBhdGg+U2VjdGlvbjEvVHJhbnNmb3JtJTIwRmlsZSUyMCg1KTwvSXRlbVBhdGg+PC9JdGVtTG9jYXRpb24+PFN0YWJsZUVudHJpZXM+PEVudHJ5IFR5cGU9IkxvYWRUb1JlcG9ydERpc2FibGVkIiBWYWx1ZT0ibDEiIC8+PEVudHJ5IFR5cGU9IlF1ZXJ5R3JvdXBJRCIgVmFsdWU9InNkOTlmMjJjZi1lOWM3LTRmZTktOThmNC0wY2M5NTFkNDA3YmQ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ZpbGxFcnJvckNvZGUiIFZhbHVlPSJzVW5rbm93biIgLz48RW50cnkgVHlwZT0iQWRkZWRUb0RhdGFNb2RlbCIgVmFsdWU9ImwwIiAvPjxFbnRyeSBUeXBlPSJGaWxsTGFzdFVwZGF0ZWQiIFZhbHVlPSJkMjAyMi0wNC0yN1QxNDoyMzoxOC43MTQzODQzWiIgLz48RW50cnkgVHlwZT0iRmlsbFN0YXR1cyIgVmFsdWU9InNDb21wbGV0ZSIgLz48L1N0YWJsZUVudHJpZXM+PC9JdGVtPjxJdGVtPjxJdGVtTG9jYXRpb24+PEl0ZW1UeXBlPkZvcm11bGE8L0l0ZW1UeXBlPjxJdGVtUGF0aD5TZWN0aW9uMS9UcmFuc2Zvcm0lMjBGaWxlJTIwKDUpL1NvdXJjZTwvSXRlbVBhdGg+PC9JdGVtTG9jYXRpb24+PFN0YWJsZUVudHJpZXMgLz48L0l0ZW0+PEl0ZW0+PEl0ZW1Mb2NhdGlvbj48SXRlbVR5cGU+Rm9ybXVsYTwvSXRlbVR5cGU+PEl0ZW1QYXRoPlNlY3Rpb24xL1BhcmFtZXRlcjY8L0l0ZW1QYXRoPjwvSXRlbUxvY2F0aW9uPjxTdGFibGVFbnRyaWVzPjxFbnRyeSBUeXBlPSJJc1ByaXZhdGUiIFZhbHVlPSJsMCIgLz48RW50cnkgVHlwZT0iTG9hZFRvUmVwb3J0RGlzYWJsZWQiIFZhbHVlPSJsMSIgLz48RW50cnkgVHlwZT0iUXVlcnlHcm91cElEIiBWYWx1ZT0iczQ5YzkwZDFiLTY0YjMtNDJhNS05NDZkLWViNTBkNGJkZTk0NCIgLz48RW50cnkgVHlwZT0iQnVmZmVyTmV4dFJlZnJlc2giIFZhbHVlPSJsMSIgLz48RW50cnkgVHlwZT0iUmVzdWx0VHlwZSIgVmFsdWU9InNFeGNlcHRpb24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GaWxsRXJyb3JDb2RlIiBWYWx1ZT0ic1Vua25vd24iIC8+PEVudHJ5IFR5cGU9IkZpbGxMYXN0VXBkYXRlZCIgVmFsdWU9ImQyMDIyLTAzLTMxVDIzOjEzOjA5LjA3NzUyMjVaIiAvPjxFbnRyeSBUeXBlPSJGaWxsU3RhdHVzIiBWYWx1ZT0ic0NvbXBsZXRlIiAvPjwvU3RhYmxlRW50cmllcz48L0l0ZW0+PEl0ZW0+PEl0ZW1Mb2NhdGlvbj48SXRlbVR5cGU+Rm9ybXVsYTwvSXRlbVR5cGU+PEl0ZW1QYXRoPlNlY3Rpb24xL1NhbXBsZSUyMEZpbGUlMjAoN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5hbWVVcGRhdGVkQWZ0ZXJGaWxsIiBWYWx1ZT0ibDEiIC8+PEVudHJ5IFR5cGU9IkZpbGxlZENvbXBsZXRlUmVzdWx0VG9Xb3Jrc2hlZXQiIFZhbHVlPSJsMCIgLz48RW50cnkgVHlwZT0iRmlsbENvbHVtblR5cGVzIiBWYWx1ZT0ic0JnWUdCZ1lEQ1FjR0FBa0dDUVlKQmdBR0FBWUFBQUFHQmdZR0JnWUdCZ1lHQndBPSIgLz48RW50cnkgVHlwZT0iRmlsbExhc3RVcGRhdGVkIiBWYWx1ZT0iZDIwMjItMDQtMjdUMTQ6MjM6MTguODc0OTE2MloiIC8+PEVudHJ5IFR5cGU9IkZpbGxFcnJvckNvZGUiIFZhbHVlPSJzVW5rbm93biIgLz48RW50cnkgVHlwZT0iQWRkZWRUb0RhdGFNb2RlbCIgVmFsdWU9ImwwIiAvPjxFbnRyeSBUeXBlPSJMb2FkVG9SZXBvcnREaXNhYmxlZCIgVmFsdWU9ImwxIiAvPjxFbnRyeSBUeXBlPSJRdWVyeUdyb3VwSUQiIFZhbHVlPSJzNDljOTBkMWItNjRiMy00MmE1LTk0NmQtZWI1MGQ0YmRlOTQ0IiAvPjxFbnRyeSBUeXBlPSJSZWNvdmVyeVRhcmdldFNoZWV0IiBWYWx1ZT0ic1JlcG9ydGUgQ29uc29saWRhY2nDs24gMjAyMiAtIENvIiAvPjxFbnRyeSBUeXBlPSJSZWNvdmVyeVRhcmdldENvbHVtbiIgVmFsdWU9ImwxIiAvPjxFbnRyeSBUeXBlPSJSZWNvdmVyeVRhcmdldFJvdyIgVmFsdWU9ImwxIiAvPjxFbnRyeSBUeXBlPSJGaWxsQ29sdW1uTmFtZXMiIFZhbHVlPSJzWyZxdW90O05vbWJyZSBDb29yZGluYWRvcmEmcXVvdDssJnF1b3Q7Tm9tYnJlIG1lbnRvciZxdW90OywmcXVvdDtEZXBhcnRhbWVudG8gSUUmcXVvdDssJnF1b3Q7TXVuaWNpcGlvIElFJnF1b3Q7LCZxdW90O05vbWJyZSBJbnN0aXR1Y2nDs24gRWR1Y2F0aXZhJnF1b3Q7LCZxdW90O0PDs2RpZ28gREFORSBJRSZxdW90OywmcXVvdDtGZWNoYSBkZSBsbGFtYWRhIGluaWNpYWwmcXVvdDssJnF1b3Q7SG9yYSBwcmltZXJhIGxsYW1hZGEmcXVvdDssJnF1b3Q7RXN0YWRvIGxsYW1hZGEmcXVvdDssJnF1b3Q7T2JzZXJ2YWNpb25lcyBMbGFtYWRhJnF1b3Q7LCZxdW90O0ZlY2hhIFJldSBJbmljaWFsIERpcmVjdGl2b3MgY29weSBjb3B5JnF1b3Q7LCZxdW90O0VzdGFkbyBSSUQmcXVvdDssJnF1b3Q7QXBsaWMuIERpYWduw7NzdGljbyZxdW90OywmcXVvdDtFc3RhZG8gQXBsaWMuIERpYWduw7NzdGljbyZxdW90OywmcXVvdDtFbnRyZXZpc3RhIERpcmVjdGl2byZxdW90OywmcXVvdDtFc3RhZG8gRW50cmV2aXN0YSBEaXJlY3Rpdm9zJnF1b3Q7LCZxdW90O0VuY3Vlc3RhIEVzdHVkaWFudGVzJnF1b3Q7LCZxdW90O0VzdGFkbyBFbmN1ZXN0YSBFc3R1ZGlhbnRlcyZxdW90OywmcXVvdDtPYnNlcnZhY2nDs24gZGUgQXVsYSZxdW90OywmcXVvdDtFc3RhZG8gT2JzIEF1bGEmcXVvdDssJnF1b3Q7TGFzdCBNb2RpZmllZCBCeSZxdW90OywmcXVvdDtMYXN0IE1vZGlmaWVkJnF1b3Q7LCZxdW90O0VubGFjZSBEcml2ZSBFdmlkZW5jaWFzIE1JJnF1b3Q7LCZxdW90O0FjdGEmcXVvdDssJnF1b3Q7Vm8gQ29vci4gQWN0YSZxdW90OywmcXVvdDtGb3RvcyBWaXNpdGEmcXVvdDssJnF1b3Q7Vm8gQ29vciBGb3RvcyZxdW90OywmcXVvdDtQYW50YWxsYXpvIE9icyBBdWxhJnF1b3Q7LCZxdW90O1ZvIENvb3JkIE9icyBBdWxhJnF1b3Q7LCZxdW90O1BsYW4gZGUgdHJhYmFqbyBJRSZxdW90OywmcXVvdDtWbyBDb29yIFBsYW4gVHJhYmFqbyZxdW90OywmcXVvdDtDaGVjayBNZW50b3JlcyZxdW90OywmcXVvdDtWbyBDb29yZGluYWNpw7NuIEV2aWRlbmNpYXMmcXVvdDssJnF1b3Q7Vm8gQ29vcmQgRXZpJnF1b3Q7LCZxdW90O09ic2VydmFjaW9uZXMgQ29vcmRpIGNvcHkmcXVvdDtdIiAvPjxFbnRyeSBUeXBlPSJGaWxsU3RhdHVzIiBWYWx1ZT0ic0NvbXBsZXRlIiAvPjxFbnRyeSBUeXBlPSJSZWxhdGlvbnNoaXBJbmZvQ29udGFpbmVyIiBWYWx1ZT0ic3smcXVvdDtjb2x1bW5Db3VudCZxdW90OzozNSwmcXVvdDtrZXlDb2x1bW5OYW1lcyZxdW90OzpbXSwmcXVvdDtxdWVyeVJlbGF0aW9uc2hpcHMmcXVvdDs6W10sJnF1b3Q7Y29sdW1uSWRlbnRpdGllcyZxdW90OzpbJnF1b3Q7U2VjdGlvbjEvUmVwb3J0ZSBDb25zb2xpZGFjacOzbiAyMDIyIC0gQ29weS9DaGFuZ2VkIFR5cGUue05vbWJyZSBDb29yZGluYWRvcmEsMX0mcXVvdDssJnF1b3Q7U2VjdGlvbjEvUmVwb3J0ZSBDb25zb2xpZGFjacOzbiAyMDIyIC0gQ29weS9DaGFuZ2VkIFR5cGUue05vbWJyZSBtZW50b3IsMn0mcXVvdDssJnF1b3Q7U2VjdGlvbjEvUmVwb3J0ZSBDb25zb2xpZGFjacOzbiAyMDIyIC0gQ29weS9DaGFuZ2VkIFR5cGUue0RlcGFydGFtZW50byBJRSwzfSZxdW90OywmcXVvdDtTZWN0aW9uMS9SZXBvcnRlIENvbnNvbGlkYWNpw7NuIDIwMjIgLSBDb3B5L0NoYW5nZWQgVHlwZS57TXVuaWNpcGlvIElFLDR9JnF1b3Q7LCZxdW90O1NlY3Rpb24xL1JlcG9ydGUgQ29uc29saWRhY2nDs24gMjAyMiAtIENvcHkvQ2hhbmdlZCBUeXBlLntOb21icmUgSW5zdGl0dWNpw7NuIEVkdWNhdGl2YSw1fSZxdW90OywmcXVvdDtTZWN0aW9uMS9SZXBvcnRlIENvbnNvbGlkYWNpw7NuIDIwMjIgLSBDb3B5L0NoYW5nZWQgVHlwZS57Q8OzZGlnbyBEQU5FIElFLDZ9JnF1b3Q7LCZxdW90O1NlY3Rpb24xL1JlcG9ydGUgQ29uc29saWRhY2nDs24gMjAyMiAtIENvcHkvQ2hhbmdlZCBUeXBlLntGZWNoYSBkZSBsbGFtYWRhIGluaWNpYWwsN30mcXVvdDssJnF1b3Q7U2VjdGlvbjEvUmVwb3J0ZSBDb25zb2xpZGFjacOzbiAyMDIyIC0gQ29weS9DaGFuZ2VkIFR5cGUue0hvcmEgcHJpbWVyYSBsbGFtYWRhLDh9JnF1b3Q7LCZxdW90O1NlY3Rpb24xL1JlcG9ydGUgQ29uc29saWRhY2nDs24gMjAyMiAtIENvcHkvQ2hhbmdlZCBUeXBlLntFc3RhZG8gbGxhbWFkYSw5fSZxdW90OywmcXVvdDtTZWN0aW9uMS9SZXBvcnRlIENvbnNvbGlkYWNpw7NuIDIwMjIgLSBDb3B5L0NoYW5nZWQgVHlwZS57T2JzZXJ2YWNpb25lcyBMbGFtYWRhLDEwfSZxdW90OywmcXVvdDtTZWN0aW9uMS9SZXBvcnRlIENvbnNvbGlkYWNpw7NuIDIwMjIgLSBDb3B5L0NoYW5nZWQgVHlwZS57RmVjaGEgUmV1IEluaWNpYWwgRGlyZWN0aXZvcyBjb3B5IGNvcHksMTF9JnF1b3Q7LCZxdW90O1NlY3Rpb24xL1JlcG9ydGUgQ29uc29saWRhY2nDs24gMjAyMiAtIENvcHkvQ2hhbmdlZCBUeXBlLntFc3RhZG8gUklELDEyfSZxdW90OywmcXVvdDtTZWN0aW9uMS9SZXBvcnRlIENvbnNvbGlkYWNpw7NuIDIwMjIgLSBDb3B5L0NoYW5nZWQgVHlwZS57QXBsaWMuIERpYWduw7NzdGljbywxM30mcXVvdDssJnF1b3Q7U2VjdGlvbjEvUmVwb3J0ZSBDb25zb2xpZGFjacOzbiAyMDIyIC0gQ29weS9DaGFuZ2VkIFR5cGUue0VzdGFkbyBBcGxpYy4gRGlhZ27Ds3N0aWNvLDE0fSZxdW90OywmcXVvdDtTZWN0aW9uMS9SZXBvcnRlIENvbnNvbGlkYWNpw7NuIDIwMjIgLSBDb3B5L0NoYW5nZWQgVHlwZS57RW50cmV2aXN0YSBEaXJlY3Rpdm8sMTV9JnF1b3Q7LCZxdW90O1NlY3Rpb24xL1JlcG9ydGUgQ29uc29saWRhY2nDs24gMjAyMiAtIENvcHkvQ2hhbmdlZCBUeXBlLntFc3RhZG8gRW50cmV2aXN0YSBEaXJlY3Rpdm9zLDE2fSZxdW90OywmcXVvdDtTZWN0aW9uMS9SZXBvcnRlIENvbnNvbGlkYWNpw7NuIDIwMjIgLSBDb3B5L0NoYW5nZWQgVHlwZS57RW5jdWVzdGEgRXN0dWRpYW50ZXMsMTd9JnF1b3Q7LCZxdW90O1NlY3Rpb24xL1JlcG9ydGUgQ29uc29saWRhY2nDs24gMjAyMiAtIENvcHkvQ2hhbmdlZCBUeXBlLntFc3RhZG8gRW5jdWVzdGEgRXN0dWRpYW50ZXMsMTh9JnF1b3Q7LCZxdW90O1NlY3Rpb24xL1JlcG9ydGUgQ29uc29saWRhY2nDs24gMjAyMiAtIENvcHkvQ2hhbmdlZCBUeXBlLntPYnNlcnZhY2nDs24gZGUgQXVsYSwxOX0mcXVvdDssJnF1b3Q7U2VjdGlvbjEvUmVwb3J0ZSBDb25zb2xpZGFjacOzbiAyMDIyIC0gQ29weS9DaGFuZ2VkIFR5cGUue0VzdGFkbyBPYnMgQXVsYSwyMH0mcXVvdDssJnF1b3Q7U2VjdGlvbjEvUmVwb3J0ZSBDb25zb2xpZGFjacOzbiAyMDIyIC0gQ29weS9DaGFuZ2VkIFR5cGUue0xhc3QgTW9kaWZpZWQgQnksMjF9JnF1b3Q7LCZxdW90O1NlY3Rpb24xL1JlcG9ydGUgQ29uc29saWRhY2nDs24gMjAyMiAtIENvcHkvQ2hhbmdlZCBUeXBlLntMYXN0IE1vZGlmaWVkLDIyfSZxdW90OywmcXVvdDtTZWN0aW9uMS9SZXBvcnRlIENvbnNvbGlkYWNpw7NuIDIwMjIgLSBDb3B5L0NoYW5nZWQgVHlwZS57RW5sYWNlIERyaXZlIEV2aWRlbmNpYXMgTUksMjN9JnF1b3Q7LCZxdW90O1NlY3Rpb24xL1JlcG9ydGUgQ29uc29saWRhY2nDs24gMjAyMiAtIENvcHkvQ2hhbmdlZCBUeXBlLntBY3RhLDI0fSZxdW90OywmcXVvdDtTZWN0aW9uMS9SZXBvcnRlIENvbnNvbGlkYWNpw7NuIDIwMjIgLSBDb3B5L0NoYW5nZWQgVHlwZS57Vm8gQ29vci4gQWN0YSwyNX0mcXVvdDssJnF1b3Q7U2VjdGlvbjEvUmVwb3J0ZSBDb25zb2xpZGFjacOzbiAyMDIyIC0gQ29weS9DaGFuZ2VkIFR5cGUue0ZvdG9zIFZpc2l0YSwyNn0mcXVvdDssJnF1b3Q7U2VjdGlvbjEvUmVwb3J0ZSBDb25zb2xpZGFjacOzbiAyMDIyIC0gQ29weS9DaGFuZ2VkIFR5cGUue1ZvIENvb3IgRm90b3MsMjd9JnF1b3Q7LCZxdW90O1NlY3Rpb24xL1JlcG9ydGUgQ29uc29saWRhY2nDs24gMjAyMiAtIENvcHkvQ2hhbmdlZCBUeXBlLntQYW50YWxsYXpvIE9icyBBdWxhLDI4fSZxdW90OywmcXVvdDtTZWN0aW9uMS9SZXBvcnRlIENvbnNvbGlkYWNpw7NuIDIwMjIgLSBDb3B5L0NoYW5nZWQgVHlwZS57Vm8gQ29vcmQgT2JzIEF1bGEsMjl9JnF1b3Q7LCZxdW90O1NlY3Rpb24xL1JlcG9ydGUgQ29uc29saWRhY2nDs24gMjAyMiAtIENvcHkvQ2hhbmdlZCBUeXBlLntQbGFuIGRlIHRyYWJham8gSUUsMzB9JnF1b3Q7LCZxdW90O1NlY3Rpb24xL1JlcG9ydGUgQ29uc29saWRhY2nDs24gMjAyMiAtIENvcHkvQ2hhbmdlZCBUeXBlLntWbyBDb29yIFBsYW4gVHJhYmFqbywzMX0mcXVvdDssJnF1b3Q7U2VjdGlvbjEvUmVwb3J0ZSBDb25zb2xpZGFjacOzbiAyMDIyIC0gQ29weS9DaGFuZ2VkIFR5cGUue0NoZWNrIE1lbnRvcmVzLDMyfSZxdW90OywmcXVvdDtTZWN0aW9uMS9SZXBvcnRlIENvbnNvbGlkYWNpw7NuIDIwMjIgLSBDb3B5L0NoYW5nZWQgVHlwZS57Vm8gQ29vcmRpbmFjacOzbiBFdmlkZW5jaWFzLDMzfSZxdW90OywmcXVvdDtTZWN0aW9uMS9SZXBvcnRlIENvbnNvbGlkYWNpw7NuIDIwMjIgLSBDb3B5L0NoYW5nZWQgVHlwZS57Vm8gQ29vcmQgRXZpLDM0fSZxdW90OywmcXVvdDtTZWN0aW9uMS9SZXBvcnRlIENvbnNvbGlkYWNpw7NuIDIwMjIgLSBDb3B5L0NoYW5nZWQgVHlwZS57T2JzZXJ2YWNpb25lcyBDb29yZGkgY29weSwzNX0mcXVvdDtdLCZxdW90O0NvbHVtbkNvdW50JnF1b3Q7OjM1LCZxdW90O0tleUNvbHVtbk5hbWVzJnF1b3Q7OltdLCZxdW90O0NvbHVtbklkZW50aXRpZXMmcXVvdDs6WyZxdW90O1NlY3Rpb24xL1JlcG9ydGUgQ29uc29saWRhY2nDs24gMjAyMiAtIENvcHkvQ2hhbmdlZCBUeXBlLntOb21icmUgQ29vcmRpbmFkb3JhLDF9JnF1b3Q7LCZxdW90O1NlY3Rpb24xL1JlcG9ydGUgQ29uc29saWRhY2nDs24gMjAyMiAtIENvcHkvQ2hhbmdlZCBUeXBlLntOb21icmUgbWVudG9yLDJ9JnF1b3Q7LCZxdW90O1NlY3Rpb24xL1JlcG9ydGUgQ29uc29saWRhY2nDs24gMjAyMiAtIENvcHkvQ2hhbmdlZCBUeXBlLntEZXBhcnRhbWVudG8gSUUsM30mcXVvdDssJnF1b3Q7U2VjdGlvbjEvUmVwb3J0ZSBDb25zb2xpZGFjacOzbiAyMDIyIC0gQ29weS9DaGFuZ2VkIFR5cGUue011bmljaXBpbyBJRSw0fSZxdW90OywmcXVvdDtTZWN0aW9uMS9SZXBvcnRlIENvbnNvbGlkYWNpw7NuIDIwMjIgLSBDb3B5L0NoYW5nZWQgVHlwZS57Tm9tYnJlIEluc3RpdHVjacOzbiBFZHVjYXRpdmEsNX0mcXVvdDssJnF1b3Q7U2VjdGlvbjEvUmVwb3J0ZSBDb25zb2xpZGFjacOzbiAyMDIyIC0gQ29weS9DaGFuZ2VkIFR5cGUue0PDs2RpZ28gREFORSBJRSw2fSZxdW90OywmcXVvdDtTZWN0aW9uMS9SZXBvcnRlIENvbnNvbGlkYWNpw7NuIDIwMjIgLSBDb3B5L0NoYW5nZWQgVHlwZS57RmVjaGEgZGUgbGxhbWFkYSBpbmljaWFsLDd9JnF1b3Q7LCZxdW90O1NlY3Rpb24xL1JlcG9ydGUgQ29uc29saWRhY2nDs24gMjAyMiAtIENvcHkvQ2hhbmdlZCBUeXBlLntIb3JhIHByaW1lcmEgbGxhbWFkYSw4fSZxdW90OywmcXVvdDtTZWN0aW9uMS9SZXBvcnRlIENvbnNvbGlkYWNpw7NuIDIwMjIgLSBDb3B5L0NoYW5nZWQgVHlwZS57RXN0YWRvIGxsYW1hZGEsOX0mcXVvdDssJnF1b3Q7U2VjdGlvbjEvUmVwb3J0ZSBDb25zb2xpZGFjacOzbiAyMDIyIC0gQ29weS9DaGFuZ2VkIFR5cGUue09ic2VydmFjaW9uZXMgTGxhbWFkYSwxMH0mcXVvdDssJnF1b3Q7U2VjdGlvbjEvUmVwb3J0ZSBDb25zb2xpZGFjacOzbiAyMDIyIC0gQ29weS9DaGFuZ2VkIFR5cGUue0ZlY2hhIFJldSBJbmljaWFsIERpcmVjdGl2b3MgY29weSBjb3B5LDExfSZxdW90OywmcXVvdDtTZWN0aW9uMS9SZXBvcnRlIENvbnNvbGlkYWNpw7NuIDIwMjIgLSBDb3B5L0NoYW5nZWQgVHlwZS57RXN0YWRvIFJJRCwxMn0mcXVvdDssJnF1b3Q7U2VjdGlvbjEvUmVwb3J0ZSBDb25zb2xpZGFjacOzbiAyMDIyIC0gQ29weS9DaGFuZ2VkIFR5cGUue0FwbGljLiBEaWFnbsOzc3RpY28sMTN9JnF1b3Q7LCZxdW90O1NlY3Rpb24xL1JlcG9ydGUgQ29uc29saWRhY2nDs24gMjAyMiAtIENvcHkvQ2hhbmdlZCBUeXBlLntFc3RhZG8gQXBsaWMuIERpYWduw7NzdGljbywxNH0mcXVvdDssJnF1b3Q7U2VjdGlvbjEvUmVwb3J0ZSBDb25zb2xpZGFjacOzbiAyMDIyIC0gQ29weS9DaGFuZ2VkIFR5cGUue0VudHJldmlzdGEgRGlyZWN0aXZvLDE1fSZxdW90OywmcXVvdDtTZWN0aW9uMS9SZXBvcnRlIENvbnNvbGlkYWNpw7NuIDIwMjIgLSBDb3B5L0NoYW5nZWQgVHlwZS57RXN0YWRvIEVudHJldmlzdGEgRGlyZWN0aXZvcywxNn0mcXVvdDssJnF1b3Q7U2VjdGlvbjEvUmVwb3J0ZSBDb25zb2xpZGFjacOzbiAyMDIyIC0gQ29weS9DaGFuZ2VkIFR5cGUue0VuY3Vlc3RhIEVzdHVkaWFudGVzLDE3fSZxdW90OywmcXVvdDtTZWN0aW9uMS9SZXBvcnRlIENvbnNvbGlkYWNpw7NuIDIwMjIgLSBDb3B5L0NoYW5nZWQgVHlwZS57RXN0YWRvIEVuY3Vlc3RhIEVzdHVkaWFudGVzLDE4fSZxdW90OywmcXVvdDtTZWN0aW9uMS9SZXBvcnRlIENvbnNvbGlkYWNpw7NuIDIwMjIgLSBDb3B5L0NoYW5nZWQgVHlwZS57T2JzZXJ2YWNpw7NuIGRlIEF1bGEsMTl9JnF1b3Q7LCZxdW90O1NlY3Rpb24xL1JlcG9ydGUgQ29uc29saWRhY2nDs24gMjAyMiAtIENvcHkvQ2hhbmdlZCBUeXBlLntFc3RhZG8gT2JzIEF1bGEsMjB9JnF1b3Q7LCZxdW90O1NlY3Rpb24xL1JlcG9ydGUgQ29uc29saWRhY2nDs24gMjAyMiAtIENvcHkvQ2hhbmdlZCBUeXBlLntMYXN0IE1vZGlmaWVkIEJ5LDIxfSZxdW90OywmcXVvdDtTZWN0aW9uMS9SZXBvcnRlIENvbnNvbGlkYWNpw7NuIDIwMjIgLSBDb3B5L0NoYW5nZWQgVHlwZS57TGFzdCBNb2RpZmllZCwyMn0mcXVvdDssJnF1b3Q7U2VjdGlvbjEvUmVwb3J0ZSBDb25zb2xpZGFjacOzbiAyMDIyIC0gQ29weS9DaGFuZ2VkIFR5cGUue0VubGFjZSBEcml2ZSBFdmlkZW5jaWFzIE1JLDIzfSZxdW90OywmcXVvdDtTZWN0aW9uMS9SZXBvcnRlIENvbnNvbGlkYWNpw7NuIDIwMjIgLSBDb3B5L0NoYW5nZWQgVHlwZS57QWN0YSwyNH0mcXVvdDssJnF1b3Q7U2VjdGlvbjEvUmVwb3J0ZSBDb25zb2xpZGFjacOzbiAyMDIyIC0gQ29weS9DaGFuZ2VkIFR5cGUue1ZvIENvb3IuIEFjdGEsMjV9JnF1b3Q7LCZxdW90O1NlY3Rpb24xL1JlcG9ydGUgQ29uc29saWRhY2nDs24gMjAyMiAtIENvcHkvQ2hhbmdlZCBUeXBlLntGb3RvcyBWaXNpdGEsMjZ9JnF1b3Q7LCZxdW90O1NlY3Rpb24xL1JlcG9ydGUgQ29uc29saWRhY2nDs24gMjAyMiAtIENvcHkvQ2hhbmdlZCBUeXBlLntWbyBDb29yIEZvdG9zLDI3fSZxdW90OywmcXVvdDtTZWN0aW9uMS9SZXBvcnRlIENvbnNvbGlkYWNpw7NuIDIwMjIgLSBDb3B5L0NoYW5nZWQgVHlwZS57UGFudGFsbGF6byBPYnMgQXVsYSwyOH0mcXVvdDssJnF1b3Q7U2VjdGlvbjEvUmVwb3J0ZSBDb25zb2xpZGFjacOzbiAyMDIyIC0gQ29weS9DaGFuZ2VkIFR5cGUue1ZvIENvb3JkIE9icyBBdWxhLDI5fSZxdW90OywmcXVvdDtTZWN0aW9uMS9SZXBvcnRlIENvbnNvbGlkYWNpw7NuIDIwMjIgLSBDb3B5L0NoYW5nZWQgVHlwZS57UGxhbiBkZSB0cmFiYWpvIElFLDMwfSZxdW90OywmcXVvdDtTZWN0aW9uMS9SZXBvcnRlIENvbnNvbGlkYWNpw7NuIDIwMjIgLSBDb3B5L0NoYW5nZWQgVHlwZS57Vm8gQ29vciBQbGFuIFRyYWJham8sMzF9JnF1b3Q7LCZxdW90O1NlY3Rpb24xL1JlcG9ydGUgQ29uc29saWRhY2nDs24gMjAyMiAtIENvcHkvQ2hhbmdlZCBUeXBlLntDaGVjayBNZW50b3JlcywzMn0mcXVvdDssJnF1b3Q7U2VjdGlvbjEvUmVwb3J0ZSBDb25zb2xpZGFjacOzbiAyMDIyIC0gQ29weS9DaGFuZ2VkIFR5cGUue1ZvIENvb3JkaW5hY2nDs24gRXZpZGVuY2lhcywzM30mcXVvdDssJnF1b3Q7U2VjdGlvbjEvUmVwb3J0ZSBDb25zb2xpZGFjacOzbiAyMDIyIC0gQ29weS9DaGFuZ2VkIFR5cGUue1ZvIENvb3JkIEV2aSwzNH0mcXVvdDssJnF1b3Q7U2VjdGlvbjEvUmVwb3J0ZSBDb25zb2xpZGFjacOzbiAyMDIyIC0gQ29weS9DaGFuZ2VkIFR5cGUue09ic2VydmFjaW9uZXMgQ29vcmRpIGNvcHksMzV9JnF1b3Q7XSwmcXVvdDtSZWxhdGlvbnNoaXBJbmZvJnF1b3Q7OltdfSIgLz48L1N0YWJsZUVudHJpZXM+PC9JdGVtPjxJdGVtPjxJdGVtTG9jYXRpb24+PEl0ZW1UeXBlPkZvcm11bGE8L0l0ZW1UeXBlPjxJdGVtUGF0aD5TZWN0aW9uMS9TYW1wbGUlMjBGaWxlJTIwKDYpL1NvdXJjZTwvSXRlbVBhdGg+PC9JdGVtTG9jYXRpb24+PFN0YWJsZUVudHJpZXMgLz48L0l0ZW0+PEl0ZW0+PEl0ZW1Mb2NhdGlvbj48SXRlbVR5cGU+Rm9ybXVsYTwvSXRlbVR5cGU+PEl0ZW1QYXRoPlNlY3Rpb24xL1NhbXBsZSUyMEZpbGUlMjAoNikvRmlsdGVyZWQlMjBSb3dzPC9JdGVtUGF0aD48L0l0ZW1Mb2NhdGlvbj48U3RhYmxlRW50cmllcyAvPjwvSXRlbT48SXRlbT48SXRlbUxvY2F0aW9uPjxJdGVtVHlwZT5Gb3JtdWxhPC9JdGVtVHlwZT48SXRlbVBhdGg+U2VjdGlvbjEvU2FtcGxlJTIwRmlsZSUyMCg2KS9DJTNBJTVDVXNlcnMlNUNkYXZpZG1vbmNsb3UlNUNEb2N1bWVudHMlNUNSZXBvcnRlJTIwQ29uc29saWRhY2klQzMlQjNuJTIwMjAyMiUyMC0lMjBDb3B5JTVDX1JlcG9ydGUlMjBDb29yZGluYWRvcmElMjBWaXZpYW5hJTIwVmVyZGV6YSUyMHhsc3g8L0l0ZW1QYXRoPjwvSXRlbUxvY2F0aW9uPjxTdGFibGVFbnRyaWVzIC8+PC9JdGVtPjxJdGVtPjxJdGVtTG9jYXRpb24+PEl0ZW1UeXBlPkZvcm11bGE8L0l0ZW1UeXBlPjxJdGVtUGF0aD5TZWN0aW9uMS9UcmFuc2Zvcm0lMjBTYW1wbGUlMjBGaWxlJTIwKDYpPC9JdGVtUGF0aD48L0l0ZW1Mb2NhdGlvbj48U3RhYmxlRW50cmllcz48RW50cnkgVHlwZT0iSXNQcml2YXRlIiBWYWx1ZT0ibDAiIC8+PEVudHJ5IFR5cGU9IkxvYWRUb1JlcG9ydERpc2FibGVkIiBWYWx1ZT0ibDEiIC8+PEVudHJ5IFR5cGU9IlF1ZXJ5R3JvdXBJRCIgVmFsdWU9InMxMjI0ZGU0YS1kMzdiLTQzNDctYmI3OS0zMjYzZDJkZDNmYzQiIC8+PEVudHJ5IFR5cGU9IkJ1ZmZlck5leHRSZWZyZXNoIiBWYWx1ZT0ibDEiIC8+PEVudHJ5IFR5cGU9IlJlc3VsdFR5cGUiIFZhbHVlPSJzRXhjZXB0aW9uIiAvPjxFbnRyeSBUeXBlPSJOYW1lVXBkYXRlZEFmdGVyRmlsb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FkZGVkVG9EYXRhTW9kZWwiIFZhbHVlPSJsMCIgLz48RW50cnkgVHlwZT0iRmlsbEVycm9yQ29kZSIgVmFsdWU9InNVbmtub3duIiAvPjxFbnRyeSBUeXBlPSJGaWxsTGFzdFVwZGF0ZWQiIFZhbHVlPSJkMjAyMi0wMy0zMVQyMzoxMzowOS4wOTI3NjA4WiIgLz48RW50cnkgVHlwZT0iRmlsbFN0YXR1cyIgVmFsdWU9InNDb21wbGV0ZSIgLz48L1N0YWJsZUVudHJpZXM+PC9JdGVtPjxJdGVtPjxJdGVtTG9jYXRpb24+PEl0ZW1UeXBlPkZvcm11bGE8L0l0ZW1UeXBlPjxJdGVtUGF0aD5TZWN0aW9uMS9UcmFuc2Zvcm0lMjBTYW1wbGUlMjBGaWxlJTIwKDYpL1NvdXJjZTwvSXRlbVBhdGg+PC9JdGVtTG9jYXRpb24+PFN0YWJsZUVudHJpZXMgLz48L0l0ZW0+PEl0ZW0+PEl0ZW1Mb2NhdGlvbj48SXRlbVR5cGU+Rm9ybXVsYTwvSXRlbVR5cGU+PEl0ZW1QYXRoPlNlY3Rpb24xL1RyYW5zZm9ybSUyMFNhbXBsZSUyMEZpbGUlMjAoNikvTU9NRU5UTyUyMEktR3JpZCUyMHZpZXclMjAoMylfU2hlZXQ8L0l0ZW1QYXRoPjwvSXRlbUxvY2F0aW9uPjxTdGFibGVFbnRyaWVzIC8+PC9JdGVtPjxJdGVtPjxJdGVtTG9jYXRpb24+PEl0ZW1UeXBlPkZvcm11bGE8L0l0ZW1UeXBlPjxJdGVtUGF0aD5TZWN0aW9uMS9UcmFuc2Zvcm0lMjBTYW1wbGUlMjBGaWxlJTIwKDYpL1Byb21vdGVkJTIwSGVhZGVyczwvSXRlbVBhdGg+PC9JdGVtTG9jYXRpb24+PFN0YWJsZUVudHJpZXMgLz48L0l0ZW0+PEl0ZW0+PEl0ZW1Mb2NhdGlvbj48SXRlbVR5cGU+Rm9ybXVsYTwvSXRlbVR5cGU+PEl0ZW1QYXRoPlNlY3Rpb24xL1RyYW5zZm9ybSUyMEZpbGUlMjAoNik8L0l0ZW1QYXRoPjwvSXRlbUxvY2F0aW9uPjxTdGFibGVFbnRyaWVzPjxFbnRyeSBUeXBlPSJMb2FkVG9SZXBvcnREaXNhYmxlZCIgVmFsdWU9ImwxIiAvPjxFbnRyeSBUeXBlPSJRdWVyeUdyb3VwSUQiIFZhbHVlPSJzNDljOTBkMWItNjRiMy00MmE1LTk0NmQtZWI1MGQ0YmRlOTQ0IiAvPjxFbnRyeSBUeXBlPSJJc1ByaXZhdGUiIFZhbHVlPSJsMCIgLz48RW50cnkgVHlwZT0iUmVzdWx0VHlwZSIgVmFsdWU9InNGdW5jdGlvbi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GaWxsRXJyb3JDb2RlIiBWYWx1ZT0ic1Vua25vd24iIC8+PEVudHJ5IFR5cGU9IkFkZGVkVG9EYXRhTW9kZWwiIFZhbHVlPSJsMCIgLz48RW50cnkgVHlwZT0iRmlsbExhc3RVcGRhdGVkIiBWYWx1ZT0iZDIwMjItMDQtMjdUMTQ6MjM6MTguOTc0NDc4MVoiIC8+PEVudHJ5IFR5cGU9IkZpbGxTdGF0dXMiIFZhbHVlPSJzQ29tcGxldGUiIC8+PC9TdGFibGVFbnRyaWVzPjwvSXRlbT48SXRlbT48SXRlbUxvY2F0aW9uPjxJdGVtVHlwZT5Gb3JtdWxhPC9JdGVtVHlwZT48SXRlbVBhdGg+U2VjdGlvbjEvVHJhbnNmb3JtJTIwRmlsZSUyMCg2KS9Tb3VyY2U8L0l0ZW1QYXRoPjwvSXRlbUxvY2F0aW9uPjxTdGFibGVFbnRyaWVzIC8+PC9JdGVtPjxJdGVtPjxJdGVtTG9jYXRpb24+PEl0ZW1UeXBlPkZvcm11bGE8L0l0ZW1UeXBlPjxJdGVtUGF0aD5TZWN0aW9uMS9QYXJhbWV0ZXI3PC9JdGVtUGF0aD48L0l0ZW1Mb2NhdGlvbj48U3RhYmxlRW50cmllcz48RW50cnkgVHlwZT0iSXNQcml2YXRlIiBWYWx1ZT0ibDAiIC8+PEVudHJ5IFR5cGU9IkxvYWRUb1JlcG9ydERpc2FibGVkIiBWYWx1ZT0ibDEiIC8+PEVudHJ5IFR5cGU9IlF1ZXJ5R3JvdXBJRCIgVmFsdWU9InM1ZDUzNGI5NC1jYjUxLTRiYzYtYjZkYS0zNjRjNDdjMzZjNmI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GaWxsRXJyb3JDb2RlIiBWYWx1ZT0ic1Vua25vd24iIC8+PEVudHJ5IFR5cGU9IkZpbGxMYXN0VXBkYXRlZCIgVmFsdWU9ImQyMDIyLTAzLTMxVDIzOjEzOjA5LjExNDk3OTVaIiAvPjxFbnRyeSBUeXBlPSJGaWxsU3RhdHVzIiBWYWx1ZT0ic0NvbXBsZXRlIiAvPjxFbnRyeSBUeXBlPSJSZXN1bHRUeXBlIiBWYWx1ZT0ic0JpbmFyeSIgLz48RW50cnkgVHlwZT0iQnVmZmVyTmV4dFJlZnJlc2giIFZhbHVlPSJsMSIgLz48L1N0YWJsZUVudHJpZXM+PC9JdGVtPjxJdGVtPjxJdGVtTG9jYXRpb24+PEl0ZW1UeXBlPkZvcm11bGE8L0l0ZW1UeXBlPjxJdGVtUGF0aD5TZWN0aW9uMS9TYW1wbGUlMjBGaWxlJTIwKDc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QmluYXJ5IiAvPjxFbnRyeSBUeXBlPSJOYW1lVXBkYXRlZEFmdGVyRmlsbCIgVmFsdWU9Imww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TG9hZGVkVG9BbmFseXNpc1NlcnZpY2VzIiBWYWx1ZT0ibDAiIC8+PEVudHJ5IFR5cGU9IkxvYWRUb1JlcG9ydERpc2FibGVkIiBWYWx1ZT0ibDEiIC8+PEVudHJ5IFR5cGU9IlF1ZXJ5R3JvdXBJRCIgVmFsdWU9InM1ZDUzNGI5NC1jYjUxLTRiYzYtYjZkYS0zNjRjNDdjMzZjNmIiIC8+PEVudHJ5IFR5cGU9IkZpbGxMYXN0VXBkYXRlZCIgVmFsdWU9ImQyMDIyLTA0LTI3VDE0OjIzOjE5LjA4NjA4NzZaIiAvPjxFbnRyeSBUeXBlPSJGaWxsU3RhdHVzIiBWYWx1ZT0ic0NvbXBsZXRlIiAvPjxFbnRyeSBUeXBlPSJSZWxhdGlvbnNoaXBJbmZvQ29udGFpbmVyIiBWYWx1ZT0ic3smcXVvdDtjb2x1bW5Db3VudCZxdW90OzozNSwmcXVvdDtrZXlDb2x1bW5OYW1lcyZxdW90OzpbXSwmcXVvdDtxdWVyeVJlbGF0aW9uc2hpcHMmcXVvdDs6W10sJnF1b3Q7Y29sdW1uSWRlbnRpdGllcyZxdW90OzpbJnF1b3Q7U2VjdGlvbjEvUmVwb3J0ZSBDb25zb2xpZGFjacOzbiAyMDIyIC0gQ29weS9DaGFuZ2VkIFR5cGUue05vbWJyZSBDb29yZGluYWRvcmEsMX0mcXVvdDssJnF1b3Q7U2VjdGlvbjEvUmVwb3J0ZSBDb25zb2xpZGFjacOzbiAyMDIyIC0gQ29weS9DaGFuZ2VkIFR5cGUue05vbWJyZSBtZW50b3IsMn0mcXVvdDssJnF1b3Q7U2VjdGlvbjEvUmVwb3J0ZSBDb25zb2xpZGFjacOzbiAyMDIyIC0gQ29weS9DaGFuZ2VkIFR5cGUue0RlcGFydGFtZW50byBJRSwzfSZxdW90OywmcXVvdDtTZWN0aW9uMS9SZXBvcnRlIENvbnNvbGlkYWNpw7NuIDIwMjIgLSBDb3B5L0NoYW5nZWQgVHlwZS57TXVuaWNpcGlvIElFLDR9JnF1b3Q7LCZxdW90O1NlY3Rpb24xL1JlcG9ydGUgQ29uc29saWRhY2nDs24gMjAyMiAtIENvcHkvQ2hhbmdlZCBUeXBlLntOb21icmUgSW5zdGl0dWNpw7NuIEVkdWNhdGl2YSw1fSZxdW90OywmcXVvdDtTZWN0aW9uMS9SZXBvcnRlIENvbnNvbGlkYWNpw7NuIDIwMjIgLSBDb3B5L0NoYW5nZWQgVHlwZS57Q8OzZGlnbyBEQU5FIElFLDZ9JnF1b3Q7LCZxdW90O1NlY3Rpb24xL1JlcG9ydGUgQ29uc29saWRhY2nDs24gMjAyMiAtIENvcHkvQ2hhbmdlZCBUeXBlLntGZWNoYSBkZSBsbGFtYWRhIGluaWNpYWwsN30mcXVvdDssJnF1b3Q7U2VjdGlvbjEvUmVwb3J0ZSBDb25zb2xpZGFjacOzbiAyMDIyIC0gQ29weS9DaGFuZ2VkIFR5cGUue0hvcmEgcHJpbWVyYSBsbGFtYWRhLDh9JnF1b3Q7LCZxdW90O1NlY3Rpb24xL1JlcG9ydGUgQ29uc29saWRhY2nDs24gMjAyMiAtIENvcHkvQ2hhbmdlZCBUeXBlLntFc3RhZG8gbGxhbWFkYSw5fSZxdW90OywmcXVvdDtTZWN0aW9uMS9SZXBvcnRlIENvbnNvbGlkYWNpw7NuIDIwMjIgLSBDb3B5L0NoYW5nZWQgVHlwZS57T2JzZXJ2YWNpb25lcyBMbGFtYWRhLDEwfSZxdW90OywmcXVvdDtTZWN0aW9uMS9SZXBvcnRlIENvbnNvbGlkYWNpw7NuIDIwMjIgLSBDb3B5L0NoYW5nZWQgVHlwZS57RmVjaGEgUmV1IEluaWNpYWwgRGlyZWN0aXZvcyBjb3B5IGNvcHksMTF9JnF1b3Q7LCZxdW90O1NlY3Rpb24xL1JlcG9ydGUgQ29uc29saWRhY2nDs24gMjAyMiAtIENvcHkvQ2hhbmdlZCBUeXBlLntFc3RhZG8gUklELDEyfSZxdW90OywmcXVvdDtTZWN0aW9uMS9SZXBvcnRlIENvbnNvbGlkYWNpw7NuIDIwMjIgLSBDb3B5L0NoYW5nZWQgVHlwZS57QXBsaWMuIERpYWduw7NzdGljbywxM30mcXVvdDssJnF1b3Q7U2VjdGlvbjEvUmVwb3J0ZSBDb25zb2xpZGFjacOzbiAyMDIyIC0gQ29weS9DaGFuZ2VkIFR5cGUue0VzdGFkbyBBcGxpYy4gRGlhZ27Ds3N0aWNvLDE0fSZxdW90OywmcXVvdDtTZWN0aW9uMS9SZXBvcnRlIENvbnNvbGlkYWNpw7NuIDIwMjIgLSBDb3B5L0NoYW5nZWQgVHlwZS57RW50cmV2aXN0YSBEaXJlY3Rpdm8sMTV9JnF1b3Q7LCZxdW90O1NlY3Rpb24xL1JlcG9ydGUgQ29uc29saWRhY2nDs24gMjAyMiAtIENvcHkvQ2hhbmdlZCBUeXBlLntFc3RhZG8gRW50cmV2aXN0YSBEaXJlY3Rpdm9zLDE2fSZxdW90OywmcXVvdDtTZWN0aW9uMS9SZXBvcnRlIENvbnNvbGlkYWNpw7NuIDIwMjIgLSBDb3B5L0NoYW5nZWQgVHlwZS57RW5jdWVzdGEgRXN0dWRpYW50ZXMsMTd9JnF1b3Q7LCZxdW90O1NlY3Rpb24xL1JlcG9ydGUgQ29uc29saWRhY2nDs24gMjAyMiAtIENvcHkvQ2hhbmdlZCBUeXBlLntFc3RhZG8gRW5jdWVzdGEgRXN0dWRpYW50ZXMsMTh9JnF1b3Q7LCZxdW90O1NlY3Rpb24xL1JlcG9ydGUgQ29uc29saWRhY2nDs24gMjAyMiAtIENvcHkvQ2hhbmdlZCBUeXBlLntPYnNlcnZhY2nDs24gZGUgQXVsYSwxOX0mcXVvdDssJnF1b3Q7U2VjdGlvbjEvUmVwb3J0ZSBDb25zb2xpZGFjacOzbiAyMDIyIC0gQ29weS9DaGFuZ2VkIFR5cGUue0VzdGFkbyBPYnMgQXVsYSwyMH0mcXVvdDssJnF1b3Q7U2VjdGlvbjEvUmVwb3J0ZSBDb25zb2xpZGFjacOzbiAyMDIyIC0gQ29weS9DaGFuZ2VkIFR5cGUue0xhc3QgTW9kaWZpZWQgQnksMjF9JnF1b3Q7LCZxdW90O1NlY3Rpb24xL1JlcG9ydGUgQ29uc29saWRhY2nDs24gMjAyMiAtIENvcHkvQ2hhbmdlZCBUeXBlLntMYXN0IE1vZGlmaWVkLDIyfSZxdW90OywmcXVvdDtTZWN0aW9uMS9SZXBvcnRlIENvbnNvbGlkYWNpw7NuIDIwMjIgLSBDb3B5L0NoYW5nZWQgVHlwZS57RW5sYWNlIERyaXZlIEV2aWRlbmNpYXMgTUksMjN9JnF1b3Q7LCZxdW90O1NlY3Rpb24xL1JlcG9ydGUgQ29uc29saWRhY2nDs24gMjAyMiAtIENvcHkvQ2hhbmdlZCBUeXBlLntBY3RhLDI0fSZxdW90OywmcXVvdDtTZWN0aW9uMS9SZXBvcnRlIENvbnNvbGlkYWNpw7NuIDIwMjIgLSBDb3B5L0NoYW5nZWQgVHlwZS57Vm8gQ29vci4gQWN0YSwyNX0mcXVvdDssJnF1b3Q7U2VjdGlvbjEvUmVwb3J0ZSBDb25zb2xpZGFjacOzbiAyMDIyIC0gQ29weS9DaGFuZ2VkIFR5cGUue0ZvdG9zIFZpc2l0YSwyNn0mcXVvdDssJnF1b3Q7U2VjdGlvbjEvUmVwb3J0ZSBDb25zb2xpZGFjacOzbiAyMDIyIC0gQ29weS9DaGFuZ2VkIFR5cGUue1ZvIENvb3IgRm90b3MsMjd9JnF1b3Q7LCZxdW90O1NlY3Rpb24xL1JlcG9ydGUgQ29uc29saWRhY2nDs24gMjAyMiAtIENvcHkvQ2hhbmdlZCBUeXBlLntQYW50YWxsYXpvIE9icyBBdWxhLDI4fSZxdW90OywmcXVvdDtTZWN0aW9uMS9SZXBvcnRlIENvbnNvbGlkYWNpw7NuIDIwMjIgLSBDb3B5L0NoYW5nZWQgVHlwZS57Vm8gQ29vcmQgT2JzIEF1bGEsMjl9JnF1b3Q7LCZxdW90O1NlY3Rpb24xL1JlcG9ydGUgQ29uc29saWRhY2nDs24gMjAyMiAtIENvcHkvQ2hhbmdlZCBUeXBlLntQbGFuIGRlIHRyYWJham8gSUUsMzB9JnF1b3Q7LCZxdW90O1NlY3Rpb24xL1JlcG9ydGUgQ29uc29saWRhY2nDs24gMjAyMiAtIENvcHkvQ2hhbmdlZCBUeXBlLntWbyBDb29yIFBsYW4gVHJhYmFqbywzMX0mcXVvdDssJnF1b3Q7U2VjdGlvbjEvUmVwb3J0ZSBDb25zb2xpZGFjacOzbiAyMDIyIC0gQ29weS9DaGFuZ2VkIFR5cGUue0NoZWNrIE1lbnRvcmVzLDMyfSZxdW90OywmcXVvdDtTZWN0aW9uMS9SZXBvcnRlIENvbnNvbGlkYWNpw7NuIDIwMjIgLSBDb3B5L0NoYW5nZWQgVHlwZS57Vm8gQ29vcmRpbmFjacOzbiBFdmlkZW5jaWFzLDMzfSZxdW90OywmcXVvdDtTZWN0aW9uMS9SZXBvcnRlIENvbnNvbGlkYWNpw7NuIDIwMjIgLSBDb3B5L0NoYW5nZWQgVHlwZS57Vm8gQ29vcmQgRXZpLDM0fSZxdW90OywmcXVvdDtTZWN0aW9uMS9SZXBvcnRlIENvbnNvbGlkYWNpw7NuIDIwMjIgLSBDb3B5L0NoYW5nZWQgVHlwZS57T2JzZXJ2YWNpb25lcyBDb29yZGkgY29weSwzNX0mcXVvdDtdLCZxdW90O0NvbHVtbkNvdW50JnF1b3Q7OjM1LCZxdW90O0tleUNvbHVtbk5hbWVzJnF1b3Q7OltdLCZxdW90O0NvbHVtbklkZW50aXRpZXMmcXVvdDs6WyZxdW90O1NlY3Rpb24xL1JlcG9ydGUgQ29uc29saWRhY2nDs24gMjAyMiAtIENvcHkvQ2hhbmdlZCBUeXBlLntOb21icmUgQ29vcmRpbmFkb3JhLDF9JnF1b3Q7LCZxdW90O1NlY3Rpb24xL1JlcG9ydGUgQ29uc29saWRhY2nDs24gMjAyMiAtIENvcHkvQ2hhbmdlZCBUeXBlLntOb21icmUgbWVudG9yLDJ9JnF1b3Q7LCZxdW90O1NlY3Rpb24xL1JlcG9ydGUgQ29uc29saWRhY2nDs24gMjAyMiAtIENvcHkvQ2hhbmdlZCBUeXBlLntEZXBhcnRhbWVudG8gSUUsM30mcXVvdDssJnF1b3Q7U2VjdGlvbjEvUmVwb3J0ZSBDb25zb2xpZGFjacOzbiAyMDIyIC0gQ29weS9DaGFuZ2VkIFR5cGUue011bmljaXBpbyBJRSw0fSZxdW90OywmcXVvdDtTZWN0aW9uMS9SZXBvcnRlIENvbnNvbGlkYWNpw7NuIDIwMjIgLSBDb3B5L0NoYW5nZWQgVHlwZS57Tm9tYnJlIEluc3RpdHVjacOzbiBFZHVjYXRpdmEsNX0mcXVvdDssJnF1b3Q7U2VjdGlvbjEvUmVwb3J0ZSBDb25zb2xpZGFjacOzbiAyMDIyIC0gQ29weS9DaGFuZ2VkIFR5cGUue0PDs2RpZ28gREFORSBJRSw2fSZxdW90OywmcXVvdDtTZWN0aW9uMS9SZXBvcnRlIENvbnNvbGlkYWNpw7NuIDIwMjIgLSBDb3B5L0NoYW5nZWQgVHlwZS57RmVjaGEgZGUgbGxhbWFkYSBpbmljaWFsLDd9JnF1b3Q7LCZxdW90O1NlY3Rpb24xL1JlcG9ydGUgQ29uc29saWRhY2nDs24gMjAyMiAtIENvcHkvQ2hhbmdlZCBUeXBlLntIb3JhIHByaW1lcmEgbGxhbWFkYSw4fSZxdW90OywmcXVvdDtTZWN0aW9uMS9SZXBvcnRlIENvbnNvbGlkYWNpw7NuIDIwMjIgLSBDb3B5L0NoYW5nZWQgVHlwZS57RXN0YWRvIGxsYW1hZGEsOX0mcXVvdDssJnF1b3Q7U2VjdGlvbjEvUmVwb3J0ZSBDb25zb2xpZGFjacOzbiAyMDIyIC0gQ29weS9DaGFuZ2VkIFR5cGUue09ic2VydmFjaW9uZXMgTGxhbWFkYSwxMH0mcXVvdDssJnF1b3Q7U2VjdGlvbjEvUmVwb3J0ZSBDb25zb2xpZGFjacOzbiAyMDIyIC0gQ29weS9DaGFuZ2VkIFR5cGUue0ZlY2hhIFJldSBJbmljaWFsIERpcmVjdGl2b3MgY29weSBjb3B5LDExfSZxdW90OywmcXVvdDtTZWN0aW9uMS9SZXBvcnRlIENvbnNvbGlkYWNpw7NuIDIwMjIgLSBDb3B5L0NoYW5nZWQgVHlwZS57RXN0YWRvIFJJRCwxMn0mcXVvdDssJnF1b3Q7U2VjdGlvbjEvUmVwb3J0ZSBDb25zb2xpZGFjacOzbiAyMDIyIC0gQ29weS9DaGFuZ2VkIFR5cGUue0FwbGljLiBEaWFnbsOzc3RpY28sMTN9JnF1b3Q7LCZxdW90O1NlY3Rpb24xL1JlcG9ydGUgQ29uc29saWRhY2nDs24gMjAyMiAtIENvcHkvQ2hhbmdlZCBUeXBlLntFc3RhZG8gQXBsaWMuIERpYWduw7NzdGljbywxNH0mcXVvdDssJnF1b3Q7U2VjdGlvbjEvUmVwb3J0ZSBDb25zb2xpZGFjacOzbiAyMDIyIC0gQ29weS9DaGFuZ2VkIFR5cGUue0VudHJldmlzdGEgRGlyZWN0aXZvLDE1fSZxdW90OywmcXVvdDtTZWN0aW9uMS9SZXBvcnRlIENvbnNvbGlkYWNpw7NuIDIwMjIgLSBDb3B5L0NoYW5nZWQgVHlwZS57RXN0YWRvIEVudHJldmlzdGEgRGlyZWN0aXZvcywxNn0mcXVvdDssJnF1b3Q7U2VjdGlvbjEvUmVwb3J0ZSBDb25zb2xpZGFjacOzbiAyMDIyIC0gQ29weS9DaGFuZ2VkIFR5cGUue0VuY3Vlc3RhIEVzdHVkaWFudGVzLDE3fSZxdW90OywmcXVvdDtTZWN0aW9uMS9SZXBvcnRlIENvbnNvbGlkYWNpw7NuIDIwMjIgLSBDb3B5L0NoYW5nZWQgVHlwZS57RXN0YWRvIEVuY3Vlc3RhIEVzdHVkaWFudGVzLDE4fSZxdW90OywmcXVvdDtTZWN0aW9uMS9SZXBvcnRlIENvbnNvbGlkYWNpw7NuIDIwMjIgLSBDb3B5L0NoYW5nZWQgVHlwZS57T2JzZXJ2YWNpw7NuIGRlIEF1bGEsMTl9JnF1b3Q7LCZxdW90O1NlY3Rpb24xL1JlcG9ydGUgQ29uc29saWRhY2nDs24gMjAyMiAtIENvcHkvQ2hhbmdlZCBUeXBlLntFc3RhZG8gT2JzIEF1bGEsMjB9JnF1b3Q7LCZxdW90O1NlY3Rpb24xL1JlcG9ydGUgQ29uc29saWRhY2nDs24gMjAyMiAtIENvcHkvQ2hhbmdlZCBUeXBlLntMYXN0IE1vZGlmaWVkIEJ5LDIxfSZxdW90OywmcXVvdDtTZWN0aW9uMS9SZXBvcnRlIENvbnNvbGlkYWNpw7NuIDIwMjIgLSBDb3B5L0NoYW5nZWQgVHlwZS57TGFzdCBNb2RpZmllZCwyMn0mcXVvdDssJnF1b3Q7U2VjdGlvbjEvUmVwb3J0ZSBDb25zb2xpZGFjacOzbiAyMDIyIC0gQ29weS9DaGFuZ2VkIFR5cGUue0VubGFjZSBEcml2ZSBFdmlkZW5jaWFzIE1JLDIzfSZxdW90OywmcXVvdDtTZWN0aW9uMS9SZXBvcnRlIENvbnNvbGlkYWNpw7NuIDIwMjIgLSBDb3B5L0NoYW5nZWQgVHlwZS57QWN0YSwyNH0mcXVvdDssJnF1b3Q7U2VjdGlvbjEvUmVwb3J0ZSBDb25zb2xpZGFjacOzbiAyMDIyIC0gQ29weS9DaGFuZ2VkIFR5cGUue1ZvIENvb3IuIEFjdGEsMjV9JnF1b3Q7LCZxdW90O1NlY3Rpb24xL1JlcG9ydGUgQ29uc29saWRhY2nDs24gMjAyMiAtIENvcHkvQ2hhbmdlZCBUeXBlLntGb3RvcyBWaXNpdGEsMjZ9JnF1b3Q7LCZxdW90O1NlY3Rpb24xL1JlcG9ydGUgQ29uc29saWRhY2nDs24gMjAyMiAtIENvcHkvQ2hhbmdlZCBUeXBlLntWbyBDb29yIEZvdG9zLDI3fSZxdW90OywmcXVvdDtTZWN0aW9uMS9SZXBvcnRlIENvbnNvbGlkYWNpw7NuIDIwMjIgLSBDb3B5L0NoYW5nZWQgVHlwZS57UGFudGFsbGF6byBPYnMgQXVsYSwyOH0mcXVvdDssJnF1b3Q7U2VjdGlvbjEvUmVwb3J0ZSBDb25zb2xpZGFjacOzbiAyMDIyIC0gQ29weS9DaGFuZ2VkIFR5cGUue1ZvIENvb3JkIE9icyBBdWxhLDI5fSZxdW90OywmcXVvdDtTZWN0aW9uMS9SZXBvcnRlIENvbnNvbGlkYWNpw7NuIDIwMjIgLSBDb3B5L0NoYW5nZWQgVHlwZS57UGxhbiBkZSB0cmFiYWpvIElFLDMwfSZxdW90OywmcXVvdDtTZWN0aW9uMS9SZXBvcnRlIENvbnNvbGlkYWNpw7NuIDIwMjIgLSBDb3B5L0NoYW5nZWQgVHlwZS57Vm8gQ29vciBQbGFuIFRyYWJham8sMzF9JnF1b3Q7LCZxdW90O1NlY3Rpb24xL1JlcG9ydGUgQ29uc29saWRhY2nDs24gMjAyMiAtIENvcHkvQ2hhbmdlZCBUeXBlLntDaGVjayBNZW50b3JlcywzMn0mcXVvdDssJnF1b3Q7U2VjdGlvbjEvUmVwb3J0ZSBDb25zb2xpZGFjacOzbiAyMDIyIC0gQ29weS9DaGFuZ2VkIFR5cGUue1ZvIENvb3JkaW5hY2nDs24gRXZpZGVuY2lhcywzM30mcXVvdDssJnF1b3Q7U2VjdGlvbjEvUmVwb3J0ZSBDb25zb2xpZGFjacOzbiAyMDIyIC0gQ29weS9DaGFuZ2VkIFR5cGUue1ZvIENvb3JkIEV2aSwzNH0mcXVvdDssJnF1b3Q7U2VjdGlvbjEvUmVwb3J0ZSBDb25zb2xpZGFjacOzbiAyMDIyIC0gQ29weS9DaGFuZ2VkIFR5cGUue09ic2VydmFjaW9uZXMgQ29vcmRpIGNvcHksMzV9JnF1b3Q7XSwmcXVvdDtSZWxhdGlvbnNoaXBJbmZvJnF1b3Q7OltdfSIgLz48L1N0YWJsZUVudHJpZXM+PC9JdGVtPjxJdGVtPjxJdGVtTG9jYXRpb24+PEl0ZW1UeXBlPkZvcm11bGE8L0l0ZW1UeXBlPjxJdGVtUGF0aD5TZWN0aW9uMS9TYW1wbGUlMjBGaWxlJTIwKDcpL1NvdXJjZTwvSXRlbVBhdGg+PC9JdGVtTG9jYXRpb24+PFN0YWJsZUVudHJpZXMgLz48L0l0ZW0+PEl0ZW0+PEl0ZW1Mb2NhdGlvbj48SXRlbVR5cGU+Rm9ybXVsYTwvSXRlbVR5cGU+PEl0ZW1QYXRoPlNlY3Rpb24xL1NhbXBsZSUyMEZpbGUlMjAoNykvRmlsdGVyZWQlMjBSb3dzPC9JdGVtUGF0aD48L0l0ZW1Mb2NhdGlvbj48U3RhYmxlRW50cmllcyAvPjwvSXRlbT48SXRlbT48SXRlbUxvY2F0aW9uPjxJdGVtVHlwZT5Gb3JtdWxhPC9JdGVtVHlwZT48SXRlbVBhdGg+U2VjdGlvbjEvU2FtcGxlJTIwRmlsZSUyMCg3KS9OYXZpZ2F0aW9uMTwvSXRlbVBhdGg+PC9JdGVtTG9jYXRpb24+PFN0YWJsZUVudHJpZXMgLz48L0l0ZW0+PEl0ZW0+PEl0ZW1Mb2NhdGlvbj48SXRlbVR5cGU+Rm9ybXVsYTwvSXRlbVR5cGU+PEl0ZW1QYXRoPlNlY3Rpb24xL1RyYW5zZm9ybSUyMFNhbXBsZSUyMEZpbGUlMjAoNyk8L0l0ZW1QYXRoPjwvSXRlbUxvY2F0aW9uPjxTdGFibGVFbnRyaWVzPjxFbnRyeSBUeXBlPSJJc1ByaXZhdGUiIFZhbHVlPSJsMCIgLz48RW50cnkgVHlwZT0iTG9hZFRvUmVwb3J0RGlzYWJsZWQiIFZhbHVlPSJsMSIgLz48RW50cnkgVHlwZT0iUXVlcnlHcm91cElEIiBWYWx1ZT0iczcxYWNiZWRlLTU2MDctNDk4OS04ZTFkLTAyYjliZmVmOTc4M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5hbWVVcGRhdGVkQWZ0ZXJGaWxsIiBWYWx1ZT0ibDEiIC8+PEVudHJ5IFR5cGU9IkZpbGxlZENvbXBsZXRlUmVzdWx0VG9Xb3Jrc2hlZXQiIFZhbHVlPSJsMCIgLz48RW50cnkgVHlwZT0iQWRkZWRUb0RhdGFNb2RlbCIgVmFsdWU9ImwwIiAvPjxFbnRyeSBUeXBlPSJGaWxsRXJyb3JDb2RlIiBWYWx1ZT0ic1Vua25vd24iIC8+PEVudHJ5IFR5cGU9IkZpbGxMYXN0VXBkYXRlZCIgVmFsdWU9ImQyMDIyLTAzLTMxVDIzOjEzOjA5LjEyNTMxMDRaIiAvPjxFbnRyeSBUeXBlPSJGaWxsU3RhdHVzIiBWYWx1ZT0ic0NvbXBsZXRlIiAvPjwvU3RhYmxlRW50cmllcz48L0l0ZW0+PEl0ZW0+PEl0ZW1Mb2NhdGlvbj48SXRlbVR5cGU+Rm9ybXVsYTwvSXRlbVR5cGU+PEl0ZW1QYXRoPlNlY3Rpb24xL1RyYW5zZm9ybSUyMFNhbXBsZSUyMEZpbGUlMjAoNykvU291cmNlPC9JdGVtUGF0aD48L0l0ZW1Mb2NhdGlvbj48U3RhYmxlRW50cmllcyAvPjwvSXRlbT48SXRlbT48SXRlbUxvY2F0aW9uPjxJdGVtVHlwZT5Gb3JtdWxhPC9JdGVtVHlwZT48SXRlbVBhdGg+U2VjdGlvbjEvVHJhbnNmb3JtJTIwU2FtcGxlJTIwRmlsZSUyMCg3KS9NT01FTlRPJTIwSS1HcmlkJTIwdmlldyUyMCgyKV9TaGVldDwvSXRlbVBhdGg+PC9JdGVtTG9jYXRpb24+PFN0YWJsZUVudHJpZXMgLz48L0l0ZW0+PEl0ZW0+PEl0ZW1Mb2NhdGlvbj48SXRlbVR5cGU+Rm9ybXVsYTwvSXRlbVR5cGU+PEl0ZW1QYXRoPlNlY3Rpb24xL1RyYW5zZm9ybSUyMFNhbXBsZSUyMEZpbGUlMjAoNykvUHJvbW90ZWQlMjBIZWFkZXJzPC9JdGVtUGF0aD48L0l0ZW1Mb2NhdGlvbj48U3RhYmxlRW50cmllcyAvPjwvSXRlbT48SXRlbT48SXRlbUxvY2F0aW9uPjxJdGVtVHlwZT5Gb3JtdWxhPC9JdGVtVHlwZT48SXRlbVBhdGg+U2VjdGlvbjEvVHJhbnNmb3JtJTIwRmlsZSUyMCg3KTwvSXRlbVBhdGg+PC9JdGVtTG9jYXRpb24+PFN0YWJsZUVudHJpZXM+PEVudHJ5IFR5cGU9IkxvYWRUb1JlcG9ydERpc2FibGVkIiBWYWx1ZT0ibDEiIC8+PEVudHJ5IFR5cGU9IlF1ZXJ5R3JvdXBJRCIgVmFsdWU9InM1ZDUzNGI5NC1jYjUxLTRiYzYtYjZkYS0zNjRjNDdjMzZjNmI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ZpbGxFcnJvckNvZGUiIFZhbHVlPSJzVW5rbm93biIgLz48RW50cnkgVHlwZT0iQWRkZWRUb0RhdGFNb2RlbCIgVmFsdWU9ImwwIiAvPjxFbnRyeSBUeXBlPSJGaWxsTGFzdFVwZGF0ZWQiIFZhbHVlPSJkMjAyMi0wNC0yN1QxNDoyMzoxOS4xODExNjU4WiIgLz48RW50cnkgVHlwZT0iRmlsbFN0YXR1cyIgVmFsdWU9InNDb21wbGV0ZSIgLz48L1N0YWJsZUVudHJpZXM+PC9JdGVtPjxJdGVtPjxJdGVtTG9jYXRpb24+PEl0ZW1UeXBlPkZvcm11bGE8L0l0ZW1UeXBlPjxJdGVtUGF0aD5TZWN0aW9uMS9UcmFuc2Zvcm0lMjBGaWxlJTIwKDcpL1NvdXJjZTwvSXRlbVBhdGg+PC9JdGVtTG9jYXRpb24+PFN0YWJsZUVudHJpZXMgLz48L0l0ZW0+PEl0ZW0+PEl0ZW1Mb2NhdGlvbj48SXRlbVR5cGU+Rm9ybXVsYTwvSXRlbVR5cGU+PEl0ZW1QYXRoPlNlY3Rpb24xL1BhcmFtZXRlcjg8L0l0ZW1QYXRoPjwvSXRlbUxvY2F0aW9uPjxTdGFibGVFbnRyaWVzPjxFbnRyeSBUeXBlPSJJc1ByaXZhdGUiIFZhbHVlPSJsMCIgLz48RW50cnkgVHlwZT0iTG9hZFRvUmVwb3J0RGlzYWJsZWQiIFZhbHVlPSJsMSIgLz48RW50cnkgVHlwZT0iUXVlcnlHcm91cElEIiBWYWx1ZT0iczkxZmE0ODRmLTUzY2UtNGNiYi1hNTFmLTkwZWE1YjI5N2JmN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BZGRlZFRvRGF0YU1vZGVsIiBWYWx1ZT0ibDAiIC8+PEVudHJ5IFR5cGU9IkZpbGxFcnJvckNvZGUiIFZhbHVlPSJzVW5rbm93biIgLz48RW50cnkgVHlwZT0iRmlsbExhc3RVcGRhdGVkIiBWYWx1ZT0iZDIwMjItMDMtMzFUMjM6MzU6MzcuNjA3NTExNloiIC8+PEVudHJ5IFR5cGU9IkZpbGxTdGF0dXMiIFZhbHVlPSJzQ29tcGxldGUiIC8+PEVudHJ5IFR5cGU9IlJlc3VsdFR5cGUiIFZhbHVlPSJzQmluYXJ5IiAvPjxFbnRyeSBUeXBlPSJCdWZmZXJOZXh0UmVmcmVzaCIgVmFsdWU9ImwxIiAvPjwvU3RhYmxlRW50cmllcz48L0l0ZW0+PEl0ZW0+PEl0ZW1Mb2NhdGlvbj48SXRlbVR5cGU+Rm9ybXVsYTwvSXRlbVR5cGU+PEl0ZW1QYXRoPlNlY3Rpb24xL1NhbXBsZSUyMEZpbGUlMjAoOCk8L0l0ZW1QYXRoPjwvSXRlbUxvY2F0aW9uPjxTdGFibGVFbnRyaWVzPjxFbnRyeSBUeXBlPSJJc1ByaXZhdGUiIFZhbHVlPSJsMCIgLz48RW50cnkgVHlwZT0iRmlsbEVuYWJsZWQiIFZhbHVlPSJsMCIgLz48RW50cnkgVHlwZT0iQnVmZmVyTmV4dFJlZnJlc2giIFZhbHVlPSJsMSIgLz48RW50cnkgVHlwZT0iUmVzdWx0VHlwZSIgVmFsdWU9InNCaW5hcnkiIC8+PEVudHJ5IFR5cGU9Ik5hbWVVcGRhdGVkQWZ0ZXJGaWxsIiBWYWx1ZT0ibDAiIC8+PEVudHJ5IFR5cGU9Ik5hdmlnYXRpb25TdGVwTmFtZSIgVmFsdWU9InNOYXZpZ2F0aW9uIiAvPjxFbnRyeSBUeXBlPSJGaWxsZWRDb21wbGV0ZVJlc3VsdFRvV29ya3NoZWV0IiBWYWx1ZT0ibDAiIC8+PEVudHJ5IFR5cGU9IkZpbGxFcnJvckNvZGUiIFZhbHVlPSJzVW5rbm93biIgLz48RW50cnkgVHlwZT0iQWRkZWRUb0RhdGFNb2RlbCIgVmFsdWU9ImwwIiAvPjxFbnRyeSBUeXBlPSJGaWxsVG9EYXRhTW9kZWxFbmFibGVkIiBWYWx1ZT0ibDAiIC8+PEVudHJ5IFR5cGU9IkZpbGxPYmplY3RUeXBlIiBWYWx1ZT0ic0Nvbm5lY3Rpb25Pbmx5IiAvPjxFbnRyeSBUeXBlPSJMb2FkZWRUb0FuYWx5c2lzU2VydmljZXMiIFZhbHVlPSJsMCIgLz48RW50cnkgVHlwZT0iTG9hZFRvUmVwb3J0RGlzYWJsZWQiIFZhbHVlPSJsMSIgLz48RW50cnkgVHlwZT0iUXVlcnlHcm91cElEIiBWYWx1ZT0iczkxZmE0ODRmLTUzY2UtNGNiYi1hNTFmLTkwZWE1YjI5N2JmNSIgLz48RW50cnkgVHlwZT0iRmlsbExhc3RVcGRhdGVkIiBWYWx1ZT0iZDIwMjItMDQtMjdUMTQ6MjM6MTkuMzYwMDQxMloiIC8+PEVudHJ5IFR5cGU9IkZpbGxTdGF0dXMiIFZhbHVlPSJzQ29tcGxldGUiIC8+PEVudHJ5IFR5cGU9IlJlbGF0aW9uc2hpcEluZm9Db250YWluZXIiIFZhbHVlPSJzeyZxdW90O2NvbHVtbkNvdW50JnF1b3Q7OjM1LCZxdW90O2tleUNvbHVtbk5hbWVzJnF1b3Q7OltdLCZxdW90O3F1ZXJ5UmVsYXRpb25zaGlwcyZxdW90OzpbXSwmcXVvdDtjb2x1bW5JZGVudGl0aWVzJnF1b3Q7OlsmcXVvdDtTZWN0aW9uMS9SZXBvcnRlIENvbnNvbGlkYWNpw7NuIDIwMjIgLSBDb3B5L0NoYW5nZWQgVHlwZS57Tm9tYnJlIENvb3JkaW5hZG9yYSwxfSZxdW90OywmcXVvdDtTZWN0aW9uMS9SZXBvcnRlIENvbnNvbGlkYWNpw7NuIDIwMjIgLSBDb3B5L0NoYW5nZWQgVHlwZS57Tm9tYnJlIG1lbnRvciwyfSZxdW90OywmcXVvdDtTZWN0aW9uMS9SZXBvcnRlIENvbnNvbGlkYWNpw7NuIDIwMjIgLSBDb3B5L0NoYW5nZWQgVHlwZS57RGVwYXJ0YW1lbnRvIElFLDN9JnF1b3Q7LCZxdW90O1NlY3Rpb24xL1JlcG9ydGUgQ29uc29saWRhY2nDs24gMjAyMiAtIENvcHkvQ2hhbmdlZCBUeXBlLntNdW5pY2lwaW8gSUUsNH0mcXVvdDssJnF1b3Q7U2VjdGlvbjEvUmVwb3J0ZSBDb25zb2xpZGFjacOzbiAyMDIyIC0gQ29weS9DaGFuZ2VkIFR5cGUue05vbWJyZSBJbnN0aXR1Y2nDs24gRWR1Y2F0aXZhLDV9JnF1b3Q7LCZxdW90O1NlY3Rpb24xL1JlcG9ydGUgQ29uc29saWRhY2nDs24gMjAyMiAtIENvcHkvQ2hhbmdlZCBUeXBlLntDw7NkaWdvIERBTkUgSUUsNn0mcXVvdDssJnF1b3Q7U2VjdGlvbjEvUmVwb3J0ZSBDb25zb2xpZGFjacOzbiAyMDIyIC0gQ29weS9DaGFuZ2VkIFR5cGUue0ZlY2hhIGRlIGxsYW1hZGEgaW5pY2lhbCw3fSZxdW90OywmcXVvdDtTZWN0aW9uMS9SZXBvcnRlIENvbnNvbGlkYWNpw7NuIDIwMjIgLSBDb3B5L0NoYW5nZWQgVHlwZS57SG9yYSBwcmltZXJhIGxsYW1hZGEsOH0mcXVvdDssJnF1b3Q7U2VjdGlvbjEvUmVwb3J0ZSBDb25zb2xpZGFjacOzbiAyMDIyIC0gQ29weS9DaGFuZ2VkIFR5cGUue0VzdGFkbyBsbGFtYWRhLDl9JnF1b3Q7LCZxdW90O1NlY3Rpb24xL1JlcG9ydGUgQ29uc29saWRhY2nDs24gMjAyMiAtIENvcHkvQ2hhbmdlZCBUeXBlLntPYnNlcnZhY2lvbmVzIExsYW1hZGEsMTB9JnF1b3Q7LCZxdW90O1NlY3Rpb24xL1JlcG9ydGUgQ29uc29saWRhY2nDs24gMjAyMiAtIENvcHkvQ2hhbmdlZCBUeXBlLntGZWNoYSBSZXUgSW5pY2lhbCBEaXJlY3Rpdm9zIGNvcHkgY29weSwxMX0mcXVvdDssJnF1b3Q7U2VjdGlvbjEvUmVwb3J0ZSBDb25zb2xpZGFjacOzbiAyMDIyIC0gQ29weS9DaGFuZ2VkIFR5cGUue0VzdGFkbyBSSUQsMTJ9JnF1b3Q7LCZxdW90O1NlY3Rpb24xL1JlcG9ydGUgQ29uc29saWRhY2nDs24gMjAyMiAtIENvcHkvQ2hhbmdlZCBUeXBlLntBcGxpYy4gRGlhZ27Ds3N0aWNvLDEzfSZxdW90OywmcXVvdDtTZWN0aW9uMS9SZXBvcnRlIENvbnNvbGlkYWNpw7NuIDIwMjIgLSBDb3B5L0NoYW5nZWQgVHlwZS57RXN0YWRvIEFwbGljLiBEaWFnbsOzc3RpY28sMTR9JnF1b3Q7LCZxdW90O1NlY3Rpb24xL1JlcG9ydGUgQ29uc29saWRhY2nDs24gMjAyMiAtIENvcHkvQ2hhbmdlZCBUeXBlLntFbnRyZXZpc3RhIERpcmVjdGl2bywxNX0mcXVvdDssJnF1b3Q7U2VjdGlvbjEvUmVwb3J0ZSBDb25zb2xpZGFjacOzbiAyMDIyIC0gQ29weS9DaGFuZ2VkIFR5cGUue0VzdGFkbyBFbnRyZXZpc3RhIERpcmVjdGl2b3MsMTZ9JnF1b3Q7LCZxdW90O1NlY3Rpb24xL1JlcG9ydGUgQ29uc29saWRhY2nDs24gMjAyMiAtIENvcHkvQ2hhbmdlZCBUeXBlLntFbmN1ZXN0YSBFc3R1ZGlhbnRlcywxN30mcXVvdDssJnF1b3Q7U2VjdGlvbjEvUmVwb3J0ZSBDb25zb2xpZGFjacOzbiAyMDIyIC0gQ29weS9DaGFuZ2VkIFR5cGUue0VzdGFkbyBFbmN1ZXN0YSBFc3R1ZGlhbnRlcywxOH0mcXVvdDssJnF1b3Q7U2VjdGlvbjEvUmVwb3J0ZSBDb25zb2xpZGFjacOzbiAyMDIyIC0gQ29weS9DaGFuZ2VkIFR5cGUue09ic2VydmFjacOzbiBkZSBBdWxhLDE5fSZxdW90OywmcXVvdDtTZWN0aW9uMS9SZXBvcnRlIENvbnNvbGlkYWNpw7NuIDIwMjIgLSBDb3B5L0NoYW5nZWQgVHlwZS57RXN0YWRvIE9icyBBdWxhLDIwfSZxdW90OywmcXVvdDtTZWN0aW9uMS9SZXBvcnRlIENvbnNvbGlkYWNpw7NuIDIwMjIgLSBDb3B5L0NoYW5nZWQgVHlwZS57TGFzdCBNb2RpZmllZCBCeSwyMX0mcXVvdDssJnF1b3Q7U2VjdGlvbjEvUmVwb3J0ZSBDb25zb2xpZGFjacOzbiAyMDIyIC0gQ29weS9DaGFuZ2VkIFR5cGUue0xhc3QgTW9kaWZpZWQsMjJ9JnF1b3Q7LCZxdW90O1NlY3Rpb24xL1JlcG9ydGUgQ29uc29saWRhY2nDs24gMjAyMiAtIENvcHkvQ2hhbmdlZCBUeXBlLntFbmxhY2UgRHJpdmUgRXZpZGVuY2lhcyBNSSwyM30mcXVvdDssJnF1b3Q7U2VjdGlvbjEvUmVwb3J0ZSBDb25zb2xpZGFjacOzbiAyMDIyIC0gQ29weS9DaGFuZ2VkIFR5cGUue0FjdGEsMjR9JnF1b3Q7LCZxdW90O1NlY3Rpb24xL1JlcG9ydGUgQ29uc29saWRhY2nDs24gMjAyMiAtIENvcHkvQ2hhbmdlZCBUeXBlLntWbyBDb29yLiBBY3RhLDI1fSZxdW90OywmcXVvdDtTZWN0aW9uMS9SZXBvcnRlIENvbnNvbGlkYWNpw7NuIDIwMjIgLSBDb3B5L0NoYW5nZWQgVHlwZS57Rm90b3MgVmlzaXRhLDI2fSZxdW90OywmcXVvdDtTZWN0aW9uMS9SZXBvcnRlIENvbnNvbGlkYWNpw7NuIDIwMjIgLSBDb3B5L0NoYW5nZWQgVHlwZS57Vm8gQ29vciBGb3RvcywyN30mcXVvdDssJnF1b3Q7U2VjdGlvbjEvUmVwb3J0ZSBDb25zb2xpZGFjacOzbiAyMDIyIC0gQ29weS9DaGFuZ2VkIFR5cGUue1BhbnRhbGxhem8gT2JzIEF1bGEsMjh9JnF1b3Q7LCZxdW90O1NlY3Rpb24xL1JlcG9ydGUgQ29uc29saWRhY2nDs24gMjAyMiAtIENvcHkvQ2hhbmdlZCBUeXBlLntWbyBDb29yZCBPYnMgQXVsYSwyOX0mcXVvdDssJnF1b3Q7U2VjdGlvbjEvUmVwb3J0ZSBDb25zb2xpZGFjacOzbiAyMDIyIC0gQ29weS9DaGFuZ2VkIFR5cGUue1BsYW4gZGUgdHJhYmFqbyBJRSwzMH0mcXVvdDssJnF1b3Q7U2VjdGlvbjEvUmVwb3J0ZSBDb25zb2xpZGFjacOzbiAyMDIyIC0gQ29weS9DaGFuZ2VkIFR5cGUue1ZvIENvb3IgUGxhbiBUcmFiYWpvLDMxfSZxdW90OywmcXVvdDtTZWN0aW9uMS9SZXBvcnRlIENvbnNvbGlkYWNpw7NuIDIwMjIgLSBDb3B5L0NoYW5nZWQgVHlwZS57Q2hlY2sgTWVudG9yZXMsMzJ9JnF1b3Q7LCZxdW90O1NlY3Rpb24xL1JlcG9ydGUgQ29uc29saWRhY2nDs24gMjAyMiAtIENvcHkvQ2hhbmdlZCBUeXBlLntWbyBDb29yZGluYWNpw7NuIEV2aWRlbmNpYXMsMzN9JnF1b3Q7LCZxdW90O1NlY3Rpb24xL1JlcG9ydGUgQ29uc29saWRhY2nDs24gMjAyMiAtIENvcHkvQ2hhbmdlZCBUeXBlLntWbyBDb29yZCBFdmksMzR9JnF1b3Q7LCZxdW90O1NlY3Rpb24xL1JlcG9ydGUgQ29uc29saWRhY2nDs24gMjAyMiAtIENvcHkvQ2hhbmdlZCBUeXBlLntPYnNlcnZhY2lvbmVzIENvb3JkaSBjb3B5LDM1fSZxdW90O10sJnF1b3Q7Q29sdW1uQ291bnQmcXVvdDs6MzUsJnF1b3Q7S2V5Q29sdW1uTmFtZXMmcXVvdDs6W10sJnF1b3Q7Q29sdW1uSWRlbnRpdGllcyZxdW90OzpbJnF1b3Q7U2VjdGlvbjEvUmVwb3J0ZSBDb25zb2xpZGFjacOzbiAyMDIyIC0gQ29weS9DaGFuZ2VkIFR5cGUue05vbWJyZSBDb29yZGluYWRvcmEsMX0mcXVvdDssJnF1b3Q7U2VjdGlvbjEvUmVwb3J0ZSBDb25zb2xpZGFjacOzbiAyMDIyIC0gQ29weS9DaGFuZ2VkIFR5cGUue05vbWJyZSBtZW50b3IsMn0mcXVvdDssJnF1b3Q7U2VjdGlvbjEvUmVwb3J0ZSBDb25zb2xpZGFjacOzbiAyMDIyIC0gQ29weS9DaGFuZ2VkIFR5cGUue0RlcGFydGFtZW50byBJRSwzfSZxdW90OywmcXVvdDtTZWN0aW9uMS9SZXBvcnRlIENvbnNvbGlkYWNpw7NuIDIwMjIgLSBDb3B5L0NoYW5nZWQgVHlwZS57TXVuaWNpcGlvIElFLDR9JnF1b3Q7LCZxdW90O1NlY3Rpb24xL1JlcG9ydGUgQ29uc29saWRhY2nDs24gMjAyMiAtIENvcHkvQ2hhbmdlZCBUeXBlLntOb21icmUgSW5zdGl0dWNpw7NuIEVkdWNhdGl2YSw1fSZxdW90OywmcXVvdDtTZWN0aW9uMS9SZXBvcnRlIENvbnNvbGlkYWNpw7NuIDIwMjIgLSBDb3B5L0NoYW5nZWQgVHlwZS57Q8OzZGlnbyBEQU5FIElFLDZ9JnF1b3Q7LCZxdW90O1NlY3Rpb24xL1JlcG9ydGUgQ29uc29saWRhY2nDs24gMjAyMiAtIENvcHkvQ2hhbmdlZCBUeXBlLntGZWNoYSBkZSBsbGFtYWRhIGluaWNpYWwsN30mcXVvdDssJnF1b3Q7U2VjdGlvbjEvUmVwb3J0ZSBDb25zb2xpZGFjacOzbiAyMDIyIC0gQ29weS9DaGFuZ2VkIFR5cGUue0hvcmEgcHJpbWVyYSBsbGFtYWRhLDh9JnF1b3Q7LCZxdW90O1NlY3Rpb24xL1JlcG9ydGUgQ29uc29saWRhY2nDs24gMjAyMiAtIENvcHkvQ2hhbmdlZCBUeXBlLntFc3RhZG8gbGxhbWFkYSw5fSZxdW90OywmcXVvdDtTZWN0aW9uMS9SZXBvcnRlIENvbnNvbGlkYWNpw7NuIDIwMjIgLSBDb3B5L0NoYW5nZWQgVHlwZS57T2JzZXJ2YWNpb25lcyBMbGFtYWRhLDEwfSZxdW90OywmcXVvdDtTZWN0aW9uMS9SZXBvcnRlIENvbnNvbGlkYWNpw7NuIDIwMjIgLSBDb3B5L0NoYW5nZWQgVHlwZS57RmVjaGEgUmV1IEluaWNpYWwgRGlyZWN0aXZvcyBjb3B5IGNvcHksMTF9JnF1b3Q7LCZxdW90O1NlY3Rpb24xL1JlcG9ydGUgQ29uc29saWRhY2nDs24gMjAyMiAtIENvcHkvQ2hhbmdlZCBUeXBlLntFc3RhZG8gUklELDEyfSZxdW90OywmcXVvdDtTZWN0aW9uMS9SZXBvcnRlIENvbnNvbGlkYWNpw7NuIDIwMjIgLSBDb3B5L0NoYW5nZWQgVHlwZS57QXBsaWMuIERpYWduw7NzdGljbywxM30mcXVvdDssJnF1b3Q7U2VjdGlvbjEvUmVwb3J0ZSBDb25zb2xpZGFjacOzbiAyMDIyIC0gQ29weS9DaGFuZ2VkIFR5cGUue0VzdGFkbyBBcGxpYy4gRGlhZ27Ds3N0aWNvLDE0fSZxdW90OywmcXVvdDtTZWN0aW9uMS9SZXBvcnRlIENvbnNvbGlkYWNpw7NuIDIwMjIgLSBDb3B5L0NoYW5nZWQgVHlwZS57RW50cmV2aXN0YSBEaXJlY3Rpdm8sMTV9JnF1b3Q7LCZxdW90O1NlY3Rpb24xL1JlcG9ydGUgQ29uc29saWRhY2nDs24gMjAyMiAtIENvcHkvQ2hhbmdlZCBUeXBlLntFc3RhZG8gRW50cmV2aXN0YSBEaXJlY3Rpdm9zLDE2fSZxdW90OywmcXVvdDtTZWN0aW9uMS9SZXBvcnRlIENvbnNvbGlkYWNpw7NuIDIwMjIgLSBDb3B5L0NoYW5nZWQgVHlwZS57RW5jdWVzdGEgRXN0dWRpYW50ZXMsMTd9JnF1b3Q7LCZxdW90O1NlY3Rpb24xL1JlcG9ydGUgQ29uc29saWRhY2nDs24gMjAyMiAtIENvcHkvQ2hhbmdlZCBUeXBlLntFc3RhZG8gRW5jdWVzdGEgRXN0dWRpYW50ZXMsMTh9JnF1b3Q7LCZxdW90O1NlY3Rpb24xL1JlcG9ydGUgQ29uc29saWRhY2nDs24gMjAyMiAtIENvcHkvQ2hhbmdlZCBUeXBlLntPYnNlcnZhY2nDs24gZGUgQXVsYSwxOX0mcXVvdDssJnF1b3Q7U2VjdGlvbjEvUmVwb3J0ZSBDb25zb2xpZGFjacOzbiAyMDIyIC0gQ29weS9DaGFuZ2VkIFR5cGUue0VzdGFkbyBPYnMgQXVsYSwyMH0mcXVvdDssJnF1b3Q7U2VjdGlvbjEvUmVwb3J0ZSBDb25zb2xpZGFjacOzbiAyMDIyIC0gQ29weS9DaGFuZ2VkIFR5cGUue0xhc3QgTW9kaWZpZWQgQnksMjF9JnF1b3Q7LCZxdW90O1NlY3Rpb24xL1JlcG9ydGUgQ29uc29saWRhY2nDs24gMjAyMiAtIENvcHkvQ2hhbmdlZCBUeXBlLntMYXN0IE1vZGlmaWVkLDIyfSZxdW90OywmcXVvdDtTZWN0aW9uMS9SZXBvcnRlIENvbnNvbGlkYWNpw7NuIDIwMjIgLSBDb3B5L0NoYW5nZWQgVHlwZS57RW5sYWNlIERyaXZlIEV2aWRlbmNpYXMgTUksMjN9JnF1b3Q7LCZxdW90O1NlY3Rpb24xL1JlcG9ydGUgQ29uc29saWRhY2nDs24gMjAyMiAtIENvcHkvQ2hhbmdlZCBUeXBlLntBY3RhLDI0fSZxdW90OywmcXVvdDtTZWN0aW9uMS9SZXBvcnRlIENvbnNvbGlkYWNpw7NuIDIwMjIgLSBDb3B5L0NoYW5nZWQgVHlwZS57Vm8gQ29vci4gQWN0YSwyNX0mcXVvdDssJnF1b3Q7U2VjdGlvbjEvUmVwb3J0ZSBDb25zb2xpZGFjacOzbiAyMDIyIC0gQ29weS9DaGFuZ2VkIFR5cGUue0ZvdG9zIFZpc2l0YSwyNn0mcXVvdDssJnF1b3Q7U2VjdGlvbjEvUmVwb3J0ZSBDb25zb2xpZGFjacOzbiAyMDIyIC0gQ29weS9DaGFuZ2VkIFR5cGUue1ZvIENvb3IgRm90b3MsMjd9JnF1b3Q7LCZxdW90O1NlY3Rpb24xL1JlcG9ydGUgQ29uc29saWRhY2nDs24gMjAyMiAtIENvcHkvQ2hhbmdlZCBUeXBlLntQYW50YWxsYXpvIE9icyBBdWxhLDI4fSZxdW90OywmcXVvdDtTZWN0aW9uMS9SZXBvcnRlIENvbnNvbGlkYWNpw7NuIDIwMjIgLSBDb3B5L0NoYW5nZWQgVHlwZS57Vm8gQ29vcmQgT2JzIEF1bGEsMjl9JnF1b3Q7LCZxdW90O1NlY3Rpb24xL1JlcG9ydGUgQ29uc29saWRhY2nDs24gMjAyMiAtIENvcHkvQ2hhbmdlZCBUeXBlLntQbGFuIGRlIHRyYWJham8gSUUsMzB9JnF1b3Q7LCZxdW90O1NlY3Rpb24xL1JlcG9ydGUgQ29uc29saWRhY2nDs24gMjAyMiAtIENvcHkvQ2hhbmdlZCBUeXBlLntWbyBDb29yIFBsYW4gVHJhYmFqbywzMX0mcXVvdDssJnF1b3Q7U2VjdGlvbjEvUmVwb3J0ZSBDb25zb2xpZGFjacOzbiAyMDIyIC0gQ29weS9DaGFuZ2VkIFR5cGUue0NoZWNrIE1lbnRvcmVzLDMyfSZxdW90OywmcXVvdDtTZWN0aW9uMS9SZXBvcnRlIENvbnNvbGlkYWNpw7NuIDIwMjIgLSBDb3B5L0NoYW5nZWQgVHlwZS57Vm8gQ29vcmRpbmFjacOzbiBFdmlkZW5jaWFzLDMzfSZxdW90OywmcXVvdDtTZWN0aW9uMS9SZXBvcnRlIENvbnNvbGlkYWNpw7NuIDIwMjIgLSBDb3B5L0NoYW5nZWQgVHlwZS57Vm8gQ29vcmQgRXZpLDM0fSZxdW90OywmcXVvdDtTZWN0aW9uMS9SZXBvcnRlIENvbnNvbGlkYWNpw7NuIDIwMjIgLSBDb3B5L0NoYW5nZWQgVHlwZS57T2JzZXJ2YWNpb25lcyBDb29yZGkgY29weSwzNX0mcXVvdDtdLCZxdW90O1JlbGF0aW9uc2hpcEluZm8mcXVvdDs6W119IiAvPjwvU3RhYmxlRW50cmllcz48L0l0ZW0+PEl0ZW0+PEl0ZW1Mb2NhdGlvbj48SXRlbVR5cGU+Rm9ybXVsYTwvSXRlbVR5cGU+PEl0ZW1QYXRoPlNlY3Rpb24xL1NhbXBsZSUyMEZpbGUlMjAoOCkvU291cmNlPC9JdGVtUGF0aD48L0l0ZW1Mb2NhdGlvbj48U3RhYmxlRW50cmllcyAvPjwvSXRlbT48SXRlbT48SXRlbUxvY2F0aW9uPjxJdGVtVHlwZT5Gb3JtdWxhPC9JdGVtVHlwZT48SXRlbVBhdGg+U2VjdGlvbjEvU2FtcGxlJTIwRmlsZSUyMCg4KS9GaWx0ZXJlZCUyMFJvd3M8L0l0ZW1QYXRoPjwvSXRlbUxvY2F0aW9uPjxTdGFibGVFbnRyaWVzIC8+PC9JdGVtPjxJdGVtPjxJdGVtTG9jYXRpb24+PEl0ZW1UeXBlPkZvcm11bGE8L0l0ZW1UeXBlPjxJdGVtUGF0aD5TZWN0aW9uMS9TYW1wbGUlMjBGaWxlJTIwKDgpL05hdmlnYXRpb24xPC9JdGVtUGF0aD48L0l0ZW1Mb2NhdGlvbj48U3RhYmxlRW50cmllcyAvPjwvSXRlbT48SXRlbT48SXRlbUxvY2F0aW9uPjxJdGVtVHlwZT5Gb3JtdWxhPC9JdGVtVHlwZT48SXRlbVBhdGg+U2VjdGlvbjEvVHJhbnNmb3JtJTIwU2FtcGxlJTIwRmlsZSUyMCg4KTwvSXRlbVBhdGg+PC9JdGVtTG9jYXRpb24+PFN0YWJsZUVudHJpZXM+PEVudHJ5IFR5cGU9IklzUHJpdmF0ZSIgVmFsdWU9ImwwIiAvPjxFbnRyeSBUeXBlPSJMb2FkVG9SZXBvcnREaXNhYmxlZCIgVmFsdWU9ImwxIiAvPjxFbnRyeSBUeXBlPSJRdWVyeUdyb3VwSUQiIFZhbHVlPSJzOWRiM2ZkYzYtZDUzMC00OGE1LWI0YTMtYTI5MjJjNmJlMDRj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TmFtZVVwZGF0ZWRBZnRlckZpbGwiIFZhbHVlPSJsMSIgLz48RW50cnkgVHlwZT0iRmlsbGVkQ29tcGxldGVSZXN1bHRUb1dvcmtzaGVldCIgVmFsdWU9ImwwIiAvPjxFbnRyeSBUeXBlPSJBZGRlZFRvRGF0YU1vZGVsIiBWYWx1ZT0ibDAiIC8+PEVudHJ5IFR5cGU9IkZpbGxFcnJvckNvZGUiIFZhbHVlPSJzVW5rbm93biIgLz48RW50cnkgVHlwZT0iRmlsbExhc3RVcGRhdGVkIiBWYWx1ZT0iZDIwMjItMDMtMzFUMjM6MzU6MzcuNjE0MDM2OVoiIC8+PEVudHJ5IFR5cGU9IkZpbGxTdGF0dXMiIFZhbHVlPSJzQ29tcGxldGUiIC8+PC9TdGFibGVFbnRyaWVzPjwvSXRlbT48SXRlbT48SXRlbUxvY2F0aW9uPjxJdGVtVHlwZT5Gb3JtdWxhPC9JdGVtVHlwZT48SXRlbVBhdGg+U2VjdGlvbjEvVHJhbnNmb3JtJTIwU2FtcGxlJTIwRmlsZSUyMCg4KS9Tb3VyY2U8L0l0ZW1QYXRoPjwvSXRlbUxvY2F0aW9uPjxTdGFibGVFbnRyaWVzIC8+PC9JdGVtPjxJdGVtPjxJdGVtTG9jYXRpb24+PEl0ZW1UeXBlPkZvcm11bGE8L0l0ZW1UeXBlPjxJdGVtUGF0aD5TZWN0aW9uMS9UcmFuc2Zvcm0lMjBTYW1wbGUlMjBGaWxlJTIwKDgpL1NoZWV0X1NoZWV0PC9JdGVtUGF0aD48L0l0ZW1Mb2NhdGlvbj48U3RhYmxlRW50cmllcyAvPjwvSXRlbT48SXRlbT48SXRlbUxvY2F0aW9uPjxJdGVtVHlwZT5Gb3JtdWxhPC9JdGVtVHlwZT48SXRlbVBhdGg+U2VjdGlvbjEvVHJhbnNmb3JtJTIwU2FtcGxlJTIwRmlsZSUyMCg4KS9Qcm9tb3RlZCUyMEhlYWRlcnM8L0l0ZW1QYXRoPjwvSXRlbUxvY2F0aW9uPjxTdGFibGVFbnRyaWVzIC8+PC9JdGVtPjxJdGVtPjxJdGVtTG9jYXRpb24+PEl0ZW1UeXBlPkZvcm11bGE8L0l0ZW1UeXBlPjxJdGVtUGF0aD5TZWN0aW9uMS9UcmFuc2Zvcm0lMjBGaWxlJTIwKDgpPC9JdGVtUGF0aD48L0l0ZW1Mb2NhdGlvbj48U3RhYmxlRW50cmllcz48RW50cnkgVHlwZT0iTG9hZFRvUmVwb3J0RGlzYWJsZWQiIFZhbHVlPSJsMSIgLz48RW50cnkgVHlwZT0iUXVlcnlHcm91cElEIiBWYWx1ZT0iczkxZmE0ODRmLTUzY2UtNGNiYi1hNTFmLTkwZWE1YjI5N2JmN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RmlsbEVycm9yQ29kZSIgVmFsdWU9InNVbmtub3duIiAvPjxFbnRyeSBUeXBlPSJBZGRlZFRvRGF0YU1vZGVsIiBWYWx1ZT0ibDAiIC8+PEVudHJ5IFR5cGU9IkZpbGxMYXN0VXBkYXRlZCIgVmFsdWU9ImQyMDIyLTA0LTI3VDE0OjIzOjE5LjQ2MTIxNDhaIiAvPjxFbnRyeSBUeXBlPSJGaWxsU3RhdHVzIiBWYWx1ZT0ic0NvbXBsZXRlIiAvPjwvU3RhYmxlRW50cmllcz48L0l0ZW0+PEl0ZW0+PEl0ZW1Mb2NhdGlvbj48SXRlbVR5cGU+Rm9ybXVsYTwvSXRlbVR5cGU+PEl0ZW1QYXRoPlNlY3Rpb24xL1RyYW5zZm9ybSUyMEZpbGUlMjAoOCkvU291cmNlPC9JdGVtUGF0aD48L0l0ZW1Mb2NhdGlvbj48U3RhYmxlRW50cmllcyAvPjwvSXRlbT48SXRlbT48SXRlbUxvY2F0aW9uPjxJdGVtVHlwZT5Gb3JtdWxhPC9JdGVtVHlwZT48SXRlbVBhdGg+U2VjdGlvbjEvUGFyYW1ldGVyOTwvSXRlbVBhdGg+PC9JdGVtTG9jYXRpb24+PFN0YWJsZUVudHJpZXM+PEVudHJ5IFR5cGU9IklzUHJpdmF0ZSIgVmFsdWU9ImwwIiAvPjxFbnRyeSBUeXBlPSJMb2FkVG9SZXBvcnREaXNhYmxlZCIgVmFsdWU9ImwxIiAvPjxFbnRyeSBUeXBlPSJRdWVyeUdyb3VwSUQiIFZhbHVlPSJzNTI2ZTM3MzEtYTk0My00NGEzLTgwNmQtZWQ0N2I3YzZkMDkz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RmlsbGVkQ29tcGxldGVSZXN1bHRUb1dvcmtzaGVldCIgVmFsdWU9ImwwIiAvPjxFbnRyeSBUeXBlPSJBZGRlZFRvRGF0YU1vZGVsIiBWYWx1ZT0ibDAiIC8+PEVudHJ5IFR5cGU9IkZpbGxFcnJvckNvZGUiIFZhbHVlPSJzVW5rbm93biIgLz48RW50cnkgVHlwZT0iRmlsbExhc3RVcGRhdGVkIiBWYWx1ZT0iZDIwMjItMDQtMjdUMTQ6MjM6MTkuNzgzMjAyMloiIC8+PEVudHJ5IFR5cGU9IkZpbGxTdGF0dXMiIFZhbHVlPSJzQ29tcGxldGUiIC8+PC9TdGFibGVFbnRyaWVzPjwvSXRlbT48SXRlbT48SXRlbUxvY2F0aW9uPjxJdGVtVHlwZT5Gb3JtdWxhPC9JdGVtVHlwZT48SXRlbVBhdGg+U2VjdGlvbjEvU2FtcGxlJTIwRmlsZSUyMCg5KTwvSXRlbVBhdGg+PC9JdGVtTG9jYXRpb24+PFN0YWJsZUVudHJpZXM+PEVudHJ5IFR5cGU9IklzUHJpdmF0ZSIgVmFsdWU9ImwwIiAvPjxFbnRyeSBUeXBlPSJGaWxsRW5hYmxlZCIgVmFsdWU9ImwwIiAvPjxFbnRyeSBUeXBlPSJGaWxsU3RhdHVzIiBWYWx1ZT0ic0NvbXBsZXRlIiAvPjxFbnRyeSBUeXBlPSJCdWZmZXJOZXh0UmVmcmVzaCIgVmFsdWU9ImwxIiAvPjxFbnRyeSBUeXBlPSJSZXN1bHRUeXBlIiBWYWx1ZT0ic0V4Y2VwdGlvbiIgLz48RW50cnkgVHlwZT0iTmFtZVVwZGF0ZWRBZnRlckZpbGwiIFZhbHVlPSJsMSIgLz48RW50cnkgVHlwZT0iRmlsbFRhcmdldCIgVmFsdWU9InNSZXBvcnRlX0NvbnNvbGlkYWNpw7NuXzIwMjJfX19Db3B5IiAvPjxFbnRyeSBUeXBlPSJGaWxsZWRDb21wbGV0ZVJlc3VsdFRvV29ya3NoZWV0IiBWYWx1ZT0ibDAiIC8+PEVudHJ5IFR5cGU9IlJlbGF0aW9uc2hpcEluZm9Db250YWluZXIiIFZhbHVlPSJzeyZxdW90O2NvbHVtbkNvdW50JnF1b3Q7OjM1LCZxdW90O2tleUNvbHVtbk5hbWVzJnF1b3Q7OltdLCZxdW90O3F1ZXJ5UmVsYXRpb25zaGlwcyZxdW90OzpbXSwmcXVvdDtjb2x1bW5JZGVudGl0aWVzJnF1b3Q7OlsmcXVvdDtTZWN0aW9uMS9SZXBvcnRlIENvbnNvbGlkYWNpw7NuIDIwMjIgLSBDb3B5L0NoYW5nZWQgVHlwZS57Tm9tYnJlIENvb3JkaW5hZG9yYSwxfSZxdW90OywmcXVvdDtTZWN0aW9uMS9SZXBvcnRlIENvbnNvbGlkYWNpw7NuIDIwMjIgLSBDb3B5L0NoYW5nZWQgVHlwZS57Tm9tYnJlIG1lbnRvciwyfSZxdW90OywmcXVvdDtTZWN0aW9uMS9SZXBvcnRlIENvbnNvbGlkYWNpw7NuIDIwMjIgLSBDb3B5L0NoYW5nZWQgVHlwZS57RGVwYXJ0YW1lbnRvIElFLDN9JnF1b3Q7LCZxdW90O1NlY3Rpb24xL1JlcG9ydGUgQ29uc29saWRhY2nDs24gMjAyMiAtIENvcHkvQ2hhbmdlZCBUeXBlLntNdW5pY2lwaW8gSUUsNH0mcXVvdDssJnF1b3Q7U2VjdGlvbjEvUmVwb3J0ZSBDb25zb2xpZGFjacOzbiAyMDIyIC0gQ29weS9DaGFuZ2VkIFR5cGUue05vbWJyZSBJbnN0aXR1Y2nDs24gRWR1Y2F0aXZhLDV9JnF1b3Q7LCZxdW90O1NlY3Rpb24xL1JlcG9ydGUgQ29uc29saWRhY2nDs24gMjAyMiAtIENvcHkvQ2hhbmdlZCBUeXBlLntDw7NkaWdvIERBTkUgSUUsNn0mcXVvdDssJnF1b3Q7U2VjdGlvbjEvUmVwb3J0ZSBDb25zb2xpZGFjacOzbiAyMDIyIC0gQ29weS9DaGFuZ2VkIFR5cGUue0ZlY2hhIGRlIGxsYW1hZGEgaW5pY2lhbCw3fSZxdW90OywmcXVvdDtTZWN0aW9uMS9SZXBvcnRlIENvbnNvbGlkYWNpw7NuIDIwMjIgLSBDb3B5L0NoYW5nZWQgVHlwZS57SG9yYSBwcmltZXJhIGxsYW1hZGEsOH0mcXVvdDssJnF1b3Q7U2VjdGlvbjEvUmVwb3J0ZSBDb25zb2xpZGFjacOzbiAyMDIyIC0gQ29weS9DaGFuZ2VkIFR5cGUue0VzdGFkbyBsbGFtYWRhLDl9JnF1b3Q7LCZxdW90O1NlY3Rpb24xL1JlcG9ydGUgQ29uc29saWRhY2nDs24gMjAyMiAtIENvcHkvQ2hhbmdlZCBUeXBlLntPYnNlcnZhY2lvbmVzIExsYW1hZGEsMTB9JnF1b3Q7LCZxdW90O1NlY3Rpb24xL1JlcG9ydGUgQ29uc29saWRhY2nDs24gMjAyMiAtIENvcHkvQ2hhbmdlZCBUeXBlLntGZWNoYSBSZXUgSW5pY2lhbCBEaXJlY3Rpdm9zIGNvcHkgY29weSwxMX0mcXVvdDssJnF1b3Q7U2VjdGlvbjEvUmVwb3J0ZSBDb25zb2xpZGFjacOzbiAyMDIyIC0gQ29weS9DaGFuZ2VkIFR5cGUue0VzdGFkbyBSSUQsMTJ9JnF1b3Q7LCZxdW90O1NlY3Rpb24xL1JlcG9ydGUgQ29uc29saWRhY2nDs24gMjAyMiAtIENvcHkvQ2hhbmdlZCBUeXBlLntBcGxpYy4gRGlhZ27Ds3N0aWNvLDEzfSZxdW90OywmcXVvdDtTZWN0aW9uMS9SZXBvcnRlIENvbnNvbGlkYWNpw7NuIDIwMjIgLSBDb3B5L0NoYW5nZWQgVHlwZS57RXN0YWRvIEFwbGljLiBEaWFnbsOzc3RpY28sMTR9JnF1b3Q7LCZxdW90O1NlY3Rpb24xL1JlcG9ydGUgQ29uc29saWRhY2nDs24gMjAyMiAtIENvcHkvQ2hhbmdlZCBUeXBlLntFbnRyZXZpc3RhIERpcmVjdGl2bywxNX0mcXVvdDssJnF1b3Q7U2VjdGlvbjEvUmVwb3J0ZSBDb25zb2xpZGFjacOzbiAyMDIyIC0gQ29weS9DaGFuZ2VkIFR5cGUue0VzdGFkbyBFbnRyZXZpc3RhIERpcmVjdGl2b3MsMTZ9JnF1b3Q7LCZxdW90O1NlY3Rpb24xL1JlcG9ydGUgQ29uc29saWRhY2nDs24gMjAyMiAtIENvcHkvQ2hhbmdlZCBUeXBlLntFbmN1ZXN0YSBFc3R1ZGlhbnRlcywxN30mcXVvdDssJnF1b3Q7U2VjdGlvbjEvUmVwb3J0ZSBDb25zb2xpZGFjacOzbiAyMDIyIC0gQ29weS9DaGFuZ2VkIFR5cGUue0VzdGFkbyBFbmN1ZXN0YSBFc3R1ZGlhbnRlcywxOH0mcXVvdDssJnF1b3Q7U2VjdGlvbjEvUmVwb3J0ZSBDb25zb2xpZGFjacOzbiAyMDIyIC0gQ29weS9DaGFuZ2VkIFR5cGUue09ic2VydmFjacOzbiBkZSBBdWxhLDE5fSZxdW90OywmcXVvdDtTZWN0aW9uMS9SZXBvcnRlIENvbnNvbGlkYWNpw7NuIDIwMjIgLSBDb3B5L0NoYW5nZWQgVHlwZS57RXN0YWRvIE9icyBBdWxhLDIwfSZxdW90OywmcXVvdDtTZWN0aW9uMS9SZXBvcnRlIENvbnNvbGlkYWNpw7NuIDIwMjIgLSBDb3B5L0NoYW5nZWQgVHlwZS57TGFzdCBNb2RpZmllZCBCeSwyMX0mcXVvdDssJnF1b3Q7U2VjdGlvbjEvUmVwb3J0ZSBDb25zb2xpZGFjacOzbiAyMDIyIC0gQ29weS9DaGFuZ2VkIFR5cGUue0xhc3QgTW9kaWZpZWQsMjJ9JnF1b3Q7LCZxdW90O1NlY3Rpb24xL1JlcG9ydGUgQ29uc29saWRhY2nDs24gMjAyMiAtIENvcHkvQ2hhbmdlZCBUeXBlLntFbmxhY2UgRHJpdmUgRXZpZGVuY2lhcyBNSSwyM30mcXVvdDssJnF1b3Q7U2VjdGlvbjEvUmVwb3J0ZSBDb25zb2xpZGFjacOzbiAyMDIyIC0gQ29weS9DaGFuZ2VkIFR5cGUue0FjdGEsMjR9JnF1b3Q7LCZxdW90O1NlY3Rpb24xL1JlcG9ydGUgQ29uc29saWRhY2nDs24gMjAyMiAtIENvcHkvQ2hhbmdlZCBUeXBlLntWbyBDb29yLiBBY3RhLDI1fSZxdW90OywmcXVvdDtTZWN0aW9uMS9SZXBvcnRlIENvbnNvbGlkYWNpw7NuIDIwMjIgLSBDb3B5L0NoYW5nZWQgVHlwZS57Rm90b3MgVmlzaXRhLDI2fSZxdW90OywmcXVvdDtTZWN0aW9uMS9SZXBvcnRlIENvbnNvbGlkYWNpw7NuIDIwMjIgLSBDb3B5L0NoYW5nZWQgVHlwZS57Vm8gQ29vciBGb3RvcywyN30mcXVvdDssJnF1b3Q7U2VjdGlvbjEvUmVwb3J0ZSBDb25zb2xpZGFjacOzbiAyMDIyIC0gQ29weS9DaGFuZ2VkIFR5cGUue1BhbnRhbGxhem8gT2JzIEF1bGEsMjh9JnF1b3Q7LCZxdW90O1NlY3Rpb24xL1JlcG9ydGUgQ29uc29saWRhY2nDs24gMjAyMiAtIENvcHkvQ2hhbmdlZCBUeXBlLntWbyBDb29yZCBPYnMgQXVsYSwyOX0mcXVvdDssJnF1b3Q7U2VjdGlvbjEvUmVwb3J0ZSBDb25zb2xpZGFjacOzbiAyMDIyIC0gQ29weS9DaGFuZ2VkIFR5cGUue1BsYW4gZGUgdHJhYmFqbyBJRSwzMH0mcXVvdDssJnF1b3Q7U2VjdGlvbjEvUmVwb3J0ZSBDb25zb2xpZGFjacOzbiAyMDIyIC0gQ29weS9DaGFuZ2VkIFR5cGUue1ZvIENvb3IgUGxhbiBUcmFiYWpvLDMxfSZxdW90OywmcXVvdDtTZWN0aW9uMS9SZXBvcnRlIENvbnNvbGlkYWNpw7NuIDIwMjIgLSBDb3B5L0NoYW5nZWQgVHlwZS57Q2hlY2sgTWVudG9yZXMsMzJ9JnF1b3Q7LCZxdW90O1NlY3Rpb24xL1JlcG9ydGUgQ29uc29saWRhY2nDs24gMjAyMiAtIENvcHkvQ2hhbmdlZCBUeXBlLntWbyBDb29yZGluYWNpw7NuIEV2aWRlbmNpYXMsMzN9JnF1b3Q7LCZxdW90O1NlY3Rpb24xL1JlcG9ydGUgQ29uc29saWRhY2nDs24gMjAyMiAtIENvcHkvQ2hhbmdlZCBUeXBlLntWbyBDb29yZCBFdmksMzR9JnF1b3Q7LCZxdW90O1NlY3Rpb24xL1JlcG9ydGUgQ29uc29saWRhY2nDs24gMjAyMiAtIENvcHkvQ2hhbmdlZCBUeXBlLntPYnNlcnZhY2lvbmVzIENvb3JkaSBjb3B5LDM1fSZxdW90O10sJnF1b3Q7Q29sdW1uQ291bnQmcXVvdDs6MzUsJnF1b3Q7S2V5Q29sdW1uTmFtZXMmcXVvdDs6W10sJnF1b3Q7Q29sdW1uSWRlbnRpdGllcyZxdW90OzpbJnF1b3Q7U2VjdGlvbjEvUmVwb3J0ZSBDb25zb2xpZGFjacOzbiAyMDIyIC0gQ29weS9DaGFuZ2VkIFR5cGUue05vbWJyZSBDb29yZGluYWRvcmEsMX0mcXVvdDssJnF1b3Q7U2VjdGlvbjEvUmVwb3J0ZSBDb25zb2xpZGFjacOzbiAyMDIyIC0gQ29weS9DaGFuZ2VkIFR5cGUue05vbWJyZSBtZW50b3IsMn0mcXVvdDssJnF1b3Q7U2VjdGlvbjEvUmVwb3J0ZSBDb25zb2xpZGFjacOzbiAyMDIyIC0gQ29weS9DaGFuZ2VkIFR5cGUue0RlcGFydGFtZW50byBJRSwzfSZxdW90OywmcXVvdDtTZWN0aW9uMS9SZXBvcnRlIENvbnNvbGlkYWNpw7NuIDIwMjIgLSBDb3B5L0NoYW5nZWQgVHlwZS57TXVuaWNpcGlvIElFLDR9JnF1b3Q7LCZxdW90O1NlY3Rpb24xL1JlcG9ydGUgQ29uc29saWRhY2nDs24gMjAyMiAtIENvcHkvQ2hhbmdlZCBUeXBlLntOb21icmUgSW5zdGl0dWNpw7NuIEVkdWNhdGl2YSw1fSZxdW90OywmcXVvdDtTZWN0aW9uMS9SZXBvcnRlIENvbnNvbGlkYWNpw7NuIDIwMjIgLSBDb3B5L0NoYW5nZWQgVHlwZS57Q8OzZGlnbyBEQU5FIElFLDZ9JnF1b3Q7LCZxdW90O1NlY3Rpb24xL1JlcG9ydGUgQ29uc29saWRhY2nDs24gMjAyMiAtIENvcHkvQ2hhbmdlZCBUeXBlLntGZWNoYSBkZSBsbGFtYWRhIGluaWNpYWwsN30mcXVvdDssJnF1b3Q7U2VjdGlvbjEvUmVwb3J0ZSBDb25zb2xpZGFjacOzbiAyMDIyIC0gQ29weS9DaGFuZ2VkIFR5cGUue0hvcmEgcHJpbWVyYSBsbGFtYWRhLDh9JnF1b3Q7LCZxdW90O1NlY3Rpb24xL1JlcG9ydGUgQ29uc29saWRhY2nDs24gMjAyMiAtIENvcHkvQ2hhbmdlZCBUeXBlLntFc3RhZG8gbGxhbWFkYSw5fSZxdW90OywmcXVvdDtTZWN0aW9uMS9SZXBvcnRlIENvbnNvbGlkYWNpw7NuIDIwMjIgLSBDb3B5L0NoYW5nZWQgVHlwZS57T2JzZXJ2YWNpb25lcyBMbGFtYWRhLDEwfSZxdW90OywmcXVvdDtTZWN0aW9uMS9SZXBvcnRlIENvbnNvbGlkYWNpw7NuIDIwMjIgLSBDb3B5L0NoYW5nZWQgVHlwZS57RmVjaGEgUmV1IEluaWNpYWwgRGlyZWN0aXZvcyBjb3B5IGNvcHksMTF9JnF1b3Q7LCZxdW90O1NlY3Rpb24xL1JlcG9ydGUgQ29uc29saWRhY2nDs24gMjAyMiAtIENvcHkvQ2hhbmdlZCBUeXBlLntFc3RhZG8gUklELDEyfSZxdW90OywmcXVvdDtTZWN0aW9uMS9SZXBvcnRlIENvbnNvbGlkYWNpw7NuIDIwMjIgLSBDb3B5L0NoYW5nZWQgVHlwZS57QXBsaWMuIERpYWduw7NzdGljbywxM30mcXVvdDssJnF1b3Q7U2VjdGlvbjEvUmVwb3J0ZSBDb25zb2xpZGFjacOzbiAyMDIyIC0gQ29weS9DaGFuZ2VkIFR5cGUue0VzdGFkbyBBcGxpYy4gRGlhZ27Ds3N0aWNvLDE0fSZxdW90OywmcXVvdDtTZWN0aW9uMS9SZXBvcnRlIENvbnNvbGlkYWNpw7NuIDIwMjIgLSBDb3B5L0NoYW5nZWQgVHlwZS57RW50cmV2aXN0YSBEaXJlY3Rpdm8sMTV9JnF1b3Q7LCZxdW90O1NlY3Rpb24xL1JlcG9ydGUgQ29uc29saWRhY2nDs24gMjAyMiAtIENvcHkvQ2hhbmdlZCBUeXBlLntFc3RhZG8gRW50cmV2aXN0YSBEaXJlY3Rpdm9zLDE2fSZxdW90OywmcXVvdDtTZWN0aW9uMS9SZXBvcnRlIENvbnNvbGlkYWNpw7NuIDIwMjIgLSBDb3B5L0NoYW5nZWQgVHlwZS57RW5jdWVzdGEgRXN0dWRpYW50ZXMsMTd9JnF1b3Q7LCZxdW90O1NlY3Rpb24xL1JlcG9ydGUgQ29uc29saWRhY2nDs24gMjAyMiAtIENvcHkvQ2hhbmdlZCBUeXBlLntFc3RhZG8gRW5jdWVzdGEgRXN0dWRpYW50ZXMsMTh9JnF1b3Q7LCZxdW90O1NlY3Rpb24xL1JlcG9ydGUgQ29uc29saWRhY2nDs24gMjAyMiAtIENvcHkvQ2hhbmdlZCBUeXBlLntPYnNlcnZhY2nDs24gZGUgQXVsYSwxOX0mcXVvdDssJnF1b3Q7U2VjdGlvbjEvUmVwb3J0ZSBDb25zb2xpZGFjacOzbiAyMDIyIC0gQ29weS9DaGFuZ2VkIFR5cGUue0VzdGFkbyBPYnMgQXVsYSwyMH0mcXVvdDssJnF1b3Q7U2VjdGlvbjEvUmVwb3J0ZSBDb25zb2xpZGFjacOzbiAyMDIyIC0gQ29weS9DaGFuZ2VkIFR5cGUue0xhc3QgTW9kaWZpZWQgQnksMjF9JnF1b3Q7LCZxdW90O1NlY3Rpb24xL1JlcG9ydGUgQ29uc29saWRhY2nDs24gMjAyMiAtIENvcHkvQ2hhbmdlZCBUeXBlLntMYXN0IE1vZGlmaWVkLDIyfSZxdW90OywmcXVvdDtTZWN0aW9uMS9SZXBvcnRlIENvbnNvbGlkYWNpw7NuIDIwMjIgLSBDb3B5L0NoYW5nZWQgVHlwZS57RW5sYWNlIERyaXZlIEV2aWRlbmNpYXMgTUksMjN9JnF1b3Q7LCZxdW90O1NlY3Rpb24xL1JlcG9ydGUgQ29uc29saWRhY2nDs24gMjAyMiAtIENvcHkvQ2hhbmdlZCBUeXBlLntBY3RhLDI0fSZxdW90OywmcXVvdDtTZWN0aW9uMS9SZXBvcnRlIENvbnNvbGlkYWNpw7NuIDIwMjIgLSBDb3B5L0NoYW5nZWQgVHlwZS57Vm8gQ29vci4gQWN0YSwyNX0mcXVvdDssJnF1b3Q7U2VjdGlvbjEvUmVwb3J0ZSBDb25zb2xpZGFjacOzbiAyMDIyIC0gQ29weS9DaGFuZ2VkIFR5cGUue0ZvdG9zIFZpc2l0YSwyNn0mcXVvdDssJnF1b3Q7U2VjdGlvbjEvUmVwb3J0ZSBDb25zb2xpZGFjacOzbiAyMDIyIC0gQ29weS9DaGFuZ2VkIFR5cGUue1ZvIENvb3IgRm90b3MsMjd9JnF1b3Q7LCZxdW90O1NlY3Rpb24xL1JlcG9ydGUgQ29uc29saWRhY2nDs24gMjAyMiAtIENvcHkvQ2hhbmdlZCBUeXBlLntQYW50YWxsYXpvIE9icyBBdWxhLDI4fSZxdW90OywmcXVvdDtTZWN0aW9uMS9SZXBvcnRlIENvbnNvbGlkYWNpw7NuIDIwMjIgLSBDb3B5L0NoYW5nZWQgVHlwZS57Vm8gQ29vcmQgT2JzIEF1bGEsMjl9JnF1b3Q7LCZxdW90O1NlY3Rpb24xL1JlcG9ydGUgQ29uc29saWRhY2nDs24gMjAyMiAtIENvcHkvQ2hhbmdlZCBUeXBlLntQbGFuIGRlIHRyYWJham8gSUUsMzB9JnF1b3Q7LCZxdW90O1NlY3Rpb24xL1JlcG9ydGUgQ29uc29saWRhY2nDs24gMjAyMiAtIENvcHkvQ2hhbmdlZCBUeXBlLntWbyBDb29yIFBsYW4gVHJhYmFqbywzMX0mcXVvdDssJnF1b3Q7U2VjdGlvbjEvUmVwb3J0ZSBDb25zb2xpZGFjacOzbiAyMDIyIC0gQ29weS9DaGFuZ2VkIFR5cGUue0NoZWNrIE1lbnRvcmVzLDMyfSZxdW90OywmcXVvdDtTZWN0aW9uMS9SZXBvcnRlIENvbnNvbGlkYWNpw7NuIDIwMjIgLSBDb3B5L0NoYW5nZWQgVHlwZS57Vm8gQ29vcmRpbmFjacOzbiBFdmlkZW5jaWFzLDMzfSZxdW90OywmcXVvdDtTZWN0aW9uMS9SZXBvcnRlIENvbnNvbGlkYWNpw7NuIDIwMjIgLSBDb3B5L0NoYW5nZWQgVHlwZS57Vm8gQ29vcmQgRXZpLDM0fSZxdW90OywmcXVvdDtTZWN0aW9uMS9SZXBvcnRlIENvbnNvbGlkYWNpw7NuIDIwMjIgLSBDb3B5L0NoYW5nZWQgVHlwZS57T2JzZXJ2YWNpb25lcyBDb29yZGkgY29weSwzNX0mcXVvdDtdLCZxdW90O1JlbGF0aW9uc2hpcEluZm8mcXVvdDs6W119IiAvPjxFbnRyeSBUeXBlPSJGaWxsQ29sdW1uVHlwZXMiIFZhbHVlPSJzQmdZR0JnWURDUUFHQUFrR0NRWUpCZ0FHQUFZR0J3QUdCZ1lHQmdZR0JnWUdCd0E9IiAvPjxFbnRyeSBUeXBlPSJGaWxsQ29sdW1uTmFtZXMiIFZhbHVlPSJzWyZxdW90O05vbWJyZSBDb29yZGluYWRvcmEmcXVvdDssJnF1b3Q7Tm9tYnJlIG1lbnRvciZxdW90OywmcXVvdDtEZXBhcnRhbWVudG8gSUUmcXVvdDssJnF1b3Q7TXVuaWNpcGlvIElFJnF1b3Q7LCZxdW90O05vbWJyZSBJbnN0aXR1Y2nDs24gRWR1Y2F0aXZhJnF1b3Q7LCZxdW90O0PDs2RpZ28gREFORSBJRSZxdW90OywmcXVvdDtGZWNoYSBkZSBsbGFtYWRhIGluaWNpYWwmcXVvdDssJnF1b3Q7SG9yYSBwcmltZXJhIGxsYW1hZGEmcXVvdDssJnF1b3Q7RXN0YWRvIGxsYW1hZGEmcXVvdDssJnF1b3Q7T2JzZXJ2YWNpb25lcyBMbGFtYWRhJnF1b3Q7LCZxdW90O0ZlY2hhIFJldSBJbmljaWFsIERpcmVjdGl2b3MgY29weSBjb3B5JnF1b3Q7LCZxdW90O0VzdGFkbyBSSUQmcXVvdDssJnF1b3Q7QXBsaWMuIERpYWduw7NzdGljbyZxdW90OywmcXVvdDtFc3RhZG8gQXBsaWMuIERpYWduw7NzdGljbyZxdW90OywmcXVvdDtFbnRyZXZpc3RhIERpcmVjdGl2byZxdW90OywmcXVvdDtFc3RhZG8gRW50cmV2aXN0YSBEaXJlY3Rpdm9zJnF1b3Q7LCZxdW90O0VuY3Vlc3RhIEVzdHVkaWFudGVzJnF1b3Q7LCZxdW90O0VzdGFkbyBFbmN1ZXN0YSBFc3R1ZGlhbnRlcyZxdW90OywmcXVvdDtPYnNlcnZhY2nDs24gZGUgQXVsYSZxdW90OywmcXVvdDtFc3RhZG8gT2JzIEF1bGEmcXVvdDssJnF1b3Q7TGFzdCBNb2RpZmllZCBCeSZxdW90OywmcXVvdDtMYXN0IE1vZGlmaWVkJnF1b3Q7LCZxdW90O0VubGFjZSBEcml2ZSBFdmlkZW5jaWFzIE1JJnF1b3Q7LCZxdW90O0FjdGEmcXVvdDssJnF1b3Q7Vm8gQ29vci4gQWN0YSZxdW90OywmcXVvdDtGb3RvcyBWaXNpdGEmcXVvdDssJnF1b3Q7Vm8gQ29vciBGb3RvcyZxdW90OywmcXVvdDtQYW50YWxsYXpvIE9icyBBdWxhJnF1b3Q7LCZxdW90O1ZvIENvb3JkIE9icyBBdWxhJnF1b3Q7LCZxdW90O1BsYW4gZGUgdHJhYmFqbyBJRSZxdW90OywmcXVvdDtWbyBDb29yIFBsYW4gVHJhYmFqbyZxdW90OywmcXVvdDtDaGVjayBNZW50b3JlcyZxdW90OywmcXVvdDtWbyBDb29yZGluYWNpw7NuIEV2aWRlbmNpYXMmcXVvdDssJnF1b3Q7Vm8gQ29vcmQgRXZpJnF1b3Q7LCZxdW90O09ic2VydmFjaW9uZXMgQ29vcmRpIGNvcHkmcXVvdDtdIiAvPjxFbnRyeSBUeXBlPSJRdWVyeUlEIiBWYWx1ZT0iczcxNTA4NDYzLTllMDctNGU4NS05YTE2LTQ1Y2M4M2FjNTM5YiIgLz48RW50cnkgVHlwZT0iRmlsbFRvRGF0YU1vZGVsRW5hYmxlZCIgVmFsdWU9ImwwIiAvPjxFbnRyeSBUeXBlPSJGaWxsTGFzdFVwZGF0ZWQiIFZhbHVlPSJkMjAyMi0wNC0yN1QxNDoyMzoxOS44MjUxNTQ5WiIgLz48RW50cnkgVHlwZT0iRmlsbE9iamVjdFR5cGUiIFZhbHVlPSJzQ29ubmVjdGlvbk9ubHkiIC8+PEVudHJ5IFR5cGU9IkZpbGxFcnJvckNvZGUiIFZhbHVlPSJzVW5rbm93biIgLz48RW50cnkgVHlwZT0iQWRkZWRUb0RhdGFNb2RlbCIgVmFsdWU9ImwwIiAvPjxFbnRyeSBUeXBlPSJMb2FkVG9SZXBvcnREaXNhYmxlZCIgVmFsdWU9ImwxIiAvPjxFbnRyeSBUeXBlPSJRdWVyeUdyb3VwSUQiIFZhbHVlPSJzNTI2ZTM3MzEtYTk0My00NGEzLTgwNmQtZWQ0N2I3YzZkMDkzIiAvPjwvU3RhYmxlRW50cmllcz48L0l0ZW0+PEl0ZW0+PEl0ZW1Mb2NhdGlvbj48SXRlbVR5cGU+Rm9ybXVsYTwvSXRlbVR5cGU+PEl0ZW1QYXRoPlNlY3Rpb24xL1NhbXBsZSUyMEZpbGUlMjAoOSkvU291cmNlPC9JdGVtUGF0aD48L0l0ZW1Mb2NhdGlvbj48U3RhYmxlRW50cmllcyAvPjwvSXRlbT48SXRlbT48SXRlbUxvY2F0aW9uPjxJdGVtVHlwZT5Gb3JtdWxhPC9JdGVtVHlwZT48SXRlbVBhdGg+U2VjdGlvbjEvU2FtcGxlJTIwRmlsZSUyMCg5KS9GaWx0ZXJlZCUyMFJvd3M8L0l0ZW1QYXRoPjwvSXRlbUxvY2F0aW9uPjxTdGFibGVFbnRyaWVzIC8+PC9JdGVtPjxJdGVtPjxJdGVtTG9jYXRpb24+PEl0ZW1UeXBlPkZvcm11bGE8L0l0ZW1UeXBlPjxJdGVtUGF0aD5TZWN0aW9uMS9TYW1wbGUlMjBGaWxlJTIwKDkpL0MlM0ElNUNVc2VycyU1Q2RhdmlkbW9uY2xvdSU1Q0RvY3VtZW50cyU1Q1JlcG9ydGUlMjBDb25zb2xpZGFjaSVDMyVCM24lMjAyMDIyJTIwLSUyMENvcHklMjAtJTIwQ29weSU1Q19SZXBvcnRlJTIwQ29vcmRpbmFkb3JhJTIwVml2aWFuYSUyMFZlcmRlemElMjB4bHN4PC9JdGVtUGF0aD48L0l0ZW1Mb2NhdGlvbj48U3RhYmxlRW50cmllcyAvPjwvSXRlbT48SXRlbT48SXRlbUxvY2F0aW9uPjxJdGVtVHlwZT5Gb3JtdWxhPC9JdGVtVHlwZT48SXRlbVBhdGg+U2VjdGlvbjEvVHJhbnNmb3JtJTIwU2FtcGxlJTIwRmlsZSUyMCg5KTwvSXRlbVBhdGg+PC9JdGVtTG9jYXRpb24+PFN0YWJsZUVudHJpZXM+PEVudHJ5IFR5cGU9IklzUHJpdmF0ZSIgVmFsdWU9ImwwIiAvPjxFbnRyeSBUeXBlPSJMb2FkVG9SZXBvcnREaXNhYmxlZCIgVmFsdWU9ImwxIiAvPjxFbnRyeSBUeXBlPSJRdWVyeUdyb3VwSUQiIFZhbHVlPSJzNTc3ODg3NGQtZjk2Zi00NTk5LWIyMTEtNjA2OTcwM2YwMDJh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TmFtZVVwZGF0ZWRBZnRlckZpbGwiIFZhbHVlPSJsMSIgLz48RW50cnkgVHlwZT0iRmlsbGVkQ29tcGxldGVSZXN1bHRUb1dvcmtzaGVldCIgVmFsdWU9ImwwIiAvPjxFbnRyeSBUeXBlPSJBZGRlZFRvRGF0YU1vZGVsIiBWYWx1ZT0ibDAiIC8+PEVudHJ5IFR5cGU9IkZpbGxFcnJvckNvZGUiIFZhbHVlPSJzVW5rbm93biIgLz48RW50cnkgVHlwZT0iRmlsbExhc3RVcGRhdGVkIiBWYWx1ZT0iZDIwMjItMDQtMjdUMTQ6MjM6MTkuODEwMjY2MVoiIC8+PEVudHJ5IFR5cGU9IkZpbGxTdGF0dXMiIFZhbHVlPSJzQ29tcGxldGUiIC8+PC9TdGFibGVFbnRyaWVzPjwvSXRlbT48SXRlbT48SXRlbUxvY2F0aW9uPjxJdGVtVHlwZT5Gb3JtdWxhPC9JdGVtVHlwZT48SXRlbVBhdGg+U2VjdGlvbjEvVHJhbnNmb3JtJTIwU2FtcGxlJTIwRmlsZSUyMCg5KS9Tb3VyY2U8L0l0ZW1QYXRoPjwvSXRlbUxvY2F0aW9uPjxTdGFibGVFbnRyaWVzIC8+PC9JdGVtPjxJdGVtPjxJdGVtTG9jYXRpb24+PEl0ZW1UeXBlPkZvcm11bGE8L0l0ZW1UeXBlPjxJdGVtUGF0aD5TZWN0aW9uMS9UcmFuc2Zvcm0lMjBTYW1wbGUlMjBGaWxlJTIwKDkpL0hvamExX1NoZWV0PC9JdGVtUGF0aD48L0l0ZW1Mb2NhdGlvbj48U3RhYmxlRW50cmllcyAvPjwvSXRlbT48SXRlbT48SXRlbUxvY2F0aW9uPjxJdGVtVHlwZT5Gb3JtdWxhPC9JdGVtVHlwZT48SXRlbVBhdGg+U2VjdGlvbjEvVHJhbnNmb3JtJTIwU2FtcGxlJTIwRmlsZSUyMCg5KS9Qcm9tb3RlZCUyMEhlYWRlcnM8L0l0ZW1QYXRoPjwvSXRlbUxvY2F0aW9uPjxTdGFibGVFbnRyaWVzIC8+PC9JdGVtPjxJdGVtPjxJdGVtTG9jYXRpb24+PEl0ZW1UeXBlPkZvcm11bGE8L0l0ZW1UeXBlPjxJdGVtUGF0aD5TZWN0aW9uMS9UcmFuc2Zvcm0lMjBGaWxlJTIwKDkpPC9JdGVtUGF0aD48L0l0ZW1Mb2NhdGlvbj48U3RhYmxlRW50cmllcz48RW50cnkgVHlwZT0iTG9hZFRvUmVwb3J0RGlzYWJsZWQiIFZhbHVlPSJsMSIgLz48RW50cnkgVHlwZT0iUXVlcnlHcm91cElEIiBWYWx1ZT0iczUyNmUzNzMxLWE5NDMtNDRhMy04MDZkLWVkNDdiN2M2ZDA5My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0LTI3VDE0OjIzOjE5LjgzODUxMzdaIiAvPjxFbnRyeSBUeXBlPSJGaWxsU3RhdHVzIiBWYWx1ZT0ic0NvbXBsZXRlIiAvPjwvU3RhYmxlRW50cmllcz48L0l0ZW0+PEl0ZW0+PEl0ZW1Mb2NhdGlvbj48SXRlbVR5cGU+Rm9ybXVsYTwvSXRlbVR5cGU+PEl0ZW1QYXRoPlNlY3Rpb24xL1RyYW5zZm9ybSUyMEZpbGUlMjAoOSkvU291cmNlPC9JdGVtUGF0aD48L0l0ZW1Mb2NhdGlvbj48U3RhYmxlRW50cmllcyAvPjwvSXRlbT48SXRlbT48SXRlbUxvY2F0aW9uPjxJdGVtVHlwZT5Gb3JtdWxhPC9JdGVtVHlwZT48SXRlbVBhdGg+U2VjdGlvbjEvUmVwb3J0ZSUyMENvbnNvbGlkYWNpJUMzJUIzbiUyMDIwMjIlMjAtJTIwQ29weS9GaWx0ZXJlZCUyMFJvd3M8L0l0ZW1QYXRoPjwvSXRlbUxvY2F0aW9uPjxTdGFibGVFbnRyaWVzIC8+PC9JdGVtPjxJdGVtPjxJdGVtTG9jYXRpb24+PEl0ZW1UeXBlPkZvcm11bGE8L0l0ZW1UeXBlPjxJdGVtUGF0aD5TZWN0aW9uMS9QYXJhbWV0ZXIxMDwvSXRlbVBhdGg+PC9JdGVtTG9jYXRpb24+PFN0YWJsZUVudHJpZXM+PEVudHJ5IFR5cGU9IklzUHJpdmF0ZSIgVmFsdWU9ImwwIiAvPjxFbnRyeSBUeXBlPSJMb2FkVG9SZXBvcnREaXNhYmxlZCIgVmFsdWU9ImwxIiAvPjxFbnRyeSBUeXBlPSJRdWVyeUdyb3VwSUQiIFZhbHVlPSJzMWNiZjljYzUtMjU5Yy00MDc1LTkwZTMtYmQ4NTBlM2FiYzc2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FkZGVkVG9EYXRhTW9kZWwiIFZhbHVlPSJsMCIgLz48RW50cnkgVHlwZT0iRmlsbEVycm9yQ29kZSIgVmFsdWU9InNVbmtub3duIiAvPjxFbnRyeSBUeXBlPSJGaWxsTGFzdFVwZGF0ZWQiIFZhbHVlPSJkMjAyMi0wNC0yOVQyMjoyNTo0MS44MjM2MzA5WiIgLz48RW50cnkgVHlwZT0iRmlsbFN0YXR1cyIgVmFsdWU9InNDb21wbGV0ZSIgLz48RW50cnkgVHlwZT0iUmVzdWx0VHlwZSIgVmFsdWU9InNCaW5hcnkiIC8+PEVudHJ5IFR5cGU9IkJ1ZmZlck5leHRSZWZyZXNoIiBWYWx1ZT0ibDEiIC8+PC9TdGFibGVFbnRyaWVzPjwvSXRlbT48SXRlbT48SXRlbUxvY2F0aW9uPjxJdGVtVHlwZT5Gb3JtdWxhPC9JdGVtVHlwZT48SXRlbVBhdGg+U2VjdGlvbjEvU2FtcGxlJTIwRmlsZSUyMCgxMCk8L0l0ZW1QYXRoPjwvSXRlbUxvY2F0aW9uPjxTdGFibGVFbnRyaWVzPjxFbnRyeSBUeXBlPSJJc1ByaXZhdGUiIFZhbHVlPSJsMCIgLz48RW50cnkgVHlwZT0iRmlsbEVuYWJsZWQiIFZhbHVlPSJsMCIgLz48RW50cnkgVHlwZT0iRmlsbFN0YXR1cyIgVmFsdWU9InNDb21wbGV0ZSIgLz48RW50cnkgVHlwZT0iTmF2aWdhdGlvblN0ZXBOYW1lIiBWYWx1ZT0ic05hdmlnYXRpb24iIC8+PEVudHJ5IFR5cGU9Ik5hbWVVcGRhdGVkQWZ0ZXJGaWxsIiBWYWx1ZT0ibDAiIC8+PEVudHJ5IFR5cGU9IlJlc3VsdFR5cGUiIFZhbHVlPSJzQmluYXJ5IiAvPjxFbnRyeSBUeXBlPSJCdWZmZXJOZXh0UmVmcmVzaCIgVmFsdWU9ImwxIiAvPjxFbnRyeSBUeXBlPSJGaWxsZWRDb21wbGV0ZVJlc3VsdFRvV29ya3NoZWV0IiBWYWx1ZT0ibDAiIC8+PEVudHJ5IFR5cGU9IkZpbGxMYXN0VXBkYXRlZCIgVmFsdWU9ImQyMDIyLTA0LTI5VDIyOjI1OjQxLjgzNzQwMTNaIiAvPjxFbnRyeSBUeXBlPSJGaWxsVG9EYXRhTW9kZWxFbmFibGVkIiBWYWx1ZT0ibDAiIC8+PEVudHJ5IFR5cGU9IkZpbGxPYmplY3RUeXBlIiBWYWx1ZT0ic0Nvbm5lY3Rpb25Pbmx5IiAvPjxFbnRyeSBUeXBlPSJGaWxsRXJyb3JDb2RlIiBWYWx1ZT0ic1Vua25vd24iIC8+PEVudHJ5IFR5cGU9IlJlbGF0aW9uc2hpcEluZm9Db250YWluZXIiIFZhbHVlPSJzeyZxdW90O2NvbHVtbkNvdW50JnF1b3Q7OjYxLCZxdW90O2tleUNvbHVtbk5hbWVzJnF1b3Q7OltdLCZxdW90O3F1ZXJ5UmVsYXRpb25zaGlwcyZxdW90OzpbXSwmcXVvdDtjb2x1bW5JZGVudGl0aWVzJnF1b3Q7OlsmcXVvdDtTZWN0aW9uMS9SZXBvcnRlIENvbnNvbGlkYWNpw7NuIDIwMjIgLSBDb3B5L0NoYW5nZWQgVHlwZS57Tm9tYnJlIENvb3JkaW5hZG9yYSwxfSZxdW90OywmcXVvdDtTZWN0aW9uMS9SZXBvcnRlIENvbnNvbGlkYWNpw7NuIDIwMjIgLSBDb3B5L0NoYW5nZWQgVHlwZS57Tm9tYnJlIG1lbnRvciwyfSZxdW90OywmcXVvdDtTZWN0aW9uMS9SZXBvcnRlIENvbnNvbGlkYWNpw7NuIDIwMjIgLSBDb3B5L0NoYW5nZWQgVHlwZS57RGVwYXJ0YW1lbnRvIElFLDN9JnF1b3Q7LCZxdW90O1NlY3Rpb24xL1JlcG9ydGUgQ29uc29saWRhY2nDs24gMjAyMiAtIENvcHkvQ2hhbmdlZCBUeXBlLntNdW5pY2lwaW8gSUUsNH0mcXVvdDssJnF1b3Q7U2VjdGlvbjEvUmVwb3J0ZSBDb25zb2xpZGFjacOzbiAyMDIyIC0gQ29weS9DaGFuZ2VkIFR5cGUue05vbWJyZSBJbnN0aXR1Y2nDs24gRWR1Y2F0aXZhLDV9JnF1b3Q7LCZxdW90O1NlY3Rpb24xL1JlcG9ydGUgQ29uc29saWRhY2nDs24gMjAyMiAtIENvcHkvQ2hhbmdlZCBUeXBlLntDw7NkaWdvIERBTkUgSUUsNn0mcXVvdDssJnF1b3Q7U2VjdGlvbjEvUmVwb3J0ZSBDb25zb2xpZGFjacOzbiAyMDIyIC0gQ29weS9DaGFuZ2VkIFR5cGUue0PDs2RpZ28gQ0tGIElFLDd9JnF1b3Q7LCZxdW90O1NlY3Rpb24xL1JlcG9ydGUgQ29uc29saWRhY2nDs24gMjAyMiAtIENvcHkvQ2hhbmdlZCBUeXBlLntGZWNoYSBkZSBsbGFtYWRhIGluaWNpYWwsOH0mcXVvdDssJnF1b3Q7U2VjdGlvbjEvUmVwb3J0ZSBDb25zb2xpZGFjacOzbiAyMDIyIC0gQ29weS9DaGFuZ2VkIFR5cGUue0hvcmEgcHJpbWVyYSBsbGFtYWRhLDl9JnF1b3Q7LCZxdW90O1NlY3Rpb24xL1JlcG9ydGUgQ29uc29saWRhY2nDs24gMjAyMiAtIENvcHkvQ2hhbmdlZCBUeXBlLntFc3RhZG8gbGxhbWFkYSwxMH0mcXVvdDssJnF1b3Q7U2VjdGlvbjEvUmVwb3J0ZSBDb25zb2xpZGFjacOzbiAyMDIyIC0gQ29weS9DaGFuZ2VkIFR5cGUue09ic2VydmFjaW9uZXMgTGxhbWFkYSwxMX0mcXVvdDssJnF1b3Q7U2VjdGlvbjEvUmVwb3J0ZSBDb25zb2xpZGFjacOzbiAyMDIyIC0gQ29weS9DaGFuZ2VkIFR5cGUue0ZlY2hhIFZpc2l0YSBEw61hIDEsMTJ9JnF1b3Q7LCZxdW90O1NlY3Rpb24xL1JlcG9ydGUgQ29uc29saWRhY2nDs24gMjAyMiAtIENvcHkvQ2hhbmdlZCBUeXBlLntGZWNoYSBWaXNpdGEgRMOtYSAyICwxM30mcXVvdDssJnF1b3Q7U2VjdGlvbjEvUmVwb3J0ZSBDb25zb2xpZGFjacOzbiAyMDIyIC0gQ29weS9DaGFuZ2VkIFR5cGUue09ic2VydmFjaW9uZXMgRMOtYXMgZGUgVmlzaXRhLDE0fSZxdW90OywmcXVvdDtTZWN0aW9uMS9SZXBvcnRlIENvbnNvbGlkYWNpw7NuIDIwMjIgLSBDb3B5L0NoYW5nZWQgVHlwZS57RmVjaGEgUmV1IEluaWNpYWwgRGlyZWN0aXZvcywxNX0mcXVvdDssJnF1b3Q7U2VjdGlvbjEvUmVwb3J0ZSBDb25zb2xpZGFjacOzbiAyMDIyIC0gQ29weS9DaGFuZ2VkIFR5cGUue0VzdGFkbyBSSUQsMTZ9JnF1b3Q7LCZxdW90O1NlY3Rpb24xL1JlcG9ydGUgQ29uc29saWRhY2nDs24gMjAyMiAtIENvcHkvQ2hhbmdlZCBUeXBlLntFbmN1ZXN0YSBEaXJlY3Rpdm9zLDE3fSZxdW90OywmcXVvdDtTZWN0aW9uMS9SZXBvcnRlIENvbnNvbGlkYWNpw7NuIDIwMjIgLSBDb3B5L0NoYW5nZWQgVHlwZS57RXN0YWRvIEVuY3Vlc3RhIERpcmVjdGl2b3MsMTh9JnF1b3Q7LCZxdW90O1NlY3Rpb24xL1JlcG9ydGUgQ29uc29saWRhY2nDs24gMjAyMiAtIENvcHkvQ2hhbmdlZCBUeXBlLntQUFQgUHJvZ3JhbWEgYSBEaXJlY3Rpdm9zLDE5fSZxdW90OywmcXVvdDtTZWN0aW9uMS9SZXBvcnRlIENvbnNvbGlkYWNpw7NuIDIwMjIgLSBDb3B5L0NoYW5nZWQgVHlwZS57RXN0YWRvIFBQVCBQcm9ncmFtYSBEaXJlY3Rpdm9zLDIwfSZxdW90OywmcXVvdDtTZWN0aW9uMS9SZXBvcnRlIENvbnNvbGlkYWNpw7NuIDIwMjIgLSBDb3B5L0NoYW5nZWQgVHlwZS57UFBUIFByb2dyYW1hIERvY2VudGVzLDIxfSZxdW90OywmcXVvdDtTZWN0aW9uMS9SZXBvcnRlIENvbnNvbGlkYWNpw7NuIDIwMjIgLSBDb3B5L0NoYW5nZWQgVHlwZS57RXN0YWRvIFBQVCBQcm9ncmFtYSBEb2NlbnRlcywyMn0mcXVvdDssJnF1b3Q7U2VjdGlvbjEvUmVwb3J0ZSBDb25zb2xpZGFjacOzbiAyMDIyIC0gQ29weS9DaGFuZ2VkIFR5cGUue0VuY3Vlc3RhIERvY2VudGVzLDIzfSZxdW90OywmcXVvdDtTZWN0aW9uMS9SZXBvcnRlIENvbnNvbGlkYWNpw7NuIDIwMjIgLSBDb3B5L0NoYW5nZWQgVHlwZS57RXN0YWRvIEVuY3Vlc3RhIERvY2VudGVzLDI0fSZxdW90OywmcXVvdDtTZWN0aW9uMS9SZXBvcnRlIENvbnNvbGlkYWNpw7NuIDIwMjIgLSBDb3B5L0NoYW5nZWQgVHlwZS57VGFsbGVyIFBDIERvY2VudGVzLDI1fSZxdW90OywmcXVvdDtTZWN0aW9uMS9SZXBvcnRlIENvbnNvbGlkYWNpw7NuIDIwMjIgLSBDb3B5L0NoYW5nZWQgVHlwZS57RXN0YWRvIFRhbGxlciBQQyBEb2NlbnRlcywyNn0mcXVvdDssJnF1b3Q7U2VjdGlvbjEvUmVwb3J0ZSBDb25zb2xpZGFjacOzbiAyMDIyIC0gQ29weS9DaGFuZ2VkIFR5cGUue0VuY3Vlc3RhIEVzdHVkaWFudGVzLDI3fSZxdW90OywmcXVvdDtTZWN0aW9uMS9SZXBvcnRlIENvbnNvbGlkYWNpw7NuIDIwMjIgLSBDb3B5L0NoYW5nZWQgVHlwZS57RXN0YWRvIEVuY3Vlc3RhIEVzdHVkaWFudGVzLDI4fSZxdW90OywmcXVvdDtTZWN0aW9uMS9SZXBvcnRlIENvbnNvbGlkYWNpw7NuIDIwMjIgLSBDb3B5L0NoYW5nZWQgVHlwZS57SW52ZW50YXJpbyBJbmZyYWVzdHJ1Y3R1cmEgVGVjbm9sw7NnaWNhLDI5fSZxdW90OywmcXVvdDtTZWN0aW9uMS9SZXBvcnRlIENvbnNvbGlkYWNpw7NuIDIwMjIgLSBDb3B5L0NoYW5nZWQgVHlwZS57RXN0YWRvIEluZnJhZXN0cnVjdHVyYSwzMH0mcXVvdDssJnF1b3Q7U2VjdGlvbjEvUmVwb3J0ZSBDb25zb2xpZGFjacOzbiAyMDIyIC0gQ29weS9DaGFuZ2VkIFR5cGUxLntFbnRyZXZpc3RhIEzDrWRlciBkZSDDgXJlYSBJbmZvcm3DoXRpY2EgY29weSwzMH0mcXVvdDssJnF1b3Q7U2VjdGlvbjEvUmVwb3J0ZSBDb25zb2xpZGFjacOzbiAyMDIyIC0gQ29weS9DaGFuZ2VkIFR5cGUue0VzdGFkbyBFbnRyZXZpc3RhIEzDrWRlciDDgXJlYSBJbmZvcm3DoXRpY2EsMzJ9JnF1b3Q7LCZxdW90O1NlY3Rpb24xL1JlcG9ydGUgQ29uc29saWRhY2nDs24gMjAyMiAtIENvcHkvQ2hhbmdlZCBUeXBlLntPYnNlcnZhY2nDs24gZGUgQXVsYSwzM30mcXVvdDssJnF1b3Q7U2VjdGlvbjEvUmVwb3J0ZSBDb25zb2xpZGFjacOzbiAyMDIyIC0gQ29weS9DaGFuZ2VkIFR5cGUue0VzdGFkbyBPYnMgQXVsYSwzNH0mcXVvdDssJnF1b3Q7U2VjdGlvbjEvUmVwb3J0ZSBDb25zb2xpZGFjacOzbiAyMDIyIC0gQ29weS9DaGFuZ2VkIFR5cGUue1JlY29sZWNjacOzbiBEb2N1bWVudGFsLDM1fSZxdW90OywmcXVvdDtTZWN0aW9uMS9SZXBvcnRlIENvbnNvbGlkYWNpw7NuIDIwMjIgLSBDb3B5L0NoYW5nZWQgVHlwZS57RXN0YWRvIFJlY29sZWNjacOzbiBEb2N1bWVudGFsLDM2fSZxdW90OywmcXVvdDtTZWN0aW9uMS9SZXBvcnRlIENvbnNvbGlkYWNpw7NuIDIwMjIgLSBDb3B5L0NoYW5nZWQgVHlwZS57RXN0YWRvIEluZm9ybWUgRmluYWwgRTI3LDM3fSZxdW90OywmcXVvdDtTZWN0aW9uMS9SZXBvcnRlIENvbnNvbGlkYWNpw7NuIDIwMjIgLSBDb3B5L0NoYW5nZWQgVHlwZS57TGFzdCBNb2RpZmllZCBCeSwzOH0mcXVvdDssJnF1b3Q7U2VjdGlvbjEvUmVwb3J0ZSBDb25zb2xpZGFjacOzbiAyMDIyIC0gQ29weS9DaGFuZ2VkIFR5cGUue0xhc3QgTW9kaWZpZWQsMzl9JnF1b3Q7LCZxdW90O1NlY3Rpb24xL1JlcG9ydGUgQ29uc29saWRhY2nDs24gMjAyMiAtIENvcHkvQ2hhbmdlZCBUeXBlLntFbmxhY2UgRHJpdmUgRXZpZGVuY2lhcyBNSSw0MH0mcXVvdDssJnF1b3Q7U2VjdGlvbjEvUmVwb3J0ZSBDb25zb2xpZGFjacOzbiAyMDIyIC0gQ29weS9DaGFuZ2VkIFR5cGUuezQuIEFjdGEgZGUgVmlzaXRhIDEsNDF9JnF1b3Q7LCZxdW90O1NlY3Rpb24xL1JlcG9ydGUgQ29uc29saWRhY2nDs24gMjAyMiAtIENvcHkvQ2hhbmdlZCBUeXBlLntWbyBDb29yLiA0LiBBY3RhIFZpc2l0YSAxLDQyfSZxdW90OywmcXVvdDtTZWN0aW9uMS9SZXBvcnRlIENvbnNvbGlkYWNpw7NuIDIwMjIgLSBDb3B5L0NoYW5nZWQgVHlwZS57NC4xIFJlZ2lzdHJvIEZvdG9ncsOhZmljbyw0M30mcXVvdDssJnF1b3Q7U2VjdGlvbjEvUmVwb3J0ZSBDb25zb2xpZGFjacOzbiAyMDIyIC0gQ29weS9DaGFuZ2VkIFR5cGUue1ZvIENvb3IuIDQuMSBSZWdpc3RybyBGb3RvLDQ0fSZxdW90OywmcXVvdDtTZWN0aW9uMS9SZXBvcnRlIENvbnNvbGlkYWNpw7NuIDIwMjIgLSBDb3B5L0NoYW5nZWQgVHlwZS57NS4gRW50cmV2aXN0YSBMw61kZXIsNDV9JnF1b3Q7LCZxdW90O1NlY3Rpb24xL1JlcG9ydGUgQ29uc29saWRhY2nDs24gMjAyMiAtIENvcHkvQ2hhbmdlZCBUeXBlLntWbyBDb29yLiA1IEVudHJldmlzdGEsNDZ9JnF1b3Q7LCZxdW90O1NlY3Rpb24xL1JlcG9ydGUgQ29uc29saWRhY2nDs24gMjAyMiAtIENvcHkvQ2hhbmdlZCBUeXBlLns2LiBOwrAgQXBsaWNhY2nDs24gQ3Vlc3Rpb25hcmlvIEVzdHVkaWFudGVzLDQ3fSZxdW90OywmcXVvdDtTZWN0aW9uMS9SZXBvcnRlIENvbnNvbGlkYWNpw7NuIDIwMjIgLSBDb3B5L0NoYW5nZWQgVHlwZS57Vm8gQ29vci4gNiBOwrAgQXBsaWNhY2nDs24sNDh9JnF1b3Q7LCZxdW90O1NlY3Rpb24xL1JlcG9ydGUgQ29uc29saWRhY2nDs24gMjAyMiAtIENvcHkvQ2hhbmdlZCBUeXBlLns4LiBOwrAgQXBsaWNhY2nDs24gQ3Vlc3Rpb25hcmlvIERvY2VudGVzLDQ5fSZxdW90OywmcXVvdDtTZWN0aW9uMS9SZXBvcnRlIENvbnNvbGlkYWNpw7NuIDIwMjIgLSBDb3B5L0NoYW5nZWQgVHlwZS57Vm8gQ29vci4gOCBOwrAgQXBsaWNhY2nDs24sNTB9JnF1b3Q7LCZxdW90O1NlY3Rpb24xL1JlcG9ydGUgQ29uc29saWRhY2nDs24gMjAyMiAtIENvcHkvQ2hhbmdlZCBUeXBlLnsxMS4gQXBsaWNhY2nDs24gQ3Vlc3Rpb25hcmlvIERpcmVjdGl2b3MsNTF9JnF1b3Q7LCZxdW90O1NlY3Rpb24xL1JlcG9ydGUgQ29uc29saWRhY2nDs24gMjAyMiAtIENvcHkvQ2hhbmdlZCBUeXBlLntWbyBDb29yLiAxMSBBcGxpY2FjacOzbiw1Mn0mcXVvdDssJnF1b3Q7U2VjdGlvbjEvUmVwb3J0ZSBDb25zb2xpZGFjacOzbiAyMDIyIC0gQ29weS9DaGFuZ2VkIFR5cGUue1JlZ2lzdHJvIFBsYW4gZGUgw4FyZWEsNTN9JnF1b3Q7LCZxdW90O1NlY3Rpb24xL1JlcG9ydGUgQ29uc29saWRhY2nDs24gMjAyMiAtIENvcHkvQ2hhbmdlZCBUeXBlLntWbyBDb29yLiBSZWdpc3RybyBQbGFuIGRlIMOBcmVhLDU0fSZxdW90OywmcXVvdDtTZWN0aW9uMS9SZXBvcnRlIENvbnNvbGlkYWNpw7NuIDIwMjIgLSBDb3B5L0NoYW5nZWQgVHlwZS57SW5mb3JtZSBGaW5hbCBWaXNpdGEgRTI3LDU1fSZxdW90OywmcXVvdDtTZWN0aW9uMS9SZXBvcnRlIENvbnNvbGlkYWNpw7NuIDIwMjIgLSBDb3B5L0NoYW5nZWQgVHlwZS57Vm8gQ29vci4gSW5mb3JtZSBFMjcsNTZ9JnF1b3Q7LCZxdW90O1NlY3Rpb24xL1JlcG9ydGUgQ29uc29saWRhY2nDs24gMjAyMiAtIENvcHkvQ2hhbmdlZCBUeXBlLntPYnNlcnZhY2lvbmVzIENvb3JkLiw1N30mcXVvdDssJnF1b3Q7U2VjdGlvbjEvUmVwb3J0ZSBDb25zb2xpZGFjacOzbiAyMDIyIC0gQ29weS9DaGFuZ2VkIFR5cGUue0NoZWNrIE1lbnRvcmVzLDU4fSZxdW90OywmcXVvdDtTZWN0aW9uMS9SZXBvcnRlIENvbnNvbGlkYWNpw7NuIDIwMjIgLSBDb3B5L0NoYW5nZWQgVHlwZS57RmVjaGEgQ2hlY2sgTWVudG9yLDU5fSZxdW90OywmcXVvdDtTZWN0aW9uMS9SZXBvcnRlIENvbnNvbGlkYWNpw7NuIDIwMjIgLSBDb3B5L0NoYW5nZWQgVHlwZS57Q2hlY2sgQ29vcmQsNjB9JnF1b3Q7LCZxdW90O1NlY3Rpb24xL1JlcG9ydGUgQ29uc29saWRhY2nDs24gMjAyMiAtIENvcHkvQ2hhbmdlZCBUeXBlLntGZWNoYSBDaGVjayBjb29yLDYxfSZxdW90O10sJnF1b3Q7Q29sdW1uQ291bnQmcXVvdDs6NjEsJnF1b3Q7S2V5Q29sdW1uTmFtZXMmcXVvdDs6W10sJnF1b3Q7Q29sdW1uSWRlbnRpdGllcyZxdW90OzpbJnF1b3Q7U2VjdGlvbjEvUmVwb3J0ZSBDb25zb2xpZGFjacOzbiAyMDIyIC0gQ29weS9DaGFuZ2VkIFR5cGUue05vbWJyZSBDb29yZGluYWRvcmEsMX0mcXVvdDssJnF1b3Q7U2VjdGlvbjEvUmVwb3J0ZSBDb25zb2xpZGFjacOzbiAyMDIyIC0gQ29weS9DaGFuZ2VkIFR5cGUue05vbWJyZSBtZW50b3IsMn0mcXVvdDssJnF1b3Q7U2VjdGlvbjEvUmVwb3J0ZSBDb25zb2xpZGFjacOzbiAyMDIyIC0gQ29weS9DaGFuZ2VkIFR5cGUue0RlcGFydGFtZW50byBJRSwzfSZxdW90OywmcXVvdDtTZWN0aW9uMS9SZXBvcnRlIENvbnNvbGlkYWNpw7NuIDIwMjIgLSBDb3B5L0NoYW5nZWQgVHlwZS57TXVuaWNpcGlvIElFLDR9JnF1b3Q7LCZxdW90O1NlY3Rpb24xL1JlcG9ydGUgQ29uc29saWRhY2nDs24gMjAyMiAtIENvcHkvQ2hhbmdlZCBUeXBlLntOb21icmUgSW5zdGl0dWNpw7NuIEVkdWNhdGl2YSw1fSZxdW90OywmcXVvdDtTZWN0aW9uMS9SZXBvcnRlIENvbnNvbGlkYWNpw7NuIDIwMjIgLSBDb3B5L0NoYW5nZWQgVHlwZS57Q8OzZGlnbyBEQU5FIElFLDZ9JnF1b3Q7LCZxdW90O1NlY3Rpb24xL1JlcG9ydGUgQ29uc29saWRhY2nDs24gMjAyMiAtIENvcHkvQ2hhbmdlZCBUeXBlLntDw7NkaWdvIENLRiBJRSw3fSZxdW90OywmcXVvdDtTZWN0aW9uMS9SZXBvcnRlIENvbnNvbGlkYWNpw7NuIDIwMjIgLSBDb3B5L0NoYW5nZWQgVHlwZS57RmVjaGEgZGUgbGxhbWFkYSBpbmljaWFsLDh9JnF1b3Q7LCZxdW90O1NlY3Rpb24xL1JlcG9ydGUgQ29uc29saWRhY2nDs24gMjAyMiAtIENvcHkvQ2hhbmdlZCBUeXBlLntIb3JhIHByaW1lcmEgbGxhbWFkYSw5fSZxdW90OywmcXVvdDtTZWN0aW9uMS9SZXBvcnRlIENvbnNvbGlkYWNpw7NuIDIwMjIgLSBDb3B5L0NoYW5nZWQgVHlwZS57RXN0YWRvIGxsYW1hZGEsMTB9JnF1b3Q7LCZxdW90O1NlY3Rpb24xL1JlcG9ydGUgQ29uc29saWRhY2nDs24gMjAyMiAtIENvcHkvQ2hhbmdlZCBUeXBlLntPYnNlcnZhY2lvbmVzIExsYW1hZGEsMTF9JnF1b3Q7LCZxdW90O1NlY3Rpb24xL1JlcG9ydGUgQ29uc29saWRhY2nDs24gMjAyMiAtIENvcHkvQ2hhbmdlZCBUeXBlLntGZWNoYSBWaXNpdGEgRMOtYSAxLDEyfSZxdW90OywmcXVvdDtTZWN0aW9uMS9SZXBvcnRlIENvbnNvbGlkYWNpw7NuIDIwMjIgLSBDb3B5L0NoYW5nZWQgVHlwZS57RmVjaGEgVmlzaXRhIETDrWEgMiAsMTN9JnF1b3Q7LCZxdW90O1NlY3Rpb24xL1JlcG9ydGUgQ29uc29saWRhY2nDs24gMjAyMiAtIENvcHkvQ2hhbmdlZCBUeXBlLntPYnNlcnZhY2lvbmVzIETDrWFzIGRlIFZpc2l0YSwxNH0mcXVvdDssJnF1b3Q7U2VjdGlvbjEvUmVwb3J0ZSBDb25zb2xpZGFjacOzbiAyMDIyIC0gQ29weS9DaGFuZ2VkIFR5cGUue0ZlY2hhIFJldSBJbmljaWFsIERpcmVjdGl2b3MsMTV9JnF1b3Q7LCZxdW90O1NlY3Rpb24xL1JlcG9ydGUgQ29uc29saWRhY2nDs24gMjAyMiAtIENvcHkvQ2hhbmdlZCBUeXBlLntFc3RhZG8gUklELDE2fSZxdW90OywmcXVvdDtTZWN0aW9uMS9SZXBvcnRlIENvbnNvbGlkYWNpw7NuIDIwMjIgLSBDb3B5L0NoYW5nZWQgVHlwZS57RW5jdWVzdGEgRGlyZWN0aXZvcywxN30mcXVvdDssJnF1b3Q7U2VjdGlvbjEvUmVwb3J0ZSBDb25zb2xpZGFjacOzbiAyMDIyIC0gQ29weS9DaGFuZ2VkIFR5cGUue0VzdGFkbyBFbmN1ZXN0YSBEaXJlY3Rpdm9zLDE4fSZxdW90OywmcXVvdDtTZWN0aW9uMS9SZXBvcnRlIENvbnNvbGlkYWNpw7NuIDIwMjIgLSBDb3B5L0NoYW5nZWQgVHlwZS57UFBUIFByb2dyYW1hIGEgRGlyZWN0aXZvcywxOX0mcXVvdDssJnF1b3Q7U2VjdGlvbjEvUmVwb3J0ZSBDb25zb2xpZGFjacOzbiAyMDIyIC0gQ29weS9DaGFuZ2VkIFR5cGUue0VzdGFkbyBQUFQgUHJvZ3JhbWEgRGlyZWN0aXZvcywyMH0mcXVvdDssJnF1b3Q7U2VjdGlvbjEvUmVwb3J0ZSBDb25zb2xpZGFjacOzbiAyMDIyIC0gQ29weS9DaGFuZ2VkIFR5cGUue1BQVCBQcm9ncmFtYSBEb2NlbnRlcywyMX0mcXVvdDssJnF1b3Q7U2VjdGlvbjEvUmVwb3J0ZSBDb25zb2xpZGFjacOzbiAyMDIyIC0gQ29weS9DaGFuZ2VkIFR5cGUue0VzdGFkbyBQUFQgUHJvZ3JhbWEgRG9jZW50ZXMsMjJ9JnF1b3Q7LCZxdW90O1NlY3Rpb24xL1JlcG9ydGUgQ29uc29saWRhY2nDs24gMjAyMiAtIENvcHkvQ2hhbmdlZCBUeXBlLntFbmN1ZXN0YSBEb2NlbnRlcywyM30mcXVvdDssJnF1b3Q7U2VjdGlvbjEvUmVwb3J0ZSBDb25zb2xpZGFjacOzbiAyMDIyIC0gQ29weS9DaGFuZ2VkIFR5cGUue0VzdGFkbyBFbmN1ZXN0YSBEb2NlbnRlcywyNH0mcXVvdDssJnF1b3Q7U2VjdGlvbjEvUmVwb3J0ZSBDb25zb2xpZGFjacOzbiAyMDIyIC0gQ29weS9DaGFuZ2VkIFR5cGUue1RhbGxlciBQQyBEb2NlbnRlcywyNX0mcXVvdDssJnF1b3Q7U2VjdGlvbjEvUmVwb3J0ZSBDb25zb2xpZGFjacOzbiAyMDIyIC0gQ29weS9DaGFuZ2VkIFR5cGUue0VzdGFkbyBUYWxsZXIgUEMgRG9jZW50ZXMsMjZ9JnF1b3Q7LCZxdW90O1NlY3Rpb24xL1JlcG9ydGUgQ29uc29saWRhY2nDs24gMjAyMiAtIENvcHkvQ2hhbmdlZCBUeXBlLntFbmN1ZXN0YSBFc3R1ZGlhbnRlcywyN30mcXVvdDssJnF1b3Q7U2VjdGlvbjEvUmVwb3J0ZSBDb25zb2xpZGFjacOzbiAyMDIyIC0gQ29weS9DaGFuZ2VkIFR5cGUue0VzdGFkbyBFbmN1ZXN0YSBFc3R1ZGlhbnRlcywyOH0mcXVvdDssJnF1b3Q7U2VjdGlvbjEvUmVwb3J0ZSBDb25zb2xpZGFjacOzbiAyMDIyIC0gQ29weS9DaGFuZ2VkIFR5cGUue0ludmVudGFyaW8gSW5mcmFlc3RydWN0dXJhIFRlY25vbMOzZ2ljYSwyOX0mcXVvdDssJnF1b3Q7U2VjdGlvbjEvUmVwb3J0ZSBDb25zb2xpZGFjacOzbiAyMDIyIC0gQ29weS9DaGFuZ2VkIFR5cGUue0VzdGFkbyBJbmZyYWVzdHJ1Y3R1cmEsMzB9JnF1b3Q7LCZxdW90O1NlY3Rpb24xL1JlcG9ydGUgQ29uc29saWRhY2nDs24gMjAyMiAtIENvcHkvQ2hhbmdlZCBUeXBlMS57RW50cmV2aXN0YSBMw61kZXIgZGUgw4FyZWEgSW5mb3Jtw6F0aWNhIGNvcHksMzB9JnF1b3Q7LCZxdW90O1NlY3Rpb24xL1JlcG9ydGUgQ29uc29saWRhY2nDs24gMjAyMiAtIENvcHkvQ2hhbmdlZCBUeXBlLntFc3RhZG8gRW50cmV2aXN0YSBMw61kZXIgw4FyZWEgSW5mb3Jtw6F0aWNhLDMyfSZxdW90OywmcXVvdDtTZWN0aW9uMS9SZXBvcnRlIENvbnNvbGlkYWNpw7NuIDIwMjIgLSBDb3B5L0NoYW5nZWQgVHlwZS57T2JzZXJ2YWNpw7NuIGRlIEF1bGEsMzN9JnF1b3Q7LCZxdW90O1NlY3Rpb24xL1JlcG9ydGUgQ29uc29saWRhY2nDs24gMjAyMiAtIENvcHkvQ2hhbmdlZCBUeXBlLntFc3RhZG8gT2JzIEF1bGEsMzR9JnF1b3Q7LCZxdW90O1NlY3Rpb24xL1JlcG9ydGUgQ29uc29saWRhY2nDs24gMjAyMiAtIENvcHkvQ2hhbmdlZCBUeXBlLntSZWNvbGVjY2nDs24gRG9jdW1lbnRhbCwzNX0mcXVvdDssJnF1b3Q7U2VjdGlvbjEvUmVwb3J0ZSBDb25zb2xpZGFjacOzbiAyMDIyIC0gQ29weS9DaGFuZ2VkIFR5cGUue0VzdGFkbyBSZWNvbGVjY2nDs24gRG9jdW1lbnRhbCwzNn0mcXVvdDssJnF1b3Q7U2VjdGlvbjEvUmVwb3J0ZSBDb25zb2xpZGFjacOzbiAyMDIyIC0gQ29weS9DaGFuZ2VkIFR5cGUue0VzdGFkbyBJbmZvcm1lIEZpbmFsIEUyNywzN30mcXVvdDssJnF1b3Q7U2VjdGlvbjEvUmVwb3J0ZSBDb25zb2xpZGFjacOzbiAyMDIyIC0gQ29weS9DaGFuZ2VkIFR5cGUue0xhc3QgTW9kaWZpZWQgQnksMzh9JnF1b3Q7LCZxdW90O1NlY3Rpb24xL1JlcG9ydGUgQ29uc29saWRhY2nDs24gMjAyMiAtIENvcHkvQ2hhbmdlZCBUeXBlLntMYXN0IE1vZGlmaWVkLDM5fSZxdW90OywmcXVvdDtTZWN0aW9uMS9SZXBvcnRlIENvbnNvbGlkYWNpw7NuIDIwMjIgLSBDb3B5L0NoYW5nZWQgVHlwZS57RW5sYWNlIERyaXZlIEV2aWRlbmNpYXMgTUksNDB9JnF1b3Q7LCZxdW90O1NlY3Rpb24xL1JlcG9ydGUgQ29uc29saWRhY2nDs24gMjAyMiAtIENvcHkvQ2hhbmdlZCBUeXBlLns0LiBBY3RhIGRlIFZpc2l0YSAxLDQxfSZxdW90OywmcXVvdDtTZWN0aW9uMS9SZXBvcnRlIENvbnNvbGlkYWNpw7NuIDIwMjIgLSBDb3B5L0NoYW5nZWQgVHlwZS57Vm8gQ29vci4gNC4gQWN0YSBWaXNpdGEgMSw0Mn0mcXVvdDssJnF1b3Q7U2VjdGlvbjEvUmVwb3J0ZSBDb25zb2xpZGFjacOzbiAyMDIyIC0gQ29weS9DaGFuZ2VkIFR5cGUuezQuMSBSZWdpc3RybyBGb3RvZ3LDoWZpY28sNDN9JnF1b3Q7LCZxdW90O1NlY3Rpb24xL1JlcG9ydGUgQ29uc29saWRhY2nDs24gMjAyMiAtIENvcHkvQ2hhbmdlZCBUeXBlLntWbyBDb29yLiA0LjEgUmVnaXN0cm8gRm90byw0NH0mcXVvdDssJnF1b3Q7U2VjdGlvbjEvUmVwb3J0ZSBDb25zb2xpZGFjacOzbiAyMDIyIC0gQ29weS9DaGFuZ2VkIFR5cGUuezUuIEVudHJldmlzdGEgTMOtZGVyLDQ1fSZxdW90OywmcXVvdDtTZWN0aW9uMS9SZXBvcnRlIENvbnNvbGlkYWNpw7NuIDIwMjIgLSBDb3B5L0NoYW5nZWQgVHlwZS57Vm8gQ29vci4gNSBFbnRyZXZpc3RhLDQ2fSZxdW90OywmcXVvdDtTZWN0aW9uMS9SZXBvcnRlIENvbnNvbGlkYWNpw7NuIDIwMjIgLSBDb3B5L0NoYW5nZWQgVHlwZS57Ni4gTsKwIEFwbGljYWNpw7NuIEN1ZXN0aW9uYXJpbyBFc3R1ZGlhbnRlcyw0N30mcXVvdDssJnF1b3Q7U2VjdGlvbjEvUmVwb3J0ZSBDb25zb2xpZGFjacOzbiAyMDIyIC0gQ29weS9DaGFuZ2VkIFR5cGUue1ZvIENvb3IuIDYgTsKwIEFwbGljYWNpw7NuLDQ4fSZxdW90OywmcXVvdDtTZWN0aW9uMS9SZXBvcnRlIENvbnNvbGlkYWNpw7NuIDIwMjIgLSBDb3B5L0NoYW5nZWQgVHlwZS57OC4gTsKwIEFwbGljYWNpw7NuIEN1ZXN0aW9uYXJpbyBEb2NlbnRlcyw0OX0mcXVvdDssJnF1b3Q7U2VjdGlvbjEvUmVwb3J0ZSBDb25zb2xpZGFjacOzbiAyMDIyIC0gQ29weS9DaGFuZ2VkIFR5cGUue1ZvIENvb3IuIDggTsKwIEFwbGljYWNpw7NuLDUwfSZxdW90OywmcXVvdDtTZWN0aW9uMS9SZXBvcnRlIENvbnNvbGlkYWNpw7NuIDIwMjIgLSBDb3B5L0NoYW5nZWQgVHlwZS57MTEuIEFwbGljYWNpw7NuIEN1ZXN0aW9uYXJpbyBEaXJlY3Rpdm9zLDUxfSZxdW90OywmcXVvdDtTZWN0aW9uMS9SZXBvcnRlIENvbnNvbGlkYWNpw7NuIDIwMjIgLSBDb3B5L0NoYW5nZWQgVHlwZS57Vm8gQ29vci4gMTEgQXBsaWNhY2nDs24sNTJ9JnF1b3Q7LCZxdW90O1NlY3Rpb24xL1JlcG9ydGUgQ29uc29saWRhY2nDs24gMjAyMiAtIENvcHkvQ2hhbmdlZCBUeXBlLntSZWdpc3RybyBQbGFuIGRlIMOBcmVhLDUzfSZxdW90OywmcXVvdDtTZWN0aW9uMS9SZXBvcnRlIENvbnNvbGlkYWNpw7NuIDIwMjIgLSBDb3B5L0NoYW5nZWQgVHlwZS57Vm8gQ29vci4gUmVnaXN0cm8gUGxhbiBkZSDDgXJlYSw1NH0mcXVvdDssJnF1b3Q7U2VjdGlvbjEvUmVwb3J0ZSBDb25zb2xpZGFjacOzbiAyMDIyIC0gQ29weS9DaGFuZ2VkIFR5cGUue0luZm9ybWUgRmluYWwgVmlzaXRhIEUyNyw1NX0mcXVvdDssJnF1b3Q7U2VjdGlvbjEvUmVwb3J0ZSBDb25zb2xpZGFjacOzbiAyMDIyIC0gQ29weS9DaGFuZ2VkIFR5cGUue1ZvIENvb3IuIEluZm9ybWUgRTI3LDU2fSZxdW90OywmcXVvdDtTZWN0aW9uMS9SZXBvcnRlIENvbnNvbGlkYWNpw7NuIDIwMjIgLSBDb3B5L0NoYW5nZWQgVHlwZS57T2JzZXJ2YWNpb25lcyBDb29yZC4sNTd9JnF1b3Q7LCZxdW90O1NlY3Rpb24xL1JlcG9ydGUgQ29uc29saWRhY2nDs24gMjAyMiAtIENvcHkvQ2hhbmdlZCBUeXBlLntDaGVjayBNZW50b3Jlcyw1OH0mcXVvdDssJnF1b3Q7U2VjdGlvbjEvUmVwb3J0ZSBDb25zb2xpZGFjacOzbiAyMDIyIC0gQ29weS9DaGFuZ2VkIFR5cGUue0ZlY2hhIENoZWNrIE1lbnRvciw1OX0mcXVvdDssJnF1b3Q7U2VjdGlvbjEvUmVwb3J0ZSBDb25zb2xpZGFjacOzbiAyMDIyIC0gQ29weS9DaGFuZ2VkIFR5cGUue0NoZWNrIENvb3JkLDYwfSZxdW90OywmcXVvdDtTZWN0aW9uMS9SZXBvcnRlIENvbnNvbGlkYWNpw7NuIDIwMjIgLSBDb3B5L0NoYW5nZWQgVHlwZS57RmVjaGEgQ2hlY2sgY29vciw2MX0mcXVvdDtdLCZxdW90O1JlbGF0aW9uc2hpcEluZm8mcXVvdDs6W119IiAvPjxFbnRyeSBUeXBlPSJBZGRlZFRvRGF0YU1vZGVsIiBWYWx1ZT0ibDAiIC8+PEVudHJ5IFR5cGU9IkxvYWRlZFRvQW5hbHlzaXNTZXJ2aWNlcyIgVmFsdWU9ImwwIiAvPjxFbnRyeSBUeXBlPSJMb2FkVG9SZXBvcnREaXNhYmxlZCIgVmFsdWU9ImwxIiAvPjxFbnRyeSBUeXBlPSJRdWVyeUdyb3VwSUQiIFZhbHVlPSJzMWNiZjljYzUtMjU5Yy00MDc1LTkwZTMtYmQ4NTBlM2FiYzc2IiAvPjwvU3RhYmxlRW50cmllcz48L0l0ZW0+PEl0ZW0+PEl0ZW1Mb2NhdGlvbj48SXRlbVR5cGU+Rm9ybXVsYTwvSXRlbVR5cGU+PEl0ZW1QYXRoPlNlY3Rpb24xL1NhbXBsZSUyMEZpbGUlMjAoMTApL1NvdXJjZTwvSXRlbVBhdGg+PC9JdGVtTG9jYXRpb24+PFN0YWJsZUVudHJpZXMgLz48L0l0ZW0+PEl0ZW0+PEl0ZW1Mb2NhdGlvbj48SXRlbVR5cGU+Rm9ybXVsYTwvSXRlbVR5cGU+PEl0ZW1QYXRoPlNlY3Rpb24xL1NhbXBsZSUyMEZpbGUlMjAoMTApL0ZpbHRlcmVkJTIwUm93czwvSXRlbVBhdGg+PC9JdGVtTG9jYXRpb24+PFN0YWJsZUVudHJpZXMgLz48L0l0ZW0+PEl0ZW0+PEl0ZW1Mb2NhdGlvbj48SXRlbVR5cGU+Rm9ybXVsYTwvSXRlbVR5cGU+PEl0ZW1QYXRoPlNlY3Rpb24xL1NhbXBsZSUyMEZpbGUlMjAoMTApL05hdmlnYXRpb24xPC9JdGVtUGF0aD48L0l0ZW1Mb2NhdGlvbj48U3RhYmxlRW50cmllcyAvPjwvSXRlbT48SXRlbT48SXRlbUxvY2F0aW9uPjxJdGVtVHlwZT5Gb3JtdWxhPC9JdGVtVHlwZT48SXRlbVBhdGg+U2VjdGlvbjEvVHJhbnNmb3JtJTIwU2FtcGxlJTIwRmlsZSUyMCgxMCk8L0l0ZW1QYXRoPjwvSXRlbUxvY2F0aW9uPjxTdGFibGVFbnRyaWVzPjxFbnRyeSBUeXBlPSJJc1ByaXZhdGUiIFZhbHVlPSJsMCIgLz48RW50cnkgVHlwZT0iTG9hZFRvUmVwb3J0RGlzYWJsZWQiIFZhbHVlPSJsMSIgLz48RW50cnkgVHlwZT0iUXVlcnlHcm91cElEIiBWYWx1ZT0iczZmNGI0NmU2LWRkYjgtNGZlNy1hMGI5LTg3NDIwYzg5NGY3N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RmlsbGVkQ29tcGxldGVSZXN1bHRUb1dvcmtzaGVldCIgVmFsdWU9ImwwIiAvPjxFbnRyeSBUeXBlPSJBZGRlZFRvRGF0YU1vZGVsIiBWYWx1ZT0ibDAiIC8+PEVudHJ5IFR5cGU9IkZpbGxFcnJvckNvZGUiIFZhbHVlPSJzVW5rbm93biIgLz48RW50cnkgVHlwZT0iRmlsbExhc3RVcGRhdGVkIiBWYWx1ZT0iZDIwMjItMDQtMjlUMjI6MjU6NDEuODMxNDE1OFoiIC8+PEVudHJ5IFR5cGU9IkZpbGxTdGF0dXMiIFZhbHVlPSJzQ29tcGxldGUiIC8+PEVudHJ5IFR5cGU9IkJ1ZmZlck5leHRSZWZyZXNoIiBWYWx1ZT0ibDEiIC8+PC9TdGFibGVFbnRyaWVzPjwvSXRlbT48SXRlbT48SXRlbUxvY2F0aW9uPjxJdGVtVHlwZT5Gb3JtdWxhPC9JdGVtVHlwZT48SXRlbVBhdGg+U2VjdGlvbjEvVHJhbnNmb3JtJTIwU2FtcGxlJTIwRmlsZSUyMCgxMCkvU291cmNlPC9JdGVtUGF0aD48L0l0ZW1Mb2NhdGlvbj48U3RhYmxlRW50cmllcyAvPjwvSXRlbT48SXRlbT48SXRlbUxvY2F0aW9uPjxJdGVtVHlwZT5Gb3JtdWxhPC9JdGVtVHlwZT48SXRlbVBhdGg+U2VjdGlvbjEvVHJhbnNmb3JtJTIwU2FtcGxlJTIwRmlsZSUyMCgxMCkvSG9qYTFfU2hlZXQ8L0l0ZW1QYXRoPjwvSXRlbUxvY2F0aW9uPjxTdGFibGVFbnRyaWVzIC8+PC9JdGVtPjxJdGVtPjxJdGVtTG9jYXRpb24+PEl0ZW1UeXBlPkZvcm11bGE8L0l0ZW1UeXBlPjxJdGVtUGF0aD5TZWN0aW9uMS9UcmFuc2Zvcm0lMjBTYW1wbGUlMjBGaWxlJTIwKDEwKS9Qcm9tb3RlZCUyMEhlYWRlcnM8L0l0ZW1QYXRoPjwvSXRlbUxvY2F0aW9uPjxTdGFibGVFbnRyaWVzIC8+PC9JdGVtPjxJdGVtPjxJdGVtTG9jYXRpb24+PEl0ZW1UeXBlPkZvcm11bGE8L0l0ZW1UeXBlPjxJdGVtUGF0aD5TZWN0aW9uMS9UcmFuc2Zvcm0lMjBGaWxlJTIwKDEwKTwvSXRlbVBhdGg+PC9JdGVtTG9jYXRpb24+PFN0YWJsZUVudHJpZXM+PEVudHJ5IFR5cGU9IkxvYWRUb1JlcG9ydERpc2FibGVkIiBWYWx1ZT0ibDEiIC8+PEVudHJ5IFR5cGU9IlF1ZXJ5R3JvdXBJRCIgVmFsdWU9InMxY2JmOWNjNS0yNTljLTQwNzUtOTBlMy1iZDg1MGUzYWJjNzY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NC0yOVQyMjoyNTo0MS44NDM5MTQ5WiIgLz48RW50cnkgVHlwZT0iRmlsbFN0YXR1cyIgVmFsdWU9InNDb21wbGV0ZSIgLz48L1N0YWJsZUVudHJpZXM+PC9JdGVtPjxJdGVtPjxJdGVtTG9jYXRpb24+PEl0ZW1UeXBlPkZvcm11bGE8L0l0ZW1UeXBlPjxJdGVtUGF0aD5TZWN0aW9uMS9UcmFuc2Zvcm0lMjBGaWxlJTIwKDEwKS9Tb3VyY2U8L0l0ZW1QYXRoPjwvSXRlbUxvY2F0aW9uPjxTdGFibGVFbnRyaWVzIC8+PC9JdGVtPjxJdGVtPjxJdGVtTG9jYXRpb24+PEl0ZW1UeXBlPkZvcm11bGE8L0l0ZW1UeXBlPjxJdGVtUGF0aD5TZWN0aW9uMS9SZXBvcnRlJTIwQ29uc29saWRhY2klQzMlQjNuJTIwMjAyMiUyMC0lMjBDb3B5L0ZpbHRlcmVkJTIwSGlkZGVuJTIwRmlsZXMxPC9JdGVtUGF0aD48L0l0ZW1Mb2NhdGlvbj48U3RhYmxlRW50cmllcyAvPjwvSXRlbT48SXRlbT48SXRlbUxvY2F0aW9uPjxJdGVtVHlwZT5Gb3JtdWxhPC9JdGVtVHlwZT48SXRlbVBhdGg+U2VjdGlvbjEvUmVwb3J0ZSUyMENvbnNvbGlkYWNpJUMzJUIzbiUyMDIwMjIlMjAtJTIwQ29weS9JbnZva2UlMjBDdXN0b20lMjBGdW5jdGlvbjE8L0l0ZW1QYXRoPjwvSXRlbUxvY2F0aW9uPjxTdGFibGVFbnRyaWVzIC8+PC9JdGVtPjxJdGVtPjxJdGVtTG9jYXRpb24+PEl0ZW1UeXBlPkZvcm11bGE8L0l0ZW1UeXBlPjxJdGVtUGF0aD5TZWN0aW9uMS9SZXBvcnRlJTIwQ29uc29saWRhY2klQzMlQjNuJTIwMjAyMiUyMC0lMjBDb3B5L1JlbmFtZWQlMjBDb2x1bW5zMTwvSXRlbVBhdGg+PC9JdGVtTG9jYXRpb24+PFN0YWJsZUVudHJpZXMgLz48L0l0ZW0+PEl0ZW0+PEl0ZW1Mb2NhdGlvbj48SXRlbVR5cGU+Rm9ybXVsYTwvSXRlbVR5cGU+PEl0ZW1QYXRoPlNlY3Rpb24xL1JlcG9ydGUlMjBDb25zb2xpZGFjaSVDMyVCM24lMjAyMDIyJTIwLSUyMENvcHkvUmVtb3ZlZCUyME90aGVyJTIwQ29sdW1uczE8L0l0ZW1QYXRoPjwvSXRlbUxvY2F0aW9uPjxTdGFibGVFbnRyaWVzIC8+PC9JdGVtPjxJdGVtPjxJdGVtTG9jYXRpb24+PEl0ZW1UeXBlPkZvcm11bGE8L0l0ZW1UeXBlPjxJdGVtUGF0aD5TZWN0aW9uMS9SZXBvcnRlJTIwQ29uc29saWRhY2klQzMlQjNuJTIwMjAyMiUyMC0lMjBDb3B5L0V4cGFuZGVkJTIwVGFibGUlMjBDb2x1bW4xPC9JdGVtUGF0aD48L0l0ZW1Mb2NhdGlvbj48U3RhYmxlRW50cmllcyAvPjwvSXRlbT48SXRlbT48SXRlbUxvY2F0aW9uPjxJdGVtVHlwZT5Gb3JtdWxhPC9JdGVtVHlwZT48SXRlbVBhdGg+U2VjdGlvbjEvUmVwb3J0ZSUyMENvbnNvbGlkYWNpJUMzJUIzbiUyMDIwMjIlMjAtJTIwQ29weS9DaGFuZ2VkJTIwVHlwZTwvSXRlbVBhdGg+PC9JdGVtTG9jYXRpb24+PFN0YWJsZUVudHJpZXMgLz48L0l0ZW0+PC9JdGVtcz48L0xvY2FsUGFja2FnZU1ldGFkYXRhRmlsZT4WAAAAUEsFBgAAAAAAAAAAAAAAAAAAAAAAANoAAAABAAAA0Iyd3wEV0RGMegDAT8KX6wEAAADaM0yBnaG3RK9xMARb2OuvAAAAAAIAAAAAAANmAADAAAAAEAAAAAw2TiRPaZ2+6wR8Hy5mWQUAAAAABIAAAKAAAAAQAAAAbTWdCw91GTTba6vJojd6k1AAAAB+LEjdq7teloOHwFqe2TpSXwfu94PTGFaiZN4HXEiQmilQsfzexU0Wux1xvJohszKzg6uh03DIyCP6+i7gXROfy3005sUOxuqycj5ETqQ/MhQAAAAt0tCEhT4pashj4iDuNVx+zikWjg==</DataMashup>
</file>

<file path=customXml/itemProps1.xml><?xml version="1.0" encoding="utf-8"?>
<ds:datastoreItem xmlns:ds="http://schemas.openxmlformats.org/officeDocument/2006/customXml" ds:itemID="{21F34C3A-2842-4A85-8C97-7AE241611FE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4</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2022-03-11T15:39:41Z</dcterms:created>
  <dc:creator>Monclou, David (Education &amp; Society)</dc:creator>
  <dc:description/>
  <dc:language>en-US</dc:language>
  <cp:lastModifiedBy/>
  <dcterms:modified xsi:type="dcterms:W3CDTF">2022-06-13T17:30:18Z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