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marianaarboleda\DataspellProjects\CFK2022\utils\cleaners\Monitoreo\"/>
    </mc:Choice>
  </mc:AlternateContent>
  <xr:revisionPtr revIDLastSave="0" documentId="13_ncr:1_{221F5384-397F-42DA-8EAE-D0F2E28D91DD}" xr6:coauthVersionLast="36" xr6:coauthVersionMax="36" xr10:uidLastSave="{00000000-0000-0000-0000-000000000000}"/>
  <bookViews>
    <workbookView xWindow="0" yWindow="0" windowWidth="19200" windowHeight="8145" tabRatio="624" xr2:uid="{86E6D02E-BFB1-4834-B886-0F12DCE4BD28}"/>
  </bookViews>
  <sheets>
    <sheet name="Reporte" sheetId="7" r:id="rId1"/>
    <sheet name="Dashboard" sheetId="4" r:id="rId2"/>
    <sheet name="Tablas Dinámicas" sheetId="6" r:id="rId3"/>
  </sheets>
  <definedNames>
    <definedName name="_xlnm._FilterDatabase" localSheetId="0" hidden="1">Reporte!$BZ$1:$CA$253</definedName>
    <definedName name="ExternalData_1" localSheetId="0" hidden="1">Reporte!$A$1:$BJ$253</definedName>
    <definedName name="Slicer_Nombre_Coordinadora">#N/A</definedName>
    <definedName name="Slicer_Nombre_Institución_Educativa">#N/A</definedName>
    <definedName name="Slicer_Nombre_mentor">#N/A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2" i="7" l="1"/>
  <c r="BK3" i="7"/>
  <c r="BK4" i="7"/>
  <c r="BK5" i="7"/>
  <c r="BK6" i="7"/>
  <c r="BK7" i="7"/>
  <c r="BK8" i="7"/>
  <c r="BK9" i="7"/>
  <c r="BK10" i="7"/>
  <c r="BK11" i="7"/>
  <c r="BK12" i="7"/>
  <c r="BK13" i="7"/>
  <c r="BK14" i="7"/>
  <c r="BK15" i="7"/>
  <c r="BK16" i="7"/>
  <c r="BK17" i="7"/>
  <c r="BK18" i="7"/>
  <c r="BK19" i="7"/>
  <c r="BK20" i="7"/>
  <c r="BK21" i="7"/>
  <c r="BK22" i="7"/>
  <c r="BK23" i="7"/>
  <c r="BK24" i="7"/>
  <c r="BK25" i="7"/>
  <c r="BK26" i="7"/>
  <c r="BK27" i="7"/>
  <c r="BK28" i="7"/>
  <c r="BK29" i="7"/>
  <c r="BK30" i="7"/>
  <c r="BK31" i="7"/>
  <c r="BK32" i="7"/>
  <c r="BK33" i="7"/>
  <c r="BK34" i="7"/>
  <c r="BK35" i="7"/>
  <c r="BK36" i="7"/>
  <c r="BK37" i="7"/>
  <c r="BK38" i="7"/>
  <c r="BK39" i="7"/>
  <c r="BK40" i="7"/>
  <c r="BK41" i="7"/>
  <c r="BK42" i="7"/>
  <c r="BK43" i="7"/>
  <c r="BK44" i="7"/>
  <c r="BK45" i="7"/>
  <c r="BK46" i="7"/>
  <c r="BK47" i="7"/>
  <c r="BK48" i="7"/>
  <c r="BK49" i="7"/>
  <c r="BK50" i="7"/>
  <c r="BK51" i="7"/>
  <c r="BK52" i="7"/>
  <c r="BK53" i="7"/>
  <c r="BK54" i="7"/>
  <c r="BK55" i="7"/>
  <c r="BK56" i="7"/>
  <c r="BK57" i="7"/>
  <c r="BK58" i="7"/>
  <c r="BK59" i="7"/>
  <c r="BK60" i="7"/>
  <c r="BK61" i="7"/>
  <c r="BK62" i="7"/>
  <c r="BK63" i="7"/>
  <c r="BK64" i="7"/>
  <c r="BK65" i="7"/>
  <c r="BK66" i="7"/>
  <c r="BK67" i="7"/>
  <c r="BK68" i="7"/>
  <c r="BK69" i="7"/>
  <c r="BK70" i="7"/>
  <c r="BK71" i="7"/>
  <c r="BK72" i="7"/>
  <c r="BK73" i="7"/>
  <c r="BK74" i="7"/>
  <c r="BK75" i="7"/>
  <c r="BK76" i="7"/>
  <c r="BK77" i="7"/>
  <c r="BK78" i="7"/>
  <c r="BK79" i="7"/>
  <c r="BK80" i="7"/>
  <c r="BK81" i="7"/>
  <c r="BK82" i="7"/>
  <c r="BK83" i="7"/>
  <c r="BK84" i="7"/>
  <c r="BK85" i="7"/>
  <c r="BK86" i="7"/>
  <c r="BK87" i="7"/>
  <c r="BK88" i="7"/>
  <c r="BK89" i="7"/>
  <c r="BK90" i="7"/>
  <c r="BK91" i="7"/>
  <c r="BK92" i="7"/>
  <c r="BK93" i="7"/>
  <c r="BK94" i="7"/>
  <c r="BK95" i="7"/>
  <c r="BK96" i="7"/>
  <c r="BK97" i="7"/>
  <c r="BK98" i="7"/>
  <c r="BK99" i="7"/>
  <c r="BK100" i="7"/>
  <c r="BK101" i="7"/>
  <c r="BK102" i="7"/>
  <c r="BK103" i="7"/>
  <c r="BK104" i="7"/>
  <c r="BK105" i="7"/>
  <c r="BK106" i="7"/>
  <c r="BK107" i="7"/>
  <c r="BK108" i="7"/>
  <c r="BK109" i="7"/>
  <c r="BK110" i="7"/>
  <c r="BK111" i="7"/>
  <c r="BK112" i="7"/>
  <c r="BK113" i="7"/>
  <c r="BK114" i="7"/>
  <c r="BK115" i="7"/>
  <c r="BK116" i="7"/>
  <c r="BK117" i="7"/>
  <c r="BK118" i="7"/>
  <c r="BK119" i="7"/>
  <c r="BK120" i="7"/>
  <c r="BK121" i="7"/>
  <c r="BK122" i="7"/>
  <c r="BK123" i="7"/>
  <c r="BK124" i="7"/>
  <c r="BK125" i="7"/>
  <c r="BK126" i="7"/>
  <c r="BK127" i="7"/>
  <c r="BK128" i="7"/>
  <c r="BK129" i="7"/>
  <c r="BK130" i="7"/>
  <c r="BK131" i="7"/>
  <c r="BK132" i="7"/>
  <c r="BK133" i="7"/>
  <c r="BK134" i="7"/>
  <c r="BK135" i="7"/>
  <c r="BK136" i="7"/>
  <c r="BK137" i="7"/>
  <c r="BK138" i="7"/>
  <c r="BK139" i="7"/>
  <c r="BK140" i="7"/>
  <c r="BK141" i="7"/>
  <c r="BK142" i="7"/>
  <c r="BK143" i="7"/>
  <c r="BK144" i="7"/>
  <c r="BK145" i="7"/>
  <c r="BK146" i="7"/>
  <c r="BK147" i="7"/>
  <c r="BK148" i="7"/>
  <c r="BK149" i="7"/>
  <c r="BK150" i="7"/>
  <c r="BK151" i="7"/>
  <c r="BK152" i="7"/>
  <c r="BK153" i="7"/>
  <c r="BK154" i="7"/>
  <c r="BK155" i="7"/>
  <c r="BK156" i="7"/>
  <c r="BK157" i="7"/>
  <c r="BK158" i="7"/>
  <c r="BK159" i="7"/>
  <c r="BK160" i="7"/>
  <c r="BK161" i="7"/>
  <c r="BK162" i="7"/>
  <c r="BK163" i="7"/>
  <c r="BK164" i="7"/>
  <c r="BK165" i="7"/>
  <c r="BK166" i="7"/>
  <c r="BK167" i="7"/>
  <c r="BK168" i="7"/>
  <c r="BK169" i="7"/>
  <c r="BK170" i="7"/>
  <c r="BK171" i="7"/>
  <c r="BK172" i="7"/>
  <c r="BK173" i="7"/>
  <c r="BK174" i="7"/>
  <c r="BK175" i="7"/>
  <c r="BK176" i="7"/>
  <c r="BK177" i="7"/>
  <c r="BK178" i="7"/>
  <c r="BK179" i="7"/>
  <c r="BK180" i="7"/>
  <c r="BK181" i="7"/>
  <c r="BK182" i="7"/>
  <c r="BK183" i="7"/>
  <c r="BK184" i="7"/>
  <c r="BK185" i="7"/>
  <c r="BK186" i="7"/>
  <c r="BK187" i="7"/>
  <c r="BK188" i="7"/>
  <c r="BK189" i="7"/>
  <c r="BK190" i="7"/>
  <c r="BK191" i="7"/>
  <c r="BK192" i="7"/>
  <c r="BK193" i="7"/>
  <c r="BK194" i="7"/>
  <c r="BK195" i="7"/>
  <c r="BK196" i="7"/>
  <c r="BK197" i="7"/>
  <c r="BK198" i="7"/>
  <c r="BK199" i="7"/>
  <c r="BK200" i="7"/>
  <c r="BK201" i="7"/>
  <c r="BK202" i="7"/>
  <c r="BK203" i="7"/>
  <c r="BK204" i="7"/>
  <c r="BK205" i="7"/>
  <c r="BK206" i="7"/>
  <c r="BK207" i="7"/>
  <c r="BK208" i="7"/>
  <c r="BK209" i="7"/>
  <c r="BK210" i="7"/>
  <c r="BK211" i="7"/>
  <c r="BK212" i="7"/>
  <c r="BK213" i="7"/>
  <c r="BK214" i="7"/>
  <c r="BK215" i="7"/>
  <c r="BK216" i="7"/>
  <c r="BK217" i="7"/>
  <c r="BK218" i="7"/>
  <c r="BK219" i="7"/>
  <c r="BK220" i="7"/>
  <c r="BK221" i="7"/>
  <c r="BK222" i="7"/>
  <c r="BK223" i="7"/>
  <c r="BK224" i="7"/>
  <c r="BK225" i="7"/>
  <c r="BK226" i="7"/>
  <c r="BK227" i="7"/>
  <c r="BK228" i="7"/>
  <c r="BK229" i="7"/>
  <c r="BK230" i="7"/>
  <c r="BK231" i="7"/>
  <c r="BK232" i="7"/>
  <c r="BK233" i="7"/>
  <c r="BK234" i="7"/>
  <c r="BK235" i="7"/>
  <c r="BK236" i="7"/>
  <c r="BK237" i="7"/>
  <c r="BK238" i="7"/>
  <c r="BK239" i="7"/>
  <c r="BK240" i="7"/>
  <c r="BK241" i="7"/>
  <c r="BK242" i="7"/>
  <c r="BK243" i="7"/>
  <c r="BK244" i="7"/>
  <c r="BK245" i="7"/>
  <c r="BK246" i="7"/>
  <c r="BK247" i="7"/>
  <c r="BK248" i="7"/>
  <c r="BK249" i="7"/>
  <c r="BK250" i="7"/>
  <c r="BK251" i="7"/>
  <c r="BK252" i="7"/>
  <c r="BK253" i="7"/>
  <c r="BL2" i="7"/>
  <c r="BL3" i="7"/>
  <c r="BL4" i="7"/>
  <c r="BL5" i="7"/>
  <c r="BL6" i="7"/>
  <c r="BL7" i="7"/>
  <c r="BL8" i="7"/>
  <c r="BL9" i="7"/>
  <c r="BL10" i="7"/>
  <c r="BL11" i="7"/>
  <c r="BL12" i="7"/>
  <c r="BL13" i="7"/>
  <c r="BL14" i="7"/>
  <c r="BL15" i="7"/>
  <c r="BL16" i="7"/>
  <c r="BL17" i="7"/>
  <c r="BL18" i="7"/>
  <c r="BL19" i="7"/>
  <c r="BL20" i="7"/>
  <c r="BL21" i="7"/>
  <c r="BL22" i="7"/>
  <c r="BL23" i="7"/>
  <c r="BL24" i="7"/>
  <c r="BL25" i="7"/>
  <c r="BL26" i="7"/>
  <c r="BL27" i="7"/>
  <c r="BL28" i="7"/>
  <c r="BL29" i="7"/>
  <c r="BL30" i="7"/>
  <c r="BL31" i="7"/>
  <c r="BL32" i="7"/>
  <c r="BL33" i="7"/>
  <c r="BL34" i="7"/>
  <c r="BL35" i="7"/>
  <c r="BL36" i="7"/>
  <c r="BL37" i="7"/>
  <c r="BL38" i="7"/>
  <c r="BL39" i="7"/>
  <c r="BL40" i="7"/>
  <c r="BL41" i="7"/>
  <c r="BL42" i="7"/>
  <c r="BL43" i="7"/>
  <c r="BL44" i="7"/>
  <c r="BL45" i="7"/>
  <c r="BL46" i="7"/>
  <c r="BL47" i="7"/>
  <c r="BL48" i="7"/>
  <c r="BL49" i="7"/>
  <c r="BL50" i="7"/>
  <c r="BL51" i="7"/>
  <c r="BL52" i="7"/>
  <c r="BL53" i="7"/>
  <c r="BL54" i="7"/>
  <c r="BL55" i="7"/>
  <c r="BL56" i="7"/>
  <c r="BL57" i="7"/>
  <c r="BL58" i="7"/>
  <c r="BL59" i="7"/>
  <c r="BL60" i="7"/>
  <c r="BL61" i="7"/>
  <c r="BL62" i="7"/>
  <c r="BL63" i="7"/>
  <c r="BL64" i="7"/>
  <c r="BL65" i="7"/>
  <c r="BL66" i="7"/>
  <c r="BL67" i="7"/>
  <c r="BL68" i="7"/>
  <c r="BL69" i="7"/>
  <c r="BL70" i="7"/>
  <c r="BL71" i="7"/>
  <c r="BL72" i="7"/>
  <c r="BL73" i="7"/>
  <c r="BL74" i="7"/>
  <c r="BL75" i="7"/>
  <c r="BL76" i="7"/>
  <c r="BL77" i="7"/>
  <c r="BL78" i="7"/>
  <c r="BL79" i="7"/>
  <c r="BL80" i="7"/>
  <c r="BL81" i="7"/>
  <c r="BL82" i="7"/>
  <c r="BL83" i="7"/>
  <c r="BL84" i="7"/>
  <c r="BL85" i="7"/>
  <c r="BL86" i="7"/>
  <c r="BL87" i="7"/>
  <c r="BL88" i="7"/>
  <c r="BL89" i="7"/>
  <c r="BL90" i="7"/>
  <c r="BL91" i="7"/>
  <c r="BL92" i="7"/>
  <c r="BL93" i="7"/>
  <c r="BL94" i="7"/>
  <c r="BL95" i="7"/>
  <c r="BL96" i="7"/>
  <c r="BL97" i="7"/>
  <c r="BL98" i="7"/>
  <c r="BL99" i="7"/>
  <c r="BL100" i="7"/>
  <c r="BL101" i="7"/>
  <c r="BL102" i="7"/>
  <c r="BL103" i="7"/>
  <c r="BL104" i="7"/>
  <c r="BL105" i="7"/>
  <c r="BL106" i="7"/>
  <c r="BL107" i="7"/>
  <c r="BL108" i="7"/>
  <c r="BL109" i="7"/>
  <c r="BL110" i="7"/>
  <c r="BL111" i="7"/>
  <c r="BL112" i="7"/>
  <c r="BL113" i="7"/>
  <c r="BL114" i="7"/>
  <c r="BL115" i="7"/>
  <c r="BL116" i="7"/>
  <c r="BL117" i="7"/>
  <c r="BL118" i="7"/>
  <c r="BL119" i="7"/>
  <c r="BL120" i="7"/>
  <c r="BL121" i="7"/>
  <c r="BL122" i="7"/>
  <c r="BL123" i="7"/>
  <c r="BL124" i="7"/>
  <c r="BL125" i="7"/>
  <c r="BL126" i="7"/>
  <c r="BL127" i="7"/>
  <c r="BL128" i="7"/>
  <c r="BL129" i="7"/>
  <c r="BL130" i="7"/>
  <c r="BL131" i="7"/>
  <c r="BL132" i="7"/>
  <c r="BL133" i="7"/>
  <c r="BL134" i="7"/>
  <c r="BL135" i="7"/>
  <c r="BL136" i="7"/>
  <c r="BL137" i="7"/>
  <c r="BL138" i="7"/>
  <c r="BL139" i="7"/>
  <c r="BL140" i="7"/>
  <c r="BL141" i="7"/>
  <c r="BL142" i="7"/>
  <c r="BL143" i="7"/>
  <c r="BL144" i="7"/>
  <c r="BL145" i="7"/>
  <c r="BL146" i="7"/>
  <c r="BL147" i="7"/>
  <c r="BL148" i="7"/>
  <c r="BL149" i="7"/>
  <c r="BL150" i="7"/>
  <c r="BL151" i="7"/>
  <c r="BL152" i="7"/>
  <c r="BL153" i="7"/>
  <c r="BL154" i="7"/>
  <c r="BL155" i="7"/>
  <c r="BL156" i="7"/>
  <c r="BL157" i="7"/>
  <c r="BL158" i="7"/>
  <c r="BL159" i="7"/>
  <c r="BL160" i="7"/>
  <c r="BL161" i="7"/>
  <c r="BL162" i="7"/>
  <c r="BL163" i="7"/>
  <c r="BL164" i="7"/>
  <c r="BL165" i="7"/>
  <c r="BL166" i="7"/>
  <c r="BL167" i="7"/>
  <c r="BL168" i="7"/>
  <c r="BL169" i="7"/>
  <c r="BL170" i="7"/>
  <c r="BL171" i="7"/>
  <c r="BL172" i="7"/>
  <c r="BL173" i="7"/>
  <c r="BL174" i="7"/>
  <c r="BL175" i="7"/>
  <c r="BL176" i="7"/>
  <c r="BL177" i="7"/>
  <c r="BL178" i="7"/>
  <c r="BL179" i="7"/>
  <c r="BL180" i="7"/>
  <c r="BL181" i="7"/>
  <c r="BL182" i="7"/>
  <c r="BL183" i="7"/>
  <c r="BL184" i="7"/>
  <c r="BL185" i="7"/>
  <c r="BL186" i="7"/>
  <c r="BL187" i="7"/>
  <c r="BL188" i="7"/>
  <c r="BL189" i="7"/>
  <c r="BL190" i="7"/>
  <c r="BL191" i="7"/>
  <c r="BL192" i="7"/>
  <c r="BL193" i="7"/>
  <c r="BL194" i="7"/>
  <c r="BL195" i="7"/>
  <c r="BL196" i="7"/>
  <c r="BL197" i="7"/>
  <c r="BL198" i="7"/>
  <c r="BL199" i="7"/>
  <c r="BL200" i="7"/>
  <c r="BL201" i="7"/>
  <c r="BL202" i="7"/>
  <c r="BL203" i="7"/>
  <c r="BL204" i="7"/>
  <c r="BL205" i="7"/>
  <c r="BL206" i="7"/>
  <c r="BL207" i="7"/>
  <c r="BL208" i="7"/>
  <c r="BL209" i="7"/>
  <c r="BL210" i="7"/>
  <c r="BL211" i="7"/>
  <c r="BL212" i="7"/>
  <c r="BL213" i="7"/>
  <c r="BL214" i="7"/>
  <c r="BL215" i="7"/>
  <c r="BL216" i="7"/>
  <c r="BL217" i="7"/>
  <c r="BL218" i="7"/>
  <c r="BL219" i="7"/>
  <c r="BL220" i="7"/>
  <c r="BL221" i="7"/>
  <c r="BL222" i="7"/>
  <c r="BL223" i="7"/>
  <c r="BL224" i="7"/>
  <c r="BL225" i="7"/>
  <c r="BL226" i="7"/>
  <c r="BL227" i="7"/>
  <c r="BL228" i="7"/>
  <c r="BL229" i="7"/>
  <c r="BL230" i="7"/>
  <c r="BL231" i="7"/>
  <c r="BL232" i="7"/>
  <c r="BL233" i="7"/>
  <c r="BL234" i="7"/>
  <c r="BL235" i="7"/>
  <c r="BL236" i="7"/>
  <c r="BL237" i="7"/>
  <c r="BL238" i="7"/>
  <c r="BL239" i="7"/>
  <c r="BL240" i="7"/>
  <c r="BL241" i="7"/>
  <c r="BL242" i="7"/>
  <c r="BL243" i="7"/>
  <c r="BL244" i="7"/>
  <c r="BL245" i="7"/>
  <c r="BL246" i="7"/>
  <c r="BL247" i="7"/>
  <c r="BL248" i="7"/>
  <c r="BL249" i="7"/>
  <c r="BL250" i="7"/>
  <c r="BL251" i="7"/>
  <c r="BL252" i="7"/>
  <c r="BL253" i="7"/>
  <c r="BM2" i="7"/>
  <c r="BM3" i="7"/>
  <c r="BM4" i="7"/>
  <c r="BM5" i="7"/>
  <c r="BM6" i="7"/>
  <c r="BM7" i="7"/>
  <c r="BM8" i="7"/>
  <c r="BM9" i="7"/>
  <c r="BM10" i="7"/>
  <c r="BM11" i="7"/>
  <c r="BM12" i="7"/>
  <c r="BM13" i="7"/>
  <c r="BM14" i="7"/>
  <c r="BM15" i="7"/>
  <c r="BM16" i="7"/>
  <c r="BM17" i="7"/>
  <c r="BM18" i="7"/>
  <c r="BM19" i="7"/>
  <c r="BM20" i="7"/>
  <c r="BM21" i="7"/>
  <c r="BM22" i="7"/>
  <c r="BM23" i="7"/>
  <c r="BM24" i="7"/>
  <c r="BM25" i="7"/>
  <c r="BM26" i="7"/>
  <c r="BM27" i="7"/>
  <c r="BM28" i="7"/>
  <c r="BM29" i="7"/>
  <c r="BM30" i="7"/>
  <c r="BM31" i="7"/>
  <c r="BM32" i="7"/>
  <c r="BM33" i="7"/>
  <c r="BM34" i="7"/>
  <c r="BM35" i="7"/>
  <c r="BM36" i="7"/>
  <c r="BM37" i="7"/>
  <c r="BM38" i="7"/>
  <c r="BM39" i="7"/>
  <c r="BM40" i="7"/>
  <c r="BM41" i="7"/>
  <c r="BM42" i="7"/>
  <c r="BM43" i="7"/>
  <c r="BM44" i="7"/>
  <c r="BM45" i="7"/>
  <c r="BM46" i="7"/>
  <c r="BM47" i="7"/>
  <c r="BM48" i="7"/>
  <c r="BM49" i="7"/>
  <c r="BM50" i="7"/>
  <c r="BM51" i="7"/>
  <c r="BM52" i="7"/>
  <c r="BM53" i="7"/>
  <c r="BM54" i="7"/>
  <c r="BM55" i="7"/>
  <c r="BM56" i="7"/>
  <c r="BM57" i="7"/>
  <c r="BM58" i="7"/>
  <c r="BM59" i="7"/>
  <c r="BM60" i="7"/>
  <c r="BM61" i="7"/>
  <c r="BM62" i="7"/>
  <c r="BM63" i="7"/>
  <c r="BM64" i="7"/>
  <c r="BM65" i="7"/>
  <c r="BM66" i="7"/>
  <c r="BM67" i="7"/>
  <c r="BM68" i="7"/>
  <c r="BM69" i="7"/>
  <c r="BM70" i="7"/>
  <c r="BM71" i="7"/>
  <c r="BM72" i="7"/>
  <c r="BM73" i="7"/>
  <c r="BM74" i="7"/>
  <c r="BM75" i="7"/>
  <c r="BM76" i="7"/>
  <c r="BM77" i="7"/>
  <c r="BM78" i="7"/>
  <c r="BM79" i="7"/>
  <c r="BM80" i="7"/>
  <c r="BM81" i="7"/>
  <c r="BM82" i="7"/>
  <c r="BM83" i="7"/>
  <c r="BM84" i="7"/>
  <c r="BM85" i="7"/>
  <c r="BM86" i="7"/>
  <c r="BM87" i="7"/>
  <c r="BM88" i="7"/>
  <c r="BM89" i="7"/>
  <c r="BM90" i="7"/>
  <c r="BM91" i="7"/>
  <c r="BM92" i="7"/>
  <c r="BM93" i="7"/>
  <c r="BM94" i="7"/>
  <c r="BM95" i="7"/>
  <c r="BM96" i="7"/>
  <c r="BM97" i="7"/>
  <c r="BM98" i="7"/>
  <c r="BM99" i="7"/>
  <c r="BM100" i="7"/>
  <c r="BM101" i="7"/>
  <c r="BM102" i="7"/>
  <c r="BM103" i="7"/>
  <c r="BM104" i="7"/>
  <c r="BM105" i="7"/>
  <c r="BM106" i="7"/>
  <c r="BM107" i="7"/>
  <c r="BM108" i="7"/>
  <c r="BM109" i="7"/>
  <c r="BM110" i="7"/>
  <c r="BM111" i="7"/>
  <c r="BM112" i="7"/>
  <c r="BM113" i="7"/>
  <c r="BM114" i="7"/>
  <c r="BM115" i="7"/>
  <c r="BM116" i="7"/>
  <c r="BM117" i="7"/>
  <c r="BM118" i="7"/>
  <c r="BM119" i="7"/>
  <c r="BM120" i="7"/>
  <c r="BM121" i="7"/>
  <c r="BM122" i="7"/>
  <c r="BM123" i="7"/>
  <c r="BM124" i="7"/>
  <c r="BM125" i="7"/>
  <c r="BM126" i="7"/>
  <c r="BM127" i="7"/>
  <c r="BM128" i="7"/>
  <c r="BM129" i="7"/>
  <c r="BM130" i="7"/>
  <c r="BM131" i="7"/>
  <c r="BM132" i="7"/>
  <c r="BM133" i="7"/>
  <c r="BM134" i="7"/>
  <c r="BM135" i="7"/>
  <c r="BM136" i="7"/>
  <c r="BM137" i="7"/>
  <c r="BM138" i="7"/>
  <c r="BM139" i="7"/>
  <c r="BM140" i="7"/>
  <c r="BM141" i="7"/>
  <c r="BM142" i="7"/>
  <c r="BM143" i="7"/>
  <c r="BM144" i="7"/>
  <c r="BM145" i="7"/>
  <c r="BM146" i="7"/>
  <c r="BM147" i="7"/>
  <c r="BM148" i="7"/>
  <c r="BM149" i="7"/>
  <c r="BM150" i="7"/>
  <c r="BM151" i="7"/>
  <c r="BM152" i="7"/>
  <c r="BM153" i="7"/>
  <c r="BM154" i="7"/>
  <c r="BM155" i="7"/>
  <c r="BM156" i="7"/>
  <c r="BM157" i="7"/>
  <c r="BM158" i="7"/>
  <c r="BM159" i="7"/>
  <c r="BM160" i="7"/>
  <c r="BM161" i="7"/>
  <c r="BM162" i="7"/>
  <c r="BM163" i="7"/>
  <c r="BM164" i="7"/>
  <c r="BM165" i="7"/>
  <c r="BM166" i="7"/>
  <c r="BM167" i="7"/>
  <c r="BM168" i="7"/>
  <c r="BM169" i="7"/>
  <c r="BM170" i="7"/>
  <c r="BM171" i="7"/>
  <c r="BM172" i="7"/>
  <c r="BM173" i="7"/>
  <c r="BM174" i="7"/>
  <c r="BM175" i="7"/>
  <c r="BM176" i="7"/>
  <c r="BM177" i="7"/>
  <c r="BM178" i="7"/>
  <c r="BM179" i="7"/>
  <c r="BM180" i="7"/>
  <c r="BM181" i="7"/>
  <c r="BM182" i="7"/>
  <c r="BM183" i="7"/>
  <c r="BM184" i="7"/>
  <c r="BM185" i="7"/>
  <c r="BM186" i="7"/>
  <c r="BM187" i="7"/>
  <c r="BM188" i="7"/>
  <c r="BM189" i="7"/>
  <c r="BM190" i="7"/>
  <c r="BM191" i="7"/>
  <c r="BM192" i="7"/>
  <c r="BM193" i="7"/>
  <c r="BM194" i="7"/>
  <c r="BM195" i="7"/>
  <c r="BM196" i="7"/>
  <c r="BM197" i="7"/>
  <c r="BM198" i="7"/>
  <c r="BM199" i="7"/>
  <c r="BM200" i="7"/>
  <c r="BM201" i="7"/>
  <c r="BM202" i="7"/>
  <c r="BM203" i="7"/>
  <c r="BM204" i="7"/>
  <c r="BM205" i="7"/>
  <c r="BM206" i="7"/>
  <c r="BM207" i="7"/>
  <c r="BM208" i="7"/>
  <c r="BM209" i="7"/>
  <c r="BM210" i="7"/>
  <c r="BM211" i="7"/>
  <c r="BM212" i="7"/>
  <c r="BM213" i="7"/>
  <c r="BM214" i="7"/>
  <c r="BM215" i="7"/>
  <c r="BM216" i="7"/>
  <c r="BM217" i="7"/>
  <c r="BM218" i="7"/>
  <c r="BM219" i="7"/>
  <c r="BM220" i="7"/>
  <c r="BM221" i="7"/>
  <c r="BM222" i="7"/>
  <c r="BM223" i="7"/>
  <c r="BM224" i="7"/>
  <c r="BM225" i="7"/>
  <c r="BM226" i="7"/>
  <c r="BM227" i="7"/>
  <c r="BM228" i="7"/>
  <c r="BM229" i="7"/>
  <c r="BM230" i="7"/>
  <c r="BM231" i="7"/>
  <c r="BM232" i="7"/>
  <c r="BM233" i="7"/>
  <c r="BM234" i="7"/>
  <c r="BM235" i="7"/>
  <c r="BM236" i="7"/>
  <c r="BM237" i="7"/>
  <c r="BM238" i="7"/>
  <c r="BM239" i="7"/>
  <c r="BM240" i="7"/>
  <c r="BM241" i="7"/>
  <c r="BM242" i="7"/>
  <c r="BM243" i="7"/>
  <c r="BM244" i="7"/>
  <c r="BM245" i="7"/>
  <c r="BM246" i="7"/>
  <c r="BM247" i="7"/>
  <c r="BM248" i="7"/>
  <c r="BM249" i="7"/>
  <c r="BM250" i="7"/>
  <c r="BM251" i="7"/>
  <c r="BM252" i="7"/>
  <c r="BM253" i="7"/>
  <c r="BN2" i="7"/>
  <c r="BN3" i="7"/>
  <c r="BN4" i="7"/>
  <c r="BN5" i="7"/>
  <c r="BN6" i="7"/>
  <c r="BN7" i="7"/>
  <c r="BN8" i="7"/>
  <c r="BN9" i="7"/>
  <c r="BN10" i="7"/>
  <c r="BN11" i="7"/>
  <c r="BN12" i="7"/>
  <c r="BN13" i="7"/>
  <c r="BN14" i="7"/>
  <c r="BN15" i="7"/>
  <c r="BN16" i="7"/>
  <c r="BN17" i="7"/>
  <c r="BN18" i="7"/>
  <c r="BN19" i="7"/>
  <c r="BN20" i="7"/>
  <c r="BN21" i="7"/>
  <c r="BN22" i="7"/>
  <c r="BN23" i="7"/>
  <c r="BN24" i="7"/>
  <c r="BN25" i="7"/>
  <c r="BN26" i="7"/>
  <c r="BN27" i="7"/>
  <c r="BN28" i="7"/>
  <c r="BN29" i="7"/>
  <c r="BN30" i="7"/>
  <c r="BN31" i="7"/>
  <c r="BN32" i="7"/>
  <c r="BN33" i="7"/>
  <c r="BN34" i="7"/>
  <c r="BN35" i="7"/>
  <c r="BN36" i="7"/>
  <c r="BN37" i="7"/>
  <c r="BN38" i="7"/>
  <c r="BN39" i="7"/>
  <c r="BN40" i="7"/>
  <c r="BN41" i="7"/>
  <c r="BN42" i="7"/>
  <c r="BN43" i="7"/>
  <c r="BN44" i="7"/>
  <c r="BN45" i="7"/>
  <c r="BN46" i="7"/>
  <c r="BN47" i="7"/>
  <c r="BN48" i="7"/>
  <c r="BN49" i="7"/>
  <c r="BN50" i="7"/>
  <c r="BN51" i="7"/>
  <c r="BN52" i="7"/>
  <c r="BN53" i="7"/>
  <c r="BN54" i="7"/>
  <c r="BN55" i="7"/>
  <c r="BN56" i="7"/>
  <c r="BN57" i="7"/>
  <c r="BN58" i="7"/>
  <c r="BN59" i="7"/>
  <c r="BN60" i="7"/>
  <c r="BN61" i="7"/>
  <c r="BN62" i="7"/>
  <c r="BN63" i="7"/>
  <c r="BN64" i="7"/>
  <c r="BN65" i="7"/>
  <c r="BN66" i="7"/>
  <c r="BN67" i="7"/>
  <c r="BN68" i="7"/>
  <c r="BN69" i="7"/>
  <c r="BN70" i="7"/>
  <c r="BN71" i="7"/>
  <c r="BN72" i="7"/>
  <c r="BN73" i="7"/>
  <c r="BN74" i="7"/>
  <c r="BN75" i="7"/>
  <c r="BN76" i="7"/>
  <c r="BN77" i="7"/>
  <c r="BN78" i="7"/>
  <c r="BN79" i="7"/>
  <c r="BN80" i="7"/>
  <c r="BN81" i="7"/>
  <c r="BN82" i="7"/>
  <c r="BN83" i="7"/>
  <c r="BN84" i="7"/>
  <c r="BN85" i="7"/>
  <c r="BN86" i="7"/>
  <c r="BN87" i="7"/>
  <c r="BN88" i="7"/>
  <c r="BN89" i="7"/>
  <c r="BN90" i="7"/>
  <c r="BN91" i="7"/>
  <c r="BN92" i="7"/>
  <c r="BN93" i="7"/>
  <c r="BN94" i="7"/>
  <c r="BN95" i="7"/>
  <c r="BN96" i="7"/>
  <c r="BN97" i="7"/>
  <c r="BN98" i="7"/>
  <c r="BN99" i="7"/>
  <c r="BN100" i="7"/>
  <c r="BN101" i="7"/>
  <c r="BN102" i="7"/>
  <c r="BN103" i="7"/>
  <c r="BN104" i="7"/>
  <c r="BN105" i="7"/>
  <c r="BN106" i="7"/>
  <c r="BN107" i="7"/>
  <c r="BN108" i="7"/>
  <c r="BN109" i="7"/>
  <c r="BN110" i="7"/>
  <c r="BN111" i="7"/>
  <c r="BN112" i="7"/>
  <c r="BN113" i="7"/>
  <c r="BN114" i="7"/>
  <c r="BN115" i="7"/>
  <c r="BN116" i="7"/>
  <c r="BN117" i="7"/>
  <c r="BN118" i="7"/>
  <c r="BN119" i="7"/>
  <c r="BN120" i="7"/>
  <c r="BN121" i="7"/>
  <c r="BN122" i="7"/>
  <c r="BN123" i="7"/>
  <c r="BN124" i="7"/>
  <c r="BN125" i="7"/>
  <c r="BN126" i="7"/>
  <c r="BN127" i="7"/>
  <c r="BN128" i="7"/>
  <c r="BN129" i="7"/>
  <c r="BN130" i="7"/>
  <c r="BN131" i="7"/>
  <c r="BN132" i="7"/>
  <c r="BN133" i="7"/>
  <c r="BN134" i="7"/>
  <c r="BN135" i="7"/>
  <c r="BN136" i="7"/>
  <c r="BN137" i="7"/>
  <c r="BN138" i="7"/>
  <c r="BN139" i="7"/>
  <c r="BN140" i="7"/>
  <c r="BN141" i="7"/>
  <c r="BN142" i="7"/>
  <c r="BN143" i="7"/>
  <c r="BN144" i="7"/>
  <c r="BN145" i="7"/>
  <c r="BN146" i="7"/>
  <c r="BN147" i="7"/>
  <c r="BN148" i="7"/>
  <c r="BN149" i="7"/>
  <c r="BN150" i="7"/>
  <c r="BN151" i="7"/>
  <c r="BN152" i="7"/>
  <c r="BN153" i="7"/>
  <c r="BN154" i="7"/>
  <c r="BN155" i="7"/>
  <c r="BN156" i="7"/>
  <c r="BN157" i="7"/>
  <c r="BN158" i="7"/>
  <c r="BN159" i="7"/>
  <c r="BN160" i="7"/>
  <c r="BN161" i="7"/>
  <c r="BN162" i="7"/>
  <c r="BN163" i="7"/>
  <c r="BN164" i="7"/>
  <c r="BN165" i="7"/>
  <c r="BN166" i="7"/>
  <c r="BN167" i="7"/>
  <c r="BN168" i="7"/>
  <c r="BN169" i="7"/>
  <c r="BN170" i="7"/>
  <c r="BN171" i="7"/>
  <c r="BN172" i="7"/>
  <c r="BN173" i="7"/>
  <c r="BN174" i="7"/>
  <c r="BN175" i="7"/>
  <c r="BN176" i="7"/>
  <c r="BN177" i="7"/>
  <c r="BN178" i="7"/>
  <c r="BN179" i="7"/>
  <c r="BN180" i="7"/>
  <c r="BN181" i="7"/>
  <c r="BN182" i="7"/>
  <c r="BN183" i="7"/>
  <c r="BN184" i="7"/>
  <c r="BN185" i="7"/>
  <c r="BN186" i="7"/>
  <c r="BN187" i="7"/>
  <c r="BN188" i="7"/>
  <c r="BN189" i="7"/>
  <c r="BN190" i="7"/>
  <c r="BN191" i="7"/>
  <c r="BN192" i="7"/>
  <c r="BN193" i="7"/>
  <c r="BN194" i="7"/>
  <c r="BN195" i="7"/>
  <c r="BN196" i="7"/>
  <c r="BN197" i="7"/>
  <c r="BN198" i="7"/>
  <c r="BN199" i="7"/>
  <c r="BN200" i="7"/>
  <c r="BN201" i="7"/>
  <c r="BN202" i="7"/>
  <c r="BN203" i="7"/>
  <c r="BN204" i="7"/>
  <c r="BN205" i="7"/>
  <c r="BN206" i="7"/>
  <c r="BN207" i="7"/>
  <c r="BN208" i="7"/>
  <c r="BN209" i="7"/>
  <c r="BN210" i="7"/>
  <c r="BN211" i="7"/>
  <c r="BN212" i="7"/>
  <c r="BN213" i="7"/>
  <c r="BN214" i="7"/>
  <c r="BN215" i="7"/>
  <c r="BN216" i="7"/>
  <c r="BN217" i="7"/>
  <c r="BN218" i="7"/>
  <c r="BN219" i="7"/>
  <c r="BN220" i="7"/>
  <c r="BN221" i="7"/>
  <c r="BN222" i="7"/>
  <c r="BN223" i="7"/>
  <c r="BN224" i="7"/>
  <c r="BN225" i="7"/>
  <c r="BN226" i="7"/>
  <c r="BN227" i="7"/>
  <c r="BN228" i="7"/>
  <c r="BN229" i="7"/>
  <c r="BN230" i="7"/>
  <c r="BN231" i="7"/>
  <c r="BN232" i="7"/>
  <c r="BN233" i="7"/>
  <c r="BN234" i="7"/>
  <c r="BN235" i="7"/>
  <c r="BN236" i="7"/>
  <c r="BN237" i="7"/>
  <c r="BN238" i="7"/>
  <c r="BN239" i="7"/>
  <c r="BN240" i="7"/>
  <c r="BN241" i="7"/>
  <c r="BN242" i="7"/>
  <c r="BN243" i="7"/>
  <c r="BN244" i="7"/>
  <c r="BN245" i="7"/>
  <c r="BN246" i="7"/>
  <c r="BN247" i="7"/>
  <c r="BN248" i="7"/>
  <c r="BN249" i="7"/>
  <c r="BN250" i="7"/>
  <c r="BN251" i="7"/>
  <c r="BN252" i="7"/>
  <c r="BN253" i="7"/>
  <c r="BO2" i="7"/>
  <c r="BO3" i="7"/>
  <c r="BO4" i="7"/>
  <c r="BO5" i="7"/>
  <c r="BO6" i="7"/>
  <c r="BO7" i="7"/>
  <c r="BO8" i="7"/>
  <c r="BO9" i="7"/>
  <c r="BO10" i="7"/>
  <c r="BO11" i="7"/>
  <c r="BO12" i="7"/>
  <c r="BO13" i="7"/>
  <c r="BO14" i="7"/>
  <c r="BO15" i="7"/>
  <c r="BO16" i="7"/>
  <c r="BO17" i="7"/>
  <c r="BO18" i="7"/>
  <c r="BO19" i="7"/>
  <c r="BO20" i="7"/>
  <c r="BO21" i="7"/>
  <c r="BO22" i="7"/>
  <c r="BO23" i="7"/>
  <c r="BO24" i="7"/>
  <c r="BO25" i="7"/>
  <c r="BO26" i="7"/>
  <c r="BO27" i="7"/>
  <c r="BO28" i="7"/>
  <c r="BO29" i="7"/>
  <c r="BO30" i="7"/>
  <c r="BO31" i="7"/>
  <c r="BO32" i="7"/>
  <c r="BO33" i="7"/>
  <c r="BO34" i="7"/>
  <c r="BO35" i="7"/>
  <c r="BO36" i="7"/>
  <c r="BO37" i="7"/>
  <c r="BO38" i="7"/>
  <c r="BO39" i="7"/>
  <c r="BO40" i="7"/>
  <c r="BO41" i="7"/>
  <c r="BO42" i="7"/>
  <c r="BO43" i="7"/>
  <c r="BO44" i="7"/>
  <c r="BO45" i="7"/>
  <c r="BO46" i="7"/>
  <c r="BO47" i="7"/>
  <c r="BO48" i="7"/>
  <c r="BO49" i="7"/>
  <c r="BO50" i="7"/>
  <c r="BO51" i="7"/>
  <c r="BO52" i="7"/>
  <c r="BO53" i="7"/>
  <c r="BO54" i="7"/>
  <c r="BO55" i="7"/>
  <c r="BO56" i="7"/>
  <c r="BO57" i="7"/>
  <c r="BO58" i="7"/>
  <c r="BO59" i="7"/>
  <c r="BO60" i="7"/>
  <c r="BO61" i="7"/>
  <c r="BO62" i="7"/>
  <c r="BO63" i="7"/>
  <c r="BO64" i="7"/>
  <c r="BO65" i="7"/>
  <c r="BO66" i="7"/>
  <c r="BO67" i="7"/>
  <c r="BO68" i="7"/>
  <c r="BO69" i="7"/>
  <c r="BO70" i="7"/>
  <c r="BO71" i="7"/>
  <c r="BO72" i="7"/>
  <c r="BO73" i="7"/>
  <c r="BO74" i="7"/>
  <c r="BO75" i="7"/>
  <c r="BO76" i="7"/>
  <c r="BO77" i="7"/>
  <c r="BO78" i="7"/>
  <c r="BO79" i="7"/>
  <c r="BO80" i="7"/>
  <c r="BO81" i="7"/>
  <c r="BO82" i="7"/>
  <c r="BO83" i="7"/>
  <c r="BO84" i="7"/>
  <c r="BO85" i="7"/>
  <c r="BO86" i="7"/>
  <c r="BO87" i="7"/>
  <c r="BO88" i="7"/>
  <c r="BO89" i="7"/>
  <c r="BO90" i="7"/>
  <c r="BO91" i="7"/>
  <c r="BO92" i="7"/>
  <c r="BO93" i="7"/>
  <c r="BO94" i="7"/>
  <c r="BO95" i="7"/>
  <c r="BO96" i="7"/>
  <c r="BO97" i="7"/>
  <c r="BO98" i="7"/>
  <c r="BO99" i="7"/>
  <c r="BO100" i="7"/>
  <c r="BO101" i="7"/>
  <c r="BO102" i="7"/>
  <c r="BO103" i="7"/>
  <c r="BO104" i="7"/>
  <c r="BO105" i="7"/>
  <c r="BO106" i="7"/>
  <c r="BO107" i="7"/>
  <c r="BO108" i="7"/>
  <c r="BO109" i="7"/>
  <c r="BO110" i="7"/>
  <c r="BO111" i="7"/>
  <c r="BO112" i="7"/>
  <c r="BO113" i="7"/>
  <c r="BO114" i="7"/>
  <c r="BO115" i="7"/>
  <c r="BO116" i="7"/>
  <c r="BO117" i="7"/>
  <c r="BO118" i="7"/>
  <c r="BO119" i="7"/>
  <c r="BO120" i="7"/>
  <c r="BO121" i="7"/>
  <c r="BO122" i="7"/>
  <c r="BO123" i="7"/>
  <c r="BO124" i="7"/>
  <c r="BO125" i="7"/>
  <c r="BO126" i="7"/>
  <c r="BO127" i="7"/>
  <c r="BO128" i="7"/>
  <c r="BO129" i="7"/>
  <c r="BO130" i="7"/>
  <c r="BO131" i="7"/>
  <c r="BO132" i="7"/>
  <c r="BO133" i="7"/>
  <c r="BO134" i="7"/>
  <c r="BO135" i="7"/>
  <c r="BO136" i="7"/>
  <c r="BO137" i="7"/>
  <c r="BO138" i="7"/>
  <c r="BO139" i="7"/>
  <c r="BO140" i="7"/>
  <c r="BO141" i="7"/>
  <c r="BO142" i="7"/>
  <c r="BO143" i="7"/>
  <c r="BO144" i="7"/>
  <c r="BO145" i="7"/>
  <c r="BO146" i="7"/>
  <c r="BO147" i="7"/>
  <c r="BO148" i="7"/>
  <c r="BO149" i="7"/>
  <c r="BO150" i="7"/>
  <c r="BO151" i="7"/>
  <c r="BO152" i="7"/>
  <c r="BO153" i="7"/>
  <c r="BO154" i="7"/>
  <c r="BO155" i="7"/>
  <c r="BO156" i="7"/>
  <c r="BO157" i="7"/>
  <c r="BO158" i="7"/>
  <c r="BO159" i="7"/>
  <c r="BO160" i="7"/>
  <c r="BO161" i="7"/>
  <c r="BO162" i="7"/>
  <c r="BO163" i="7"/>
  <c r="BO164" i="7"/>
  <c r="BO165" i="7"/>
  <c r="BO166" i="7"/>
  <c r="BO167" i="7"/>
  <c r="BO168" i="7"/>
  <c r="BO169" i="7"/>
  <c r="BO170" i="7"/>
  <c r="BO171" i="7"/>
  <c r="BO172" i="7"/>
  <c r="BO173" i="7"/>
  <c r="BO174" i="7"/>
  <c r="BO175" i="7"/>
  <c r="BO176" i="7"/>
  <c r="BO177" i="7"/>
  <c r="BO178" i="7"/>
  <c r="BO179" i="7"/>
  <c r="BO180" i="7"/>
  <c r="BO181" i="7"/>
  <c r="BO182" i="7"/>
  <c r="BO183" i="7"/>
  <c r="BO184" i="7"/>
  <c r="BO185" i="7"/>
  <c r="BO186" i="7"/>
  <c r="BO187" i="7"/>
  <c r="BO188" i="7"/>
  <c r="BO189" i="7"/>
  <c r="BO190" i="7"/>
  <c r="BO191" i="7"/>
  <c r="BO192" i="7"/>
  <c r="BO193" i="7"/>
  <c r="BO194" i="7"/>
  <c r="BO195" i="7"/>
  <c r="BO196" i="7"/>
  <c r="BO197" i="7"/>
  <c r="BO198" i="7"/>
  <c r="BO199" i="7"/>
  <c r="BO200" i="7"/>
  <c r="BO201" i="7"/>
  <c r="BO202" i="7"/>
  <c r="BO203" i="7"/>
  <c r="BO204" i="7"/>
  <c r="BO205" i="7"/>
  <c r="BO206" i="7"/>
  <c r="BO207" i="7"/>
  <c r="BO208" i="7"/>
  <c r="BO209" i="7"/>
  <c r="BO210" i="7"/>
  <c r="BO211" i="7"/>
  <c r="BO212" i="7"/>
  <c r="BO213" i="7"/>
  <c r="BO214" i="7"/>
  <c r="BO215" i="7"/>
  <c r="BO216" i="7"/>
  <c r="BO217" i="7"/>
  <c r="BO218" i="7"/>
  <c r="BO219" i="7"/>
  <c r="BO220" i="7"/>
  <c r="BO221" i="7"/>
  <c r="BO222" i="7"/>
  <c r="BO223" i="7"/>
  <c r="BO224" i="7"/>
  <c r="BO225" i="7"/>
  <c r="BO226" i="7"/>
  <c r="BO227" i="7"/>
  <c r="BO228" i="7"/>
  <c r="BO229" i="7"/>
  <c r="BO230" i="7"/>
  <c r="BO231" i="7"/>
  <c r="BO232" i="7"/>
  <c r="BO233" i="7"/>
  <c r="BO234" i="7"/>
  <c r="BO235" i="7"/>
  <c r="BO236" i="7"/>
  <c r="BO237" i="7"/>
  <c r="BO238" i="7"/>
  <c r="BO239" i="7"/>
  <c r="BO240" i="7"/>
  <c r="BO241" i="7"/>
  <c r="BO242" i="7"/>
  <c r="BO243" i="7"/>
  <c r="BO244" i="7"/>
  <c r="BO245" i="7"/>
  <c r="BO246" i="7"/>
  <c r="BO247" i="7"/>
  <c r="BO248" i="7"/>
  <c r="BO249" i="7"/>
  <c r="BO250" i="7"/>
  <c r="BO251" i="7"/>
  <c r="BO252" i="7"/>
  <c r="BO253" i="7"/>
  <c r="BP2" i="7"/>
  <c r="BP3" i="7"/>
  <c r="BP4" i="7"/>
  <c r="BP5" i="7"/>
  <c r="BP6" i="7"/>
  <c r="BP7" i="7"/>
  <c r="BP8" i="7"/>
  <c r="BP9" i="7"/>
  <c r="BP10" i="7"/>
  <c r="BP11" i="7"/>
  <c r="BP12" i="7"/>
  <c r="BP13" i="7"/>
  <c r="BP14" i="7"/>
  <c r="BP15" i="7"/>
  <c r="BP16" i="7"/>
  <c r="BP17" i="7"/>
  <c r="BP18" i="7"/>
  <c r="BP19" i="7"/>
  <c r="BP20" i="7"/>
  <c r="BP21" i="7"/>
  <c r="BP22" i="7"/>
  <c r="BP23" i="7"/>
  <c r="BP24" i="7"/>
  <c r="BP25" i="7"/>
  <c r="BP26" i="7"/>
  <c r="BP27" i="7"/>
  <c r="BP28" i="7"/>
  <c r="BP29" i="7"/>
  <c r="BP30" i="7"/>
  <c r="BP31" i="7"/>
  <c r="BP32" i="7"/>
  <c r="BP33" i="7"/>
  <c r="BP34" i="7"/>
  <c r="BP35" i="7"/>
  <c r="BP36" i="7"/>
  <c r="BP37" i="7"/>
  <c r="BP38" i="7"/>
  <c r="BP39" i="7"/>
  <c r="BP40" i="7"/>
  <c r="BP41" i="7"/>
  <c r="BP42" i="7"/>
  <c r="BP43" i="7"/>
  <c r="BP44" i="7"/>
  <c r="BP45" i="7"/>
  <c r="BP46" i="7"/>
  <c r="BP47" i="7"/>
  <c r="BP48" i="7"/>
  <c r="BP49" i="7"/>
  <c r="BP50" i="7"/>
  <c r="BP51" i="7"/>
  <c r="BP52" i="7"/>
  <c r="BP53" i="7"/>
  <c r="BP54" i="7"/>
  <c r="BP55" i="7"/>
  <c r="BP56" i="7"/>
  <c r="BP57" i="7"/>
  <c r="BP58" i="7"/>
  <c r="BP59" i="7"/>
  <c r="BP60" i="7"/>
  <c r="BP61" i="7"/>
  <c r="BP62" i="7"/>
  <c r="BP63" i="7"/>
  <c r="BP64" i="7"/>
  <c r="BP65" i="7"/>
  <c r="BP66" i="7"/>
  <c r="BP67" i="7"/>
  <c r="BP68" i="7"/>
  <c r="BP69" i="7"/>
  <c r="BP70" i="7"/>
  <c r="BP71" i="7"/>
  <c r="BP72" i="7"/>
  <c r="BP73" i="7"/>
  <c r="BP74" i="7"/>
  <c r="BP75" i="7"/>
  <c r="BP76" i="7"/>
  <c r="BP77" i="7"/>
  <c r="BP78" i="7"/>
  <c r="BP79" i="7"/>
  <c r="BP80" i="7"/>
  <c r="BP81" i="7"/>
  <c r="BP82" i="7"/>
  <c r="BP83" i="7"/>
  <c r="BP84" i="7"/>
  <c r="BP85" i="7"/>
  <c r="BP86" i="7"/>
  <c r="BP87" i="7"/>
  <c r="BP88" i="7"/>
  <c r="BP89" i="7"/>
  <c r="BP90" i="7"/>
  <c r="BP91" i="7"/>
  <c r="BP92" i="7"/>
  <c r="BP93" i="7"/>
  <c r="BP94" i="7"/>
  <c r="BP95" i="7"/>
  <c r="BP96" i="7"/>
  <c r="BP97" i="7"/>
  <c r="BP98" i="7"/>
  <c r="BP99" i="7"/>
  <c r="BP100" i="7"/>
  <c r="BP101" i="7"/>
  <c r="BP102" i="7"/>
  <c r="BP103" i="7"/>
  <c r="BP104" i="7"/>
  <c r="BP105" i="7"/>
  <c r="BP106" i="7"/>
  <c r="BP107" i="7"/>
  <c r="BP108" i="7"/>
  <c r="BP109" i="7"/>
  <c r="BP110" i="7"/>
  <c r="BP111" i="7"/>
  <c r="BP112" i="7"/>
  <c r="BP113" i="7"/>
  <c r="BP114" i="7"/>
  <c r="BP115" i="7"/>
  <c r="BP116" i="7"/>
  <c r="BP117" i="7"/>
  <c r="BP118" i="7"/>
  <c r="BP119" i="7"/>
  <c r="BP120" i="7"/>
  <c r="BP121" i="7"/>
  <c r="BP122" i="7"/>
  <c r="BP123" i="7"/>
  <c r="BP124" i="7"/>
  <c r="BP125" i="7"/>
  <c r="BP126" i="7"/>
  <c r="BP127" i="7"/>
  <c r="BP128" i="7"/>
  <c r="BP129" i="7"/>
  <c r="BP130" i="7"/>
  <c r="BP131" i="7"/>
  <c r="BP132" i="7"/>
  <c r="BP133" i="7"/>
  <c r="BP134" i="7"/>
  <c r="BP135" i="7"/>
  <c r="BP136" i="7"/>
  <c r="BP137" i="7"/>
  <c r="BP138" i="7"/>
  <c r="BP139" i="7"/>
  <c r="BP140" i="7"/>
  <c r="BP141" i="7"/>
  <c r="BP142" i="7"/>
  <c r="BP143" i="7"/>
  <c r="BP144" i="7"/>
  <c r="BP145" i="7"/>
  <c r="BP146" i="7"/>
  <c r="BP147" i="7"/>
  <c r="BP148" i="7"/>
  <c r="BP149" i="7"/>
  <c r="BP150" i="7"/>
  <c r="BP151" i="7"/>
  <c r="BP152" i="7"/>
  <c r="BP153" i="7"/>
  <c r="BP154" i="7"/>
  <c r="BP155" i="7"/>
  <c r="BP156" i="7"/>
  <c r="BP157" i="7"/>
  <c r="BP158" i="7"/>
  <c r="BP159" i="7"/>
  <c r="BP160" i="7"/>
  <c r="BP161" i="7"/>
  <c r="BP162" i="7"/>
  <c r="BP163" i="7"/>
  <c r="BP164" i="7"/>
  <c r="BP165" i="7"/>
  <c r="BP166" i="7"/>
  <c r="BP167" i="7"/>
  <c r="BP168" i="7"/>
  <c r="BP169" i="7"/>
  <c r="BP170" i="7"/>
  <c r="BP171" i="7"/>
  <c r="BP172" i="7"/>
  <c r="BP173" i="7"/>
  <c r="BP174" i="7"/>
  <c r="BP175" i="7"/>
  <c r="BP176" i="7"/>
  <c r="BP177" i="7"/>
  <c r="BP178" i="7"/>
  <c r="BP179" i="7"/>
  <c r="BP180" i="7"/>
  <c r="BP181" i="7"/>
  <c r="BP182" i="7"/>
  <c r="BP183" i="7"/>
  <c r="BP184" i="7"/>
  <c r="BP185" i="7"/>
  <c r="BP186" i="7"/>
  <c r="BP187" i="7"/>
  <c r="BP188" i="7"/>
  <c r="BP189" i="7"/>
  <c r="BP190" i="7"/>
  <c r="BP191" i="7"/>
  <c r="BP192" i="7"/>
  <c r="BP193" i="7"/>
  <c r="BP194" i="7"/>
  <c r="BP195" i="7"/>
  <c r="BP196" i="7"/>
  <c r="BP197" i="7"/>
  <c r="BP198" i="7"/>
  <c r="BP199" i="7"/>
  <c r="BP200" i="7"/>
  <c r="BP201" i="7"/>
  <c r="BP202" i="7"/>
  <c r="BP203" i="7"/>
  <c r="BP204" i="7"/>
  <c r="BP205" i="7"/>
  <c r="BP206" i="7"/>
  <c r="BP207" i="7"/>
  <c r="BP208" i="7"/>
  <c r="BP209" i="7"/>
  <c r="BP210" i="7"/>
  <c r="BP211" i="7"/>
  <c r="BP212" i="7"/>
  <c r="BP213" i="7"/>
  <c r="BP214" i="7"/>
  <c r="BP215" i="7"/>
  <c r="BP216" i="7"/>
  <c r="BP217" i="7"/>
  <c r="BP218" i="7"/>
  <c r="BP219" i="7"/>
  <c r="BP220" i="7"/>
  <c r="BP221" i="7"/>
  <c r="BP222" i="7"/>
  <c r="BP223" i="7"/>
  <c r="BP224" i="7"/>
  <c r="BP225" i="7"/>
  <c r="BP226" i="7"/>
  <c r="BP227" i="7"/>
  <c r="BP228" i="7"/>
  <c r="BP229" i="7"/>
  <c r="BP230" i="7"/>
  <c r="BP231" i="7"/>
  <c r="BP232" i="7"/>
  <c r="BP233" i="7"/>
  <c r="BP234" i="7"/>
  <c r="BP235" i="7"/>
  <c r="BP236" i="7"/>
  <c r="BP237" i="7"/>
  <c r="BP238" i="7"/>
  <c r="BP239" i="7"/>
  <c r="BP240" i="7"/>
  <c r="BP241" i="7"/>
  <c r="BP242" i="7"/>
  <c r="BP243" i="7"/>
  <c r="BP244" i="7"/>
  <c r="BP245" i="7"/>
  <c r="BP246" i="7"/>
  <c r="BP247" i="7"/>
  <c r="BP248" i="7"/>
  <c r="BP249" i="7"/>
  <c r="BP250" i="7"/>
  <c r="BP251" i="7"/>
  <c r="BP252" i="7"/>
  <c r="BP253" i="7"/>
  <c r="BQ2" i="7"/>
  <c r="BQ3" i="7"/>
  <c r="BQ4" i="7"/>
  <c r="BQ5" i="7"/>
  <c r="BQ6" i="7"/>
  <c r="BQ7" i="7"/>
  <c r="BQ8" i="7"/>
  <c r="BQ9" i="7"/>
  <c r="BQ10" i="7"/>
  <c r="BQ11" i="7"/>
  <c r="BQ12" i="7"/>
  <c r="BQ13" i="7"/>
  <c r="BQ14" i="7"/>
  <c r="BQ15" i="7"/>
  <c r="BQ16" i="7"/>
  <c r="BQ17" i="7"/>
  <c r="BQ18" i="7"/>
  <c r="BQ19" i="7"/>
  <c r="BQ20" i="7"/>
  <c r="BQ21" i="7"/>
  <c r="BQ22" i="7"/>
  <c r="BQ23" i="7"/>
  <c r="BQ24" i="7"/>
  <c r="BQ25" i="7"/>
  <c r="BQ26" i="7"/>
  <c r="BQ27" i="7"/>
  <c r="BQ28" i="7"/>
  <c r="BQ29" i="7"/>
  <c r="BQ30" i="7"/>
  <c r="BQ31" i="7"/>
  <c r="BQ32" i="7"/>
  <c r="BQ33" i="7"/>
  <c r="BQ34" i="7"/>
  <c r="BQ35" i="7"/>
  <c r="BQ36" i="7"/>
  <c r="BQ37" i="7"/>
  <c r="BQ38" i="7"/>
  <c r="BQ39" i="7"/>
  <c r="BQ40" i="7"/>
  <c r="BQ41" i="7"/>
  <c r="BQ42" i="7"/>
  <c r="BQ43" i="7"/>
  <c r="BQ44" i="7"/>
  <c r="BQ45" i="7"/>
  <c r="BQ46" i="7"/>
  <c r="BQ47" i="7"/>
  <c r="BQ48" i="7"/>
  <c r="BQ49" i="7"/>
  <c r="BQ50" i="7"/>
  <c r="BQ51" i="7"/>
  <c r="BQ52" i="7"/>
  <c r="BQ53" i="7"/>
  <c r="BQ54" i="7"/>
  <c r="BQ55" i="7"/>
  <c r="BQ56" i="7"/>
  <c r="BQ57" i="7"/>
  <c r="BQ58" i="7"/>
  <c r="BQ59" i="7"/>
  <c r="BQ60" i="7"/>
  <c r="BQ61" i="7"/>
  <c r="BQ62" i="7"/>
  <c r="BQ63" i="7"/>
  <c r="BQ64" i="7"/>
  <c r="BQ65" i="7"/>
  <c r="BQ66" i="7"/>
  <c r="BQ67" i="7"/>
  <c r="BQ68" i="7"/>
  <c r="BQ69" i="7"/>
  <c r="BQ70" i="7"/>
  <c r="BQ71" i="7"/>
  <c r="BQ72" i="7"/>
  <c r="BQ73" i="7"/>
  <c r="BQ74" i="7"/>
  <c r="BQ75" i="7"/>
  <c r="BQ76" i="7"/>
  <c r="BQ77" i="7"/>
  <c r="BQ78" i="7"/>
  <c r="BQ79" i="7"/>
  <c r="BQ80" i="7"/>
  <c r="BQ81" i="7"/>
  <c r="BQ82" i="7"/>
  <c r="BQ83" i="7"/>
  <c r="BQ84" i="7"/>
  <c r="BQ85" i="7"/>
  <c r="BQ86" i="7"/>
  <c r="BQ87" i="7"/>
  <c r="BQ88" i="7"/>
  <c r="BQ89" i="7"/>
  <c r="BQ90" i="7"/>
  <c r="BQ91" i="7"/>
  <c r="BQ92" i="7"/>
  <c r="BQ93" i="7"/>
  <c r="BQ94" i="7"/>
  <c r="BQ95" i="7"/>
  <c r="BQ96" i="7"/>
  <c r="BQ97" i="7"/>
  <c r="BQ98" i="7"/>
  <c r="BQ99" i="7"/>
  <c r="BQ100" i="7"/>
  <c r="BQ101" i="7"/>
  <c r="BQ102" i="7"/>
  <c r="BQ103" i="7"/>
  <c r="BQ104" i="7"/>
  <c r="BQ105" i="7"/>
  <c r="BQ106" i="7"/>
  <c r="BQ107" i="7"/>
  <c r="BQ108" i="7"/>
  <c r="BQ109" i="7"/>
  <c r="BQ110" i="7"/>
  <c r="BQ111" i="7"/>
  <c r="BQ112" i="7"/>
  <c r="BQ113" i="7"/>
  <c r="BQ114" i="7"/>
  <c r="BQ115" i="7"/>
  <c r="BQ116" i="7"/>
  <c r="BQ117" i="7"/>
  <c r="BQ118" i="7"/>
  <c r="BQ119" i="7"/>
  <c r="BQ120" i="7"/>
  <c r="BQ121" i="7"/>
  <c r="BQ122" i="7"/>
  <c r="BQ123" i="7"/>
  <c r="BQ124" i="7"/>
  <c r="BQ125" i="7"/>
  <c r="BQ126" i="7"/>
  <c r="BQ127" i="7"/>
  <c r="BQ128" i="7"/>
  <c r="BQ129" i="7"/>
  <c r="BQ130" i="7"/>
  <c r="BQ131" i="7"/>
  <c r="BQ132" i="7"/>
  <c r="BQ133" i="7"/>
  <c r="BQ134" i="7"/>
  <c r="BQ135" i="7"/>
  <c r="BQ136" i="7"/>
  <c r="BQ137" i="7"/>
  <c r="BQ138" i="7"/>
  <c r="BQ139" i="7"/>
  <c r="BQ140" i="7"/>
  <c r="BQ141" i="7"/>
  <c r="BQ142" i="7"/>
  <c r="BQ143" i="7"/>
  <c r="BQ144" i="7"/>
  <c r="BQ145" i="7"/>
  <c r="BQ146" i="7"/>
  <c r="BQ147" i="7"/>
  <c r="BQ148" i="7"/>
  <c r="BQ149" i="7"/>
  <c r="BQ150" i="7"/>
  <c r="BQ151" i="7"/>
  <c r="BQ152" i="7"/>
  <c r="BQ153" i="7"/>
  <c r="BQ154" i="7"/>
  <c r="BQ155" i="7"/>
  <c r="BQ156" i="7"/>
  <c r="BQ157" i="7"/>
  <c r="BQ158" i="7"/>
  <c r="BQ159" i="7"/>
  <c r="BQ160" i="7"/>
  <c r="BQ161" i="7"/>
  <c r="BQ162" i="7"/>
  <c r="BQ163" i="7"/>
  <c r="BQ164" i="7"/>
  <c r="BQ165" i="7"/>
  <c r="BQ166" i="7"/>
  <c r="BQ167" i="7"/>
  <c r="BQ168" i="7"/>
  <c r="BQ169" i="7"/>
  <c r="BQ170" i="7"/>
  <c r="BQ171" i="7"/>
  <c r="BQ172" i="7"/>
  <c r="BQ173" i="7"/>
  <c r="BQ174" i="7"/>
  <c r="BQ175" i="7"/>
  <c r="BQ176" i="7"/>
  <c r="BQ177" i="7"/>
  <c r="BQ178" i="7"/>
  <c r="BQ179" i="7"/>
  <c r="BQ180" i="7"/>
  <c r="BQ181" i="7"/>
  <c r="BQ182" i="7"/>
  <c r="BQ183" i="7"/>
  <c r="BQ184" i="7"/>
  <c r="BQ185" i="7"/>
  <c r="BQ186" i="7"/>
  <c r="BQ187" i="7"/>
  <c r="BQ188" i="7"/>
  <c r="BQ189" i="7"/>
  <c r="BQ190" i="7"/>
  <c r="BQ191" i="7"/>
  <c r="BQ192" i="7"/>
  <c r="BQ193" i="7"/>
  <c r="BQ194" i="7"/>
  <c r="BQ195" i="7"/>
  <c r="BQ196" i="7"/>
  <c r="BQ197" i="7"/>
  <c r="BQ198" i="7"/>
  <c r="BQ199" i="7"/>
  <c r="BQ200" i="7"/>
  <c r="BQ201" i="7"/>
  <c r="BQ202" i="7"/>
  <c r="BQ203" i="7"/>
  <c r="BQ204" i="7"/>
  <c r="BQ205" i="7"/>
  <c r="BQ206" i="7"/>
  <c r="BQ207" i="7"/>
  <c r="BQ208" i="7"/>
  <c r="BQ209" i="7"/>
  <c r="BQ210" i="7"/>
  <c r="BQ211" i="7"/>
  <c r="BQ212" i="7"/>
  <c r="BQ213" i="7"/>
  <c r="BQ214" i="7"/>
  <c r="BQ215" i="7"/>
  <c r="BQ216" i="7"/>
  <c r="BQ217" i="7"/>
  <c r="BQ218" i="7"/>
  <c r="BQ219" i="7"/>
  <c r="BQ220" i="7"/>
  <c r="BQ221" i="7"/>
  <c r="BQ222" i="7"/>
  <c r="BQ223" i="7"/>
  <c r="BQ224" i="7"/>
  <c r="BQ225" i="7"/>
  <c r="BQ226" i="7"/>
  <c r="BQ227" i="7"/>
  <c r="BQ228" i="7"/>
  <c r="BQ229" i="7"/>
  <c r="BQ230" i="7"/>
  <c r="BQ231" i="7"/>
  <c r="BQ232" i="7"/>
  <c r="BQ233" i="7"/>
  <c r="BQ234" i="7"/>
  <c r="BQ235" i="7"/>
  <c r="BQ236" i="7"/>
  <c r="BQ237" i="7"/>
  <c r="BQ238" i="7"/>
  <c r="BQ239" i="7"/>
  <c r="BQ240" i="7"/>
  <c r="BQ241" i="7"/>
  <c r="BQ242" i="7"/>
  <c r="BQ243" i="7"/>
  <c r="BQ244" i="7"/>
  <c r="BQ245" i="7"/>
  <c r="BQ246" i="7"/>
  <c r="BQ247" i="7"/>
  <c r="BQ248" i="7"/>
  <c r="BQ249" i="7"/>
  <c r="BQ250" i="7"/>
  <c r="BQ251" i="7"/>
  <c r="BQ252" i="7"/>
  <c r="BQ253" i="7"/>
  <c r="BR2" i="7"/>
  <c r="BR3" i="7"/>
  <c r="BR4" i="7"/>
  <c r="BR5" i="7"/>
  <c r="BR6" i="7"/>
  <c r="BR7" i="7"/>
  <c r="BR8" i="7"/>
  <c r="BR9" i="7"/>
  <c r="BR10" i="7"/>
  <c r="BR11" i="7"/>
  <c r="BR12" i="7"/>
  <c r="BR13" i="7"/>
  <c r="BR14" i="7"/>
  <c r="BR15" i="7"/>
  <c r="BR16" i="7"/>
  <c r="BR17" i="7"/>
  <c r="BR18" i="7"/>
  <c r="BR19" i="7"/>
  <c r="BR20" i="7"/>
  <c r="BR21" i="7"/>
  <c r="BR22" i="7"/>
  <c r="BR23" i="7"/>
  <c r="BR24" i="7"/>
  <c r="BR25" i="7"/>
  <c r="BR26" i="7"/>
  <c r="BR27" i="7"/>
  <c r="BR28" i="7"/>
  <c r="BR29" i="7"/>
  <c r="BR30" i="7"/>
  <c r="BR31" i="7"/>
  <c r="BR32" i="7"/>
  <c r="BR33" i="7"/>
  <c r="BR34" i="7"/>
  <c r="BR35" i="7"/>
  <c r="BR36" i="7"/>
  <c r="BR37" i="7"/>
  <c r="BR38" i="7"/>
  <c r="BR39" i="7"/>
  <c r="BR40" i="7"/>
  <c r="BR41" i="7"/>
  <c r="BR42" i="7"/>
  <c r="BR43" i="7"/>
  <c r="BR44" i="7"/>
  <c r="BR45" i="7"/>
  <c r="BR46" i="7"/>
  <c r="BR47" i="7"/>
  <c r="BR48" i="7"/>
  <c r="BR49" i="7"/>
  <c r="BR50" i="7"/>
  <c r="BR51" i="7"/>
  <c r="BR52" i="7"/>
  <c r="BR53" i="7"/>
  <c r="BR54" i="7"/>
  <c r="BR55" i="7"/>
  <c r="BR56" i="7"/>
  <c r="BR57" i="7"/>
  <c r="BR58" i="7"/>
  <c r="BR59" i="7"/>
  <c r="BR60" i="7"/>
  <c r="BR61" i="7"/>
  <c r="BR62" i="7"/>
  <c r="BR63" i="7"/>
  <c r="BR64" i="7"/>
  <c r="BR65" i="7"/>
  <c r="BR66" i="7"/>
  <c r="BR67" i="7"/>
  <c r="BR68" i="7"/>
  <c r="BR69" i="7"/>
  <c r="BR70" i="7"/>
  <c r="BR71" i="7"/>
  <c r="BR72" i="7"/>
  <c r="BR73" i="7"/>
  <c r="BR74" i="7"/>
  <c r="BR75" i="7"/>
  <c r="BR76" i="7"/>
  <c r="BR77" i="7"/>
  <c r="BR78" i="7"/>
  <c r="BR79" i="7"/>
  <c r="BR80" i="7"/>
  <c r="BR81" i="7"/>
  <c r="BR82" i="7"/>
  <c r="BR83" i="7"/>
  <c r="BR84" i="7"/>
  <c r="BR85" i="7"/>
  <c r="BR86" i="7"/>
  <c r="BR87" i="7"/>
  <c r="BR88" i="7"/>
  <c r="BR89" i="7"/>
  <c r="BR90" i="7"/>
  <c r="BR91" i="7"/>
  <c r="BR92" i="7"/>
  <c r="BR93" i="7"/>
  <c r="BR94" i="7"/>
  <c r="BR95" i="7"/>
  <c r="BR96" i="7"/>
  <c r="BR97" i="7"/>
  <c r="BR98" i="7"/>
  <c r="BR99" i="7"/>
  <c r="BR100" i="7"/>
  <c r="BR101" i="7"/>
  <c r="BR102" i="7"/>
  <c r="BR103" i="7"/>
  <c r="BR104" i="7"/>
  <c r="BR105" i="7"/>
  <c r="BR106" i="7"/>
  <c r="BR107" i="7"/>
  <c r="BR108" i="7"/>
  <c r="BR109" i="7"/>
  <c r="BR110" i="7"/>
  <c r="BR111" i="7"/>
  <c r="BR112" i="7"/>
  <c r="BR113" i="7"/>
  <c r="BR114" i="7"/>
  <c r="BR115" i="7"/>
  <c r="BR116" i="7"/>
  <c r="BR117" i="7"/>
  <c r="BR118" i="7"/>
  <c r="BR119" i="7"/>
  <c r="BR120" i="7"/>
  <c r="BR121" i="7"/>
  <c r="BR122" i="7"/>
  <c r="BR123" i="7"/>
  <c r="BR124" i="7"/>
  <c r="BR125" i="7"/>
  <c r="BR126" i="7"/>
  <c r="BR127" i="7"/>
  <c r="BR128" i="7"/>
  <c r="BR129" i="7"/>
  <c r="BR130" i="7"/>
  <c r="BR131" i="7"/>
  <c r="BR132" i="7"/>
  <c r="BR133" i="7"/>
  <c r="BR134" i="7"/>
  <c r="BR135" i="7"/>
  <c r="BR136" i="7"/>
  <c r="BR137" i="7"/>
  <c r="BR138" i="7"/>
  <c r="BR139" i="7"/>
  <c r="BR140" i="7"/>
  <c r="BR141" i="7"/>
  <c r="BR142" i="7"/>
  <c r="BR143" i="7"/>
  <c r="BR144" i="7"/>
  <c r="BR145" i="7"/>
  <c r="BR146" i="7"/>
  <c r="BR147" i="7"/>
  <c r="BR148" i="7"/>
  <c r="BR149" i="7"/>
  <c r="BR150" i="7"/>
  <c r="BR151" i="7"/>
  <c r="BR152" i="7"/>
  <c r="BR153" i="7"/>
  <c r="BR154" i="7"/>
  <c r="BR155" i="7"/>
  <c r="BR156" i="7"/>
  <c r="BR157" i="7"/>
  <c r="BR158" i="7"/>
  <c r="BR159" i="7"/>
  <c r="BR160" i="7"/>
  <c r="BR161" i="7"/>
  <c r="BR162" i="7"/>
  <c r="BR163" i="7"/>
  <c r="BR164" i="7"/>
  <c r="BR165" i="7"/>
  <c r="BR166" i="7"/>
  <c r="BR167" i="7"/>
  <c r="BR168" i="7"/>
  <c r="BR169" i="7"/>
  <c r="BR170" i="7"/>
  <c r="BR171" i="7"/>
  <c r="BR172" i="7"/>
  <c r="BR173" i="7"/>
  <c r="BR174" i="7"/>
  <c r="BR175" i="7"/>
  <c r="BR176" i="7"/>
  <c r="BR177" i="7"/>
  <c r="BR178" i="7"/>
  <c r="BR179" i="7"/>
  <c r="BR180" i="7"/>
  <c r="BR181" i="7"/>
  <c r="BR182" i="7"/>
  <c r="BR183" i="7"/>
  <c r="BR184" i="7"/>
  <c r="BR185" i="7"/>
  <c r="BR186" i="7"/>
  <c r="BR187" i="7"/>
  <c r="BR188" i="7"/>
  <c r="BR189" i="7"/>
  <c r="BR190" i="7"/>
  <c r="BR191" i="7"/>
  <c r="BR192" i="7"/>
  <c r="BR193" i="7"/>
  <c r="BR194" i="7"/>
  <c r="BR195" i="7"/>
  <c r="BR196" i="7"/>
  <c r="BR197" i="7"/>
  <c r="BR198" i="7"/>
  <c r="BR199" i="7"/>
  <c r="BR200" i="7"/>
  <c r="BR201" i="7"/>
  <c r="BR202" i="7"/>
  <c r="BR203" i="7"/>
  <c r="BR204" i="7"/>
  <c r="BR205" i="7"/>
  <c r="BR206" i="7"/>
  <c r="BR207" i="7"/>
  <c r="BR208" i="7"/>
  <c r="BR209" i="7"/>
  <c r="BR210" i="7"/>
  <c r="BR211" i="7"/>
  <c r="BR212" i="7"/>
  <c r="BR213" i="7"/>
  <c r="BR214" i="7"/>
  <c r="BR215" i="7"/>
  <c r="BR216" i="7"/>
  <c r="BR217" i="7"/>
  <c r="BR218" i="7"/>
  <c r="BR219" i="7"/>
  <c r="BR220" i="7"/>
  <c r="BR221" i="7"/>
  <c r="BR222" i="7"/>
  <c r="BR223" i="7"/>
  <c r="BR224" i="7"/>
  <c r="BR225" i="7"/>
  <c r="BR226" i="7"/>
  <c r="BR227" i="7"/>
  <c r="BR228" i="7"/>
  <c r="BR229" i="7"/>
  <c r="BR230" i="7"/>
  <c r="BR231" i="7"/>
  <c r="BR232" i="7"/>
  <c r="BR233" i="7"/>
  <c r="BR234" i="7"/>
  <c r="BR235" i="7"/>
  <c r="BR236" i="7"/>
  <c r="BR237" i="7"/>
  <c r="BR238" i="7"/>
  <c r="BR239" i="7"/>
  <c r="BR240" i="7"/>
  <c r="BR241" i="7"/>
  <c r="BR242" i="7"/>
  <c r="BR243" i="7"/>
  <c r="BR244" i="7"/>
  <c r="BR245" i="7"/>
  <c r="BR246" i="7"/>
  <c r="BR247" i="7"/>
  <c r="BR248" i="7"/>
  <c r="BR249" i="7"/>
  <c r="BR250" i="7"/>
  <c r="BR251" i="7"/>
  <c r="BR252" i="7"/>
  <c r="BR253" i="7"/>
  <c r="BS2" i="7"/>
  <c r="BS3" i="7"/>
  <c r="BS4" i="7"/>
  <c r="BS5" i="7"/>
  <c r="BS6" i="7"/>
  <c r="BS7" i="7"/>
  <c r="BS8" i="7"/>
  <c r="BS9" i="7"/>
  <c r="BS10" i="7"/>
  <c r="BS11" i="7"/>
  <c r="BS12" i="7"/>
  <c r="BS13" i="7"/>
  <c r="BS14" i="7"/>
  <c r="BS15" i="7"/>
  <c r="BS16" i="7"/>
  <c r="BS17" i="7"/>
  <c r="BS18" i="7"/>
  <c r="BS19" i="7"/>
  <c r="BS20" i="7"/>
  <c r="BS21" i="7"/>
  <c r="BS22" i="7"/>
  <c r="BS23" i="7"/>
  <c r="BS24" i="7"/>
  <c r="BS25" i="7"/>
  <c r="BS26" i="7"/>
  <c r="BS27" i="7"/>
  <c r="BS28" i="7"/>
  <c r="BS29" i="7"/>
  <c r="BS30" i="7"/>
  <c r="BS31" i="7"/>
  <c r="BS32" i="7"/>
  <c r="BS33" i="7"/>
  <c r="BS34" i="7"/>
  <c r="BS35" i="7"/>
  <c r="BS36" i="7"/>
  <c r="BS37" i="7"/>
  <c r="BS38" i="7"/>
  <c r="BS39" i="7"/>
  <c r="BS40" i="7"/>
  <c r="BS41" i="7"/>
  <c r="BS42" i="7"/>
  <c r="BS43" i="7"/>
  <c r="BS44" i="7"/>
  <c r="BS45" i="7"/>
  <c r="BS46" i="7"/>
  <c r="BS47" i="7"/>
  <c r="BS48" i="7"/>
  <c r="BS49" i="7"/>
  <c r="BS50" i="7"/>
  <c r="BS51" i="7"/>
  <c r="BS52" i="7"/>
  <c r="BS53" i="7"/>
  <c r="BS54" i="7"/>
  <c r="BS55" i="7"/>
  <c r="BS56" i="7"/>
  <c r="BS57" i="7"/>
  <c r="BS58" i="7"/>
  <c r="BS59" i="7"/>
  <c r="BS60" i="7"/>
  <c r="BS61" i="7"/>
  <c r="BS62" i="7"/>
  <c r="BS63" i="7"/>
  <c r="BS64" i="7"/>
  <c r="BS65" i="7"/>
  <c r="BS66" i="7"/>
  <c r="BS67" i="7"/>
  <c r="BS68" i="7"/>
  <c r="BS69" i="7"/>
  <c r="BS70" i="7"/>
  <c r="BS71" i="7"/>
  <c r="BS72" i="7"/>
  <c r="BS73" i="7"/>
  <c r="BS74" i="7"/>
  <c r="BS75" i="7"/>
  <c r="BS76" i="7"/>
  <c r="BS77" i="7"/>
  <c r="BS78" i="7"/>
  <c r="BS79" i="7"/>
  <c r="BS80" i="7"/>
  <c r="BS81" i="7"/>
  <c r="BS82" i="7"/>
  <c r="BS83" i="7"/>
  <c r="BS84" i="7"/>
  <c r="BS85" i="7"/>
  <c r="BS86" i="7"/>
  <c r="BS87" i="7"/>
  <c r="BS88" i="7"/>
  <c r="BS89" i="7"/>
  <c r="BS90" i="7"/>
  <c r="BS91" i="7"/>
  <c r="BS92" i="7"/>
  <c r="BS93" i="7"/>
  <c r="BS94" i="7"/>
  <c r="BS95" i="7"/>
  <c r="BS96" i="7"/>
  <c r="BS97" i="7"/>
  <c r="BS98" i="7"/>
  <c r="BS99" i="7"/>
  <c r="BS100" i="7"/>
  <c r="BS101" i="7"/>
  <c r="BS102" i="7"/>
  <c r="BS103" i="7"/>
  <c r="BS104" i="7"/>
  <c r="BS105" i="7"/>
  <c r="BS106" i="7"/>
  <c r="BS107" i="7"/>
  <c r="BS108" i="7"/>
  <c r="BS109" i="7"/>
  <c r="BS110" i="7"/>
  <c r="BS111" i="7"/>
  <c r="BS112" i="7"/>
  <c r="BS113" i="7"/>
  <c r="BS114" i="7"/>
  <c r="BS115" i="7"/>
  <c r="BS116" i="7"/>
  <c r="BS117" i="7"/>
  <c r="BS118" i="7"/>
  <c r="BS119" i="7"/>
  <c r="BS120" i="7"/>
  <c r="BS121" i="7"/>
  <c r="BS122" i="7"/>
  <c r="BS123" i="7"/>
  <c r="BS124" i="7"/>
  <c r="BS125" i="7"/>
  <c r="BS126" i="7"/>
  <c r="BS127" i="7"/>
  <c r="BS128" i="7"/>
  <c r="BS129" i="7"/>
  <c r="BS130" i="7"/>
  <c r="BS131" i="7"/>
  <c r="BS132" i="7"/>
  <c r="BS133" i="7"/>
  <c r="BS134" i="7"/>
  <c r="BS135" i="7"/>
  <c r="BS136" i="7"/>
  <c r="BS137" i="7"/>
  <c r="BS138" i="7"/>
  <c r="BS139" i="7"/>
  <c r="BS140" i="7"/>
  <c r="BS141" i="7"/>
  <c r="BS142" i="7"/>
  <c r="BS143" i="7"/>
  <c r="BS144" i="7"/>
  <c r="BS145" i="7"/>
  <c r="BS146" i="7"/>
  <c r="BS147" i="7"/>
  <c r="BS148" i="7"/>
  <c r="BS149" i="7"/>
  <c r="BS150" i="7"/>
  <c r="BS151" i="7"/>
  <c r="BS152" i="7"/>
  <c r="BS153" i="7"/>
  <c r="BS154" i="7"/>
  <c r="BS155" i="7"/>
  <c r="BS156" i="7"/>
  <c r="BS157" i="7"/>
  <c r="BS158" i="7"/>
  <c r="BS159" i="7"/>
  <c r="BS160" i="7"/>
  <c r="BS161" i="7"/>
  <c r="BS162" i="7"/>
  <c r="BS163" i="7"/>
  <c r="BS164" i="7"/>
  <c r="BS165" i="7"/>
  <c r="BS166" i="7"/>
  <c r="BS167" i="7"/>
  <c r="BS168" i="7"/>
  <c r="BS169" i="7"/>
  <c r="BS170" i="7"/>
  <c r="BS171" i="7"/>
  <c r="BS172" i="7"/>
  <c r="BS173" i="7"/>
  <c r="BS174" i="7"/>
  <c r="BS175" i="7"/>
  <c r="BS176" i="7"/>
  <c r="BS177" i="7"/>
  <c r="BS178" i="7"/>
  <c r="BS179" i="7"/>
  <c r="BS180" i="7"/>
  <c r="BS181" i="7"/>
  <c r="BS182" i="7"/>
  <c r="BS183" i="7"/>
  <c r="BS184" i="7"/>
  <c r="BS185" i="7"/>
  <c r="BS186" i="7"/>
  <c r="BS187" i="7"/>
  <c r="BS188" i="7"/>
  <c r="BS189" i="7"/>
  <c r="BS190" i="7"/>
  <c r="BS191" i="7"/>
  <c r="BS192" i="7"/>
  <c r="BS193" i="7"/>
  <c r="BS194" i="7"/>
  <c r="BS195" i="7"/>
  <c r="BS196" i="7"/>
  <c r="BS197" i="7"/>
  <c r="BS198" i="7"/>
  <c r="BS199" i="7"/>
  <c r="BS200" i="7"/>
  <c r="BS201" i="7"/>
  <c r="BS202" i="7"/>
  <c r="BS203" i="7"/>
  <c r="BS204" i="7"/>
  <c r="BS205" i="7"/>
  <c r="BS206" i="7"/>
  <c r="BS207" i="7"/>
  <c r="BS208" i="7"/>
  <c r="BS209" i="7"/>
  <c r="BS210" i="7"/>
  <c r="BS211" i="7"/>
  <c r="BS212" i="7"/>
  <c r="BS213" i="7"/>
  <c r="BS214" i="7"/>
  <c r="BS215" i="7"/>
  <c r="BS216" i="7"/>
  <c r="BS217" i="7"/>
  <c r="BS218" i="7"/>
  <c r="BS219" i="7"/>
  <c r="BS220" i="7"/>
  <c r="BS221" i="7"/>
  <c r="BS222" i="7"/>
  <c r="BS223" i="7"/>
  <c r="BS224" i="7"/>
  <c r="BS225" i="7"/>
  <c r="BS226" i="7"/>
  <c r="BS227" i="7"/>
  <c r="BS228" i="7"/>
  <c r="BS229" i="7"/>
  <c r="BS230" i="7"/>
  <c r="BS231" i="7"/>
  <c r="BS232" i="7"/>
  <c r="BS233" i="7"/>
  <c r="BS234" i="7"/>
  <c r="BS235" i="7"/>
  <c r="BS236" i="7"/>
  <c r="BS237" i="7"/>
  <c r="BS238" i="7"/>
  <c r="BS239" i="7"/>
  <c r="BS240" i="7"/>
  <c r="BS241" i="7"/>
  <c r="BS242" i="7"/>
  <c r="BS243" i="7"/>
  <c r="BS244" i="7"/>
  <c r="BS245" i="7"/>
  <c r="BS246" i="7"/>
  <c r="BS247" i="7"/>
  <c r="BS248" i="7"/>
  <c r="BS249" i="7"/>
  <c r="BS250" i="7"/>
  <c r="BS251" i="7"/>
  <c r="BS252" i="7"/>
  <c r="BS253" i="7"/>
  <c r="BT2" i="7"/>
  <c r="BT3" i="7"/>
  <c r="BT4" i="7"/>
  <c r="BT5" i="7"/>
  <c r="BT6" i="7"/>
  <c r="BT7" i="7"/>
  <c r="BT8" i="7"/>
  <c r="BT9" i="7"/>
  <c r="BT10" i="7"/>
  <c r="BT11" i="7"/>
  <c r="BT12" i="7"/>
  <c r="BT13" i="7"/>
  <c r="BT14" i="7"/>
  <c r="BT15" i="7"/>
  <c r="BT16" i="7"/>
  <c r="BT17" i="7"/>
  <c r="BT18" i="7"/>
  <c r="BT19" i="7"/>
  <c r="BT20" i="7"/>
  <c r="BT21" i="7"/>
  <c r="BT22" i="7"/>
  <c r="BT23" i="7"/>
  <c r="BT24" i="7"/>
  <c r="BT25" i="7"/>
  <c r="BT26" i="7"/>
  <c r="BT27" i="7"/>
  <c r="BT28" i="7"/>
  <c r="BT29" i="7"/>
  <c r="BT30" i="7"/>
  <c r="BT31" i="7"/>
  <c r="BT32" i="7"/>
  <c r="BT33" i="7"/>
  <c r="BT34" i="7"/>
  <c r="BT35" i="7"/>
  <c r="BT36" i="7"/>
  <c r="BT37" i="7"/>
  <c r="BT38" i="7"/>
  <c r="BT39" i="7"/>
  <c r="BT40" i="7"/>
  <c r="BT41" i="7"/>
  <c r="BT42" i="7"/>
  <c r="BT43" i="7"/>
  <c r="BT44" i="7"/>
  <c r="BT45" i="7"/>
  <c r="BT46" i="7"/>
  <c r="BT47" i="7"/>
  <c r="BT48" i="7"/>
  <c r="BT49" i="7"/>
  <c r="BT50" i="7"/>
  <c r="BT51" i="7"/>
  <c r="BT52" i="7"/>
  <c r="BT53" i="7"/>
  <c r="BT54" i="7"/>
  <c r="BT55" i="7"/>
  <c r="BT56" i="7"/>
  <c r="BT57" i="7"/>
  <c r="BT58" i="7"/>
  <c r="BT59" i="7"/>
  <c r="BT60" i="7"/>
  <c r="BT61" i="7"/>
  <c r="BT62" i="7"/>
  <c r="BT63" i="7"/>
  <c r="BT64" i="7"/>
  <c r="BT65" i="7"/>
  <c r="BT66" i="7"/>
  <c r="BT67" i="7"/>
  <c r="BT68" i="7"/>
  <c r="BT69" i="7"/>
  <c r="BT70" i="7"/>
  <c r="BT71" i="7"/>
  <c r="BT72" i="7"/>
  <c r="BT73" i="7"/>
  <c r="BT74" i="7"/>
  <c r="BT75" i="7"/>
  <c r="BT76" i="7"/>
  <c r="BT77" i="7"/>
  <c r="BT78" i="7"/>
  <c r="BT79" i="7"/>
  <c r="BT80" i="7"/>
  <c r="BT81" i="7"/>
  <c r="BT82" i="7"/>
  <c r="BT83" i="7"/>
  <c r="BT84" i="7"/>
  <c r="BT85" i="7"/>
  <c r="BT86" i="7"/>
  <c r="BT87" i="7"/>
  <c r="BT88" i="7"/>
  <c r="BT89" i="7"/>
  <c r="BT90" i="7"/>
  <c r="BT91" i="7"/>
  <c r="BT92" i="7"/>
  <c r="BT93" i="7"/>
  <c r="BT94" i="7"/>
  <c r="BT95" i="7"/>
  <c r="BT96" i="7"/>
  <c r="BT97" i="7"/>
  <c r="BT98" i="7"/>
  <c r="BT99" i="7"/>
  <c r="BT100" i="7"/>
  <c r="BT101" i="7"/>
  <c r="BT102" i="7"/>
  <c r="BT103" i="7"/>
  <c r="BT104" i="7"/>
  <c r="BT105" i="7"/>
  <c r="BT106" i="7"/>
  <c r="BT107" i="7"/>
  <c r="BT108" i="7"/>
  <c r="BT109" i="7"/>
  <c r="BT110" i="7"/>
  <c r="BT111" i="7"/>
  <c r="BT112" i="7"/>
  <c r="BT113" i="7"/>
  <c r="BT114" i="7"/>
  <c r="BT115" i="7"/>
  <c r="BT116" i="7"/>
  <c r="BT117" i="7"/>
  <c r="BT118" i="7"/>
  <c r="BT119" i="7"/>
  <c r="BT120" i="7"/>
  <c r="BT121" i="7"/>
  <c r="BT122" i="7"/>
  <c r="BT123" i="7"/>
  <c r="BT124" i="7"/>
  <c r="BT125" i="7"/>
  <c r="BT126" i="7"/>
  <c r="BT127" i="7"/>
  <c r="BT128" i="7"/>
  <c r="BT129" i="7"/>
  <c r="BT130" i="7"/>
  <c r="BT131" i="7"/>
  <c r="BT132" i="7"/>
  <c r="BT133" i="7"/>
  <c r="BT134" i="7"/>
  <c r="BT135" i="7"/>
  <c r="BT136" i="7"/>
  <c r="BT137" i="7"/>
  <c r="BT138" i="7"/>
  <c r="BT139" i="7"/>
  <c r="BT140" i="7"/>
  <c r="BT141" i="7"/>
  <c r="BT142" i="7"/>
  <c r="BT143" i="7"/>
  <c r="BT144" i="7"/>
  <c r="BT145" i="7"/>
  <c r="BT146" i="7"/>
  <c r="BT147" i="7"/>
  <c r="BT148" i="7"/>
  <c r="BT149" i="7"/>
  <c r="BT150" i="7"/>
  <c r="BT151" i="7"/>
  <c r="BT152" i="7"/>
  <c r="BT153" i="7"/>
  <c r="BT154" i="7"/>
  <c r="BT155" i="7"/>
  <c r="BT156" i="7"/>
  <c r="BT157" i="7"/>
  <c r="BT158" i="7"/>
  <c r="BT159" i="7"/>
  <c r="BT160" i="7"/>
  <c r="BT161" i="7"/>
  <c r="BT162" i="7"/>
  <c r="BT163" i="7"/>
  <c r="BT164" i="7"/>
  <c r="BT165" i="7"/>
  <c r="BT166" i="7"/>
  <c r="BT167" i="7"/>
  <c r="BT168" i="7"/>
  <c r="BT169" i="7"/>
  <c r="BT170" i="7"/>
  <c r="BT171" i="7"/>
  <c r="BT172" i="7"/>
  <c r="BT173" i="7"/>
  <c r="BT174" i="7"/>
  <c r="BT175" i="7"/>
  <c r="BT176" i="7"/>
  <c r="BT177" i="7"/>
  <c r="BT178" i="7"/>
  <c r="BT179" i="7"/>
  <c r="BT180" i="7"/>
  <c r="BT181" i="7"/>
  <c r="BT182" i="7"/>
  <c r="BT183" i="7"/>
  <c r="BT184" i="7"/>
  <c r="BT185" i="7"/>
  <c r="BT186" i="7"/>
  <c r="BT187" i="7"/>
  <c r="BT188" i="7"/>
  <c r="BT189" i="7"/>
  <c r="BT190" i="7"/>
  <c r="BT191" i="7"/>
  <c r="BT192" i="7"/>
  <c r="BT193" i="7"/>
  <c r="BT194" i="7"/>
  <c r="BT195" i="7"/>
  <c r="BT196" i="7"/>
  <c r="BT197" i="7"/>
  <c r="BT198" i="7"/>
  <c r="BT199" i="7"/>
  <c r="BT200" i="7"/>
  <c r="BT201" i="7"/>
  <c r="BT202" i="7"/>
  <c r="BT203" i="7"/>
  <c r="BT204" i="7"/>
  <c r="BT205" i="7"/>
  <c r="BT206" i="7"/>
  <c r="BT207" i="7"/>
  <c r="BT208" i="7"/>
  <c r="BT209" i="7"/>
  <c r="BT210" i="7"/>
  <c r="BT211" i="7"/>
  <c r="BT212" i="7"/>
  <c r="BT213" i="7"/>
  <c r="BT214" i="7"/>
  <c r="BT215" i="7"/>
  <c r="BT216" i="7"/>
  <c r="BT217" i="7"/>
  <c r="BT218" i="7"/>
  <c r="BT219" i="7"/>
  <c r="BT220" i="7"/>
  <c r="BT221" i="7"/>
  <c r="BT222" i="7"/>
  <c r="BT223" i="7"/>
  <c r="BT224" i="7"/>
  <c r="BT225" i="7"/>
  <c r="BT226" i="7"/>
  <c r="BT227" i="7"/>
  <c r="BT228" i="7"/>
  <c r="BT229" i="7"/>
  <c r="BT230" i="7"/>
  <c r="BT231" i="7"/>
  <c r="BT232" i="7"/>
  <c r="BT233" i="7"/>
  <c r="BT234" i="7"/>
  <c r="BT235" i="7"/>
  <c r="BT236" i="7"/>
  <c r="BT237" i="7"/>
  <c r="BT238" i="7"/>
  <c r="BT239" i="7"/>
  <c r="BT240" i="7"/>
  <c r="BT241" i="7"/>
  <c r="BT242" i="7"/>
  <c r="BT243" i="7"/>
  <c r="BT244" i="7"/>
  <c r="BT245" i="7"/>
  <c r="BT246" i="7"/>
  <c r="BT247" i="7"/>
  <c r="BT248" i="7"/>
  <c r="BT249" i="7"/>
  <c r="BT250" i="7"/>
  <c r="BT251" i="7"/>
  <c r="BT252" i="7"/>
  <c r="BT253" i="7"/>
  <c r="BU2" i="7"/>
  <c r="BU3" i="7"/>
  <c r="BU4" i="7"/>
  <c r="BU5" i="7"/>
  <c r="BU6" i="7"/>
  <c r="BU7" i="7"/>
  <c r="BU8" i="7"/>
  <c r="BU9" i="7"/>
  <c r="BU10" i="7"/>
  <c r="BU11" i="7"/>
  <c r="BU12" i="7"/>
  <c r="BU13" i="7"/>
  <c r="BU14" i="7"/>
  <c r="BU15" i="7"/>
  <c r="BU16" i="7"/>
  <c r="BU17" i="7"/>
  <c r="BU18" i="7"/>
  <c r="BU19" i="7"/>
  <c r="BU20" i="7"/>
  <c r="BU21" i="7"/>
  <c r="BU22" i="7"/>
  <c r="BU23" i="7"/>
  <c r="BU24" i="7"/>
  <c r="BU25" i="7"/>
  <c r="BU26" i="7"/>
  <c r="BU27" i="7"/>
  <c r="BU28" i="7"/>
  <c r="BU29" i="7"/>
  <c r="BU30" i="7"/>
  <c r="BU31" i="7"/>
  <c r="BU32" i="7"/>
  <c r="BU33" i="7"/>
  <c r="BU34" i="7"/>
  <c r="BU35" i="7"/>
  <c r="BU36" i="7"/>
  <c r="BU37" i="7"/>
  <c r="BU38" i="7"/>
  <c r="BU39" i="7"/>
  <c r="BU40" i="7"/>
  <c r="BU41" i="7"/>
  <c r="BU42" i="7"/>
  <c r="BU43" i="7"/>
  <c r="BU44" i="7"/>
  <c r="BU45" i="7"/>
  <c r="BU46" i="7"/>
  <c r="BU47" i="7"/>
  <c r="BU48" i="7"/>
  <c r="BU49" i="7"/>
  <c r="BU50" i="7"/>
  <c r="BU51" i="7"/>
  <c r="BU52" i="7"/>
  <c r="BU53" i="7"/>
  <c r="BU54" i="7"/>
  <c r="BU55" i="7"/>
  <c r="BU56" i="7"/>
  <c r="BU57" i="7"/>
  <c r="BU58" i="7"/>
  <c r="BU59" i="7"/>
  <c r="BU60" i="7"/>
  <c r="BU61" i="7"/>
  <c r="BU62" i="7"/>
  <c r="BU63" i="7"/>
  <c r="BU64" i="7"/>
  <c r="BU65" i="7"/>
  <c r="BU66" i="7"/>
  <c r="BU67" i="7"/>
  <c r="BU68" i="7"/>
  <c r="BU69" i="7"/>
  <c r="BU70" i="7"/>
  <c r="BU71" i="7"/>
  <c r="BU72" i="7"/>
  <c r="BU73" i="7"/>
  <c r="BU74" i="7"/>
  <c r="BU75" i="7"/>
  <c r="BU76" i="7"/>
  <c r="BU77" i="7"/>
  <c r="BU78" i="7"/>
  <c r="BU79" i="7"/>
  <c r="BU80" i="7"/>
  <c r="BU81" i="7"/>
  <c r="BU82" i="7"/>
  <c r="BU83" i="7"/>
  <c r="BU84" i="7"/>
  <c r="BU85" i="7"/>
  <c r="BU86" i="7"/>
  <c r="BU87" i="7"/>
  <c r="BU88" i="7"/>
  <c r="BU89" i="7"/>
  <c r="BU90" i="7"/>
  <c r="BU91" i="7"/>
  <c r="BU92" i="7"/>
  <c r="BU93" i="7"/>
  <c r="BU94" i="7"/>
  <c r="BU95" i="7"/>
  <c r="BU96" i="7"/>
  <c r="BU97" i="7"/>
  <c r="BU98" i="7"/>
  <c r="BU99" i="7"/>
  <c r="BU100" i="7"/>
  <c r="BU101" i="7"/>
  <c r="BU102" i="7"/>
  <c r="BU103" i="7"/>
  <c r="BU104" i="7"/>
  <c r="BU105" i="7"/>
  <c r="BU106" i="7"/>
  <c r="BU107" i="7"/>
  <c r="BU108" i="7"/>
  <c r="BU109" i="7"/>
  <c r="BU110" i="7"/>
  <c r="BU111" i="7"/>
  <c r="BU112" i="7"/>
  <c r="BU113" i="7"/>
  <c r="BU114" i="7"/>
  <c r="BU115" i="7"/>
  <c r="BU116" i="7"/>
  <c r="BU117" i="7"/>
  <c r="BU118" i="7"/>
  <c r="BU119" i="7"/>
  <c r="BU120" i="7"/>
  <c r="BU121" i="7"/>
  <c r="BU122" i="7"/>
  <c r="BU123" i="7"/>
  <c r="BU124" i="7"/>
  <c r="BU125" i="7"/>
  <c r="BU126" i="7"/>
  <c r="BU127" i="7"/>
  <c r="BU128" i="7"/>
  <c r="BU129" i="7"/>
  <c r="BU130" i="7"/>
  <c r="BU131" i="7"/>
  <c r="BU132" i="7"/>
  <c r="BU133" i="7"/>
  <c r="BU134" i="7"/>
  <c r="BU135" i="7"/>
  <c r="BU136" i="7"/>
  <c r="BU137" i="7"/>
  <c r="BU138" i="7"/>
  <c r="BU139" i="7"/>
  <c r="BU140" i="7"/>
  <c r="BU141" i="7"/>
  <c r="BU142" i="7"/>
  <c r="BU143" i="7"/>
  <c r="BU144" i="7"/>
  <c r="BU145" i="7"/>
  <c r="BU146" i="7"/>
  <c r="BU147" i="7"/>
  <c r="BU148" i="7"/>
  <c r="BU149" i="7"/>
  <c r="BU150" i="7"/>
  <c r="BU151" i="7"/>
  <c r="BU152" i="7"/>
  <c r="BU153" i="7"/>
  <c r="BU154" i="7"/>
  <c r="BU155" i="7"/>
  <c r="BU156" i="7"/>
  <c r="BU157" i="7"/>
  <c r="BU158" i="7"/>
  <c r="BU159" i="7"/>
  <c r="BU160" i="7"/>
  <c r="BU161" i="7"/>
  <c r="BU162" i="7"/>
  <c r="BU163" i="7"/>
  <c r="BU164" i="7"/>
  <c r="BU165" i="7"/>
  <c r="BU166" i="7"/>
  <c r="BU167" i="7"/>
  <c r="BU168" i="7"/>
  <c r="BU169" i="7"/>
  <c r="BU170" i="7"/>
  <c r="BU171" i="7"/>
  <c r="BU172" i="7"/>
  <c r="BU173" i="7"/>
  <c r="BU174" i="7"/>
  <c r="BU175" i="7"/>
  <c r="BU176" i="7"/>
  <c r="BU177" i="7"/>
  <c r="BU178" i="7"/>
  <c r="BU179" i="7"/>
  <c r="BU180" i="7"/>
  <c r="BU181" i="7"/>
  <c r="BU182" i="7"/>
  <c r="BU183" i="7"/>
  <c r="BU184" i="7"/>
  <c r="BU185" i="7"/>
  <c r="BU186" i="7"/>
  <c r="BU187" i="7"/>
  <c r="BU188" i="7"/>
  <c r="BU189" i="7"/>
  <c r="BU190" i="7"/>
  <c r="BU191" i="7"/>
  <c r="BU192" i="7"/>
  <c r="BU193" i="7"/>
  <c r="BU194" i="7"/>
  <c r="BU195" i="7"/>
  <c r="BU196" i="7"/>
  <c r="BU197" i="7"/>
  <c r="BU198" i="7"/>
  <c r="BU199" i="7"/>
  <c r="BU200" i="7"/>
  <c r="BU201" i="7"/>
  <c r="BU202" i="7"/>
  <c r="BU203" i="7"/>
  <c r="BU204" i="7"/>
  <c r="BU205" i="7"/>
  <c r="BU206" i="7"/>
  <c r="BU207" i="7"/>
  <c r="BU208" i="7"/>
  <c r="BU209" i="7"/>
  <c r="BU210" i="7"/>
  <c r="BU211" i="7"/>
  <c r="BU212" i="7"/>
  <c r="BU213" i="7"/>
  <c r="BU214" i="7"/>
  <c r="BU215" i="7"/>
  <c r="BU216" i="7"/>
  <c r="BU217" i="7"/>
  <c r="BU218" i="7"/>
  <c r="BU219" i="7"/>
  <c r="BU220" i="7"/>
  <c r="BU221" i="7"/>
  <c r="BU222" i="7"/>
  <c r="BU223" i="7"/>
  <c r="BU224" i="7"/>
  <c r="BU225" i="7"/>
  <c r="BU226" i="7"/>
  <c r="BU227" i="7"/>
  <c r="BU228" i="7"/>
  <c r="BU229" i="7"/>
  <c r="BU230" i="7"/>
  <c r="BU231" i="7"/>
  <c r="BU232" i="7"/>
  <c r="BU233" i="7"/>
  <c r="BU234" i="7"/>
  <c r="BU235" i="7"/>
  <c r="BU236" i="7"/>
  <c r="BU237" i="7"/>
  <c r="BU238" i="7"/>
  <c r="BU239" i="7"/>
  <c r="BU240" i="7"/>
  <c r="BU241" i="7"/>
  <c r="BU242" i="7"/>
  <c r="BU243" i="7"/>
  <c r="BU244" i="7"/>
  <c r="BU245" i="7"/>
  <c r="BU246" i="7"/>
  <c r="BU247" i="7"/>
  <c r="BU248" i="7"/>
  <c r="BU249" i="7"/>
  <c r="BU250" i="7"/>
  <c r="BU251" i="7"/>
  <c r="BU252" i="7"/>
  <c r="BU253" i="7"/>
  <c r="BV2" i="7"/>
  <c r="BV3" i="7"/>
  <c r="BV4" i="7"/>
  <c r="BV5" i="7"/>
  <c r="BV6" i="7"/>
  <c r="BV7" i="7"/>
  <c r="BV8" i="7"/>
  <c r="BV9" i="7"/>
  <c r="BV10" i="7"/>
  <c r="BV11" i="7"/>
  <c r="BV12" i="7"/>
  <c r="BV13" i="7"/>
  <c r="BV14" i="7"/>
  <c r="BV15" i="7"/>
  <c r="BV16" i="7"/>
  <c r="BV17" i="7"/>
  <c r="BV18" i="7"/>
  <c r="BV19" i="7"/>
  <c r="BV20" i="7"/>
  <c r="BV21" i="7"/>
  <c r="BV22" i="7"/>
  <c r="BV23" i="7"/>
  <c r="BV24" i="7"/>
  <c r="BV25" i="7"/>
  <c r="BV26" i="7"/>
  <c r="BV27" i="7"/>
  <c r="BV28" i="7"/>
  <c r="BV29" i="7"/>
  <c r="BV30" i="7"/>
  <c r="BV31" i="7"/>
  <c r="BV32" i="7"/>
  <c r="BV33" i="7"/>
  <c r="BV34" i="7"/>
  <c r="BV35" i="7"/>
  <c r="BV36" i="7"/>
  <c r="BV37" i="7"/>
  <c r="BV38" i="7"/>
  <c r="BV39" i="7"/>
  <c r="BV40" i="7"/>
  <c r="BV41" i="7"/>
  <c r="BV42" i="7"/>
  <c r="BV43" i="7"/>
  <c r="BV44" i="7"/>
  <c r="BV45" i="7"/>
  <c r="BV46" i="7"/>
  <c r="BV47" i="7"/>
  <c r="BV48" i="7"/>
  <c r="BV49" i="7"/>
  <c r="BV50" i="7"/>
  <c r="BV51" i="7"/>
  <c r="BV52" i="7"/>
  <c r="BV53" i="7"/>
  <c r="BV54" i="7"/>
  <c r="BV55" i="7"/>
  <c r="BV56" i="7"/>
  <c r="BV57" i="7"/>
  <c r="BV58" i="7"/>
  <c r="BV59" i="7"/>
  <c r="BV60" i="7"/>
  <c r="BV61" i="7"/>
  <c r="BV62" i="7"/>
  <c r="BV63" i="7"/>
  <c r="BV64" i="7"/>
  <c r="BV65" i="7"/>
  <c r="BV66" i="7"/>
  <c r="BV67" i="7"/>
  <c r="BV68" i="7"/>
  <c r="BV69" i="7"/>
  <c r="BV70" i="7"/>
  <c r="BV71" i="7"/>
  <c r="BV72" i="7"/>
  <c r="BV73" i="7"/>
  <c r="BV74" i="7"/>
  <c r="BV75" i="7"/>
  <c r="BV76" i="7"/>
  <c r="BV77" i="7"/>
  <c r="BV78" i="7"/>
  <c r="BV79" i="7"/>
  <c r="BV80" i="7"/>
  <c r="BV81" i="7"/>
  <c r="BV82" i="7"/>
  <c r="BV83" i="7"/>
  <c r="BV84" i="7"/>
  <c r="BV85" i="7"/>
  <c r="BV86" i="7"/>
  <c r="BV87" i="7"/>
  <c r="BV88" i="7"/>
  <c r="BV89" i="7"/>
  <c r="BV90" i="7"/>
  <c r="BV91" i="7"/>
  <c r="BV92" i="7"/>
  <c r="BV93" i="7"/>
  <c r="BV94" i="7"/>
  <c r="BV95" i="7"/>
  <c r="BV96" i="7"/>
  <c r="BV97" i="7"/>
  <c r="BV98" i="7"/>
  <c r="BV99" i="7"/>
  <c r="BV100" i="7"/>
  <c r="BV101" i="7"/>
  <c r="BV102" i="7"/>
  <c r="BV103" i="7"/>
  <c r="BV104" i="7"/>
  <c r="BV105" i="7"/>
  <c r="BV106" i="7"/>
  <c r="BV107" i="7"/>
  <c r="BV108" i="7"/>
  <c r="BV109" i="7"/>
  <c r="BV110" i="7"/>
  <c r="BV111" i="7"/>
  <c r="BV112" i="7"/>
  <c r="BV113" i="7"/>
  <c r="BV114" i="7"/>
  <c r="BV115" i="7"/>
  <c r="BV116" i="7"/>
  <c r="BV117" i="7"/>
  <c r="BV118" i="7"/>
  <c r="BV119" i="7"/>
  <c r="BV120" i="7"/>
  <c r="BV121" i="7"/>
  <c r="BV122" i="7"/>
  <c r="BV123" i="7"/>
  <c r="BV124" i="7"/>
  <c r="BV125" i="7"/>
  <c r="BV126" i="7"/>
  <c r="BV127" i="7"/>
  <c r="BV128" i="7"/>
  <c r="BV129" i="7"/>
  <c r="BV130" i="7"/>
  <c r="BV131" i="7"/>
  <c r="BV132" i="7"/>
  <c r="BV133" i="7"/>
  <c r="BV134" i="7"/>
  <c r="BV135" i="7"/>
  <c r="BV136" i="7"/>
  <c r="BV137" i="7"/>
  <c r="BV138" i="7"/>
  <c r="BV139" i="7"/>
  <c r="BV140" i="7"/>
  <c r="BV141" i="7"/>
  <c r="BV142" i="7"/>
  <c r="BV143" i="7"/>
  <c r="BV144" i="7"/>
  <c r="BV145" i="7"/>
  <c r="BV146" i="7"/>
  <c r="BV147" i="7"/>
  <c r="BV148" i="7"/>
  <c r="BV149" i="7"/>
  <c r="BV150" i="7"/>
  <c r="BV151" i="7"/>
  <c r="BV152" i="7"/>
  <c r="BV153" i="7"/>
  <c r="BV154" i="7"/>
  <c r="BV155" i="7"/>
  <c r="BV156" i="7"/>
  <c r="BV157" i="7"/>
  <c r="BV158" i="7"/>
  <c r="BV159" i="7"/>
  <c r="BV160" i="7"/>
  <c r="BV161" i="7"/>
  <c r="BV162" i="7"/>
  <c r="BV163" i="7"/>
  <c r="BV164" i="7"/>
  <c r="BV165" i="7"/>
  <c r="BV166" i="7"/>
  <c r="BV167" i="7"/>
  <c r="BV168" i="7"/>
  <c r="BV169" i="7"/>
  <c r="BV170" i="7"/>
  <c r="BV171" i="7"/>
  <c r="BV172" i="7"/>
  <c r="BV173" i="7"/>
  <c r="BV174" i="7"/>
  <c r="BV175" i="7"/>
  <c r="BV176" i="7"/>
  <c r="BV177" i="7"/>
  <c r="BV178" i="7"/>
  <c r="BV179" i="7"/>
  <c r="BV180" i="7"/>
  <c r="BV181" i="7"/>
  <c r="BV182" i="7"/>
  <c r="BV183" i="7"/>
  <c r="BV184" i="7"/>
  <c r="BV185" i="7"/>
  <c r="BV186" i="7"/>
  <c r="BV187" i="7"/>
  <c r="BV188" i="7"/>
  <c r="BV189" i="7"/>
  <c r="BV190" i="7"/>
  <c r="BV191" i="7"/>
  <c r="BV192" i="7"/>
  <c r="BV193" i="7"/>
  <c r="BV194" i="7"/>
  <c r="BV195" i="7"/>
  <c r="BV196" i="7"/>
  <c r="BV197" i="7"/>
  <c r="BV198" i="7"/>
  <c r="BV199" i="7"/>
  <c r="BV200" i="7"/>
  <c r="BV201" i="7"/>
  <c r="BV202" i="7"/>
  <c r="BV203" i="7"/>
  <c r="BV204" i="7"/>
  <c r="BV205" i="7"/>
  <c r="BV206" i="7"/>
  <c r="BV207" i="7"/>
  <c r="BV208" i="7"/>
  <c r="BV209" i="7"/>
  <c r="BV210" i="7"/>
  <c r="BV211" i="7"/>
  <c r="BV212" i="7"/>
  <c r="BV213" i="7"/>
  <c r="BV214" i="7"/>
  <c r="BV215" i="7"/>
  <c r="BV216" i="7"/>
  <c r="BV217" i="7"/>
  <c r="BV218" i="7"/>
  <c r="BV219" i="7"/>
  <c r="BV220" i="7"/>
  <c r="BV221" i="7"/>
  <c r="BV222" i="7"/>
  <c r="BV223" i="7"/>
  <c r="BV224" i="7"/>
  <c r="BV225" i="7"/>
  <c r="BV226" i="7"/>
  <c r="BV227" i="7"/>
  <c r="BV228" i="7"/>
  <c r="BV229" i="7"/>
  <c r="BV230" i="7"/>
  <c r="BV231" i="7"/>
  <c r="BV232" i="7"/>
  <c r="BV233" i="7"/>
  <c r="BV234" i="7"/>
  <c r="BV235" i="7"/>
  <c r="BV236" i="7"/>
  <c r="BV237" i="7"/>
  <c r="BV238" i="7"/>
  <c r="BV239" i="7"/>
  <c r="BV240" i="7"/>
  <c r="BV241" i="7"/>
  <c r="BV242" i="7"/>
  <c r="BV243" i="7"/>
  <c r="BV244" i="7"/>
  <c r="BV245" i="7"/>
  <c r="BV246" i="7"/>
  <c r="BV247" i="7"/>
  <c r="BV248" i="7"/>
  <c r="BV249" i="7"/>
  <c r="BV250" i="7"/>
  <c r="BV251" i="7"/>
  <c r="BV252" i="7"/>
  <c r="BV253" i="7"/>
  <c r="CA253" i="7"/>
  <c r="BZ253" i="7"/>
  <c r="CA252" i="7"/>
  <c r="BZ252" i="7"/>
  <c r="CA251" i="7"/>
  <c r="BZ251" i="7"/>
  <c r="CA250" i="7"/>
  <c r="BZ250" i="7"/>
  <c r="CA249" i="7"/>
  <c r="BZ249" i="7"/>
  <c r="CA248" i="7"/>
  <c r="BZ248" i="7"/>
  <c r="CA247" i="7"/>
  <c r="BZ247" i="7"/>
  <c r="CA246" i="7"/>
  <c r="BZ246" i="7"/>
  <c r="CA245" i="7"/>
  <c r="BZ245" i="7"/>
  <c r="CA244" i="7"/>
  <c r="BZ244" i="7"/>
  <c r="CA243" i="7"/>
  <c r="BZ243" i="7"/>
  <c r="CA242" i="7"/>
  <c r="BZ242" i="7"/>
  <c r="CA241" i="7"/>
  <c r="BZ241" i="7"/>
  <c r="CA240" i="7"/>
  <c r="BZ240" i="7"/>
  <c r="CA239" i="7"/>
  <c r="BZ239" i="7"/>
  <c r="CA238" i="7"/>
  <c r="BZ238" i="7"/>
  <c r="CA237" i="7"/>
  <c r="BZ237" i="7"/>
  <c r="CA236" i="7"/>
  <c r="BZ236" i="7"/>
  <c r="CA235" i="7"/>
  <c r="BZ235" i="7"/>
  <c r="CA234" i="7"/>
  <c r="BZ234" i="7"/>
  <c r="CA233" i="7"/>
  <c r="BZ233" i="7"/>
  <c r="CA232" i="7"/>
  <c r="BZ232" i="7"/>
  <c r="CA231" i="7"/>
  <c r="BZ231" i="7"/>
  <c r="CA230" i="7"/>
  <c r="BZ230" i="7"/>
  <c r="CA229" i="7"/>
  <c r="BZ229" i="7"/>
  <c r="CA228" i="7"/>
  <c r="BZ228" i="7"/>
  <c r="CA227" i="7"/>
  <c r="BZ227" i="7"/>
  <c r="CA226" i="7"/>
  <c r="BZ226" i="7"/>
  <c r="CA225" i="7"/>
  <c r="BZ225" i="7"/>
  <c r="CA224" i="7"/>
  <c r="BZ224" i="7"/>
  <c r="CA223" i="7"/>
  <c r="BZ223" i="7"/>
  <c r="CA222" i="7"/>
  <c r="BZ222" i="7"/>
  <c r="CA221" i="7"/>
  <c r="BZ221" i="7"/>
  <c r="CA220" i="7"/>
  <c r="BZ220" i="7"/>
  <c r="CA219" i="7"/>
  <c r="BZ219" i="7"/>
  <c r="CA218" i="7"/>
  <c r="BZ218" i="7"/>
  <c r="CA217" i="7"/>
  <c r="BZ217" i="7"/>
  <c r="CA216" i="7"/>
  <c r="BZ216" i="7"/>
  <c r="CA215" i="7"/>
  <c r="BZ215" i="7"/>
  <c r="CA214" i="7"/>
  <c r="BZ214" i="7"/>
  <c r="CA213" i="7"/>
  <c r="BZ213" i="7"/>
  <c r="CA212" i="7"/>
  <c r="BZ212" i="7"/>
  <c r="CA211" i="7"/>
  <c r="BZ211" i="7"/>
  <c r="CA210" i="7"/>
  <c r="BZ210" i="7"/>
  <c r="CA209" i="7"/>
  <c r="BZ209" i="7"/>
  <c r="CA208" i="7"/>
  <c r="BZ208" i="7"/>
  <c r="CA207" i="7"/>
  <c r="BZ207" i="7"/>
  <c r="CA206" i="7"/>
  <c r="BZ206" i="7"/>
  <c r="CA205" i="7"/>
  <c r="BZ205" i="7"/>
  <c r="CA204" i="7"/>
  <c r="BZ204" i="7"/>
  <c r="CA203" i="7"/>
  <c r="BZ203" i="7"/>
  <c r="CA202" i="7"/>
  <c r="BZ202" i="7"/>
  <c r="CA201" i="7"/>
  <c r="BZ201" i="7"/>
  <c r="CA200" i="7"/>
  <c r="BZ200" i="7"/>
  <c r="CA199" i="7"/>
  <c r="BZ199" i="7"/>
  <c r="CA198" i="7"/>
  <c r="BZ198" i="7"/>
  <c r="CA197" i="7"/>
  <c r="BZ197" i="7"/>
  <c r="CA196" i="7"/>
  <c r="BZ196" i="7"/>
  <c r="CA195" i="7"/>
  <c r="BZ195" i="7"/>
  <c r="CA194" i="7"/>
  <c r="BZ194" i="7"/>
  <c r="CA193" i="7"/>
  <c r="BZ193" i="7"/>
  <c r="CA192" i="7"/>
  <c r="BZ192" i="7"/>
  <c r="CA191" i="7"/>
  <c r="BZ191" i="7"/>
  <c r="CA190" i="7"/>
  <c r="BZ190" i="7"/>
  <c r="CA189" i="7"/>
  <c r="BZ189" i="7"/>
  <c r="CA188" i="7"/>
  <c r="BZ188" i="7"/>
  <c r="CA187" i="7"/>
  <c r="BZ187" i="7"/>
  <c r="CA186" i="7"/>
  <c r="BZ186" i="7"/>
  <c r="CA185" i="7"/>
  <c r="BZ185" i="7"/>
  <c r="CA184" i="7"/>
  <c r="BZ184" i="7"/>
  <c r="CA183" i="7"/>
  <c r="BZ183" i="7"/>
  <c r="CA182" i="7"/>
  <c r="BZ182" i="7"/>
  <c r="CA181" i="7"/>
  <c r="BZ181" i="7"/>
  <c r="CA180" i="7"/>
  <c r="BZ180" i="7"/>
  <c r="CA179" i="7"/>
  <c r="BZ179" i="7"/>
  <c r="CA178" i="7"/>
  <c r="BZ178" i="7"/>
  <c r="CA177" i="7"/>
  <c r="BZ177" i="7"/>
  <c r="CA176" i="7"/>
  <c r="BZ176" i="7"/>
  <c r="CA175" i="7"/>
  <c r="BZ175" i="7"/>
  <c r="CA174" i="7"/>
  <c r="BZ174" i="7"/>
  <c r="CA173" i="7"/>
  <c r="BZ173" i="7"/>
  <c r="CA172" i="7"/>
  <c r="BZ172" i="7"/>
  <c r="CA171" i="7"/>
  <c r="BZ171" i="7"/>
  <c r="CA170" i="7"/>
  <c r="BZ170" i="7"/>
  <c r="CA169" i="7"/>
  <c r="BZ169" i="7"/>
  <c r="CA168" i="7"/>
  <c r="BZ168" i="7"/>
  <c r="CA167" i="7"/>
  <c r="BZ167" i="7"/>
  <c r="CA166" i="7"/>
  <c r="BZ166" i="7"/>
  <c r="CA165" i="7"/>
  <c r="BZ165" i="7"/>
  <c r="CA164" i="7"/>
  <c r="BZ164" i="7"/>
  <c r="CA163" i="7"/>
  <c r="BZ163" i="7"/>
  <c r="CA162" i="7"/>
  <c r="BZ162" i="7"/>
  <c r="CA161" i="7"/>
  <c r="BZ161" i="7"/>
  <c r="CA160" i="7"/>
  <c r="BZ160" i="7"/>
  <c r="CA159" i="7"/>
  <c r="BZ159" i="7"/>
  <c r="CA158" i="7"/>
  <c r="BZ158" i="7"/>
  <c r="CA157" i="7"/>
  <c r="BZ157" i="7"/>
  <c r="CA156" i="7"/>
  <c r="BZ156" i="7"/>
  <c r="CA155" i="7"/>
  <c r="BZ155" i="7"/>
  <c r="CA154" i="7"/>
  <c r="BZ154" i="7"/>
  <c r="CA153" i="7"/>
  <c r="BZ153" i="7"/>
  <c r="CA152" i="7"/>
  <c r="BZ152" i="7"/>
  <c r="CA151" i="7"/>
  <c r="BZ151" i="7"/>
  <c r="CA150" i="7"/>
  <c r="BZ150" i="7"/>
  <c r="CA149" i="7"/>
  <c r="BZ149" i="7"/>
  <c r="CA148" i="7"/>
  <c r="BZ148" i="7"/>
  <c r="CA147" i="7"/>
  <c r="BZ147" i="7"/>
  <c r="CA146" i="7"/>
  <c r="BZ146" i="7"/>
  <c r="CA145" i="7"/>
  <c r="BZ145" i="7"/>
  <c r="CA144" i="7"/>
  <c r="BZ144" i="7"/>
  <c r="CA143" i="7"/>
  <c r="BZ143" i="7"/>
  <c r="CA142" i="7"/>
  <c r="BZ142" i="7"/>
  <c r="CA141" i="7"/>
  <c r="BZ141" i="7"/>
  <c r="CA140" i="7"/>
  <c r="BZ140" i="7"/>
  <c r="CA139" i="7"/>
  <c r="BZ139" i="7"/>
  <c r="CA138" i="7"/>
  <c r="BZ138" i="7"/>
  <c r="CA137" i="7"/>
  <c r="BZ137" i="7"/>
  <c r="CA136" i="7"/>
  <c r="BZ136" i="7"/>
  <c r="CA135" i="7"/>
  <c r="BZ135" i="7"/>
  <c r="CA134" i="7"/>
  <c r="BZ134" i="7"/>
  <c r="CA133" i="7"/>
  <c r="BZ133" i="7"/>
  <c r="CA132" i="7"/>
  <c r="BZ132" i="7"/>
  <c r="CA131" i="7"/>
  <c r="BZ131" i="7"/>
  <c r="CA130" i="7"/>
  <c r="BZ130" i="7"/>
  <c r="CA129" i="7"/>
  <c r="BZ129" i="7"/>
  <c r="CA128" i="7"/>
  <c r="BZ128" i="7"/>
  <c r="CA127" i="7"/>
  <c r="BZ127" i="7"/>
  <c r="CA126" i="7"/>
  <c r="BZ126" i="7"/>
  <c r="CA125" i="7"/>
  <c r="BZ125" i="7"/>
  <c r="CA124" i="7"/>
  <c r="BZ124" i="7"/>
  <c r="CA123" i="7"/>
  <c r="BZ123" i="7"/>
  <c r="CA122" i="7"/>
  <c r="BZ122" i="7"/>
  <c r="CA121" i="7"/>
  <c r="BZ121" i="7"/>
  <c r="CA120" i="7"/>
  <c r="BZ120" i="7"/>
  <c r="CA119" i="7"/>
  <c r="BZ119" i="7"/>
  <c r="CA118" i="7"/>
  <c r="BZ118" i="7"/>
  <c r="CA117" i="7"/>
  <c r="BZ117" i="7"/>
  <c r="CA116" i="7"/>
  <c r="BZ116" i="7"/>
  <c r="CA115" i="7"/>
  <c r="BZ115" i="7"/>
  <c r="CA114" i="7"/>
  <c r="BZ114" i="7"/>
  <c r="CA113" i="7"/>
  <c r="BZ113" i="7"/>
  <c r="CA112" i="7"/>
  <c r="BZ112" i="7"/>
  <c r="CA111" i="7"/>
  <c r="BZ111" i="7"/>
  <c r="CA110" i="7"/>
  <c r="BZ110" i="7"/>
  <c r="CA109" i="7"/>
  <c r="BZ109" i="7"/>
  <c r="CA108" i="7"/>
  <c r="BZ108" i="7"/>
  <c r="CA107" i="7"/>
  <c r="BZ107" i="7"/>
  <c r="CA106" i="7"/>
  <c r="BZ106" i="7"/>
  <c r="CA105" i="7"/>
  <c r="BZ105" i="7"/>
  <c r="CA104" i="7"/>
  <c r="BZ104" i="7"/>
  <c r="CA103" i="7"/>
  <c r="BZ103" i="7"/>
  <c r="CA102" i="7"/>
  <c r="BZ102" i="7"/>
  <c r="CA101" i="7"/>
  <c r="BZ101" i="7"/>
  <c r="CA100" i="7"/>
  <c r="BZ100" i="7"/>
  <c r="CA99" i="7"/>
  <c r="BZ99" i="7"/>
  <c r="CA98" i="7"/>
  <c r="BZ98" i="7"/>
  <c r="CA97" i="7"/>
  <c r="BZ97" i="7"/>
  <c r="CA96" i="7"/>
  <c r="BZ96" i="7"/>
  <c r="CA95" i="7"/>
  <c r="BZ95" i="7"/>
  <c r="CA94" i="7"/>
  <c r="BZ94" i="7"/>
  <c r="CA93" i="7"/>
  <c r="BZ93" i="7"/>
  <c r="CA92" i="7"/>
  <c r="BZ92" i="7"/>
  <c r="CA91" i="7"/>
  <c r="BZ91" i="7"/>
  <c r="CA90" i="7"/>
  <c r="BZ90" i="7"/>
  <c r="CA89" i="7"/>
  <c r="BZ89" i="7"/>
  <c r="CA88" i="7"/>
  <c r="BZ88" i="7"/>
  <c r="CA87" i="7"/>
  <c r="BZ87" i="7"/>
  <c r="CA86" i="7"/>
  <c r="BZ86" i="7"/>
  <c r="CA85" i="7"/>
  <c r="BZ85" i="7"/>
  <c r="CA84" i="7"/>
  <c r="BZ84" i="7"/>
  <c r="CA83" i="7"/>
  <c r="BZ83" i="7"/>
  <c r="CA82" i="7"/>
  <c r="BZ82" i="7"/>
  <c r="CA81" i="7"/>
  <c r="BZ81" i="7"/>
  <c r="CA80" i="7"/>
  <c r="BZ80" i="7"/>
  <c r="CA79" i="7"/>
  <c r="BZ79" i="7"/>
  <c r="CA78" i="7"/>
  <c r="BZ78" i="7"/>
  <c r="CA77" i="7"/>
  <c r="BZ77" i="7"/>
  <c r="CA76" i="7"/>
  <c r="BZ76" i="7"/>
  <c r="CA75" i="7"/>
  <c r="BZ75" i="7"/>
  <c r="CA74" i="7"/>
  <c r="BZ74" i="7"/>
  <c r="CA73" i="7"/>
  <c r="BZ73" i="7"/>
  <c r="CA72" i="7"/>
  <c r="BZ72" i="7"/>
  <c r="CA71" i="7"/>
  <c r="BZ71" i="7"/>
  <c r="CA70" i="7"/>
  <c r="BZ70" i="7"/>
  <c r="CA69" i="7"/>
  <c r="BZ69" i="7"/>
  <c r="CA68" i="7"/>
  <c r="BZ68" i="7"/>
  <c r="CA67" i="7"/>
  <c r="BZ67" i="7"/>
  <c r="CA66" i="7"/>
  <c r="BZ66" i="7"/>
  <c r="CA65" i="7"/>
  <c r="BZ65" i="7"/>
  <c r="CA64" i="7"/>
  <c r="BZ64" i="7"/>
  <c r="CA63" i="7"/>
  <c r="BZ63" i="7"/>
  <c r="CA62" i="7"/>
  <c r="BZ62" i="7"/>
  <c r="CA61" i="7"/>
  <c r="BZ61" i="7"/>
  <c r="CA60" i="7"/>
  <c r="BZ60" i="7"/>
  <c r="CA59" i="7"/>
  <c r="BZ59" i="7"/>
  <c r="CA58" i="7"/>
  <c r="BZ58" i="7"/>
  <c r="CA57" i="7"/>
  <c r="BZ57" i="7"/>
  <c r="CA56" i="7"/>
  <c r="BZ56" i="7"/>
  <c r="CA55" i="7"/>
  <c r="BZ55" i="7"/>
  <c r="CA54" i="7"/>
  <c r="BZ54" i="7"/>
  <c r="CA53" i="7"/>
  <c r="BZ53" i="7"/>
  <c r="CA52" i="7"/>
  <c r="BZ52" i="7"/>
  <c r="CA51" i="7"/>
  <c r="BZ51" i="7"/>
  <c r="CA50" i="7"/>
  <c r="BZ50" i="7"/>
  <c r="CA49" i="7"/>
  <c r="BZ49" i="7"/>
  <c r="CA48" i="7"/>
  <c r="BZ48" i="7"/>
  <c r="CA47" i="7"/>
  <c r="BZ47" i="7"/>
  <c r="CA46" i="7"/>
  <c r="BZ46" i="7"/>
  <c r="CA45" i="7"/>
  <c r="BZ45" i="7"/>
  <c r="CA44" i="7"/>
  <c r="BZ44" i="7"/>
  <c r="CA43" i="7"/>
  <c r="BZ43" i="7"/>
  <c r="CA42" i="7"/>
  <c r="BZ42" i="7"/>
  <c r="CA41" i="7"/>
  <c r="BZ41" i="7"/>
  <c r="CA40" i="7"/>
  <c r="BZ40" i="7"/>
  <c r="CA39" i="7"/>
  <c r="BZ39" i="7"/>
  <c r="CA38" i="7"/>
  <c r="BZ38" i="7"/>
  <c r="CA37" i="7"/>
  <c r="BZ37" i="7"/>
  <c r="CA36" i="7"/>
  <c r="BZ36" i="7"/>
  <c r="CA35" i="7"/>
  <c r="BZ35" i="7"/>
  <c r="CA34" i="7"/>
  <c r="BZ34" i="7"/>
  <c r="CA33" i="7"/>
  <c r="BZ33" i="7"/>
  <c r="CA32" i="7"/>
  <c r="BZ32" i="7"/>
  <c r="CA31" i="7"/>
  <c r="BZ31" i="7"/>
  <c r="CA30" i="7"/>
  <c r="BZ30" i="7"/>
  <c r="CA29" i="7"/>
  <c r="BZ29" i="7"/>
  <c r="CA28" i="7"/>
  <c r="BZ28" i="7"/>
  <c r="CA27" i="7"/>
  <c r="BZ27" i="7"/>
  <c r="CA26" i="7"/>
  <c r="BZ26" i="7"/>
  <c r="CA25" i="7"/>
  <c r="BZ25" i="7"/>
  <c r="CA24" i="7"/>
  <c r="BZ24" i="7"/>
  <c r="CA23" i="7"/>
  <c r="BZ23" i="7"/>
  <c r="CA22" i="7"/>
  <c r="BZ22" i="7"/>
  <c r="CA21" i="7"/>
  <c r="BZ21" i="7"/>
  <c r="CA20" i="7"/>
  <c r="BZ20" i="7"/>
  <c r="CA19" i="7"/>
  <c r="BZ19" i="7"/>
  <c r="CA18" i="7"/>
  <c r="BZ18" i="7"/>
  <c r="CA17" i="7"/>
  <c r="BZ17" i="7"/>
  <c r="CA16" i="7"/>
  <c r="BZ16" i="7"/>
  <c r="CA15" i="7"/>
  <c r="BZ15" i="7"/>
  <c r="CA14" i="7"/>
  <c r="BZ14" i="7"/>
  <c r="CA13" i="7"/>
  <c r="BZ13" i="7"/>
  <c r="CA12" i="7"/>
  <c r="BZ12" i="7"/>
  <c r="CA11" i="7"/>
  <c r="BZ11" i="7"/>
  <c r="CA10" i="7"/>
  <c r="BZ10" i="7"/>
  <c r="CA9" i="7"/>
  <c r="BZ9" i="7"/>
  <c r="CA8" i="7"/>
  <c r="BZ8" i="7"/>
  <c r="CA7" i="7"/>
  <c r="BZ7" i="7"/>
  <c r="CA6" i="7"/>
  <c r="BZ6" i="7"/>
  <c r="CA5" i="7"/>
  <c r="BZ5" i="7"/>
  <c r="CA4" i="7"/>
  <c r="BZ4" i="7"/>
  <c r="CA3" i="7"/>
  <c r="BZ3" i="7"/>
  <c r="CA2" i="7"/>
  <c r="BZ2" i="7"/>
  <c r="L110" i="6"/>
  <c r="L109" i="6"/>
  <c r="C115" i="6"/>
  <c r="C112" i="6"/>
  <c r="C113" i="6"/>
  <c r="L112" i="6"/>
  <c r="C114" i="6"/>
  <c r="C116" i="6"/>
  <c r="C109" i="6"/>
  <c r="C110" i="6"/>
  <c r="C111" i="6"/>
  <c r="B156" i="6" l="1"/>
  <c r="B157" i="6" s="1"/>
  <c r="A195" i="6" l="1"/>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K156" i="6"/>
  <c r="AK157" i="6" s="1"/>
  <c r="B195" i="6" s="1"/>
  <c r="AJ156" i="6"/>
  <c r="AJ157" i="6" s="1"/>
  <c r="B194" i="6" s="1"/>
  <c r="AI156" i="6"/>
  <c r="AI157" i="6" s="1"/>
  <c r="B193" i="6" s="1"/>
  <c r="AH156" i="6"/>
  <c r="AH157" i="6" s="1"/>
  <c r="B192" i="6" s="1"/>
  <c r="AG156" i="6"/>
  <c r="AG157" i="6" s="1"/>
  <c r="B191" i="6" s="1"/>
  <c r="AF156" i="6"/>
  <c r="AF157" i="6" s="1"/>
  <c r="B190" i="6" s="1"/>
  <c r="AE156" i="6"/>
  <c r="AE157" i="6" s="1"/>
  <c r="B189" i="6" s="1"/>
  <c r="AD156" i="6"/>
  <c r="AD157" i="6" s="1"/>
  <c r="B188" i="6" s="1"/>
  <c r="AC156" i="6"/>
  <c r="AC157" i="6" s="1"/>
  <c r="B187" i="6" s="1"/>
  <c r="AB156" i="6"/>
  <c r="AB157" i="6" s="1"/>
  <c r="B186" i="6" s="1"/>
  <c r="AA156" i="6"/>
  <c r="AA157" i="6" s="1"/>
  <c r="B185" i="6" s="1"/>
  <c r="Z156" i="6"/>
  <c r="Z157" i="6" s="1"/>
  <c r="B184" i="6" s="1"/>
  <c r="Y156" i="6"/>
  <c r="Y157" i="6" s="1"/>
  <c r="B183" i="6" s="1"/>
  <c r="X156" i="6"/>
  <c r="X157" i="6" s="1"/>
  <c r="B182" i="6" s="1"/>
  <c r="W156" i="6"/>
  <c r="W157" i="6" s="1"/>
  <c r="B181" i="6" s="1"/>
  <c r="V156" i="6"/>
  <c r="V157" i="6" s="1"/>
  <c r="B180" i="6" s="1"/>
  <c r="U156" i="6"/>
  <c r="U157" i="6" s="1"/>
  <c r="B179" i="6" s="1"/>
  <c r="T156" i="6"/>
  <c r="T157" i="6" s="1"/>
  <c r="B178" i="6" s="1"/>
  <c r="S156" i="6"/>
  <c r="S157" i="6" s="1"/>
  <c r="B177" i="6" s="1"/>
  <c r="R156" i="6"/>
  <c r="R157" i="6" s="1"/>
  <c r="B176" i="6" s="1"/>
  <c r="Q156" i="6"/>
  <c r="Q157" i="6" s="1"/>
  <c r="B175" i="6" s="1"/>
  <c r="P156" i="6"/>
  <c r="P157" i="6" s="1"/>
  <c r="B174" i="6" s="1"/>
  <c r="O156" i="6"/>
  <c r="O157" i="6" s="1"/>
  <c r="B173" i="6" s="1"/>
  <c r="N156" i="6"/>
  <c r="N157" i="6" s="1"/>
  <c r="B172" i="6" s="1"/>
  <c r="M156" i="6"/>
  <c r="M157" i="6" s="1"/>
  <c r="B171" i="6" s="1"/>
  <c r="L156" i="6"/>
  <c r="L157" i="6" s="1"/>
  <c r="B170" i="6" s="1"/>
  <c r="K156" i="6"/>
  <c r="K157" i="6" s="1"/>
  <c r="B169" i="6" s="1"/>
  <c r="J156" i="6"/>
  <c r="J157" i="6" s="1"/>
  <c r="B168" i="6" s="1"/>
  <c r="I156" i="6"/>
  <c r="I157" i="6" s="1"/>
  <c r="B167" i="6" s="1"/>
  <c r="H156" i="6"/>
  <c r="H157" i="6" s="1"/>
  <c r="B166" i="6" s="1"/>
  <c r="G156" i="6"/>
  <c r="G157" i="6" s="1"/>
  <c r="B165" i="6" s="1"/>
  <c r="F156" i="6"/>
  <c r="F157" i="6" s="1"/>
  <c r="B164" i="6" s="1"/>
  <c r="E156" i="6"/>
  <c r="E157" i="6" s="1"/>
  <c r="B163" i="6" s="1"/>
  <c r="D156" i="6"/>
  <c r="D157" i="6" s="1"/>
  <c r="B162" i="6" s="1"/>
  <c r="C156" i="6"/>
  <c r="C157" i="6" s="1"/>
  <c r="B161" i="6" s="1"/>
  <c r="B160" i="6"/>
  <c r="I73" i="4" l="1"/>
  <c r="I75" i="4" l="1"/>
  <c r="I74" i="4"/>
  <c r="I76" i="4" l="1"/>
  <c r="L113" i="6"/>
  <c r="M109" i="6" s="1"/>
  <c r="I77" i="4" l="1"/>
  <c r="J76" i="4" s="1"/>
  <c r="M111" i="6"/>
  <c r="M110" i="6"/>
  <c r="M112" i="6"/>
  <c r="J74" i="4" l="1"/>
  <c r="J73" i="4"/>
  <c r="J75" i="4"/>
  <c r="BX253" i="7"/>
  <c r="BY253" i="7" s="1"/>
  <c r="BX252" i="7"/>
  <c r="BX251" i="7"/>
  <c r="BY251" i="7" s="1"/>
  <c r="BX250" i="7"/>
  <c r="BY250" i="7" s="1"/>
  <c r="BX249" i="7"/>
  <c r="BY249" i="7" s="1"/>
  <c r="BX248" i="7"/>
  <c r="BY248" i="7" s="1"/>
  <c r="BX247" i="7"/>
  <c r="BX246" i="7"/>
  <c r="BY246" i="7" s="1"/>
  <c r="BX245" i="7"/>
  <c r="BY245" i="7" s="1"/>
  <c r="BX244" i="7"/>
  <c r="BY244" i="7" s="1"/>
  <c r="BX243" i="7"/>
  <c r="BY243" i="7" s="1"/>
  <c r="BX242" i="7"/>
  <c r="BY242" i="7" s="1"/>
  <c r="BX241" i="7"/>
  <c r="BY241" i="7" s="1"/>
  <c r="BX240" i="7"/>
  <c r="BY240" i="7" s="1"/>
  <c r="BX239" i="7"/>
  <c r="BX238" i="7"/>
  <c r="BY238" i="7" s="1"/>
  <c r="BX237" i="7"/>
  <c r="BY237" i="7" s="1"/>
  <c r="BX236" i="7"/>
  <c r="BX235" i="7"/>
  <c r="BY235" i="7" s="1"/>
  <c r="BX234" i="7"/>
  <c r="BY234" i="7" s="1"/>
  <c r="BX233" i="7"/>
  <c r="BY233" i="7" s="1"/>
  <c r="BX232" i="7"/>
  <c r="BY232" i="7" s="1"/>
  <c r="BX231" i="7"/>
  <c r="BY231" i="7" s="1"/>
  <c r="BX230" i="7"/>
  <c r="BY230" i="7" s="1"/>
  <c r="BX229" i="7"/>
  <c r="BY229" i="7" s="1"/>
  <c r="BX228" i="7"/>
  <c r="BY228" i="7" s="1"/>
  <c r="BX227" i="7"/>
  <c r="BY227" i="7" s="1"/>
  <c r="BX226" i="7"/>
  <c r="BY226" i="7" s="1"/>
  <c r="BX225" i="7"/>
  <c r="BY225" i="7" s="1"/>
  <c r="BX224" i="7"/>
  <c r="BY224" i="7" s="1"/>
  <c r="BX223" i="7"/>
  <c r="BY223" i="7" s="1"/>
  <c r="BX222" i="7"/>
  <c r="BY222" i="7" s="1"/>
  <c r="BX221" i="7"/>
  <c r="BX220" i="7"/>
  <c r="BX219" i="7"/>
  <c r="BY219" i="7" s="1"/>
  <c r="BX218" i="7"/>
  <c r="BY218" i="7" s="1"/>
  <c r="BX217" i="7"/>
  <c r="BY217" i="7" s="1"/>
  <c r="BX216" i="7"/>
  <c r="BY216" i="7" s="1"/>
  <c r="BX215" i="7"/>
  <c r="BY215" i="7" s="1"/>
  <c r="BX214" i="7"/>
  <c r="BY214" i="7" s="1"/>
  <c r="BX213" i="7"/>
  <c r="BY213" i="7" s="1"/>
  <c r="BX212" i="7"/>
  <c r="BY212" i="7" s="1"/>
  <c r="BX211" i="7"/>
  <c r="BY211" i="7" s="1"/>
  <c r="BX210" i="7"/>
  <c r="BY210" i="7" s="1"/>
  <c r="BX209" i="7"/>
  <c r="BY209" i="7" s="1"/>
  <c r="BX208" i="7"/>
  <c r="BY208" i="7" s="1"/>
  <c r="BX207" i="7"/>
  <c r="BY207" i="7" s="1"/>
  <c r="BX206" i="7"/>
  <c r="BY206" i="7" s="1"/>
  <c r="BX205" i="7"/>
  <c r="BY205" i="7" s="1"/>
  <c r="BX204" i="7"/>
  <c r="BY204" i="7" s="1"/>
  <c r="BX203" i="7"/>
  <c r="BY203" i="7" s="1"/>
  <c r="BX202" i="7"/>
  <c r="BY202" i="7" s="1"/>
  <c r="BX201" i="7"/>
  <c r="BY201" i="7" s="1"/>
  <c r="BX200" i="7"/>
  <c r="BY200" i="7" s="1"/>
  <c r="BX199" i="7"/>
  <c r="BY199" i="7" s="1"/>
  <c r="BX198" i="7"/>
  <c r="BY198" i="7" s="1"/>
  <c r="BX197" i="7"/>
  <c r="BY197" i="7" s="1"/>
  <c r="BX196" i="7"/>
  <c r="BY196" i="7" s="1"/>
  <c r="BX195" i="7"/>
  <c r="BY195" i="7" s="1"/>
  <c r="BX194" i="7"/>
  <c r="BY194" i="7" s="1"/>
  <c r="BX193" i="7"/>
  <c r="BY193" i="7" s="1"/>
  <c r="BX192" i="7"/>
  <c r="BY192" i="7" s="1"/>
  <c r="BX191" i="7"/>
  <c r="BY191" i="7" s="1"/>
  <c r="BX190" i="7"/>
  <c r="BY190" i="7" s="1"/>
  <c r="BX189" i="7"/>
  <c r="BY189" i="7" s="1"/>
  <c r="BX188" i="7"/>
  <c r="BY188" i="7" s="1"/>
  <c r="BX187" i="7"/>
  <c r="BY187" i="7" s="1"/>
  <c r="BX186" i="7"/>
  <c r="BY186" i="7" s="1"/>
  <c r="BX185" i="7"/>
  <c r="BY185" i="7" s="1"/>
  <c r="BX184" i="7"/>
  <c r="BY184" i="7" s="1"/>
  <c r="BX183" i="7"/>
  <c r="BY183" i="7" s="1"/>
  <c r="BX182" i="7"/>
  <c r="BY182" i="7" s="1"/>
  <c r="BX181" i="7"/>
  <c r="BY181" i="7" s="1"/>
  <c r="BX180" i="7"/>
  <c r="BX179" i="7"/>
  <c r="BY179" i="7" s="1"/>
  <c r="BX178" i="7"/>
  <c r="BY178" i="7" s="1"/>
  <c r="BX177" i="7"/>
  <c r="BY177" i="7" s="1"/>
  <c r="BX176" i="7"/>
  <c r="BY176" i="7" s="1"/>
  <c r="BX175" i="7"/>
  <c r="BY175" i="7" s="1"/>
  <c r="BX174" i="7"/>
  <c r="BY174" i="7" s="1"/>
  <c r="BX173" i="7"/>
  <c r="BY173" i="7" s="1"/>
  <c r="BX172" i="7"/>
  <c r="BY172" i="7" s="1"/>
  <c r="BX171" i="7"/>
  <c r="BY171" i="7" s="1"/>
  <c r="BX170" i="7"/>
  <c r="BY170" i="7" s="1"/>
  <c r="BX169" i="7"/>
  <c r="BY169" i="7" s="1"/>
  <c r="BX168" i="7"/>
  <c r="BY168" i="7" s="1"/>
  <c r="BX167" i="7"/>
  <c r="BY167" i="7" s="1"/>
  <c r="BX166" i="7"/>
  <c r="BY166" i="7" s="1"/>
  <c r="BX165" i="7"/>
  <c r="BY165" i="7" s="1"/>
  <c r="BX164" i="7"/>
  <c r="BY164" i="7" s="1"/>
  <c r="BX163" i="7"/>
  <c r="BY163" i="7" s="1"/>
  <c r="BX162" i="7"/>
  <c r="BY162" i="7" s="1"/>
  <c r="BX161" i="7"/>
  <c r="BY161" i="7" s="1"/>
  <c r="BX160" i="7"/>
  <c r="BY160" i="7" s="1"/>
  <c r="BX159" i="7"/>
  <c r="BY159" i="7" s="1"/>
  <c r="BX158" i="7"/>
  <c r="BY158" i="7" s="1"/>
  <c r="BX157" i="7"/>
  <c r="BY157" i="7" s="1"/>
  <c r="BX156" i="7"/>
  <c r="BY156" i="7" s="1"/>
  <c r="BX155" i="7"/>
  <c r="BY155" i="7" s="1"/>
  <c r="BX154" i="7"/>
  <c r="BY154" i="7" s="1"/>
  <c r="BX153" i="7"/>
  <c r="BY153" i="7" s="1"/>
  <c r="BX152" i="7"/>
  <c r="BY152" i="7" s="1"/>
  <c r="BX151" i="7"/>
  <c r="BY151" i="7" s="1"/>
  <c r="BX150" i="7"/>
  <c r="BY150" i="7" s="1"/>
  <c r="BX149" i="7"/>
  <c r="BY149" i="7" s="1"/>
  <c r="BX148" i="7"/>
  <c r="BY148" i="7" s="1"/>
  <c r="BX147" i="7"/>
  <c r="BY147" i="7" s="1"/>
  <c r="BX146" i="7"/>
  <c r="BY146" i="7" s="1"/>
  <c r="BX145" i="7"/>
  <c r="BY145" i="7" s="1"/>
  <c r="BX144" i="7"/>
  <c r="BY144" i="7" s="1"/>
  <c r="BX143" i="7"/>
  <c r="BY143" i="7" s="1"/>
  <c r="BX142" i="7"/>
  <c r="BY142" i="7" s="1"/>
  <c r="BX141" i="7"/>
  <c r="BY141" i="7" s="1"/>
  <c r="BX140" i="7"/>
  <c r="BY140" i="7" s="1"/>
  <c r="BX139" i="7"/>
  <c r="BY139" i="7" s="1"/>
  <c r="BX138" i="7"/>
  <c r="BY138" i="7" s="1"/>
  <c r="BX137" i="7"/>
  <c r="BY137" i="7" s="1"/>
  <c r="BX136" i="7"/>
  <c r="BY136" i="7" s="1"/>
  <c r="BX135" i="7"/>
  <c r="BY135" i="7" s="1"/>
  <c r="BX134" i="7"/>
  <c r="BY134" i="7" s="1"/>
  <c r="BX133" i="7"/>
  <c r="BY133" i="7" s="1"/>
  <c r="BX132" i="7"/>
  <c r="BY132" i="7" s="1"/>
  <c r="BX131" i="7"/>
  <c r="BY131" i="7" s="1"/>
  <c r="BX130" i="7"/>
  <c r="BY130" i="7" s="1"/>
  <c r="BX129" i="7"/>
  <c r="BY129" i="7" s="1"/>
  <c r="BX128" i="7"/>
  <c r="BY128" i="7" s="1"/>
  <c r="BX127" i="7"/>
  <c r="BY127" i="7" s="1"/>
  <c r="BX126" i="7"/>
  <c r="BY126" i="7" s="1"/>
  <c r="BX125" i="7"/>
  <c r="BY125" i="7" s="1"/>
  <c r="BX124" i="7"/>
  <c r="BY124" i="7" s="1"/>
  <c r="BX123" i="7"/>
  <c r="BY123" i="7" s="1"/>
  <c r="BX122" i="7"/>
  <c r="BY122" i="7" s="1"/>
  <c r="BX121" i="7"/>
  <c r="BY121" i="7" s="1"/>
  <c r="BX120" i="7"/>
  <c r="BY120" i="7" s="1"/>
  <c r="BX119" i="7"/>
  <c r="BY119" i="7" s="1"/>
  <c r="BX118" i="7"/>
  <c r="BY118" i="7" s="1"/>
  <c r="BX117" i="7"/>
  <c r="BY117" i="7" s="1"/>
  <c r="BX116" i="7"/>
  <c r="BY116" i="7" s="1"/>
  <c r="BX115" i="7"/>
  <c r="BY115" i="7" s="1"/>
  <c r="BX114" i="7"/>
  <c r="BY114" i="7" s="1"/>
  <c r="BX113" i="7"/>
  <c r="BY113" i="7" s="1"/>
  <c r="BX112" i="7"/>
  <c r="BY112" i="7" s="1"/>
  <c r="BX111" i="7"/>
  <c r="BY111" i="7" s="1"/>
  <c r="BX110" i="7"/>
  <c r="BY110" i="7" s="1"/>
  <c r="BX109" i="7"/>
  <c r="BY109" i="7" s="1"/>
  <c r="BX108" i="7"/>
  <c r="BY108" i="7" s="1"/>
  <c r="BX107" i="7"/>
  <c r="BY107" i="7" s="1"/>
  <c r="BX106" i="7"/>
  <c r="BY106" i="7" s="1"/>
  <c r="BX105" i="7"/>
  <c r="BY105" i="7" s="1"/>
  <c r="BX104" i="7"/>
  <c r="BY104" i="7" s="1"/>
  <c r="BX103" i="7"/>
  <c r="BY103" i="7" s="1"/>
  <c r="BX102" i="7"/>
  <c r="BY102" i="7" s="1"/>
  <c r="BX101" i="7"/>
  <c r="BY101" i="7" s="1"/>
  <c r="BX100" i="7"/>
  <c r="BY100" i="7" s="1"/>
  <c r="BX99" i="7"/>
  <c r="BY99" i="7" s="1"/>
  <c r="BX98" i="7"/>
  <c r="BY98" i="7" s="1"/>
  <c r="BX97" i="7"/>
  <c r="BY97" i="7" s="1"/>
  <c r="BX96" i="7"/>
  <c r="BY96" i="7" s="1"/>
  <c r="BX95" i="7"/>
  <c r="BY95" i="7" s="1"/>
  <c r="BX94" i="7"/>
  <c r="BY94" i="7" s="1"/>
  <c r="BX93" i="7"/>
  <c r="BY93" i="7" s="1"/>
  <c r="BX92" i="7"/>
  <c r="BY92" i="7" s="1"/>
  <c r="BX91" i="7"/>
  <c r="BY91" i="7" s="1"/>
  <c r="BX90" i="7"/>
  <c r="BY90" i="7" s="1"/>
  <c r="BX89" i="7"/>
  <c r="BY89" i="7" s="1"/>
  <c r="BX88" i="7"/>
  <c r="BY88" i="7" s="1"/>
  <c r="BX87" i="7"/>
  <c r="BY87" i="7" s="1"/>
  <c r="BX86" i="7"/>
  <c r="BY86" i="7" s="1"/>
  <c r="BX85" i="7"/>
  <c r="BY85" i="7" s="1"/>
  <c r="BX84" i="7"/>
  <c r="BY84" i="7" s="1"/>
  <c r="BX83" i="7"/>
  <c r="BY83" i="7" s="1"/>
  <c r="BX82" i="7"/>
  <c r="BY82" i="7" s="1"/>
  <c r="BX81" i="7"/>
  <c r="BY81" i="7" s="1"/>
  <c r="BX80" i="7"/>
  <c r="BY80" i="7" s="1"/>
  <c r="BX79" i="7"/>
  <c r="BY79" i="7" s="1"/>
  <c r="BX78" i="7"/>
  <c r="BY78" i="7" s="1"/>
  <c r="BX77" i="7"/>
  <c r="BY77" i="7" s="1"/>
  <c r="BX76" i="7"/>
  <c r="BY76" i="7" s="1"/>
  <c r="BX75" i="7"/>
  <c r="BY75" i="7" s="1"/>
  <c r="BX74" i="7"/>
  <c r="BY74" i="7" s="1"/>
  <c r="BX73" i="7"/>
  <c r="BY73" i="7" s="1"/>
  <c r="BX72" i="7"/>
  <c r="BY72" i="7" s="1"/>
  <c r="BX71" i="7"/>
  <c r="BY71" i="7" s="1"/>
  <c r="BX70" i="7"/>
  <c r="BY70" i="7" s="1"/>
  <c r="BX69" i="7"/>
  <c r="BY69" i="7" s="1"/>
  <c r="BX68" i="7"/>
  <c r="BY68" i="7" s="1"/>
  <c r="BX67" i="7"/>
  <c r="BY67" i="7" s="1"/>
  <c r="BX66" i="7"/>
  <c r="BY66" i="7" s="1"/>
  <c r="BX65" i="7"/>
  <c r="BY65" i="7" s="1"/>
  <c r="BX64" i="7"/>
  <c r="BY64" i="7" s="1"/>
  <c r="BX63" i="7"/>
  <c r="BY63" i="7" s="1"/>
  <c r="BX62" i="7"/>
  <c r="BY62" i="7" s="1"/>
  <c r="BX61" i="7"/>
  <c r="BY61" i="7" s="1"/>
  <c r="BX60" i="7"/>
  <c r="BY60" i="7" s="1"/>
  <c r="BX59" i="7"/>
  <c r="BY59" i="7" s="1"/>
  <c r="BX58" i="7"/>
  <c r="BY58" i="7" s="1"/>
  <c r="BX57" i="7"/>
  <c r="BY57" i="7" s="1"/>
  <c r="BX56" i="7"/>
  <c r="BY56" i="7" s="1"/>
  <c r="BX55" i="7"/>
  <c r="BY55" i="7" s="1"/>
  <c r="BX54" i="7"/>
  <c r="BY54" i="7" s="1"/>
  <c r="BX53" i="7"/>
  <c r="BY53" i="7" s="1"/>
  <c r="BX52" i="7"/>
  <c r="BY52" i="7" s="1"/>
  <c r="BX51" i="7"/>
  <c r="BY51" i="7" s="1"/>
  <c r="BX50" i="7"/>
  <c r="BY50" i="7" s="1"/>
  <c r="BX49" i="7"/>
  <c r="BY49" i="7" s="1"/>
  <c r="BX48" i="7"/>
  <c r="BY48" i="7" s="1"/>
  <c r="BX47" i="7"/>
  <c r="BY47" i="7" s="1"/>
  <c r="BX46" i="7"/>
  <c r="BY46" i="7" s="1"/>
  <c r="BX45" i="7"/>
  <c r="BY45" i="7" s="1"/>
  <c r="BX44" i="7"/>
  <c r="BY44" i="7" s="1"/>
  <c r="BX43" i="7"/>
  <c r="BY43" i="7" s="1"/>
  <c r="BX42" i="7"/>
  <c r="BY42" i="7" s="1"/>
  <c r="BX41" i="7"/>
  <c r="BY41" i="7" s="1"/>
  <c r="BX40" i="7"/>
  <c r="BY40" i="7" s="1"/>
  <c r="BX39" i="7"/>
  <c r="BY39" i="7" s="1"/>
  <c r="BX38" i="7"/>
  <c r="BY38" i="7" s="1"/>
  <c r="BX37" i="7"/>
  <c r="BY37" i="7" s="1"/>
  <c r="BX36" i="7"/>
  <c r="BY36" i="7" s="1"/>
  <c r="BX35" i="7"/>
  <c r="BY35" i="7" s="1"/>
  <c r="BX34" i="7"/>
  <c r="BY34" i="7" s="1"/>
  <c r="BX33" i="7"/>
  <c r="BY33" i="7" s="1"/>
  <c r="BX32" i="7"/>
  <c r="BY32" i="7" s="1"/>
  <c r="BX31" i="7"/>
  <c r="BY31" i="7" s="1"/>
  <c r="BX30" i="7"/>
  <c r="BY30" i="7" s="1"/>
  <c r="BX29" i="7"/>
  <c r="BY29" i="7" s="1"/>
  <c r="BX28" i="7"/>
  <c r="BY28" i="7" s="1"/>
  <c r="BX27" i="7"/>
  <c r="BY27" i="7" s="1"/>
  <c r="BX26" i="7"/>
  <c r="BY26" i="7" s="1"/>
  <c r="BX25" i="7"/>
  <c r="BY25" i="7" s="1"/>
  <c r="BX24" i="7"/>
  <c r="BY24" i="7" s="1"/>
  <c r="BX23" i="7"/>
  <c r="BY23" i="7" s="1"/>
  <c r="BX22" i="7"/>
  <c r="BY22" i="7" s="1"/>
  <c r="BX21" i="7"/>
  <c r="BY21" i="7" s="1"/>
  <c r="BX20" i="7"/>
  <c r="BY20" i="7" s="1"/>
  <c r="BX19" i="7"/>
  <c r="BY19" i="7" s="1"/>
  <c r="BX18" i="7"/>
  <c r="BY18" i="7" s="1"/>
  <c r="BX17" i="7"/>
  <c r="BY17" i="7" s="1"/>
  <c r="BX16" i="7"/>
  <c r="BY16" i="7" s="1"/>
  <c r="BX15" i="7"/>
  <c r="BY15" i="7" s="1"/>
  <c r="BX14" i="7"/>
  <c r="BY14" i="7" s="1"/>
  <c r="BX13" i="7"/>
  <c r="BY13" i="7" s="1"/>
  <c r="BX12" i="7"/>
  <c r="BY12" i="7" s="1"/>
  <c r="BX11" i="7"/>
  <c r="BY11" i="7" s="1"/>
  <c r="BX10" i="7"/>
  <c r="BY10" i="7" s="1"/>
  <c r="BX9" i="7"/>
  <c r="BY9" i="7" s="1"/>
  <c r="BX8" i="7"/>
  <c r="BY8" i="7" s="1"/>
  <c r="BX7" i="7"/>
  <c r="BY7" i="7" s="1"/>
  <c r="BX6" i="7"/>
  <c r="BY6" i="7" s="1"/>
  <c r="BX5" i="7"/>
  <c r="BY5" i="7" s="1"/>
  <c r="BX4" i="7"/>
  <c r="BY4" i="7" s="1"/>
  <c r="BX3" i="7"/>
  <c r="BY3" i="7" s="1"/>
  <c r="BX2" i="7"/>
  <c r="BY2" i="7" s="1"/>
  <c r="BY252" i="7"/>
  <c r="BY247" i="7"/>
  <c r="BY239" i="7"/>
  <c r="BY236" i="7"/>
  <c r="BY221" i="7"/>
  <c r="BY220" i="7"/>
  <c r="BY180"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232B1A-9896-4895-A0BC-2D0B9E693E1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1466675A-489C-41B3-858A-2CE45D7CE6C2}" keepAlive="1" name="Query - Parameter10" description="Connection to the 'Parameter10' query in the workbook." type="5" refreshedVersion="0" background="1">
    <dbPr connection="Provider=Microsoft.Mashup.OleDb.1;Data Source=$Workbook$;Location=Parameter10;Extended Properties=&quot;&quot;" command="SELECT * FROM [Parameter10]"/>
  </connection>
  <connection id="3" xr16:uid="{7C040BEE-C74A-45F9-BAEE-6CC0E1AE6FBE}"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4" xr16:uid="{A642DAD8-A4DC-4206-9614-024B530AF8C5}" keepAlive="1" name="Query - Parameter3" description="Connection to the 'Parameter3' query in the workbook." type="5" refreshedVersion="0" background="1">
    <dbPr connection="Provider=Microsoft.Mashup.OleDb.1;Data Source=$Workbook$;Location=Parameter3;Extended Properties=&quot;&quot;" command="SELECT * FROM [Parameter3]"/>
  </connection>
  <connection id="5" xr16:uid="{7C8D6E89-832E-410B-BA7A-B91BB00AB4D0}" keepAlive="1" name="Query - Parameter4" description="Connection to the 'Parameter4' query in the workbook." type="5" refreshedVersion="0" background="1">
    <dbPr connection="Provider=Microsoft.Mashup.OleDb.1;Data Source=$Workbook$;Location=Parameter4;Extended Properties=&quot;&quot;" command="SELECT * FROM [Parameter4]"/>
  </connection>
  <connection id="6" xr16:uid="{23D262D2-4EAE-4251-9AC1-51FFCA7B516A}" keepAlive="1" name="Query - Parameter5" description="Connection to the 'Parameter5' query in the workbook." type="5" refreshedVersion="0" background="1">
    <dbPr connection="Provider=Microsoft.Mashup.OleDb.1;Data Source=$Workbook$;Location=Parameter5;Extended Properties=&quot;&quot;" command="SELECT * FROM [Parameter5]"/>
  </connection>
  <connection id="7" xr16:uid="{BDE5901A-C4DA-4CC7-9D43-F840F655989C}" keepAlive="1" name="Query - Parameter6" description="Connection to the 'Parameter6' query in the workbook." type="5" refreshedVersion="0" background="1">
    <dbPr connection="Provider=Microsoft.Mashup.OleDb.1;Data Source=$Workbook$;Location=Parameter6;Extended Properties=&quot;&quot;" command="SELECT * FROM [Parameter6]"/>
  </connection>
  <connection id="8" xr16:uid="{0D8ADD73-173B-4331-8176-A08EB6684430}" keepAlive="1" name="Query - Parameter7" description="Connection to the 'Parameter7' query in the workbook." type="5" refreshedVersion="0" background="1">
    <dbPr connection="Provider=Microsoft.Mashup.OleDb.1;Data Source=$Workbook$;Location=Parameter7;Extended Properties=&quot;&quot;" command="SELECT * FROM [Parameter7]"/>
  </connection>
  <connection id="9" xr16:uid="{DBE2D13E-B8DA-49FF-8D73-674A4FB737A2}" keepAlive="1" name="Query - Parameter8" description="Connection to the 'Parameter8' query in the workbook." type="5" refreshedVersion="0" background="1">
    <dbPr connection="Provider=Microsoft.Mashup.OleDb.1;Data Source=$Workbook$;Location=Parameter8;Extended Properties=&quot;&quot;" command="SELECT * FROM [Parameter8]"/>
  </connection>
  <connection id="10" xr16:uid="{199A6FED-1EBE-4939-9F0D-332E5F49AEE1}" keepAlive="1" name="Query - Parameter9" description="Connection to the 'Parameter9' query in the workbook." type="5" refreshedVersion="0" background="1">
    <dbPr connection="Provider=Microsoft.Mashup.OleDb.1;Data Source=$Workbook$;Location=Parameter9;Extended Properties=&quot;&quot;" command="SELECT * FROM [Parameter9]"/>
  </connection>
  <connection id="11" xr16:uid="{07D26CF9-8FC9-4322-A191-29D868C439D6}" keepAlive="1" name="Query - Reporte Consolidación 2022" description="Connection to the 'Reporte Consolidación 2022' query in the workbook." type="5" refreshedVersion="7" background="1" saveData="1">
    <dbPr connection="Provider=Microsoft.Mashup.OleDb.1;Data Source=$Workbook$;Location=&quot;Reporte Consolidación 2022&quot;;Extended Properties=&quot;&quot;" command="SELECT * FROM [Reporte Consolidación 2022]"/>
  </connection>
  <connection id="12" xr16:uid="{1CE596BE-96C8-4578-AEE8-58FB308447EF}" keepAlive="1" name="Query - Reporte Consolidación 2022 - Copy" description="Connection to the 'Reporte Consolidación 2022 - Copy' query in the workbook." type="5" refreshedVersion="7" background="1" saveData="1">
    <dbPr connection="Provider=Microsoft.Mashup.OleDb.1;Data Source=$Workbook$;Location=&quot;Reporte Consolidación 2022 - Copy&quot;;Extended Properties=&quot;&quot;" command="SELECT * FROM [Reporte Consolidación 2022 - Copy]"/>
  </connection>
  <connection id="13" xr16:uid="{CA5A9F3D-1208-46C6-860C-43B7C3C85FF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4" xr16:uid="{14A120A5-FA1F-407E-8B83-F2C700263E2C}" keepAlive="1" name="Query - Sample File (10)" description="Connection to the 'Sample File (10)' query in the workbook." type="5" refreshedVersion="0" background="1">
    <dbPr connection="Provider=Microsoft.Mashup.OleDb.1;Data Source=$Workbook$;Location=&quot;Sample File (10)&quot;;Extended Properties=&quot;&quot;" command="SELECT * FROM [Sample File (10)]"/>
  </connection>
  <connection id="15" xr16:uid="{6ABE55C2-B7CB-4944-A4ED-3781334CC14A}"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16" xr16:uid="{74BDD380-61CE-442C-B42D-D1143B5B4A03}" keepAlive="1" name="Query - Sample File (3)" description="Connection to the 'Sample File (3)' query in the workbook." type="5" refreshedVersion="0" background="1">
    <dbPr connection="Provider=Microsoft.Mashup.OleDb.1;Data Source=$Workbook$;Location=&quot;Sample File (3)&quot;;Extended Properties=&quot;&quot;" command="SELECT * FROM [Sample File (3)]"/>
  </connection>
  <connection id="17" xr16:uid="{117BCC85-923E-4194-85BC-410A5B8892EF}" keepAlive="1" name="Query - Sample File (4)" description="Connection to the 'Sample File (4)' query in the workbook." type="5" refreshedVersion="0" background="1">
    <dbPr connection="Provider=Microsoft.Mashup.OleDb.1;Data Source=$Workbook$;Location=&quot;Sample File (4)&quot;;Extended Properties=&quot;&quot;" command="SELECT * FROM [Sample File (4)]"/>
  </connection>
  <connection id="18" xr16:uid="{422B83C9-A754-4CB8-84FF-5190A4474F68}" keepAlive="1" name="Query - Sample File (5)" description="Connection to the 'Sample File (5)' query in the workbook." type="5" refreshedVersion="0" background="1">
    <dbPr connection="Provider=Microsoft.Mashup.OleDb.1;Data Source=$Workbook$;Location=&quot;Sample File (5)&quot;;Extended Properties=&quot;&quot;" command="SELECT * FROM [Sample File (5)]"/>
  </connection>
  <connection id="19" xr16:uid="{FCBF3B0F-F101-4AD0-876E-C82D06CC0389}" keepAlive="1" name="Query - Sample File (6)" description="Connection to the 'Sample File (6)' query in the workbook." type="5" refreshedVersion="0" background="1">
    <dbPr connection="Provider=Microsoft.Mashup.OleDb.1;Data Source=$Workbook$;Location=&quot;Sample File (6)&quot;;Extended Properties=&quot;&quot;" command="SELECT * FROM [Sample File (6)]"/>
  </connection>
  <connection id="20" xr16:uid="{BC024EFA-2185-4765-BCF0-68F89E7331A9}" keepAlive="1" name="Query - Sample File (7)" description="Connection to the 'Sample File (7)' query in the workbook." type="5" refreshedVersion="0" background="1">
    <dbPr connection="Provider=Microsoft.Mashup.OleDb.1;Data Source=$Workbook$;Location=&quot;Sample File (7)&quot;;Extended Properties=&quot;&quot;" command="SELECT * FROM [Sample File (7)]"/>
  </connection>
  <connection id="21" xr16:uid="{74AD4EA8-1667-4B45-8461-96F530E698E0}" keepAlive="1" name="Query - Sample File (8)" description="Connection to the 'Sample File (8)' query in the workbook." type="5" refreshedVersion="0" background="1">
    <dbPr connection="Provider=Microsoft.Mashup.OleDb.1;Data Source=$Workbook$;Location=&quot;Sample File (8)&quot;;Extended Properties=&quot;&quot;" command="SELECT * FROM [Sample File (8)]"/>
  </connection>
  <connection id="22" xr16:uid="{E41FCA19-F70D-4DF2-81C1-4C7854D85AED}" keepAlive="1" name="Query - Sample File (9)" description="Connection to the 'Sample File (9)' query in the workbook." type="5" refreshedVersion="0" background="1">
    <dbPr connection="Provider=Microsoft.Mashup.OleDb.1;Data Source=$Workbook$;Location=&quot;Sample File (9)&quot;;Extended Properties=&quot;&quot;" command="SELECT * FROM [Sample File (9)]"/>
  </connection>
  <connection id="23" xr16:uid="{6ED606DD-FE6B-4301-84BA-56263D426E4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24" xr16:uid="{152AA861-23D2-4C3C-8E7D-5894374B2AC4}" keepAlive="1" name="Query - Transform File (10)" description="Connection to the 'Transform File (10)' query in the workbook." type="5" refreshedVersion="0" background="1">
    <dbPr connection="Provider=Microsoft.Mashup.OleDb.1;Data Source=$Workbook$;Location=&quot;Transform File (10)&quot;;Extended Properties=&quot;&quot;" command="SELECT * FROM [Transform File (10)]"/>
  </connection>
  <connection id="25" xr16:uid="{163E09E7-E30E-4DBE-9637-096299EFDDAE}"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26" xr16:uid="{449DCF17-D945-46C0-888C-A4107A3BD871}" keepAlive="1" name="Query - Transform File (3)" description="Connection to the 'Transform File (3)' query in the workbook." type="5" refreshedVersion="0" background="1">
    <dbPr connection="Provider=Microsoft.Mashup.OleDb.1;Data Source=$Workbook$;Location=&quot;Transform File (3)&quot;;Extended Properties=&quot;&quot;" command="SELECT * FROM [Transform File (3)]"/>
  </connection>
  <connection id="27" xr16:uid="{AA251C54-8CD2-4508-9C90-38B7C6DDE6E3}" keepAlive="1" name="Query - Transform File (4)" description="Connection to the 'Transform File (4)' query in the workbook." type="5" refreshedVersion="0" background="1">
    <dbPr connection="Provider=Microsoft.Mashup.OleDb.1;Data Source=$Workbook$;Location=&quot;Transform File (4)&quot;;Extended Properties=&quot;&quot;" command="SELECT * FROM [Transform File (4)]"/>
  </connection>
  <connection id="28" xr16:uid="{B3365321-5620-431D-B6ED-C2D73906F9ED}" keepAlive="1" name="Query - Transform File (5)" description="Connection to the 'Transform File (5)' query in the workbook." type="5" refreshedVersion="0" background="1">
    <dbPr connection="Provider=Microsoft.Mashup.OleDb.1;Data Source=$Workbook$;Location=&quot;Transform File (5)&quot;;Extended Properties=&quot;&quot;" command="SELECT * FROM [Transform File (5)]"/>
  </connection>
  <connection id="29" xr16:uid="{986E6982-1B8D-4836-882A-1F10CC8F338E}" keepAlive="1" name="Query - Transform File (6)" description="Connection to the 'Transform File (6)' query in the workbook." type="5" refreshedVersion="0" background="1">
    <dbPr connection="Provider=Microsoft.Mashup.OleDb.1;Data Source=$Workbook$;Location=&quot;Transform File (6)&quot;;Extended Properties=&quot;&quot;" command="SELECT * FROM [Transform File (6)]"/>
  </connection>
  <connection id="30" xr16:uid="{1A753E7F-A338-46C8-AABB-CE78902E6B01}" keepAlive="1" name="Query - Transform File (7)" description="Connection to the 'Transform File (7)' query in the workbook." type="5" refreshedVersion="0" background="1">
    <dbPr connection="Provider=Microsoft.Mashup.OleDb.1;Data Source=$Workbook$;Location=&quot;Transform File (7)&quot;;Extended Properties=&quot;&quot;" command="SELECT * FROM [Transform File (7)]"/>
  </connection>
  <connection id="31" xr16:uid="{E72C704F-5970-4E10-8C9E-DA547C3A18D1}" keepAlive="1" name="Query - Transform File (8)" description="Connection to the 'Transform File (8)' query in the workbook." type="5" refreshedVersion="0" background="1">
    <dbPr connection="Provider=Microsoft.Mashup.OleDb.1;Data Source=$Workbook$;Location=&quot;Transform File (8)&quot;;Extended Properties=&quot;&quot;" command="SELECT * FROM [Transform File (8)]"/>
  </connection>
  <connection id="32" xr16:uid="{21DB5E91-DD3A-46D2-AEF4-341880E4AB49}" keepAlive="1" name="Query - Transform File (9)" description="Connection to the 'Transform File (9)' query in the workbook." type="5" refreshedVersion="0" background="1">
    <dbPr connection="Provider=Microsoft.Mashup.OleDb.1;Data Source=$Workbook$;Location=&quot;Transform File (9)&quot;;Extended Properties=&quot;&quot;" command="SELECT * FROM [Transform File (9)]"/>
  </connection>
  <connection id="33" xr16:uid="{D0F19818-8CEC-4ABC-9480-B8BF0DA5E76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34" xr16:uid="{CE9318D6-6BEF-4552-A4A4-846F1E0AAFB8}" keepAlive="1" name="Query - Transform Sample File (10)" description="Connection to the 'Transform Sample File (10)' query in the workbook." type="5" refreshedVersion="0" background="1">
    <dbPr connection="Provider=Microsoft.Mashup.OleDb.1;Data Source=$Workbook$;Location=&quot;Transform Sample File (10)&quot;;Extended Properties=&quot;&quot;" command="SELECT * FROM [Transform Sample File (10)]"/>
  </connection>
  <connection id="35" xr16:uid="{D5209E2A-A884-40CB-B2D0-E8123AC1D2B8}"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 id="36" xr16:uid="{ACEE4C5D-7553-4E9C-AF81-6514C145F9DD}" keepAlive="1" name="Query - Transform Sample File (3)" description="Connection to the 'Transform Sample File (3)' query in the workbook." type="5" refreshedVersion="0" background="1">
    <dbPr connection="Provider=Microsoft.Mashup.OleDb.1;Data Source=$Workbook$;Location=&quot;Transform Sample File (3)&quot;;Extended Properties=&quot;&quot;" command="SELECT * FROM [Transform Sample File (3)]"/>
  </connection>
  <connection id="37" xr16:uid="{7DF918F8-A4F9-4366-A84C-1AB5AF795380}" keepAlive="1" name="Query - Transform Sample File (4)" description="Connection to the 'Transform Sample File (4)' query in the workbook." type="5" refreshedVersion="0" background="1">
    <dbPr connection="Provider=Microsoft.Mashup.OleDb.1;Data Source=$Workbook$;Location=&quot;Transform Sample File (4)&quot;;Extended Properties=&quot;&quot;" command="SELECT * FROM [Transform Sample File (4)]"/>
  </connection>
  <connection id="38" xr16:uid="{F2A33588-0AE7-421A-84B1-D17735D67458}" keepAlive="1" name="Query - Transform Sample File (5)" description="Connection to the 'Transform Sample File (5)' query in the workbook." type="5" refreshedVersion="0" background="1">
    <dbPr connection="Provider=Microsoft.Mashup.OleDb.1;Data Source=$Workbook$;Location=&quot;Transform Sample File (5)&quot;;Extended Properties=&quot;&quot;" command="SELECT * FROM [Transform Sample File (5)]"/>
  </connection>
  <connection id="39" xr16:uid="{7DBF3CE5-2233-48F7-9FBE-9195B67CCBA8}" keepAlive="1" name="Query - Transform Sample File (6)" description="Connection to the 'Transform Sample File (6)' query in the workbook." type="5" refreshedVersion="0" background="1">
    <dbPr connection="Provider=Microsoft.Mashup.OleDb.1;Data Source=$Workbook$;Location=&quot;Transform Sample File (6)&quot;;Extended Properties=&quot;&quot;" command="SELECT * FROM [Transform Sample File (6)]"/>
  </connection>
  <connection id="40" xr16:uid="{9B4F1BA5-5AFD-40C5-94E1-847508D1D87D}" keepAlive="1" name="Query - Transform Sample File (7)" description="Connection to the 'Transform Sample File (7)' query in the workbook." type="5" refreshedVersion="0" background="1">
    <dbPr connection="Provider=Microsoft.Mashup.OleDb.1;Data Source=$Workbook$;Location=&quot;Transform Sample File (7)&quot;;Extended Properties=&quot;&quot;" command="SELECT * FROM [Transform Sample File (7)]"/>
  </connection>
  <connection id="41" xr16:uid="{3E7E98EE-BA0F-45E6-89C2-AF41FB688DD5}" keepAlive="1" name="Query - Transform Sample File (8)" description="Connection to the 'Transform Sample File (8)' query in the workbook." type="5" refreshedVersion="0" background="1">
    <dbPr connection="Provider=Microsoft.Mashup.OleDb.1;Data Source=$Workbook$;Location=&quot;Transform Sample File (8)&quot;;Extended Properties=&quot;&quot;" command="SELECT * FROM [Transform Sample File (8)]"/>
  </connection>
  <connection id="42" xr16:uid="{FF9FD178-A4AC-444B-A5DA-4CAF856301BE}" keepAlive="1" name="Query - Transform Sample File (9)" description="Connection to the 'Transform Sample File (9)' query in the workbook." type="5" refreshedVersion="0" background="1">
    <dbPr connection="Provider=Microsoft.Mashup.OleDb.1;Data Source=$Workbook$;Location=&quot;Transform Sample File (9)&quot;;Extended Properties=&quot;&quot;" command="SELECT * FROM [Transform Sample File (9)]"/>
  </connection>
</connections>
</file>

<file path=xl/sharedStrings.xml><?xml version="1.0" encoding="utf-8"?>
<sst xmlns="http://schemas.openxmlformats.org/spreadsheetml/2006/main" count="9391" uniqueCount="1079">
  <si>
    <t>Realizada</t>
  </si>
  <si>
    <t>Row Labels</t>
  </si>
  <si>
    <t>Grand Total</t>
  </si>
  <si>
    <t>Nombre Coordinadora</t>
  </si>
  <si>
    <t>Nombre mentor</t>
  </si>
  <si>
    <t>Departamento IE</t>
  </si>
  <si>
    <t>Municipio IE</t>
  </si>
  <si>
    <t>Nombre Institución Educativa</t>
  </si>
  <si>
    <t>Código DANE IE</t>
  </si>
  <si>
    <t>Fecha de llamada inicial</t>
  </si>
  <si>
    <t>Hora primera llamada</t>
  </si>
  <si>
    <t>Estado llamada</t>
  </si>
  <si>
    <t>Observaciones Llamada</t>
  </si>
  <si>
    <t>Estado RID</t>
  </si>
  <si>
    <t>Encuesta Estudiantes</t>
  </si>
  <si>
    <t>Estado Encuesta Estudiantes</t>
  </si>
  <si>
    <t>Observación de Aula</t>
  </si>
  <si>
    <t>Estado Obs Aula</t>
  </si>
  <si>
    <t>Last Modified By</t>
  </si>
  <si>
    <t>Last Modified</t>
  </si>
  <si>
    <t>Enlace Drive Evidencias MI</t>
  </si>
  <si>
    <t>Check Mentores</t>
  </si>
  <si>
    <t>Fernanda Salcedo</t>
  </si>
  <si>
    <t>Valle del Cauca</t>
  </si>
  <si>
    <t>INSTITUCION EDUCATIVA INEM JORGE ISAACS</t>
  </si>
  <si>
    <t>Programada</t>
  </si>
  <si>
    <t>Sin programar</t>
  </si>
  <si>
    <t>checked</t>
  </si>
  <si>
    <t>INSTITUCION EDUCATIVA EUSTAQUIO PALACIOS - SEDE PRINCIPAL</t>
  </si>
  <si>
    <t>En gestión</t>
  </si>
  <si>
    <t>INSTITUCION EDUCATIVA GENERAL JOSE MARIA CABAL-SEDE PRINCIPAL</t>
  </si>
  <si>
    <t>INSTITUCION EDUCATIVA TECNICA INDUSTRIAL ANTONIO JOSE CAMACHO</t>
  </si>
  <si>
    <t>INSTITUCION EDUCATIVA NORMAL SUPERIOR LOS FARALLONES</t>
  </si>
  <si>
    <t>Bolívar</t>
  </si>
  <si>
    <t>Cartagena</t>
  </si>
  <si>
    <t>INSTITUCION EDUCATIVA SOLEDAD ACOSTA DE SAMPER</t>
  </si>
  <si>
    <t>INSTITUCION EDUCATIVA TECNICA DE PASACABALLOS</t>
  </si>
  <si>
    <t>INSTITUCION EDUCATIVA BERTHA GEDEON DE BALADI</t>
  </si>
  <si>
    <t>I. E. JORGE ARTEL - SEDE PRINCIPAL</t>
  </si>
  <si>
    <t>INSTITUCION EDUCATIVA FOCO ROJO - SEDE PRINCIPAL</t>
  </si>
  <si>
    <t>Norte de Santander</t>
  </si>
  <si>
    <t>Cúcuta</t>
  </si>
  <si>
    <t>INSTITUCION EDUCATIVA LA DIVINA PASTORA</t>
  </si>
  <si>
    <t>INST EDUC COL MUNICIPAL AEROPUERTO</t>
  </si>
  <si>
    <t>COL FRANCISCO JOSE DE CALDAS</t>
  </si>
  <si>
    <t>INST TEC MERCEDES ABREGO</t>
  </si>
  <si>
    <t>INSTITUCIÓN EDUCATIVA SAN FRANCISCO DE SALES</t>
  </si>
  <si>
    <t>NORMAL SUPERIOR MARIA AUXILIADORA</t>
  </si>
  <si>
    <t>INST EDUC EL RODEO</t>
  </si>
  <si>
    <t>Viviana Verdeza</t>
  </si>
  <si>
    <t>Atlántico</t>
  </si>
  <si>
    <t>INSTITUCION EDUCATIVA DISTRITAL SANTA MARIA - SEDE PRINCIPAL</t>
  </si>
  <si>
    <t>INSTITUCION EDUCATIVA DISTRITAL VILLAS DE SAN PABLO - SEDE PRINCIPAL</t>
  </si>
  <si>
    <t>INSTITUCION EDUCATIVA DISTRITAL CARLOS MEISEL - SEDE PRINCIPAL</t>
  </si>
  <si>
    <t>INSTITUCION EDUCATIVA DISTRITAL TECNICA PABLO NERUDA - SEDE PRINCIPAL</t>
  </si>
  <si>
    <t>INSTITUCION EDUCATIVA DISTRITAL TECNICO EL SANTUARIO - SEDE PRINCIPAL</t>
  </si>
  <si>
    <t>ESCUELA NORMAL SUPERIOR DEL DISTRITO BARRANQUILLA</t>
  </si>
  <si>
    <t>INSTITUCION EDUCATIVA DISTRITAL DE BARRANQUILLA CODEBA - SEDE PRINCIPAL</t>
  </si>
  <si>
    <t>Antioquia</t>
  </si>
  <si>
    <t>INSTITUCION EDUCATIVA INEM JOSE FELIX DE RESTREPO</t>
  </si>
  <si>
    <t>INSTITUCION EDUCATIVA CIUDADELA NUEVO OCCIDENTE</t>
  </si>
  <si>
    <t>INSTITUCION EDUCATIVA FEDERICO OZANAM</t>
  </si>
  <si>
    <t>INSTITUCION EDUCATIVA LUSITANIA- PAZ DE COLOMBIA</t>
  </si>
  <si>
    <t>INSTITUCION EDUCATIVA FINCA LA MESA</t>
  </si>
  <si>
    <t>INSTITUCION EDUCATIVA ESCUELA NORMAL SUPERIOR DE MEDELLIN</t>
  </si>
  <si>
    <t>LICEO FEMENINO MERCEDES NARIÑO</t>
  </si>
  <si>
    <t>COL CUIDADELA EDUCATIVA BOSA (INS EDUC DIST)</t>
  </si>
  <si>
    <t>INEM FRANCISCO DE PAULA SANTANDER</t>
  </si>
  <si>
    <t>COL DIST ENRIQUE OLAYA HERRERA</t>
  </si>
  <si>
    <t>CARLOS PIZARRO LEON GOMEZ (INST EDUC DIST)</t>
  </si>
  <si>
    <t>COL DIST FERNANDO MAZUERA VILLEGAS</t>
  </si>
  <si>
    <t>COL DIST VENECIA</t>
  </si>
  <si>
    <t>Count of Estado llamada</t>
  </si>
  <si>
    <t>Count of Estado RID</t>
  </si>
  <si>
    <t>Count of Estado Encuesta Estudiantes</t>
  </si>
  <si>
    <t xml:space="preserve">  Medellín</t>
  </si>
  <si>
    <t xml:space="preserve">Bogotá </t>
  </si>
  <si>
    <t>Conteo Act. Realizadas</t>
  </si>
  <si>
    <t>M1 % de avance</t>
  </si>
  <si>
    <t>Fecha Visita Día 1</t>
  </si>
  <si>
    <t>Observaciones Días de Visita</t>
  </si>
  <si>
    <t>Fecha Reu Inicial Directivos</t>
  </si>
  <si>
    <t>Encuesta Directivos</t>
  </si>
  <si>
    <t>Estado Encuesta Directivos</t>
  </si>
  <si>
    <t>PPT Programa a Directivos</t>
  </si>
  <si>
    <t>Estado PPT Programa Directivos</t>
  </si>
  <si>
    <t>PPT Programa Docentes</t>
  </si>
  <si>
    <t>Estado PPT Programa Docentes</t>
  </si>
  <si>
    <t>Encuesta Docentes</t>
  </si>
  <si>
    <t>Estado Encuesta Docentes</t>
  </si>
  <si>
    <t>Taller PC Docentes</t>
  </si>
  <si>
    <t>Estado Taller PC Docentes</t>
  </si>
  <si>
    <t>Inventario Infraestructura Tecnológica</t>
  </si>
  <si>
    <t>Estado Infraestructura</t>
  </si>
  <si>
    <t>Estado Entrevista Líder Área Informática</t>
  </si>
  <si>
    <t>Recolección Documental</t>
  </si>
  <si>
    <t>Estado Recolección Documental</t>
  </si>
  <si>
    <t>Estado Informe Final E27</t>
  </si>
  <si>
    <t>Vo Coor. 4. Acta Visita 1</t>
  </si>
  <si>
    <t>4.1 Registro Fotográfico</t>
  </si>
  <si>
    <t>Vo Coor. 4.1 Registro Foto</t>
  </si>
  <si>
    <t>5. Entrevista Líder</t>
  </si>
  <si>
    <t>6. N° Aplicación Cuestionario Estudiantes</t>
  </si>
  <si>
    <t>8. N° Aplicación Cuestionario Docentes</t>
  </si>
  <si>
    <t>Registro Plan de Área</t>
  </si>
  <si>
    <t>Vo Coor. Registro Plan de Área</t>
  </si>
  <si>
    <t>Informe Final Visita E27</t>
  </si>
  <si>
    <t>Vo Coor. Informe E27</t>
  </si>
  <si>
    <t>Observaciones Coord.</t>
  </si>
  <si>
    <t>Fecha Check Mentor</t>
  </si>
  <si>
    <t>Check Coord</t>
  </si>
  <si>
    <t>Fecha Check coor</t>
  </si>
  <si>
    <t>Alejandra María Narváez Camayo</t>
  </si>
  <si>
    <t>CALI</t>
  </si>
  <si>
    <t>INSTITUCION EDUCATIVA TECNICO INDUSTRIAL DONALD RODRIGO TAFUR</t>
  </si>
  <si>
    <t>Hubo respuesta por ws</t>
  </si>
  <si>
    <t>NO aplica fichas</t>
  </si>
  <si>
    <t>INSTITUCION ETNOEDUCATIVA SANTA ROSA</t>
  </si>
  <si>
    <t>INSTITUCION EDUCATIVA JUANA DE CAICEDO Y CUERO</t>
  </si>
  <si>
    <t>INSTITUCION EDUCATIVA LA BUITRERA</t>
  </si>
  <si>
    <t>Ya tenían compromiso se inicia agendamiento</t>
  </si>
  <si>
    <t>INSTITUCION ETNOEDUCATIVA GABRIELA MISTRAL</t>
  </si>
  <si>
    <t>Ana Elvira Venté Mancilla</t>
  </si>
  <si>
    <t>Ya hay una fecha tentativa para realizar las actividades pero esta pendiente a confirmación</t>
  </si>
  <si>
    <t>Se logró contacto con la coordinadora de primaria, proporcionará la información necesaria para realizar contacto con el rector.</t>
  </si>
  <si>
    <t>Se logró contacto con la coordinadora, se envió información al WhatsApp, para socializar con el rector y poder dar una fecha</t>
  </si>
  <si>
    <t>INSTITUCION EDUCATIVA CELMIRA BUENO DE OREJUELA</t>
  </si>
  <si>
    <t>Se acordó una primera reunión con los directivos para este día</t>
  </si>
  <si>
    <t>CANDELARIA</t>
  </si>
  <si>
    <t>RODRIGO LLOREDA CAICEDO</t>
  </si>
  <si>
    <t>Se acordó con el rector las dos fechas de visitas</t>
  </si>
  <si>
    <t>FLORIDA</t>
  </si>
  <si>
    <t>REGIONAL SIMON BOLIVAR</t>
  </si>
  <si>
    <t>Se acordó con la rectora las dos fechas de visitas</t>
  </si>
  <si>
    <t>Angelica Maria Mora Guerrero</t>
  </si>
  <si>
    <t>Tolima</t>
  </si>
  <si>
    <t>IBAGUÉ</t>
  </si>
  <si>
    <t>SEDE 1 NORMAL SUPERIOR</t>
  </si>
  <si>
    <t>SEDE 1 EXALUMNAS DE LA PRESENTACION</t>
  </si>
  <si>
    <t>SEDE 1 AMBIENTAL COMBEIMA</t>
  </si>
  <si>
    <t>SEDE 1 CARLOS LLERAS RESTREPO</t>
  </si>
  <si>
    <t>SEDE 1 ISMAEL SANTOFIMIO TRUJILLO</t>
  </si>
  <si>
    <t>SEDE 1 DIEGO FALLON</t>
  </si>
  <si>
    <t>Camilo Hernán Villota Ibarra</t>
  </si>
  <si>
    <t>César</t>
  </si>
  <si>
    <t>VALLEDUPAR</t>
  </si>
  <si>
    <t>INST AGRIC LA MINA</t>
  </si>
  <si>
    <t>Datos actualizados y formato de participación enviado.</t>
  </si>
  <si>
    <t>Camilo Villota Ibarra</t>
  </si>
  <si>
    <t>https://drive.google.com/drive/folders/17URLkHCXZvVrrdh8qQAVKl2uYewZ1w_1?usp=sharing</t>
  </si>
  <si>
    <t>INSTITUCION EDUCATIVA NELSON MANDELA  - SEDE PRINCIPAL</t>
  </si>
  <si>
    <t>https://drive.google.com/drive/folders/1aXSpbVNyOq9JajRdWm9h8xtnvTMmJnLk?usp=sharing</t>
  </si>
  <si>
    <t>https://drive.google.com/drive/folders/1uSYOxKTTXR9zLjUArBwe74aypiD2h0Ur?usp=sharing</t>
  </si>
  <si>
    <t>IE  LOPERENA</t>
  </si>
  <si>
    <t>Inicialmente, el celular del rector no era correcto, indagando a los docentes se intenta contactar al rector sin embargo no responde ante los múltiples intentos de contanto por llamada y WP.</t>
  </si>
  <si>
    <t>https://drive.google.com/drive/folders/13jdDgluvPj0emhQyStrzDvhQiI8iGEw7?usp=sharing</t>
  </si>
  <si>
    <t>IE LEONIDAS ACUÑA</t>
  </si>
  <si>
    <t>https://drive.google.com/drive/folders/1F9BsfYIYQ_y0QKBFVq89VSHDqF4E-z1Y?usp=sharing</t>
  </si>
  <si>
    <t>CASIMIRO RAUL MAESTRE</t>
  </si>
  <si>
    <t>https://drive.google.com/drive/folders/1MxqFCD6Oyx1VLNBiFuVmcJff65pbo6Ur?usp=sharing</t>
  </si>
  <si>
    <t>MANUEL GERMAN CUELLO</t>
  </si>
  <si>
    <t>https://drive.google.com/drive/folders/1gm56jNxFFNY9vCINEfIKZbeqjSIRu6sN?usp=sharing</t>
  </si>
  <si>
    <t>Camilo Jr Torres Quiñones</t>
  </si>
  <si>
    <t>BOGOTÁ, D.C.</t>
  </si>
  <si>
    <t xml:space="preserve">Se acordó con éxito la fecha de la primera visita, comunicación entablada con la coordinadora  </t>
  </si>
  <si>
    <t>Camilo Torres</t>
  </si>
  <si>
    <t xml:space="preserve">Se acordó con éxito la fecha de la primera visita </t>
  </si>
  <si>
    <t>COLEGIO SAN CAYETANO (IED)</t>
  </si>
  <si>
    <t>Caquetá</t>
  </si>
  <si>
    <t>FLORENCIA</t>
  </si>
  <si>
    <t>NORMAL SUPERIOR</t>
  </si>
  <si>
    <t>La comunicación se entabló con el docente líder, quien mediante una notificación del rector, fue autorizado para la gestión de la primera visita</t>
  </si>
  <si>
    <t>INSTITUCION EDUCATIVA LA ESPERANZA - SEDE PRINCIPAL</t>
  </si>
  <si>
    <t>AGROECOLOGICO AMAZONICO BUINAIMA</t>
  </si>
  <si>
    <t>Daniel Fidencio Cortes Mora</t>
  </si>
  <si>
    <t>Nariño</t>
  </si>
  <si>
    <t>PASTO</t>
  </si>
  <si>
    <t>I.E.M. TECNICO INDUSTRIAL DE PASTO - SEDE PRINCIPAL</t>
  </si>
  <si>
    <t>Se establece acuerdos para el desarrollo de momento 1</t>
  </si>
  <si>
    <t>Daniel Cortes Mora</t>
  </si>
  <si>
    <t>I.E.M. CIUDAD DE PASTO - SEDE PRINCIPAL</t>
  </si>
  <si>
    <t>https://drive.google.com/drive/folders/1VoMYrdElVhhxNnpHcL8zocHvh4h00Gcy?usp=sharing</t>
  </si>
  <si>
    <t>I.E.M. LUIS DELFIN INSUASTY RODRIGUEZ - SEDE PRINCIPAL</t>
  </si>
  <si>
    <t>I.E.M. CIUDADELA EDUC DE PASTO - SEDE PRINCIPAL</t>
  </si>
  <si>
    <t>I.E.M. SANTA TERESITA - SEDE PRINCIPAL</t>
  </si>
  <si>
    <t>Sin Realizar</t>
  </si>
  <si>
    <t>https://drive.google.com/drive/folders/1P3gq-tTblBnFgxLFmDNttiZOS_lwKOQH?usp=sharing</t>
  </si>
  <si>
    <t>I.E.M. CRISTO REY - SEDE PRINCIPAL</t>
  </si>
  <si>
    <t>https://drive.google.com/drive/folders/1kghHGbo1C1h3e7-p9IqAMlDPWmP797ZS?usp=sharing</t>
  </si>
  <si>
    <t>Dayana Vanesa Abad Rendón</t>
  </si>
  <si>
    <t>BUENAVENTURA</t>
  </si>
  <si>
    <t>PABLO EMILIO CARVAJAL # 1</t>
  </si>
  <si>
    <t xml:space="preserve">Se acordó con éxito la fecha de la primera visita y se aprueban las actividades planteadas para el diagnóstico. </t>
  </si>
  <si>
    <t>Vanesa Abad</t>
  </si>
  <si>
    <t>TÉCNICO INDUSTRIAL GERARDO VALENCIA CANO - SEDE PRINCIPAL</t>
  </si>
  <si>
    <t>LAS AMERICAS</t>
  </si>
  <si>
    <t>Se acordó con éxito la fecha de la primera visita, con la solicitud de que la formación a maestros se realice en un único espacio durante el día 1. Con el rector se acuerda que la visita dure un día y medio para no interferir con las actividades de Pruebas Saber.</t>
  </si>
  <si>
    <t>https://drive.google.com/drive/folders/1d72OzxF96LMOwJ9ip1oWm0NC9T-UhvUA?usp=sharing</t>
  </si>
  <si>
    <t>INSTITUCION EDUCATIVA VASCO NUÑEZ DE BALBOA</t>
  </si>
  <si>
    <t>Se acordó con éxito la fecha de la primera visita y se aprueban las actividades planteadas para el diagnóstico.</t>
  </si>
  <si>
    <t>ATANASIO GIRARDOT</t>
  </si>
  <si>
    <t>Se acordó con éxito la fecha de la primera visita, con la solicitud de que la formación a maestros se realice en un único espacio durante el día 1.</t>
  </si>
  <si>
    <t>INSTITUCIÓN AGROPECUARIA JOSÉ MARÍA  - SEDE PRINCIPAL</t>
  </si>
  <si>
    <t>INSTITUCION EDUCATIVA DIOCESANA JESUS ADOLESCENTE - SEDE PRINCIPAL</t>
  </si>
  <si>
    <t>Diana Alejandra Wilches Silva</t>
  </si>
  <si>
    <t>Meta</t>
  </si>
  <si>
    <t>VILLAVICENCIO</t>
  </si>
  <si>
    <t>ESCUELA NORMAL SUPERIOR DE VILLAVICENCIO</t>
  </si>
  <si>
    <t>Diana Wilches</t>
  </si>
  <si>
    <t>INSTITUCION EDUCATIVA COLEGIO DEPARTAMENTAL JORGE ELIECER GAITAN AYALA</t>
  </si>
  <si>
    <t>COL DPTAL LA ESPERANZA</t>
  </si>
  <si>
    <t>La comunicación se realiza con el docente líder acepta la visita para las fechas indicadas sin embargo comenta que se debe concretar con la rectora. No ha sido posible la comunicación con la rectora</t>
  </si>
  <si>
    <t>COLEGIO DEPARTAMENTAL LUIS CARLOS GALAN SARMIENTO</t>
  </si>
  <si>
    <t>COLEGIO NACIONALIZADO FEMENINO DE BACHILLERATO</t>
  </si>
  <si>
    <t>ESC RUR APIAY</t>
  </si>
  <si>
    <t>LA UNIDAD EDUCATIVA COLEGIO DEPARTAMENTAL ALFONSO LOPEZ PUMAREJO</t>
  </si>
  <si>
    <t>Fredy Alexander Castellanos Avila</t>
  </si>
  <si>
    <t>Santander</t>
  </si>
  <si>
    <t>BUCARAMANGA</t>
  </si>
  <si>
    <t>SEDE A: INSTITUCIÓN EDUCATIVA TÉCNICO NACIONAL DE COMERCIO</t>
  </si>
  <si>
    <t>Llamada realizada, se visita al colegio presencialmente y se actualizan datos con la rectora del mismo</t>
  </si>
  <si>
    <t>SEDE A: INSTITUCIÓN EDUCATIVA RURAL VIJAGUAL</t>
  </si>
  <si>
    <t>Llamada realizada, se visita al colegio presencialmente y se actualizan datos con el rector del mismo</t>
  </si>
  <si>
    <t>RIONEGRO</t>
  </si>
  <si>
    <t>COLEGIO  LLANO DE PALMAS</t>
  </si>
  <si>
    <t>Se realiza la llamada y se logra que el rector via video llamada actualice el registro de confirmación</t>
  </si>
  <si>
    <t>SEDE A: INSTITUCIÓN EDUCATIVA TÉCNICO DÁMASO ZAPATA</t>
  </si>
  <si>
    <t>Se encuentra los datos actualizados y formato de participación ha sido diligenciado.</t>
  </si>
  <si>
    <t>SEDE A: INSTITUCIÓN EDUCATIVA ESCUELA NORMAL SUPERIOR</t>
  </si>
  <si>
    <t>SEDE A: INSTITUCIÓN EDUCATIVA INEM CUSTODIO GARCÍA ROVIRA</t>
  </si>
  <si>
    <t>I E LAS AMERICAS</t>
  </si>
  <si>
    <t>Gilberto Arturo Luna Beltran</t>
  </si>
  <si>
    <t>Gilberto Luna</t>
  </si>
  <si>
    <t>CENT EDUC DIST EL SALITRE</t>
  </si>
  <si>
    <t xml:space="preserve">Preocupación por necesitar a todos los docentes </t>
  </si>
  <si>
    <t>INEM SANTIAGO PEREZ</t>
  </si>
  <si>
    <t>San Andrés</t>
  </si>
  <si>
    <t>SAN ANDRÉS</t>
  </si>
  <si>
    <t>INSTITUTO BOLIVARIANO</t>
  </si>
  <si>
    <t>FLOWERS HILL BILINGUAL SCHOOL</t>
  </si>
  <si>
    <t>Iriam Viviana Ganem López</t>
  </si>
  <si>
    <t>CARTAGENA</t>
  </si>
  <si>
    <t>INSTITUCION EDUCATIVA SOLEDAD ROMAN DE NU?EZ</t>
  </si>
  <si>
    <t>iriamGanem</t>
  </si>
  <si>
    <t>INSTITUCION EDUCATIVA SANTA MARIA</t>
  </si>
  <si>
    <t>INSTITUCION EDUCATIVA DE BAYUNCA</t>
  </si>
  <si>
    <t>INSTITUCION EDUCATIVA DOMINGO BENKOS BIOHO</t>
  </si>
  <si>
    <t>Jhon Jairo Balcarcer Garces</t>
  </si>
  <si>
    <t>I.E. VILLA ESTRELLA - SEDE PRINCIPAL</t>
  </si>
  <si>
    <t>Jhon Jairo Balcarcel Garces</t>
  </si>
  <si>
    <t>INSTITUCION EDUCATIVA PROMOCION SOCIAL DE C/GENA.</t>
  </si>
  <si>
    <t>INSTITUCION EDUCATIVA FULGENCIO LEQUERICA  VELEZ</t>
  </si>
  <si>
    <t>Johny Alexander Carlosama</t>
  </si>
  <si>
    <t>PRUDENCIA DAZA</t>
  </si>
  <si>
    <t>El docente líder solicita se realice comunicación el día 19/5/2022 para agendar la visita</t>
  </si>
  <si>
    <t>RODOLFO CASTRO CASTRO</t>
  </si>
  <si>
    <t>TECNICO UPAR</t>
  </si>
  <si>
    <t>Lady Liliana Mora Pineda</t>
  </si>
  <si>
    <t>Cundinamarca</t>
  </si>
  <si>
    <t>SOACHA</t>
  </si>
  <si>
    <t>INSTITUCION EDUCATIVA CHILOÉ</t>
  </si>
  <si>
    <t>Se establece comunicación, pero no fecha para primer momento</t>
  </si>
  <si>
    <t>Lady Mora Pineda</t>
  </si>
  <si>
    <t>INSTITUCION EDUCATIVA CIUDAD VERDE</t>
  </si>
  <si>
    <t>Se realiza llamada nuevamente, y se logra llegar a acuerdos para primera visita</t>
  </si>
  <si>
    <t>SEDE NUEVO COMPARTIR</t>
  </si>
  <si>
    <t>Se establece fecha para aplicación primer momento</t>
  </si>
  <si>
    <t>SEDE PRINCIPAL - INSTITUCION EDUCATIVA MANUELA BELTRÀN</t>
  </si>
  <si>
    <t>SEDE SOL NACIENTE</t>
  </si>
  <si>
    <t>SEDE PRINCIPAL Y ANEXO LA ESPERANZA</t>
  </si>
  <si>
    <t>INSTITUCION EDUCATIVA CIUDADELA SUCRE SEDE PRINCIPAL</t>
  </si>
  <si>
    <t>Se establece comunicación pero no acuerdos para primer momento</t>
  </si>
  <si>
    <t>Maria Carolina Dominguez Gomez</t>
  </si>
  <si>
    <t>SAN ANDRES DE TUMACO</t>
  </si>
  <si>
    <t>SEDE # 1 CIUDADELA MIXTA COLOMBIA</t>
  </si>
  <si>
    <t>Se establece comunicacion el 4 de abril</t>
  </si>
  <si>
    <t>Maria C. Dominguez</t>
  </si>
  <si>
    <t xml:space="preserve">Liceo Nacional Max Seidel </t>
  </si>
  <si>
    <t>SEDE # 1 INST. TEC.  POPULAR DE LA COSTA</t>
  </si>
  <si>
    <t>Se establece comunicación el 11 de abril</t>
  </si>
  <si>
    <t>SEDE # 1 SANTA TERESITA</t>
  </si>
  <si>
    <t>El telefono del Rector cambio se actualiza dato</t>
  </si>
  <si>
    <t>SEDE # 1 IBERIA</t>
  </si>
  <si>
    <t xml:space="preserve">La sede tiene una situación que no se puede ingresar porque no hay docentes  </t>
  </si>
  <si>
    <t>I.E. LLORENTE - SEDE PRINCIAPL</t>
  </si>
  <si>
    <t>se debe programar en campo</t>
  </si>
  <si>
    <t>SEDE # 1 LA VARIANTE</t>
  </si>
  <si>
    <t>No tiene señal ni voz ni datos</t>
  </si>
  <si>
    <t>Mario Alejandro Rincon Guzman</t>
  </si>
  <si>
    <t>SEDE 1  SAN SIMON</t>
  </si>
  <si>
    <t>Se realiza contacto telefonico sin exito, se procede a efectuar visita presencial de actualización de datos y participación</t>
  </si>
  <si>
    <t>SEDE 1 ALBERTO CASTILLA</t>
  </si>
  <si>
    <t>LLamada efectiva de Actualización y participación</t>
  </si>
  <si>
    <t>SEDE 1 LA PALMA</t>
  </si>
  <si>
    <t>SEDE 1 LICEO NACIONAL</t>
  </si>
  <si>
    <t>En comunicacion, esta pendiente la fecha de visita ya que esta semana se encuentran con poca disponibilidad, solicita llamar el dia miercoles 21 de abril</t>
  </si>
  <si>
    <t>RAICES DEL FUTURO</t>
  </si>
  <si>
    <t>En comunicacion con el Señor Rector, indica que confirmara fecha de visita entre el dia martes y miercoles 19 y 20 de abril</t>
  </si>
  <si>
    <t>GUILLERMO ANGULO GOMEZ - SEDE PRINCIPAL</t>
  </si>
  <si>
    <t>Se realiza contacto, se programa visita para el dia lunes 25 de Abril</t>
  </si>
  <si>
    <t>Miryam Viviana Rodríguez Villada</t>
  </si>
  <si>
    <t>Risaralda</t>
  </si>
  <si>
    <t>PEREIRA</t>
  </si>
  <si>
    <t>INSTITUCION EDUCATIVA CIUDADELA CUBA</t>
  </si>
  <si>
    <t>Se informó al rector del programa y se  indicó diligenciar el formulario. Se definió fecha de la primera visita</t>
  </si>
  <si>
    <t>Miryam Viviana Rodríguez</t>
  </si>
  <si>
    <t>INSTITUCION EDUCATIVA GABRIEL TRUJILLO</t>
  </si>
  <si>
    <t>Comunicación exitosa, se confirman datos, se programa la primera visita y se planean las actividades del primer encuentro.</t>
  </si>
  <si>
    <t>INSTITUCION EDUCATIVA BYRON GAVIRIA</t>
  </si>
  <si>
    <t>CARLOS CASTRO SAAVEDRA</t>
  </si>
  <si>
    <t>INSTITUCION EDUCATIVA CIUDAD BOQUIA</t>
  </si>
  <si>
    <t>Se confirmó recepción de la agenda, se acordó fecha y hora de la primera visita</t>
  </si>
  <si>
    <t>INSTITUCION EDUCATIVA INSTITUTO TECNICO SUPERIOR</t>
  </si>
  <si>
    <t>Se informó al rector del programa y se  indicó diligenciar el formulario. Se definió fecha de la primera visit</t>
  </si>
  <si>
    <t>INSTITUCION EDUCATIVA CARLOTA SANCHEZ</t>
  </si>
  <si>
    <t>Se informó al rector del programa, notificó que recibió el correo con la agenda, se cuadró reunión presencial</t>
  </si>
  <si>
    <t>Monica Katerine Cristancho Vega</t>
  </si>
  <si>
    <t>CENT EDUC DIST CARLOS ALBAN HOLGUIN</t>
  </si>
  <si>
    <t>Se realizó la llamada y se acordó fecha para la primera visita.</t>
  </si>
  <si>
    <t>Monica Cristancho</t>
  </si>
  <si>
    <t>https://drive.google.com/drive/folders/1qs5KXmY91XJjkYj8umEtbDCi5uX2sSOi?usp=sharing</t>
  </si>
  <si>
    <t xml:space="preserve">Se realizó la llamada pero solicitó una visita previa en el colegio para explicar de que se trata el proyecto. Aunque se realizaron dos visitas los docentes y el rector no tienen intención de ser parte del proyecto en este momento. </t>
  </si>
  <si>
    <t>https://drive.google.com/drive/folders/1t7o0rq-WaqdsgdTZ6wl2F6NaeX-tYqti?usp=sharing</t>
  </si>
  <si>
    <t>Amazonas</t>
  </si>
  <si>
    <t>LETICIA</t>
  </si>
  <si>
    <t>I.E. INEM JOSE EUSTASIO RIVERA - SEDE PRINCIPAL</t>
  </si>
  <si>
    <t>https://drive.google.com/drive/folders/1eAvENnJXVyXX_uVH2U8StkSkpsfIkoA2?usp=sharing</t>
  </si>
  <si>
    <t>I.E. SAGRADO CORAZON DE JESUS - SEDE PRINCIPAL</t>
  </si>
  <si>
    <t>https://drive.google.com/drive/folders/1WXx01E03Z-XGxsEatyvBuI8EXPYwj8jw?usp=sharing</t>
  </si>
  <si>
    <t>https://drive.google.com/drive/folders/1g7_1N1VCEB-_PcIhxP-4H4QZ6LtvY4Jm?usp=sharing</t>
  </si>
  <si>
    <t>CENT EDUC DIST MARRUECOS Y MOLINOS</t>
  </si>
  <si>
    <t>Se realizó la llamada pero solicitó una visita previa en el colegio para explicar de que se trata el proyecto. Se solicita ir el 26 de abril a las 12:30 pm para ajustar fecha de la visita con el consejo directivo.</t>
  </si>
  <si>
    <t>https://drive.google.com/drive/folders/15X_RdRfbsY9Is3IvJJVdwp2hjTN0PZVH?usp=sharing</t>
  </si>
  <si>
    <t>COLEGIO RURAL JOSÉ CELESTINO MUTIS (IED) - SEDE PRINCIPAL</t>
  </si>
  <si>
    <t>https://drive.google.com/drive/folders/1BgLqH8Go4ys6aTAjNn0A8XP8mtmSzEzD?usp=sharing</t>
  </si>
  <si>
    <t>Juan Diego Botero Marín</t>
  </si>
  <si>
    <t>INSTITUCION EDUCATIVA HECTOR ROGELIO MONTOYA</t>
  </si>
  <si>
    <t>Ninguna</t>
  </si>
  <si>
    <t>Juan Diego Botero</t>
  </si>
  <si>
    <t>BELLO</t>
  </si>
  <si>
    <t>LIC NOCT JORGE ELIECER GAITAN AYALA</t>
  </si>
  <si>
    <t>No se logra presentar el programa a las y los docentes por falta de agendamiento institucional</t>
  </si>
  <si>
    <t>INSTITUCION EDUCATIVA FERNANDO VELEZ - SEDE PRINCIPAL</t>
  </si>
  <si>
    <t>INSTITUCIÓN EDUCATIVA LA UNION</t>
  </si>
  <si>
    <t>INSTITUCION EDUCATIVA LICEO ANTIOQUEÑO</t>
  </si>
  <si>
    <t xml:space="preserve">Se ha intentando en muchas ocasiones planear el día de la visita, sin embargo, el rector siempre manifiesta diferentes ocupaciones e impedimentos. </t>
  </si>
  <si>
    <t>COL  TOMAS CADAVID</t>
  </si>
  <si>
    <t>INSTITUCION EDUCATIVA ALBERTO DIAZ MUÑOZ</t>
  </si>
  <si>
    <t>Alexandra Valencia</t>
  </si>
  <si>
    <t>SOLEDAD</t>
  </si>
  <si>
    <t>I E POLITECNICO DE SOLEDAD</t>
  </si>
  <si>
    <t>El rector manifiesta interés en realizar Reunión preliminar. Se agendo esta Reunión para dialogar previamente a la  visita</t>
  </si>
  <si>
    <t>Mg. Alexandra Valencia</t>
  </si>
  <si>
    <t>INSTITUCION EDUCATIVA GABRIEL ESCORCIA GRAVINI DE SOLEDAD - SEDE PRINCIPAL</t>
  </si>
  <si>
    <t>I E CIAL NTRA SRA. DE LAS MISERICORDIAS</t>
  </si>
  <si>
    <t>Fue una excelente jornada, sin embargo no se logro aplicar el cuestionario a los estudiantes debido a la cancelación de las clases por lluvia en horas de la mañana. La jornada de la tarde es solo básica primaria. Se aplicaran mañana 27/04/22</t>
  </si>
  <si>
    <t>INSTITUCION EDUCATIVA DOLORES MARIA UCROS</t>
  </si>
  <si>
    <t>INSTITUCION EDUCATIVA TECNICO INDUSTRIAL BLAS TORRES DE LA TORRE</t>
  </si>
  <si>
    <t>INSTITUCION EDUCATIVA FRANCISCO JOSE DE CALDAS</t>
  </si>
  <si>
    <t>INSTITUCION EDUCATIVA TECNICA FRANCISCO DE PAULA SANTANDER</t>
  </si>
  <si>
    <t>Anabell Zúñiga</t>
  </si>
  <si>
    <t>BARRANQUILLA</t>
  </si>
  <si>
    <t>Se concretó día de la primera visita y actividades a realizar</t>
  </si>
  <si>
    <t>Sin realizar</t>
  </si>
  <si>
    <t>Anabell Zúñiga Ahumada</t>
  </si>
  <si>
    <t>Se Motivó a confirmar la participación y se explicó brevemente la estrategia</t>
  </si>
  <si>
    <t xml:space="preserve">Se  realizaron las actividades definidas para esa visita.  </t>
  </si>
  <si>
    <t>INSTITUCION EDUCATIVA SAN PEDRO CLAVER DE CASCAJAL</t>
  </si>
  <si>
    <t xml:space="preserve">Se concretó la primera visita a la Institución Educativa </t>
  </si>
  <si>
    <t>Se contactó a docente lider. No se puede contactar al rector con el número registrado. Se me informa de cambio reciente de Rector</t>
  </si>
  <si>
    <t>INSTITUCION EDUCATIVA DISTRITAL MARIE POUSSEPIN - SEDE PRINCIPAL</t>
  </si>
  <si>
    <t>Presentación y agenda primera visita</t>
  </si>
  <si>
    <t xml:space="preserve">Se realizaron las actividades definidas para el primer momento de la visita. </t>
  </si>
  <si>
    <t>INSTITUCION EDUCATIVA DISTRITAL MUNDO BOLIVARIANO - SEDE PRINCIPAL</t>
  </si>
  <si>
    <t xml:space="preserve">Se define un solo día en jornada completa para la realización de las actividades </t>
  </si>
  <si>
    <t>César Augusto Gaviria Herrera</t>
  </si>
  <si>
    <t>Magdalena</t>
  </si>
  <si>
    <t>SANTA MARTA</t>
  </si>
  <si>
    <t>SEDE 01 NICOLAS BUENAVENTURA LUIS R. CALVO</t>
  </si>
  <si>
    <t>Se logra concretar la participación en el componente de consolidación del proyecto CFK 2022.</t>
  </si>
  <si>
    <t>César Gaviria</t>
  </si>
  <si>
    <t>https://drive.google.com/drive/u/1/folders/1asdntMpSVkcB4cW9QM7QnzqXnv_O9VYZ</t>
  </si>
  <si>
    <t>SEDE 01  CRISTO REY</t>
  </si>
  <si>
    <t>Se realiza el protocolo propuesto y se logra concretar fecha de la primera visita.</t>
  </si>
  <si>
    <t>https://drive.google.com/drive/u/1/folders/1W9i-oNRO3z-yq0erSfYsspkK6ifI8qcL</t>
  </si>
  <si>
    <t>INSTITUCION EDUCATIVA OLGA GONZALEZ ARRAUT</t>
  </si>
  <si>
    <t>https://drive.google.com/drive/u/1/folders/1EHe5KFPWoeXu7ogNGanOwoi13ZGeHDEN</t>
  </si>
  <si>
    <t>SAN FRANCISCO JAVIER</t>
  </si>
  <si>
    <t>https://drive.google.com/drive/u/1/folders/16-t_Mrt4PM6JmkyKFYq4F9usTQtQexlO</t>
  </si>
  <si>
    <t>SEDE 01 LICEO DEL NORTE</t>
  </si>
  <si>
    <t>Se logran realizar las actividades del momento uno de manera exitosa - La IE no cuenta con conectividad, por tal motivo la encuesta a estudiantes se realiza de manera física.</t>
  </si>
  <si>
    <t>https://drive.google.com/drive/u/1/folders/16CPdwd1M62R6S8P41YC8vJQYe4IJatMY</t>
  </si>
  <si>
    <t>I.E.D FCO DE PAULA SANTANDER</t>
  </si>
  <si>
    <t>https://drive.google.com/drive/u/1/folders/1s_sbVNOGFPwwuE3NG7uVBNlfvsZ8O26j</t>
  </si>
  <si>
    <t>SEDE 01 IED BONDA</t>
  </si>
  <si>
    <t>https://drive.google.com/drive/u/1/folders/1cmIQhv88nhZED5f8PlgpdtF8_FF64bm6</t>
  </si>
  <si>
    <t>Diana Paola Gonzalez Campos</t>
  </si>
  <si>
    <t>Huila</t>
  </si>
  <si>
    <t>NEIVA</t>
  </si>
  <si>
    <t>I.E. CLARETIANO GUSTAVO TORRES PARRA</t>
  </si>
  <si>
    <t>Se realiza primer contacto y se confirma la primera visita.</t>
  </si>
  <si>
    <t>EL CAGUAN</t>
  </si>
  <si>
    <t>MARIA AUXILIADORA FORTALECILLAS</t>
  </si>
  <si>
    <t>El rector manifestó estar en semana de receso y que lo contactará el día lunes 18 de abril para agendar primera visita</t>
  </si>
  <si>
    <t>Los días programados se van a re agendar, estoy pendiente de la confirmación</t>
  </si>
  <si>
    <t>AGUSTIN  CODAZZI</t>
  </si>
  <si>
    <t>La rectora manifesto acercarse al colegio y programar las fechas con los coordinadores en sus respectivas jornadas</t>
  </si>
  <si>
    <t>TECNICO SUPERIOR</t>
  </si>
  <si>
    <t>El rector manifestó acercarse al colegio y programar las fechas con los coordinadores en sus respectivas jornadas</t>
  </si>
  <si>
    <t>Pendiente de definir fecha para dia 2, se envió correo con los hallazgos</t>
  </si>
  <si>
    <t>Erika Nela Miranda Martínez</t>
  </si>
  <si>
    <t>Córdoba</t>
  </si>
  <si>
    <t>MONTERÍA</t>
  </si>
  <si>
    <t>IE JOSÉ MARÍA CÓRDOBA</t>
  </si>
  <si>
    <t>Se establece contacto con docente de enlace, quien confirma la fecha de visita.</t>
  </si>
  <si>
    <t>https://drive.google.com/drive/folders/1z4lDj7GFP6NgzF9lKm0v5UDe82sVD-2i?usp=sharing</t>
  </si>
  <si>
    <t>IE LA INMACULADA</t>
  </si>
  <si>
    <t>Se concreta agendamiento primera visita.</t>
  </si>
  <si>
    <t>https://drive.google.com/drive/folders/1lGwSf7SYpm8kyahm55o4zd8Hi3wPAqPw?usp=sharing</t>
  </si>
  <si>
    <t>IE CECILIA DE LLERAS</t>
  </si>
  <si>
    <t>https://drive.google.com/drive/folders/1oEW784jJGlEKH2H3z5lo1dc7j7xB6XEc?usp=sharing</t>
  </si>
  <si>
    <t>IE SANTA MARIA</t>
  </si>
  <si>
    <t>Visita efectuada exitosamente. Rector afirma que la IE no cuenta con conectividad, por tal motivo las encuestas a estudiantes se realizan en físico.</t>
  </si>
  <si>
    <t>https://drive.google.com/drive/folders/1fJjLzc2yY8ZHjMNgIEbegizirgdIgnJm?usp=sharing</t>
  </si>
  <si>
    <t>IE AGUAS NEGRAS</t>
  </si>
  <si>
    <t>La visita se efectúa exitosamente en sus primeras actividades. Rector afirma que la IE no tiene conectividad, por lo que se procede a realizar la prueba física a estudiantes. En la IE solo hay una docente formada, pero se encuentra incapacitada y no se ha podido agendar observación de clase. Se mueve el día 2 para el 27 de abril.</t>
  </si>
  <si>
    <t>https://drive.google.com/drive/folders/13iGkJ1n4CUao7GIjbcU9sOa20V9ZVB8B?usp=sharing</t>
  </si>
  <si>
    <t>IE EL SABANAL</t>
  </si>
  <si>
    <t>El día de la visita, debido a las lluvias, se presentó un inconveniente técnico con la conexión a internet, por tal motivo las encuestas a estudiantes se realizaron de manera física.</t>
  </si>
  <si>
    <t>https://drive.google.com/drive/folders/1SnBWtKKWbjfRfdcsjgWIO7WmpmN11mWs?usp=sharing</t>
  </si>
  <si>
    <t>IE MANUEL RUIZ ALVAREZ</t>
  </si>
  <si>
    <t>https://drive.google.com/drive/folders/1YQchdhjmIf2fz_4iSzpKl0tqYT0m55EM?usp=sharing</t>
  </si>
  <si>
    <t>Francy Liliana Segura Jiménez</t>
  </si>
  <si>
    <t>La Guajira</t>
  </si>
  <si>
    <t>MAICAO</t>
  </si>
  <si>
    <t>SANTA CATALINA DE SIENA - SEDE PRINCIPAL</t>
  </si>
  <si>
    <t xml:space="preserve">Se concreto la fecha de primera visita y se envío correo de confirmación </t>
  </si>
  <si>
    <t xml:space="preserve">Fue necesario realizar las pruebas en papel a los estudiantes de grado 6 y en la tarde no hay grado 9 </t>
  </si>
  <si>
    <t>Francy Segura Jiménez</t>
  </si>
  <si>
    <t>LA INMACULADA - SEDE PRINCIPAL</t>
  </si>
  <si>
    <t>SEDE PRINCIPAL - LOMA  FRESCA</t>
  </si>
  <si>
    <t>PARAGUACHON - SEDE PRINCIPAL</t>
  </si>
  <si>
    <t>ERIKA BEATRIZ - SEDE PRINCIPAL</t>
  </si>
  <si>
    <t>SEDE PRINCIPAL JORGE ARRIETA</t>
  </si>
  <si>
    <t>MAJAYUTPANA - SEDE PRINCIPAL</t>
  </si>
  <si>
    <t>Hernando Manrique</t>
  </si>
  <si>
    <t>IE RANCHO GRANDE</t>
  </si>
  <si>
    <t>Agendamiento  de la primer visita</t>
  </si>
  <si>
    <t>https://drive.google.com/drive/folders/1Y2UndLUS1sp09RkeYeCfGDo0zA9_j7CW?usp=sharing</t>
  </si>
  <si>
    <t>IE NORMAL SUPERIOR</t>
  </si>
  <si>
    <t>https://drive.google.com/drive/folders/1rR8G-5zfOMOdpa7fvJ_j6dvKSBYUBwR_?usp=sharing</t>
  </si>
  <si>
    <t>IE CRISTOBAL COLON</t>
  </si>
  <si>
    <t>Se le envia la agenda al rector al corre electrónico,  para agendar los días de visita</t>
  </si>
  <si>
    <t>https://drive.google.com/drive/folders/1-wzPDckjIU9Ivkc2FfP4LeR8N_TbJMrn?usp=sharing</t>
  </si>
  <si>
    <t>IE ANTONIA SANTOS</t>
  </si>
  <si>
    <t>https://drive.google.com/drive/folders/1o0UdaXAAj1R9U-8WGqvpZODI8GiXia9N?usp=sharing</t>
  </si>
  <si>
    <t>IE VICTORIA MANZUR</t>
  </si>
  <si>
    <t>Agendamiento  de la primer visita, La rectora pidio correr la fecha para  el 5 de Mayo, por motivos de entrega de notas.</t>
  </si>
  <si>
    <t>https://drive.google.com/drive/folders/1zcu6TikMNPtVOMygA7eZbK2nF9gJ_art?usp=sharing</t>
  </si>
  <si>
    <t>IE LOS GARZONES</t>
  </si>
  <si>
    <t>https://drive.google.com/drive/folders/1GVlRsNQNxZoBbK-mMNVLnOoneYMatm8e?usp=sharing</t>
  </si>
  <si>
    <t>IE EL RECUERDO</t>
  </si>
  <si>
    <t>Agendamiento  de la primer visita. La primer visita se había concertado para el 22 de Abril, La Rectora solicita que se corra la visita para los días 25 y 26 de abril</t>
  </si>
  <si>
    <t>Jairo David Cabarcas Escobar</t>
  </si>
  <si>
    <t>SEDE 01 JESUS ESPELETA FAJARDO</t>
  </si>
  <si>
    <t>https://drive.google.com/drive/folders/1xnTflblkZnyJVJAdUBrc_kyElJLKTwhW?usp=sharing</t>
  </si>
  <si>
    <t>I.E.D EL SABER - SEDE PRINCIPAL</t>
  </si>
  <si>
    <t>https://drive.google.com/drive/folders/1y4dKzEtGlyYC9PJwIXfz7xAYauop6OHP?usp=sharing</t>
  </si>
  <si>
    <t>SEDE 01 HUGO J. BERMUDEZ</t>
  </si>
  <si>
    <t>https://drive.google.com/drive/folders/1_RhE9liinJIXreZDhIsixN2AlL9vY98x?usp=sharing</t>
  </si>
  <si>
    <t>SEDE 01 LICEO SAMARIO</t>
  </si>
  <si>
    <t>https://drive.google.com/drive/folders/1dr4E_Q8OjGU83dL7e68hH7dA5TN_Rd0L?usp=sharing</t>
  </si>
  <si>
    <t>IED LIBANO</t>
  </si>
  <si>
    <t>https://drive.google.com/drive/folders/1fK7M4t5WxyLd3DU_ooFusZcbxkXoCyD4?usp=sharing</t>
  </si>
  <si>
    <t>SEDE 01 INSTITUTO MAGDALENA</t>
  </si>
  <si>
    <t>https://drive.google.com/drive/folders/1tqjzqfyb_WiE6n54QcYTyvWoDk9_RFsD?usp=sharing</t>
  </si>
  <si>
    <t>Carolina Timaná Burbano</t>
  </si>
  <si>
    <t>RIOHACHA</t>
  </si>
  <si>
    <t>HELION PINEDO RIOS</t>
  </si>
  <si>
    <t>CAROLINA TIMANA</t>
  </si>
  <si>
    <t>CHON-KAY</t>
  </si>
  <si>
    <t>LUIS ANTONIO ROBLES</t>
  </si>
  <si>
    <t>LIVIO REGINALDO FISCHIONE</t>
  </si>
  <si>
    <t>CENTRO DE INTEGRACION POPULAR</t>
  </si>
  <si>
    <t>JOSE ANTONIO GALAN</t>
  </si>
  <si>
    <t>CENTTRO ETNOEDUCATIVO #11 (JARIJIÑAMANA MERIDAI) - SEDE PRINCIPAL</t>
  </si>
  <si>
    <t>Johana Isabel De Hoyos Guzmán</t>
  </si>
  <si>
    <t>Sucre</t>
  </si>
  <si>
    <t>SINCELEJO</t>
  </si>
  <si>
    <t>INSTITUCION EDUCATIVA NORMAL SUPERIOR DE SINCELEJO</t>
  </si>
  <si>
    <t>El rector confirma su participación en el componente de consolidación y solicita que lo llame al día 7 de abril para actualizar datos de su sede y concretar fecha de primera visita.</t>
  </si>
  <si>
    <t>INSTITUCION EDUCATIVA POLICARPA SALAVARRIETA</t>
  </si>
  <si>
    <t>El rector confirma su participación</t>
  </si>
  <si>
    <t>INSTITUCION EDUCATIVA NUEVA ESPERANZA</t>
  </si>
  <si>
    <t>La rectora confirma su participación y actualiza los datos de su sede</t>
  </si>
  <si>
    <t>La encuesta a los estudiantes se presenta de forma offline debido a habían fallas en el internet el día de la visita</t>
  </si>
  <si>
    <t>INSTITUCION EDUCATIVA MADRE AMALIA</t>
  </si>
  <si>
    <t>El rector confirma participación  en el componente de consolidación y solicita llamada a las 10:30 am del mismo día para actualizar datos de su sede y programar primera visita.</t>
  </si>
  <si>
    <t>Los test a los estudiantes de grado 6 y 9 se realiza offline debido a las fallas presentadas por estos días con el internet.</t>
  </si>
  <si>
    <t>INSTITUCION EDUCATIVA RURAL LA PE¥ATA</t>
  </si>
  <si>
    <t>La rector confirma participación de la IE en el componente de consolidación</t>
  </si>
  <si>
    <t>Queda pendiente para el día 2 prueba dos grupos completos de los  grados 6 y 9. Los docentes de la sede no están actualmente  aplicando las fichas por lo tanto no se  llevara a cabo la actividad de observación de clase</t>
  </si>
  <si>
    <t>INSTITUCION EDUCATIVA DULCE NOMBRE DE JESUS</t>
  </si>
  <si>
    <t>Se concreta fecha de primera visita y se agenda una próxima llamada para realizar la actualización de datos de la sede</t>
  </si>
  <si>
    <t>INSTITUCION EDUCATIVA RURAL BUENAVISTA</t>
  </si>
  <si>
    <t>La rectora solicita de ser posible que la reunión con directivos sea virtual</t>
  </si>
  <si>
    <t>Lina Fernanda Ortega Bermon</t>
  </si>
  <si>
    <t>IE no cuenta con conectividad</t>
  </si>
  <si>
    <t>Lina Fernanda Ortega Bermón</t>
  </si>
  <si>
    <t>https://drive.google.com/drive/folders/1uxtimI-CaOOsyb2chmB2xEwwi75c63cG</t>
  </si>
  <si>
    <t>https://drive.google.com/drive/folders/1Sh0SSngLiRkavoQXsTX7814rqAXDLbJ1</t>
  </si>
  <si>
    <t>CENT EDUC PUERTO NUEVO</t>
  </si>
  <si>
    <t>IE en zona rural, sin señal ,sin conectividad, y zona de conflicto armado</t>
  </si>
  <si>
    <t>https://drive.google.com/drive/folders/1rUsHBNVp03iz9zqPMpmAHBQ9CTouatK4</t>
  </si>
  <si>
    <t>INST TEC NACIONAL DE COMERCIO</t>
  </si>
  <si>
    <t>https://drive.google.com/drive/folders/1O8h7psw-JOAKVJRM5UkL4qWcF1cVDDzn</t>
  </si>
  <si>
    <t>se realizará reunión directivos el dia 27 de abril</t>
  </si>
  <si>
    <t>https://drive.google.com/drive/folders/1vfA5zgyzLnFGHJtbnJMMM1gX2lTdguei</t>
  </si>
  <si>
    <t>https://drive.google.com/drive/folders/1NNhQOp1NRt5K72z41n_37YoZ8EJ97jTR</t>
  </si>
  <si>
    <t>https://drive.google.com/drive/folders/1hJ_09prrgAQOln2j53dM-yWtzA5_6KJ6</t>
  </si>
  <si>
    <t>Luis Miguel Franco Cardona</t>
  </si>
  <si>
    <t>PALMIRA</t>
  </si>
  <si>
    <t>IE SAN VICENTE</t>
  </si>
  <si>
    <t>Rectora solicita primero reunión con ella para socializar proyecto y posteriormente, reunirse con otros directivos y docentes.</t>
  </si>
  <si>
    <t>Se realizan las pruebas a los estudiantes y entrevista a líder de área</t>
  </si>
  <si>
    <t>Miguel Franco</t>
  </si>
  <si>
    <t>https://drive.google.com/drive/u/2/folders/1kJCrpvsVGIwCiEM_l2FJFXrhjM2xxwEb</t>
  </si>
  <si>
    <t>SAGRADA FAMILIA</t>
  </si>
  <si>
    <t>Llamar después de semana santa para agendar primera visita</t>
  </si>
  <si>
    <t>Se programa visita 2 en reunión con directivas</t>
  </si>
  <si>
    <t>https://drive.google.com/drive/u/2/folders/1X8SO-1sk0AgcC3MSYZxBo0TWJjhuF2-1</t>
  </si>
  <si>
    <t>INSTITUCION EDUCATIVA SEMILLA DE LA ESPERANZA (VASCO NUÑEZ DE BALBOA)</t>
  </si>
  <si>
    <t>https://drive.google.com/drive/u/2/folders/17p1OR-crqtFC6gsa_UdASJRWKoZ4qHko</t>
  </si>
  <si>
    <t>JORGE ELIECER GAITAN</t>
  </si>
  <si>
    <t>Se programó primera visita</t>
  </si>
  <si>
    <t>Se está gestionando los tiempos y espacio para la presentación a docentes ya que son bastantes y se requiere ir a todas las sedes.</t>
  </si>
  <si>
    <t>https://drive.google.com/drive/u/2/folders/1wbc37fehRLqZFqzfo5hcM_X-o5Wvmaq_</t>
  </si>
  <si>
    <t>CARDENAS MIRRIÑAO</t>
  </si>
  <si>
    <t>Rector solicita llamar después de semana santa</t>
  </si>
  <si>
    <t>https://drive.google.com/drive/u/2/folders/1zb-7uyLUz_voq76E5vwpz2uIYmfwBOHM</t>
  </si>
  <si>
    <t>IE HAROLD EDER</t>
  </si>
  <si>
    <t>https://drive.google.com/drive/u/2/folders/1PtFF7EW1VWDmv261w5b47SHSW5c7ELjz</t>
  </si>
  <si>
    <t>JOSE ASUNCION SILVA</t>
  </si>
  <si>
    <t>La líder de área se encuentra incapacitada.</t>
  </si>
  <si>
    <t>https://drive.google.com/drive/u/2/folders/1kTcfgzkkcVTZH56BTeRTjQpwuPgqPobK</t>
  </si>
  <si>
    <t>Luz Adriana Medina Dussan</t>
  </si>
  <si>
    <t>URIBIA</t>
  </si>
  <si>
    <t>INSTITUCION EDUCATIVA ALFONSO LOPEZ PUMAREJO</t>
  </si>
  <si>
    <t>Se logra concretar la participación en el componente de consolidación del proyecto CFK 2022 y actualización de datos.</t>
  </si>
  <si>
    <t>INSTITUCION EDUCATIVA JULIA SIERRA IGUARAN</t>
  </si>
  <si>
    <t>SEDE PRINCIPAL EL EDEN</t>
  </si>
  <si>
    <t>INSTITUCION EDUCATIVA NORMAL SUPERIOR INDIGENA</t>
  </si>
  <si>
    <t>Mónica Yajaira Cote Durán</t>
  </si>
  <si>
    <t>Se logra comunicación vía Whatsapp para confirmació0n</t>
  </si>
  <si>
    <t>Monica Cote</t>
  </si>
  <si>
    <t>https://drive.google.com/drive/folders/1hW1Lo5ChzPdMJVshhRc1QwW9xqUo-0Lv?usp=sharing</t>
  </si>
  <si>
    <t>se envió correo como primera comunicación</t>
  </si>
  <si>
    <t>https://drive.google.com/drive/folders/1sxjlkk-S07BbHPK-8MFUpai2jBa8lpao?usp=sharing</t>
  </si>
  <si>
    <t>COL CAMILO TORRES</t>
  </si>
  <si>
    <t>Se logra comunicación vía Whatsapp</t>
  </si>
  <si>
    <t>https://drive.google.com/drive/folders/1iQ4gcCpJoF256telukE6vSRNNZrx9sIK?usp=sharing</t>
  </si>
  <si>
    <t>INST TEC JORGE GAITAN DURAN</t>
  </si>
  <si>
    <t>https://drive.google.com/drive/folders/1gecIpZkLSyVC9KhyPA8Mwrd9XoWzwI63?usp=sharing</t>
  </si>
  <si>
    <t>I.E. CARLOS RAMIREZ PARIS - SEDE PRINCIPAL</t>
  </si>
  <si>
    <t>https://drive.google.com/drive/folders/1dTnwJjEKCH6QANzBsaviDaPh16dv0040?usp=sharing</t>
  </si>
  <si>
    <t>COL MARIANO OSPINA RODRIGUEZ</t>
  </si>
  <si>
    <t>https://drive.google.com/drive/folders/1bQZRyBm-UA-NB7Bo7lboSR8htgDOst-P?usp=sharing</t>
  </si>
  <si>
    <t>I.E. SAN JOSÉ - EL TRIGAL - SEDE PRINCIPAL</t>
  </si>
  <si>
    <t>https://drive.google.com/drive/folders/1VMAcSWKjfa0NhewoBjaa7eIP-RHWxxR1?usp=sharing</t>
  </si>
  <si>
    <t>Mónica Yazmín Giraldo Osorio</t>
  </si>
  <si>
    <t>MEDELLÍN</t>
  </si>
  <si>
    <t>INSTITUCION EDUCATIVA BARRIO OLAYA HERRERA</t>
  </si>
  <si>
    <t>INSTITUCION EDUCATIVA LOLA GONZALEZ</t>
  </si>
  <si>
    <t>El rector manifiesta que ya tiene programada toda la semana del 18 de abril, por lo cual no es posible programar para esa semana. Pide que se vuelva a realizar llamada entre el 18 y 19 de abril para programar reunión inicial</t>
  </si>
  <si>
    <t>INSTITUCION EDUCATIVA JAVIERA LONDOÑO SEVILLA</t>
  </si>
  <si>
    <t>No se logra comunicación en la llamada, se envía mensaje por WhatsApp y es efectiva esta comunicación. Se logra confirmar una reunión con la rectora, aún no con el equipo directivo en pleno</t>
  </si>
  <si>
    <t xml:space="preserve">Se logra comunicación con el rector el día 18 de abril y se programa encuentro con el rector el día 19 de abril </t>
  </si>
  <si>
    <t>INSTITUCION EDUCATIVA JOSE EUSEBIO CARO</t>
  </si>
  <si>
    <t>INSTITUCION EDUCATIVA SAN JOSE OBRERO</t>
  </si>
  <si>
    <t>Veruska Joice Arteaga Cabrales</t>
  </si>
  <si>
    <t>INSTITUCION EDUCATIVA FUNDADORES - SEDE PRINCIPAL</t>
  </si>
  <si>
    <t>No ha sido posible establecer comunicación</t>
  </si>
  <si>
    <t>Veruska Arteaga Cabrales</t>
  </si>
  <si>
    <t>El rector manifiesta estar ocupado y que por favor lo llame el lunes 18 de abril del presente año</t>
  </si>
  <si>
    <t>INSTITUCION EDUCATIVA EL LIMONAR</t>
  </si>
  <si>
    <t>Vilda Margarita Gómez Ruiz</t>
  </si>
  <si>
    <t>INSTITUCION EDUCATIVA DISTRITAL PESTALOZZI - SEDE PRINCIPAL</t>
  </si>
  <si>
    <t>INSTITUCION EDUCATIVA DISTRITAL CIUDADELA ESTUDIANTIL - SEDE PRINCIPAL</t>
  </si>
  <si>
    <t>Vilda Gomez</t>
  </si>
  <si>
    <t>ESCUELA NORMAL SUPERIOR LA HACIENDA</t>
  </si>
  <si>
    <t>Se envió correo confirmando visita 1</t>
  </si>
  <si>
    <t>Se reprogramó dado que el docente líder informa que en la semana del 25 de abril los docentes se encuentran tomando notas faltantes para el período.</t>
  </si>
  <si>
    <t>https://drive.google.com/drive/folders/1Na6-kUt30VhOrQBRsZH3IMSTdOEQApkJ?usp=sharing</t>
  </si>
  <si>
    <t>https://drive.google.com/drive/folders/14oHkfZa6LRTK6VpZJuWAX-x3qIZGNt6f?usp=sharing</t>
  </si>
  <si>
    <t>https://drive.google.com/drive/folders/1WaM0W_ITRk_2BxhVGxXqJvP60UYNHGbe?usp=sharing</t>
  </si>
  <si>
    <t>https://drive.google.com/drive/folders/1rsm9I-g_lYZuUyTrXKW8M4uQPsv8a-ph?usp=sharing</t>
  </si>
  <si>
    <t>Count of Estado Encuesta Directivos</t>
  </si>
  <si>
    <t>Count of Estado PPT Programa Directivos</t>
  </si>
  <si>
    <t>Count of Estado PPT Programa Docentes</t>
  </si>
  <si>
    <t>Count of Estado Encuesta Docentes</t>
  </si>
  <si>
    <t>Count of Estado Taller PC Docentes</t>
  </si>
  <si>
    <t>Count of Estado Infraestructura</t>
  </si>
  <si>
    <t>Count of Estado Entrevista Líder Área Informática</t>
  </si>
  <si>
    <t>Visita programada con el coordinador</t>
  </si>
  <si>
    <t>La rectora solicitó una reunión previa, donde se socializará el programa y se acordará la fecha para realizar las demás actividades, posiblemente se requieran para esta sede 3 días</t>
  </si>
  <si>
    <t>La visita del día 2 fue aplazada ya que en la IE no había agua, se reprograma para la siguiente semana</t>
  </si>
  <si>
    <t>Institución rural, se habló con docente líder para el desplazamiento</t>
  </si>
  <si>
    <t>El docente líder está coordinando la agenda en especial la forma en que más docentes puedan hacer parte de la sociaización y test.</t>
  </si>
  <si>
    <t>El rector aprobó las visitas pero el coordinador que tiene la agenda del colegio no responde, en las primeras visitas (2 y 3 de mayo) se visitará la institución para definir el día en la tercera semana en el municipio.</t>
  </si>
  <si>
    <t>El rector ya contestó pero delegó al docente líder, el docente confirmó la visita.</t>
  </si>
  <si>
    <t>El rector confirmó pero no responden al teléfono, colgó el celular en la explicación por llamada, se abordará en los primeros días para programar la visita en la tercera semana</t>
  </si>
  <si>
    <t xml:space="preserve">Se concertó la visita sin inconvenientes </t>
  </si>
  <si>
    <t>Inconvenientes con el rector, estaba en encargo y salió pero el proceso se realizará con la dirección de la coordinadora y profe lider de informática.</t>
  </si>
  <si>
    <t>Al momento del ingreso a la IE tanto la rectora encargada como la coordinadora se encuentran en reunión con Secretaría y el PRAE, por este motivo solicitan realizar las actividades diagnósticas con los estudiantes y el taller con docentes durante el día 1 y realizar la reunión con directivas el día 2 de visita.</t>
  </si>
  <si>
    <t>Se realiza socialización a docentes, se reprograman las actividades con los estudiantes Martes 03 de Mayo</t>
  </si>
  <si>
    <t>Se realizó una primera visita en la que se hizo la presentación del proyecto y la encuesta a directivos, se había hablado de una posible fecha, pero la institución entró a la virtualidad, puesto que tienen que realizar construcciones en la planta física</t>
  </si>
  <si>
    <t>Se cancela la visita del momento 1, por programas específicos de IE, no dan certeza de una fecha cercana</t>
  </si>
  <si>
    <t>Se establece comunicación para reprogramar la visita teniendo en cuenta que los estudiantes de la jornada mañana saldrán antes de  su jornada escolar y los de la tarde no tendrán clase, puesto que no hay agua.</t>
  </si>
  <si>
    <t>Visita realizada</t>
  </si>
  <si>
    <t>Programa Visita 1 viernes 22 de abril 11 am</t>
  </si>
  <si>
    <t>Realizada el día 19 de abril</t>
  </si>
  <si>
    <t xml:space="preserve">Se realizan visitas efectivas, con pendiente de ejecucion de prueba a grado 11 estudiantes </t>
  </si>
  <si>
    <t>Se programa visita 1 para el dia Jueves  28 de Abril 6:00 am</t>
  </si>
  <si>
    <t>Programada Visita para el dia Lunes 25 de abril 7 am</t>
  </si>
  <si>
    <t>Ya se han realizado e visitas a la IE y aún hay actividades pendientes porque tienen visita de la contraloría y algunos estudiantes no están en la IE, se tenía programado dar el taller de PC el 21 de abril y al ir a la IE el rector no convocó a los docentes, se reprogramó el taller para una cuarta visita. Está pendiente el taller de PC y aplica una encuesta a estudiantes de 6 grado.</t>
  </si>
  <si>
    <t>Se proyecta una reunión un día antes para presentar el programa y gestionar firma de actas. Con el objeto de dejar organizada la planeación de las demás actividades.</t>
  </si>
  <si>
    <t>Ya van tres visitas en la IE y aún hay pendiente aplicación de instrumentos, porque los estudiantes no están disponibles para nosotros todo el tiempo, tienen actividades con el SENA y otros.</t>
  </si>
  <si>
    <t>Fecha y actividades de la primera visita confirmadas</t>
  </si>
  <si>
    <t>Se proyecta una reunión un día antes (jueves 21 de abril)para presentar el programa y gestionar firma de actas. Con el objeto de dejar organizada la planeación de las demás actividades</t>
  </si>
  <si>
    <t>Se realizó con el rector de manera exitosa, se acordaron las actividades para los dos días de la semana siguiente en donde se aplicarán instrumentos y demás actividades.</t>
  </si>
  <si>
    <t>Se programó una visita adicional para el día 28 de abril para socializar  el proyecto y realizar el taller con docentes</t>
  </si>
  <si>
    <t>El día 27 de abril se socializará el proyecto a los docentes y se va a realizar el diagnostico a los estudiantes de grados sexto noveno de las dos jornadas</t>
  </si>
  <si>
    <t xml:space="preserve">Se realizó la socialización del proyecto a rector y coordinadores de la institución educativa y se programó la segunda visita el 13 de Mayo para socializar el proyecto a docentes y estudiantes. </t>
  </si>
  <si>
    <t>Count of Estado Obs Aula</t>
  </si>
  <si>
    <t>Count of Estado Recolección Documental</t>
  </si>
  <si>
    <t>No. IE</t>
  </si>
  <si>
    <t>Actividades completadas</t>
  </si>
  <si>
    <t>La visita ha presentado ajustes y reprogramaciones. El día 2 se concretará en la visita 1 día 1</t>
  </si>
  <si>
    <t>https://drive.google.com/drive/folders/1TDznt3pRZQkN_jNeIqAPw0_xoqF_GNcV?usp=sharing</t>
  </si>
  <si>
    <t>Aprobado</t>
  </si>
  <si>
    <t>Debido al fallecimiento de una docente de la IE, la rectora solicitó cancelar el día 1 de visita. Solicita también que solo se realicen pruebas en 1 grado 6 y un grado 9 para que los estudiantes no pierdan actividades académicas con la anormalidad de los 2 días. Así mismo, la rectora se encuentra incapacitada y fuera de la ciudad al momento de la visita, firman el acta los directivos docentes encargados por la señora rectora.</t>
  </si>
  <si>
    <t>https://drive.google.com/drive/folders/13C8SbrUXd7nbW9e0jHHisEgF7tVEqvjJ?usp=sharing</t>
  </si>
  <si>
    <t>De acuerdo al compromiso adquirido con la rectora, se realiza la llamada de agendamiento después de semana santa y se acuerda fecha de visita. Por solicitud de la rectora de la IE, se cambia la fecha de visita para los días miércoles 4 y viernes 6 de mayo.</t>
  </si>
  <si>
    <t>Se realizaron todas las actividades con éxito, no se realiza observación de clases puesno se están aplicando aun las fichas. Se realiza prueba diagnóstica a un grado 9 y un grado 6.</t>
  </si>
  <si>
    <t>https://drive.google.com/drive/folders/1ZlT_U40UZFzGxVCVpgGP88EGHQLwrhSm?usp=sharing</t>
  </si>
  <si>
    <t>Se realizaron con éxito todas las actividades planteadas. Se planeo realizar las pruebas diagnósticas con los estudiantes de manera virtual en la sala de sistemas, sin embargo, debido a las lluvias y la intermitencia de la señal de Internet y la poca electricidad se realizaron las pruebas de manera  desconectada el día 1 y mixtas el día 2.</t>
  </si>
  <si>
    <t>https://drive.google.com/drive/folders/1e6LpnsenaDPim5UcrTYwcMncrOpuNATD?usp=sharing</t>
  </si>
  <si>
    <t>https://drive.google.com/drive/folders/1_MCgy3CDG9bWFeW-9ZfIdpwuMlje7W7Z?usp=sharing</t>
  </si>
  <si>
    <t xml:space="preserve">SAN JUAN BOSCO </t>
  </si>
  <si>
    <t>Teniendo en cuenta el paro, se corren fechas de visita, puesto que en la fecha acordada realizarán otras actividades, queda pendiente la fecha para segunda visita</t>
  </si>
  <si>
    <t>Secretaria de educación envío comunicado en el que ninguna de las instituciones educativas podrían asistir por paro, dejo adjunto el comunicado</t>
  </si>
  <si>
    <t>Fechas ya establecidas para la semana de 02 de mayo</t>
  </si>
  <si>
    <t>COL DIST EDUC BAS Y MEDIA MANUELITA SAENZ</t>
  </si>
  <si>
    <t>Se realizó la encuesta a estudiantes de grado sexto y el día lunes 02 de mayo se realiza la encuesta a grado noveno</t>
  </si>
  <si>
    <t>No aplica fichas</t>
  </si>
  <si>
    <t>Se reprograma visita para el 03/05/2022 por lluvias</t>
  </si>
  <si>
    <t>https://drive.google.com/drive/folders/1HCSC65DpskYTfi2WR6WR6QyAdEzZ1tkg?usp=sharing</t>
  </si>
  <si>
    <t>Se agendan varios días, ya que se estan trabajando als actividades de manera aislada</t>
  </si>
  <si>
    <t>Se han agendado más de dos días, las fechas corresponden solamente a actividades diarias dependiendo de la disponibilidad de los docentes</t>
  </si>
  <si>
    <t>Las actividades del momento 1 se realizan en distintos días</t>
  </si>
  <si>
    <t>Bogotá D.C.</t>
  </si>
  <si>
    <t>CENTRO EDUCATIVO DISTRITAL PASQUILLA</t>
  </si>
  <si>
    <t>Se logra establecer comunicación con los docentes lideres, sin embargo se programa visita presencial para primer contacto con los directivos.</t>
  </si>
  <si>
    <t>COLEGIO CUNDINAMARCA (INS EDUC DIST)</t>
  </si>
  <si>
    <t>CEDID GUILLERMO CANO ISAZA</t>
  </si>
  <si>
    <t xml:space="preserve">El rector no responde la llamada, se envía correo electrónico y se procede además a contactar a los Docentes formados previamente. Se repiten varias llamadas hasta que se hace efectiva </t>
  </si>
  <si>
    <t xml:space="preserve">El rector de la IE abre espacio para reunión inicial con Directivas </t>
  </si>
  <si>
    <t>https://drive.google.com/drive/folders/1gdvJaZb5lKlBWqPC4sXnal3nZjYbxlvc</t>
  </si>
  <si>
    <t>https://drive.google.com/drive/folders/1hjq_Qr3GHaIPTu7FE_G_etSynKOjeeMQ</t>
  </si>
  <si>
    <t>El rector solicitó ir a la Institución el 2 de mayo para agendar fechas de la visita 1  con las coordinadoras</t>
  </si>
  <si>
    <t>Source.Name</t>
  </si>
  <si>
    <t>Código CFK IE</t>
  </si>
  <si>
    <t>Fecha Visita Día 2</t>
  </si>
  <si>
    <t>Entrevista Líder de Área Informática</t>
  </si>
  <si>
    <t>4. Acta de visita 1</t>
  </si>
  <si>
    <t>Vo Coor. 5. Entrevista Líder</t>
  </si>
  <si>
    <t>Vo Coor. 6. N° Aplicación Cuestionario Estudiantes</t>
  </si>
  <si>
    <t>Vo Coor. 8. N° Aplicación Cuestionario Docentes</t>
  </si>
  <si>
    <t>11. Aplicación Encuesta Directivos</t>
  </si>
  <si>
    <t>Vo Coor. 11. Aplicación Encuesta Directivos</t>
  </si>
  <si>
    <t>Reporte Coordinadora Fernanda Salcedo.xlsx</t>
  </si>
  <si>
    <t>Reporte Coordinadora Viviana Verdeza.xlsx</t>
  </si>
  <si>
    <t>Visita 1</t>
  </si>
  <si>
    <t>Visita 2</t>
  </si>
  <si>
    <t>Count of Visita 1</t>
  </si>
  <si>
    <t>Count of Visita 2</t>
  </si>
  <si>
    <t>https://drive.google.com/drive/folders/1I0khYYZSUO7Bl5zyQmRj723ElYmf9WIz?usp=sharing</t>
  </si>
  <si>
    <t>Participé en la inauguración del aula de informática</t>
  </si>
  <si>
    <t>El segundo día quedó pendiente la encuesta de un grupo de 9, se reprograma para 3/05</t>
  </si>
  <si>
    <t>Rectora y docente líder comprometidas con el proyecto</t>
  </si>
  <si>
    <t>https://drive.google.com/drive/folders/1FC8QK1-QBKgXf-wBtwasYvpWSWHrKNbq?usp=sharing</t>
  </si>
  <si>
    <t>Se realizaron todas las actividades propuestas en la agenda. La IE esperan con mucho entusiasmo todas las actividades que se vayan a realizar en el marco del componente de consolidación.</t>
  </si>
  <si>
    <t>https://drive.google.com/drive/folders/19iF1iJBk_duYaQDp2d_zczCMurfBmwP_?usp=sharing</t>
  </si>
  <si>
    <t>https://drive.google.com/drive/u/4/folders/1NU5W3qVM0MZEIIv1q9SZxS8lzjRuQei3</t>
  </si>
  <si>
    <t>https://drive.google.com/drive/folders/1caBbGRETR59USR-9MtzwERmY0Pm8quI9?usp=sharing</t>
  </si>
  <si>
    <t>SEDE 1 FERNANDO VILLALOBOS ARANGO</t>
  </si>
  <si>
    <t>Programada visita no. 2 para el día 9 de Mayo 7 am, ya que en la semana del 2 al 6 de Mayo, la IE se encuentra en plan de apoyo sustentaciones</t>
  </si>
  <si>
    <t>IE LIMONAR</t>
  </si>
  <si>
    <t>La I.E, no tiene conectividad.</t>
  </si>
  <si>
    <t>No hay conectividad.</t>
  </si>
  <si>
    <t>La I.E, no tiene conectividad</t>
  </si>
  <si>
    <t>https://drive.google.com/drive/folders/1bQ3kr0uvjun94DrR5gCT2s83IHd1nlx0?usp=sharing</t>
  </si>
  <si>
    <t>https://drive.google.com/drive/folders/1HPf8MWF-J4GLWcHMDbRM-oqK9FSHMR8l?usp=sharing</t>
  </si>
  <si>
    <t>Se realiza la encuesta a un grupo de sexto offline debido a las fallas presentadas con el servicio de internet. Quedaron pendiente 3 grupos por presentar prubea</t>
  </si>
  <si>
    <t>https://drive.google.com/drive/folders/1LR_HsUZ7I38roF54wiWcoiDG1cZFBGwo?usp=sharing</t>
  </si>
  <si>
    <t>La sede no cuenta con internet. Se les solicita a los docentes llenar sus encuesta hasta el 5 de Mayo</t>
  </si>
  <si>
    <t>https://drive.google.com/drive/folders/1J3A2vrZyVWYcU5FNgEErM2iEGTgNM1Hk?usp=sharing</t>
  </si>
  <si>
    <t>https://drive.google.com/drive/folders/1XyScDC7MOTP_fmyp6NTZ3-UMBMq1DU5j?usp=sharing</t>
  </si>
  <si>
    <t>https://drive.google.com/drive/folders/1hJGfBVhJOdDmA-a-V5eMUNMZi3qZ7j07?usp=sharing</t>
  </si>
  <si>
    <t xml:space="preserve">Algunos inconvenientes presentados en los equipos que estaban desactualizados  y un bloqueo constante en el formulario de la encuesta no permitió que la actividad con los estudiantes se realizara con normalidad por lo que se deja pendiente realizar la prueba a un grupo de sexto y dos grupos de noveno. Se reprogramo entrevista al líder del área de informática al igual que la revisión de equipos. Debido a las dinámicas de la IE  se debió reprogramar el taller de PC para los docentes de la jornada mañana. </t>
  </si>
  <si>
    <t>https://drive.google.com/drive/folders/1wcY4eEzWN2J-VDzj6Wi0YRi_4rYmjsVV?usp=sharing</t>
  </si>
  <si>
    <t>Se hizo la presentación a docentes jornada Am, se programa segunda visita con docentes jornada Pm</t>
  </si>
  <si>
    <t>4 docentes no son de la sede principal, el quinto es el coordinador, los otros 2 docentes pertenecen a la principal pero no están aplicando fichas.</t>
  </si>
  <si>
    <t xml:space="preserve">Se agenda visita de observación de aula, sin embargo, la docente la aplaza por dificultades eléctricas en la sala y goteras en el aula. </t>
  </si>
  <si>
    <t>Reunión con docentes sólo se puede el 17/05/2022</t>
  </si>
  <si>
    <t>Reunión con docentes sólo se puede el 16/05/2022</t>
  </si>
  <si>
    <t>%</t>
  </si>
  <si>
    <t>Total</t>
  </si>
  <si>
    <t>Avance - Momento 1</t>
  </si>
  <si>
    <t>IE con 11 a 12 actividades completadas</t>
  </si>
  <si>
    <t>IE con 6 a 10 actividades completadas</t>
  </si>
  <si>
    <t>IE con 1 a 5 actividades completadas</t>
  </si>
  <si>
    <t>IE con 0 actividades completadas</t>
  </si>
  <si>
    <t>Estado de avance óptimo</t>
  </si>
  <si>
    <t>Estado de avance aceptable</t>
  </si>
  <si>
    <t>Estado de avance lento</t>
  </si>
  <si>
    <t>Estado de avance crítico</t>
  </si>
  <si>
    <t>Nomenclatura de colores</t>
  </si>
  <si>
    <t>Los 3 docentes de informática están muy interesados</t>
  </si>
  <si>
    <t>Se realizan 3 visitas</t>
  </si>
  <si>
    <t>https://drive.google.com/drive/folders/157y3_vOL6uPT5xdZj9ZRkl9c5ZNbujrP?usp=sharing</t>
  </si>
  <si>
    <t>https://drive.google.com/drive/folders/12kzVXJ9G1cGszYXjuFQWoetwOwGEpkf7?usp=sharing</t>
  </si>
  <si>
    <t>https://drive.google.com/drive/folders/10SY2XWkF93wCyameOZXmOBr0vsnjWmLl?usp=sharing</t>
  </si>
  <si>
    <t>https://drive.google.com/drive/folders/1NHRf7QYowROyik4Yh3EvYJr1g9Xkw4Rw?usp=sharing</t>
  </si>
  <si>
    <t>https://drive.google.com/drive/folders/1wlkYW3gksGs6VzuyI-LKZ0qYdUNuAeHk?usp=sharing</t>
  </si>
  <si>
    <t>https://drive.google.com/drive/folders/1XPgQpLyipI97EKRYFaIvIlAuphjr4Jt7?usp=sharing</t>
  </si>
  <si>
    <t>https://drive.google.com/drive/folders/10kFwIiSZgJ9WT7gXnalf1-WmBeMDnZy0?usp=sharing</t>
  </si>
  <si>
    <t xml:space="preserve">datos actualizados y formulario diligenciado. Además se programan fechas de visita 1 </t>
  </si>
  <si>
    <t>La visita ha presentado ajustes y reprogramaciones. Sin embargo se concretó día 1 y se programó día 2, posiblemente se necesiten más días para el desarrollo de todas las actividades</t>
  </si>
  <si>
    <t>Angelica Mora</t>
  </si>
  <si>
    <t>https://drive.google.com/drive/folders/1Wgmm47UomDncIO_ITFRevRPv1XgBLO_a?usp=sharing</t>
  </si>
  <si>
    <t>La visita 1 se desarrolló durante 3 días, tiempo necesario para el desarrollo de todas las actividades en la sede, a la fecha se está gestionando el espacio virtual para el taller con los docentes faltantes</t>
  </si>
  <si>
    <t>https://drive.google.com/drive/folders/1EeHulOOFqh_KbZFAEXHw_z3hDIGBZXUT?usp=sharing</t>
  </si>
  <si>
    <t>https://drive.google.com/drive/folders/1aNh7Ozp6B4LVSZliuDAbuz63thq4ZXfD?usp=sharing</t>
  </si>
  <si>
    <t>Se concretan fechas para visita 1</t>
  </si>
  <si>
    <t>La visita 1 se desarrolló durante 3 días, tiempo necesario para el desarrollo de todas las actividades en la sede.</t>
  </si>
  <si>
    <t>https://drive.google.com/drive/folders/1ra0LN11XMrVafzCu8n5bl0Fp2xq2G-J-?usp=sharing</t>
  </si>
  <si>
    <t>https://drive.google.com/drive/folders/1Xxpd0WVSBWzxHbRRBnKwBlmmKbl3_Ywt?usp=sharing</t>
  </si>
  <si>
    <t>https://drive.google.com/drive/folders/10ELh7EntciMN4xjQfwYUWr_iFN8f3ZY9?usp=sharing</t>
  </si>
  <si>
    <t>https://drive.google.com/drive/folders/1v4y85Ss-ySaT2eaABKM3nl2sxYHYEnjm?usp=sharing</t>
  </si>
  <si>
    <t>Presentación del programa y taller de habilidades del PC se realiza por medios virtuales. La reunión es convocada por directivos de la IE</t>
  </si>
  <si>
    <t>Acta Le falta la firma del rector Acta: incluir jornadas - incluirse porque se acuerdan estos grados. Porque de acuerdo a esto, nos faltaría un noveno. incluir en el acta lo sucedido con las siguientes actividades:  - Aplicación encuesta docentes - Aplicación Directivos docentes -  Lectura plan de área - inventario infraestructura tecnológica.  - Observación de aula. ´- Presentación de proyecto a Directivos.</t>
  </si>
  <si>
    <t>Se realizan con éxito las actividades planeadas en la agenda. En la IE no se están aplicando las fichas. Todas las pruebas diagnósticas a estudiantes se realizan con material impreso.</t>
  </si>
  <si>
    <t>https://drive.google.com/drive/folders/1UIQ3rRM0IVZepuR_gnlVIrmpkSfyMGIH?usp=sharing</t>
  </si>
  <si>
    <t>Se realizan 2 visitas a la sede para el levantamiento de la información y el desarrollo de las actividades de PC</t>
  </si>
  <si>
    <t>https://drive.google.com/drive/folders/1oknJ3bSyuU2-3UxDY70VRfYisGAsSJFR?usp=sharing</t>
  </si>
  <si>
    <t>Se realizan 3 visitas a la sede para el levantamiento de la información y el desarrollo de las actividades de PC</t>
  </si>
  <si>
    <t>https://drive.google.com/drive/folders/1lfwgXtTUuzQeMNNj82TlP_Yn9bMgRGiS?usp=sharing</t>
  </si>
  <si>
    <t>Por solicitud de la IE se reprograma la visita</t>
  </si>
  <si>
    <t>https://drive.google.com/drive/folders/1x_vnldhGhyy-j4s-tnB8vLnXoTZd7P3I?usp=sharing</t>
  </si>
  <si>
    <t>https://drive.google.com/drive/folders/10oBG14ge5OZGU-xW1nU40Cz88KKjBsYC?usp=sharing</t>
  </si>
  <si>
    <t>https://drive.google.com/drive/folders/14CGre4wsUoEF-TWhL7zCuO6kOicxJR9B?usp=sharing</t>
  </si>
  <si>
    <t>Con base en el acuerdo con la rectora, el dia de la visita, queda reprogramado para el día martes 10 de mayo</t>
  </si>
  <si>
    <t>https://drive.google.com/drive/folders/1R40ASc3Hql8TVSb_0tthLssaRrrWeGV0?usp=sharing</t>
  </si>
  <si>
    <t>https://drive.google.com/drive/folders/1SNFYh48LmYWxeiEygGrdeWCtjnDUuGOR?usp=sharing</t>
  </si>
  <si>
    <t>Se reprogramó el segundo día de la visita para el 12 de mayo, por el paro nacional del pasado 28 de Abril</t>
  </si>
  <si>
    <t>Se realizan tres visitas , la ultima se programa para el 05 de Mayo</t>
  </si>
  <si>
    <t>Se reprograma visita para el 04 de Mayo</t>
  </si>
  <si>
    <t>JOAQUÍN OCHOA MAESTRE</t>
  </si>
  <si>
    <t xml:space="preserve">Se hace necesario programar una sesión adicional para realizar observación de clase </t>
  </si>
  <si>
    <t>Alex Carlosama</t>
  </si>
  <si>
    <t>https://drive.google.com/drive/folders/1mP3iA-VMIGDypxcKlNn1hZq_EHf7Mu2Q?usp=sharing</t>
  </si>
  <si>
    <t>TÉCNICA LA ESPERANZA</t>
  </si>
  <si>
    <t>https://drive.google.com/drive/folders/1bT2DKQgTxeEVpnNzY9PvGEg_WI80eqMr?usp=sharing</t>
  </si>
  <si>
    <t>https://drive.google.com/drive/folders/1EDlWKgqnpyura5jHjjilLxYMZD7Rk3kH?usp=sharing</t>
  </si>
  <si>
    <t>https://drive.google.com/drive/folders/1iiLPimH2iGXk2wxsDelAPLnLBDF80c6X?usp=sharing</t>
  </si>
  <si>
    <t>https://drive.google.com/drive/folders/1rtQPnY3wQ4cK6u3GZGQMX0b0adu6_U61?usp=sharinghttps://drive.google.com/drive/folders/1FyzrA-GWpPythGwVx7W6m3bm_L3d7vl9?usp=sharing</t>
  </si>
  <si>
    <t>https://drive.google.com/drive/folders/1k9ZQC_EuHtP5ryKPLgVI7jtmz1PWGQGm?usp=sharing</t>
  </si>
  <si>
    <t>https://drive.google.com/drive/folders/17PTQEcGUtPf9q-WjxTw_UO5--6speWJi?usp=sharing</t>
  </si>
  <si>
    <t>Se está estudiando el día para poder realizar la capacitación a docentes, pues en la fecha acordada, la rectora tiene una eventualidad personal, por otro lado no quiere desescolarizar al estudiantado, por todas las cosas sucedidas al momento en las I.E de Soacha</t>
  </si>
  <si>
    <t>El rector de la IE vuelve a cambiar la fecha de capacitación docente, pues tiene una eventualidad personal.</t>
  </si>
  <si>
    <t>https://drive.google.com/drive/folders/1rQYMkGmpipIfBd-nLG5kGuodpx17lvmn?usp=sharing</t>
  </si>
  <si>
    <t>https://drive.google.com/drive/folders/1aAMNhqg8gFldFlRqB5TaTXIRMeUW3tTh?usp=sharing</t>
  </si>
  <si>
    <t>https://drive.google.com/drive/folders/1-_47vvoi2q-XZFysP_BQjLpMVq-nJkOR?usp=sharing</t>
  </si>
  <si>
    <t>https://drive.google.com/drive/folders/1i3IfEtt7wAK1b6qrOHSJf9p4xUyseuGB?usp=sharing</t>
  </si>
  <si>
    <t>https://drive.google.com/drive/folders/1hT7Msj5NcjskYqcAiH0cw-dEcnJsig0A?usp=sharing</t>
  </si>
  <si>
    <t>https://drive.google.com/drive/folders/1qmfnFe88UH26_v-0s_Fe5P1ZIu6ezFdg?usp=sharing</t>
  </si>
  <si>
    <t>https://drive.google.com/drive/folders/1-E5KXVRtNDDIoSXCqNe-cW2yOClAYGD2?usp=sharing</t>
  </si>
  <si>
    <t>https://drive.google.com/drive/folders/1oDepoP9ahtRcNxeX8mpxPiwzQJuRTqw-?usp=sharing</t>
  </si>
  <si>
    <t>https://drive.google.com/drive/folders/1qzyD5orvka2NQj-2Yqx7YXtnAP0axTF9?usp=sharing</t>
  </si>
  <si>
    <t>https://drive.google.com/drive/folders/17FPNCwrId_LBQ6rgUKX4AFvm9qYBF9S7?usp=sharing</t>
  </si>
  <si>
    <t xml:space="preserve">La visita se realiza en los dos días programados con la dificultad de reunir  a la mayoría de los docentes debido a su carga laboral.  </t>
  </si>
  <si>
    <t xml:space="preserve">La vista se tuvo que realizar antes de lo previsto debido a que el colegio se encuentra en paro porque no ha sido entregado el colegio y en este momento hay descontento de toda la comunidad educativa. </t>
  </si>
  <si>
    <t>Se concretó una única visita para realizar todas la agenda propuesta</t>
  </si>
  <si>
    <t>Se agendo visita para organizar cronograma de visita 1 el día 09 de mayo de 2022</t>
  </si>
  <si>
    <t>DIANA PAOLA GONZALEZ CAMPOS</t>
  </si>
  <si>
    <t>La visita se efectuó exitosamente. Debido al paro armado, las actividades del segundo día fueron reprogramadas.</t>
  </si>
  <si>
    <t>Por disposición del rector, se destinan 3 días para este primer momento, ya que la institución se encuentra realizando otros proyectos.  Debido al paro armado, las actividades del segundo día fueron reprogramadas.</t>
  </si>
  <si>
    <t>Por condición médica de la mentora, la visita fue aplazada.  Debido al paro armado, las actividades del segundo día fueron reprogramadas.</t>
  </si>
  <si>
    <t>Realizado</t>
  </si>
  <si>
    <t>se programa taller a docentes y socializacion para el dia 5 de mayo en cada una de las jornadas</t>
  </si>
  <si>
    <t>Adriana Medina Dussan</t>
  </si>
  <si>
    <t>Se logra por medio de la coordinadora, programar reunion con los directivos.</t>
  </si>
  <si>
    <t xml:space="preserve">Adicional a primera visita, se realizó otra el 4 de mayo para realizar presentación del programa a docentes y taller sobre pensamiento computacional </t>
  </si>
  <si>
    <t xml:space="preserve">No se tiene fecha de visita 2 </t>
  </si>
  <si>
    <t>El 20 de abril y el 2 de mayo se hicieron nuevas visitas a la IE con la finalidad de seguir avanzando en las actividades, aún no se tiene programada la fecha de la última visita</t>
  </si>
  <si>
    <t>Adicional a la visita 1 se ha realizado una visita adicional a la IE el día 27 de abril</t>
  </si>
  <si>
    <t>En esta IE de manera particular se han realizado muchas visitas, puesto que los tiempos que otorgan para cada actividad son muy puntuales y en diferentes días. A parte de la visita 1, se han realizado 4 visitas más (22, 25 y 26 de abril y 3 de mayo)</t>
  </si>
  <si>
    <t xml:space="preserve">A parte de la visita del día 1, se han realizados otras 2 visitas a la IE (26 y 28 de abril respectivamente). Aún no se tiene fecha programada para la última visita </t>
  </si>
  <si>
    <t>Se aplazó visita para 6 de mayo, de esta visita depende la segunda visita</t>
  </si>
  <si>
    <t>https://drive.google.com/drive/folders/1OxT93JNG0TKR4Xdqa8YKcK4kfaTE7y7T?usp=sharing</t>
  </si>
  <si>
    <t>https://drive.google.com/drive/folders/1W9Nc-CA-PstYmWiKtQyTyVNxeCZ6bsBh?usp=sharing</t>
  </si>
  <si>
    <t>https://drive.google.com/drive/folders/10FEeNmy8Eej4aWhYmK6O5jtL2euXrlKp?usp=sharing</t>
  </si>
  <si>
    <t>https://drive.google.com/drive/folders/1aI5_mj9Y9gR9NyZA9W72auuK1drUSywF?usp=sharing</t>
  </si>
  <si>
    <t>https://drive.google.com/drive/folders/1gmZNfim4jCTVt3Hz9lOt3H7MWNV0GDXf?usp=sharing</t>
  </si>
  <si>
    <t>https://drive.google.com/drive/folders/1bVS_1fwTfHOXHla7k2Ku8lS1HYQ04glh?usp=sharing</t>
  </si>
  <si>
    <t>Se contactó al rector y quedó en confirmar la participación en el proyecto, no lo pudo hacer en el momento porque está ocupado. Se asistió a la IE el 2 de mayo para programar fechas de la visita 1.</t>
  </si>
  <si>
    <t>El rector solicita reunión inicial para tener información más amplia del proyecto y luego de eso si confirmará la participación en el mismo. Se asistió a la IE el 29 de abril para reunión inicial con rector. Y el 2 y 3 de mayo para agendar fechas de visita 1 con los coordinadores.</t>
  </si>
  <si>
    <t>Estado llamada avance tutor</t>
  </si>
  <si>
    <t>Estado RID avance tutor</t>
  </si>
  <si>
    <t>Estado Encuesta direc avance tutor</t>
  </si>
  <si>
    <t>Estado PPT prog a dir avance tutor</t>
  </si>
  <si>
    <t>Estado PPT prog a docen avance tutor2</t>
  </si>
  <si>
    <t>Estado encuesta docentes avance tutor</t>
  </si>
  <si>
    <t>Estado Taller PC Doc avance tutor</t>
  </si>
  <si>
    <t>Estado encuesta est avance tutor</t>
  </si>
  <si>
    <t>Estado Inv Infraes avance tutor</t>
  </si>
  <si>
    <t>Estado entrev lider infor avance tutor</t>
  </si>
  <si>
    <t>Estado Obs aula avance tutor</t>
  </si>
  <si>
    <t>Estado recolec doc avance tutor</t>
  </si>
  <si>
    <t>Sum of Estado llamada avance tutor</t>
  </si>
  <si>
    <t>Sum of Estado RID avance tutor</t>
  </si>
  <si>
    <t>Sum of Estado Encuesta direc avance tutor</t>
  </si>
  <si>
    <t>Sum of Estado PPT prog a dir avance tutor</t>
  </si>
  <si>
    <t>Sum of Estado PPT prog a docen avance tutor2</t>
  </si>
  <si>
    <t>Sum of Estado encuesta docentes avance tutor</t>
  </si>
  <si>
    <t>Sum of Estado Taller PC Doc avance tutor</t>
  </si>
  <si>
    <t>Sum of Estado encuesta est avance tutor</t>
  </si>
  <si>
    <t>Sum of Estado Inv Infraes avance tutor</t>
  </si>
  <si>
    <t>Sum of Estado entrev lider infor avance tutor</t>
  </si>
  <si>
    <t>Sum of Estado Obs aula avance tutor</t>
  </si>
  <si>
    <t>Sum of Estado recolec doc avance tutor</t>
  </si>
  <si>
    <t>Column Labels</t>
  </si>
  <si>
    <t>Values</t>
  </si>
  <si>
    <t>Mentor</t>
  </si>
  <si>
    <t>% de avance Momento 1</t>
  </si>
  <si>
    <t>https://drive.google.com/drive/folders/1n1Pr5qMLVunBZwXe3ohK1GjsDGDAdIO3?usp=sharing</t>
  </si>
  <si>
    <t>https://drive.google.com/drive/folders/1QwqFXlmw49YzZo-i9q72BrBZg-Hds98r?usp=sharing</t>
  </si>
  <si>
    <t>Se realizan 3 visitas: 18/04, 5/05, 6/05. El rector no se presentó en ninguna de las visitas</t>
  </si>
  <si>
    <t>https://drive.google.com/drive/folders/12_RNPllhXsX3vs2CHC1r37OYmiHFscI8?usp=sharing</t>
  </si>
  <si>
    <t>https://drive.google.com/drive/folders/1ldwjjzpT1xPF9Gs1wDArxeVKKb71R-1o?usp=sharing</t>
  </si>
  <si>
    <t>https://drive.google.com/drive/folders/16J622zx0YIrIIqVZU7dUI2sNnDCry1CB?usp=sharing</t>
  </si>
  <si>
    <t>https://drive.google.com/drive/folders/1F-naH6MrsYL-5wKf1K1zQV_he2FUSkVJ?usp=sharing</t>
  </si>
  <si>
    <t>El rector solicitó una reunión previa, donde se socializará el programa y se acordará la fecha para realizar las demás actividades, posiblemente se requieran para esta sede 3 días. luego de mi primera visita, aun no dan fecha para realizar las demás actividades que componen el momento 1, el día 6 de mayo se envía un correo con la agenda a realizar y se propone la fecha de la siguiente visita, estoy a la espera de la confirmación.</t>
  </si>
  <si>
    <t>La coordinadora encargada solicitó una reunión previa, donde se socializará el programa y se acordará la fecha para realizar las demás actividades, posiblemente se requieran para esta sede 3 días. Luego de mi primera visita donde socialicé el programa con el coordinador Duvan Soto, surgen dudas las cuales pidieron que se aclaren en una segunda reunión el día 9 de mayo</t>
  </si>
  <si>
    <t>En el acta queda pendiente - Inventario de infraestructura tecnológica ¿cómo se hizo? ¿cuantas aulas de informática? etc. - Lectura del plan de área y otra información para el diagnóstico.</t>
  </si>
  <si>
    <t>Pendiente</t>
  </si>
  <si>
    <t>https://drive.google.com/drive/folders/1Ems_CE-hcSUidIjkbgbgb4TLYUyZ9LFU?usp=sharing</t>
  </si>
  <si>
    <t>https://drive.google.com/drive/folders/1XQeU3n8kbeS8zdJGAXcdoUrEHWAK9zCQ?usp=sharing</t>
  </si>
  <si>
    <t>https://drive.google.com/drive/folders/1DoSaQibOC9MkJBmdtxslnC7kxkPLi362?usp=sharing</t>
  </si>
  <si>
    <t>https://drive.google.com/drive/folders/1hTnk1AkuWPJMo4qlqQOYDGztwveI3z-y?usp=sharing</t>
  </si>
  <si>
    <t>https://drive.google.com/drive/folders/1WzWLLbhHTg2kAU4JP5d-QV06A4VQ3zQB?usp=sharing</t>
  </si>
  <si>
    <t>https://drive.google.com/drive/folders/13Mwe5FEW4VYrklBBDBzr8E-8vyYL7JAO?usp=sharing</t>
  </si>
  <si>
    <t>https://drive.google.com/drive/folders/1geGFcQ8MbzBNmGilNbHrmj0C8MDUbOm5?usp=sharing</t>
  </si>
  <si>
    <t>Se realiza la visita en 3 dias (4,5 y 9 de mayo)</t>
  </si>
  <si>
    <t>06-05-2022 Se realiza visita a la institución el día 6 de mayo de 2022, el rector y directivo académico manifiestan que los docentes se encuentran realizando actividades del programa evaluar para aprender y no disponer de tiempo para realizar la actividad con docentes, Verificaran la opción de realizar la actividad virtual el día 11 de mayo de 2022, pero no garantizan que todos los docentes asistan.  - El equipo directivo de la IE se compromete a realizar una convocatoria para realizar de forma virtual presentación del programa y taller de pensamiento computacional y habilidades que desarrolla, información que será suministrada una vez se logre la planeación con los jefes de área.</t>
  </si>
  <si>
    <t>https://drive.google.com/drive/folders/1hQO31i9S6rLcbxxCwjy0qbCXyQGIlFTb?usp=sharing</t>
  </si>
  <si>
    <t>https://drive.google.com/drive/folders/1AkKd2HGVROH4MuCH_KEJbBXUekGVrUG_?usp=sharing</t>
  </si>
  <si>
    <t>https://drive.google.com/drive/folders/1jcJN29ECHoqe7DRtTejoDt0jdZugOFqd?usp=sharing</t>
  </si>
  <si>
    <t>https://drive.google.com/drive/folders/1SJz9nZqvrVpvUplSErPOmyI8kzVuEah6?usp=sharing</t>
  </si>
  <si>
    <t>https://drive.google.com/drive/folders/1yV7NSJ0fgptGUs0IojQVYAlGDM9Tzm8n?usp=sharing</t>
  </si>
  <si>
    <t>https://drive.google.com/drive/folders/1-1TmYlwE49UEB1LM42l0BVecnaY9zAJt?usp=sharing</t>
  </si>
  <si>
    <t>https://drive.google.com/drive/folders/1RijTcUfs25gPhINzwBvGfFnftnlnVG9g?usp=sharing</t>
  </si>
  <si>
    <t>https://drive.google.com/drive/folders/1nxPRVxhimUKCjpzLoC3Vp5Ly-88o7MaH?usp=sharing</t>
  </si>
  <si>
    <t>https://drive.google.com/drive/folders/1qeeF5E-NulynEjbhNruwXO5lcW868OSH?usp=sharing</t>
  </si>
  <si>
    <t>https://drive.google.com/drive/folders/1Ryrv-uNiezIEA35mqiU4KTmr5RKTxaal?usp=sharing</t>
  </si>
  <si>
    <t>https://drive.google.com/drive/folders/1CC1umq0PATacRS0yisipAAYAooCk-Bw5?usp=sharing</t>
  </si>
  <si>
    <t>https://drive.google.com/drive/folders/1X1NR-EZndDzZp6kLNytGa8azh0ZLatUE?usp=sharing</t>
  </si>
  <si>
    <t>https://drive.google.com/drive/u/3/folders/1dt4NWUz9aZtk332qYJPMqh06J1RYOvNB</t>
  </si>
  <si>
    <t>https://drive.google.com/drive/u/3/folders/1ANZptXzzaIPECd349o5q1k3N9Gnc-hwa</t>
  </si>
  <si>
    <t>Se reprograma por lluvias</t>
  </si>
  <si>
    <t>https://drive.google.com/drive/u/3/folders/1nhZe8TMLlgSk0WAzMgvKiwtvDP2G7PxW</t>
  </si>
  <si>
    <t>Se logran realizar las actividades del momento uno de manera exitosa.</t>
  </si>
  <si>
    <t>Debido a la falta de recurso tecnológico las encuesta a estudiantes se realizaron offline. El rector solicita cambiar la fecha del día 2 puesto que el 28/04/2022 día acordado abra jornada sindical propone realizarla el 3 de Mayo. Queda pendiente realizar el test a estudiantes del segundo grado de 6 y 9 escogidos para realizar la encuesta. Se reprograma día 2 para el 12 de mayo.</t>
  </si>
  <si>
    <t>Se logra establecer el primer contacto con coordinadoras, quienes remitiran la información al rector para definir participación</t>
  </si>
  <si>
    <t>https://drive.google.com/drive/u/0/folders/10C8UgDvTfNMiL_4JPEY6hh28ST6ZbSw6</t>
  </si>
  <si>
    <t>https://drive.google.com/drive/u/0/folders/1Hn3djxYejWHU6UJJv3I8hW07-G7HEFNd</t>
  </si>
  <si>
    <t>https://drive.google.com/drive/u/0/folders/1wwNmMUkNSI5p_eTHz1x0W_72JXg7QTm6</t>
  </si>
  <si>
    <t>https://drive.google.com/drive/u/0/folders/1v_IfMDPrhV_m2XsMhCaYZfxHc7AOAprN</t>
  </si>
  <si>
    <t>https://drive.google.com/drive/u/0/folders/1eqIhQTPLgCrh5xRpriZX66w4w5B3bavd</t>
  </si>
  <si>
    <t>INSTITUCION EDUCATIVA ACADEMICA Y TECNICA - TURISTICA DE SANTA VERONICA</t>
  </si>
  <si>
    <t>Se realizan 4 visitas: 21/04, 29/04, 6/05, 11/05. El coordinador informa por email que no diligenciará la encuesta de directivos.</t>
  </si>
  <si>
    <t xml:space="preserve">Acta: de incluir el desarrollo de todas la actividades realizadas, escanear hoja 2 legible. se deja comentarios en el acta </t>
  </si>
  <si>
    <t>falta una aprobación de uso de imagen y la fecha visita día 2</t>
  </si>
  <si>
    <t xml:space="preserve">Anexo 4.1 falta permiso uso de imagen </t>
  </si>
  <si>
    <t>Acta: de incluir el desarrollo de todas la actividades realizadas, escanear hoja 2 legible. se deja comentarios en el acta, el anexo 4.1 falta permiso de uso de imagen</t>
  </si>
  <si>
    <t xml:space="preserve">Equipos: pendiente, </t>
  </si>
  <si>
    <t>INSTITUCION EDUCATIVA LICEO DEPARTAMENTAL - SEDE PRINCIPAL</t>
  </si>
  <si>
    <t>Se logró comunicación por Whatsapp con la rectora, solicitó que nos comunicaramos telefónicamente el día lunes 16 de mayo</t>
  </si>
  <si>
    <t>el acta debe estar firmada por el rector</t>
  </si>
  <si>
    <t>INST EDUCATIVA RAFAEL VALLE MEZA</t>
  </si>
  <si>
    <t>REEMPLAZADA: Se visita a la rectora y se acuerdan las actividades</t>
  </si>
  <si>
    <t>https://drive.google.com/drive/folders/1vd-6sesGaSL68uyYTSYxn04zjY0rycIT?usp=sharing</t>
  </si>
  <si>
    <t>Revisar los enlaces, deben llevar dentro de la carpeta "momento 1"</t>
  </si>
  <si>
    <t>10-05-2022: Se realiza la presentación del programa y taller de PC con docentes de la jornada de la mañana, el coordinador informara horarios para desarrollar la actividad con docentes de la jornada de la tarde. 03-05-2022 Debido a manifestaciones de docentes hoy 3 de mayo de 2022 se retorna a clases. en visita realizada a la institución se programa el desarrollo de actividades pendientes y segundo día de visita en la fecha 10 de mayo de 2022    -Debido a inconvenientes presentados por causa del ajuste de planta docente, el rector de la IE no permite desarrollar actividades con docentes, en el primer día de visita se realiza revisión de infraestructura física y encuesta a estudiantes, el Rector solicita realizar las actividades una vez se normalice la situación y los docentes accedan a realizar labores educativas</t>
  </si>
  <si>
    <t>Acta: mencionar actividad encuestas, docentes, directivos y estudiantes.  Encuesta estudiantes, revisar formularios de respuesta la cifra reporta está por encima de lo que se registra en el formulario. Encuesta directivos aplicar a un directivo más</t>
  </si>
  <si>
    <t>Acta: mencionar actividad encuestas, docentes, directivos y estudiantes.  Encuesta estudiantes, revisar formularios de respuesta la cifra reporta está por encima de lo que se registra en el formulario</t>
  </si>
  <si>
    <t>I.E.M. MARIA GORETTI - SEDE PRINCIPAL</t>
  </si>
  <si>
    <t>Acta:Le falta la firma del rector - Anexo 4.1 en las fotos se ven los rostros de los docentes</t>
  </si>
  <si>
    <t>https://drive.google.com/drive/folders/16Fdcbj6309nGiGZVLodvukVTUqY3Bxtq?usp=sharing</t>
  </si>
  <si>
    <t>Anexo 4.1 en las fotos se ven los rostros de los docentes</t>
  </si>
  <si>
    <t>Se realizaron 3 días de visita a la sede para culminar con las actividades.</t>
  </si>
  <si>
    <t>El 5 de mayo se hizo PC y reunion con directivo</t>
  </si>
  <si>
    <t>https://drive.google.com/drive/u/3/folders/1a3Dbr2GiDFE62Axxf61PNI3aKboqRAKm</t>
  </si>
  <si>
    <t>Se hizo visita el 5 mayo para pendiente de TPC</t>
  </si>
  <si>
    <t>https://drive.google.com/drive/u/3/folders/1q-ocrwALg355FnW-YlAGcnTOweHW0eTp</t>
  </si>
  <si>
    <t>Visita Realizada</t>
  </si>
  <si>
    <t>https://drive.google.com/drive/u/3/folders/1149IhArKuDk8e8P4DCM28gMUsqNxJh6B</t>
  </si>
  <si>
    <t>https://drive.google.com/drive/folders/1eSW_k539b48msCSLNb-SNLRvov79-CN3?usp=sharing</t>
  </si>
  <si>
    <t>https://drive.google.com/drive/folders/1ziUOnLi6R4NjEtHKTH1qKbidBUeujRLX?usp=sharing</t>
  </si>
  <si>
    <t>https://drive.google.com/drive/folders/1Rxn1wM3Z86WqUvouNvLxA04MM1q-3_cQ?usp=sharing</t>
  </si>
  <si>
    <t>Agendada visita dia 1 para el jueves 12 de mayo</t>
  </si>
  <si>
    <t>Agendada visita dia 1 para el 12 de mayo</t>
  </si>
  <si>
    <t>https://drive.google.com/drive/folders/1u4vHvT6NzX84KLmgVLW4kEJZh7kepKxb?usp=sharing</t>
  </si>
  <si>
    <t>https://drive.google.com/drive/folders/1Nl2jgx4l6fnJiyHQ7zx0WEqLkse7zC5-?usp=sharing</t>
  </si>
  <si>
    <t>https://drive.google.com/drive/folders/1IEk8-J6coEhjpstin0ItDY8s7daKd-yP?usp=sharing</t>
  </si>
  <si>
    <t>https://drive.google.com/drive/folders/1nVGh42oBnNV2XxC5oklHWWYJ8jdfB94b?usp=sharing</t>
  </si>
  <si>
    <t>Aplicar la encuesta al menos a  un directivo más</t>
  </si>
  <si>
    <t xml:space="preserve">Algunos rostros de los niños son visibles, sugiero colocar las fotografías necesarias </t>
  </si>
  <si>
    <t>Sugiero que el acta esté escrita en computado o mano toda. Falta incluir algunas actividades.</t>
  </si>
  <si>
    <t xml:space="preserve">Las visitas se realizan pero hay dificultad por parte de las directivas en gestionar espacios con docentes. </t>
  </si>
  <si>
    <t>El acta debe tener la firma del rector y mencionar la aplicación de encuesta directivos y a docentes</t>
  </si>
  <si>
    <t>Rechazada</t>
  </si>
  <si>
    <t>https://drive.google.com/drive/u/3/folders/1O4rbXFNNsoalazubcsJ2HdvUiK01Bho-</t>
  </si>
  <si>
    <t>No coincide registros de encuesta estudiantes en el formulario con # reportado en airtable</t>
  </si>
  <si>
    <t>https://drive.google.com/drive/u/3/folders/1Iwmn0aouo4fDAaaJRjNGwFixzt1jOrdZ</t>
  </si>
  <si>
    <t>https://drive.google.com/drive/u/3/folders/1_iPYmPzu4OR4LzFofPZc-3PaAdMc11Ml</t>
  </si>
  <si>
    <t>https://drive.google.com/drive/u/3/folders/1h8BkPdyj9A2q_nP8FUfGcAOhnceb4_2d</t>
  </si>
  <si>
    <t>No hay encuesta docente líder en el formulario-No hay plan de área en el formulario de esta sede</t>
  </si>
  <si>
    <t xml:space="preserve">Se finalizaron todas las actividades correspondientes al primer momento. La presentación y el taller, se realizaron en un encuentro virtual </t>
  </si>
  <si>
    <t>https://drive.google.com/drive/folders/1NMrSJjSb4pSfLMKd1rJh3VthWR5NM3bZ?usp=sharing</t>
  </si>
  <si>
    <t>https://drive.google.com/drive/folders/1Shrjl0KgG6xlYn2jxdADMMrCzij8YHq2?usp=sharing</t>
  </si>
  <si>
    <t>Se realizaron todas las actividades correspondientes al primer momento. Solo se realizó una única Visita presencial</t>
  </si>
  <si>
    <t>https://drive.google.com/drive/folders/1eWegB-7v7EGxcWoIZWxQLtT1ER5g5AaJ?usp=sharing</t>
  </si>
  <si>
    <t>https://drive.google.com/drive/folders/1CZVQhmZCwE3S6JBD7FkkfP2qywwJRP0w?usp=sharing</t>
  </si>
  <si>
    <t>https://drive.google.com/drive/folders/1FNkZp2r3I_a-lXIMj8gYXyZY-T7ehtNv?usp=sharing</t>
  </si>
  <si>
    <t>https://drive.google.com/drive/folders/1UYf1q4IPSziBfXozDy4NpdTNCs-pbg-r?usp=sharing</t>
  </si>
  <si>
    <t>Se establecieron varios días para el desarrollo de las actividades del momento 1</t>
  </si>
  <si>
    <t>INEM JULIAN MOTTA SALAS</t>
  </si>
  <si>
    <t>El día de la visita del día 1 el rector pospuso la sesión con los docentes para la próxima semana, debido a los recientes eventos de orden público (paro armado).</t>
  </si>
  <si>
    <t>https://drive.google.com/drive/folders/1VH7_EXx57rSxiX16As0Ht5yMseZyjWfi?usp=sharing</t>
  </si>
  <si>
    <t>https://drive.google.com/drive/folders/1vkBxC-FtnNg1oYY_1KqqbRwMH1719C5v?usp=sharing</t>
  </si>
  <si>
    <t>https://drive.google.com/drive/folders/1UltbwvjILVmpQFJl48_DtBuK-DtA_VVB?usp=sharing</t>
  </si>
  <si>
    <t xml:space="preserve">Se generó sólo un espacio para realizar  la presentación del proyecto y el taller de pensamiento computacional, porque el segundo día de la visita los docentes debían asistir al velorio de una estudiante </t>
  </si>
  <si>
    <t>https://drive.google.com/drive/folders/1cYMKjtyLg1Qj6yy_goYLPNHQ66U_fOup?usp=sharing</t>
  </si>
  <si>
    <t>No hay la cantidad suficiente directivos en el encuesta</t>
  </si>
  <si>
    <t xml:space="preserve">No hay conectividad de internet en la IE, por tanto, fue necesario realizar las pruebas de sexto y noveno en papel , Se generó sólo un espacio para realizar  la presentación del proyecto y el taller de pensamiento computacional </t>
  </si>
  <si>
    <t>https://drive.google.com/drive/folders/1s_cPxp2VGFl1u5E2Y7LMocKDeBHHF8Bc?usp=sharing</t>
  </si>
  <si>
    <t>https://drive.google.com/drive/folders/1DtPu870OOYk3_egdjOXdaRTIm1eoEOen?usp=sharing</t>
  </si>
  <si>
    <t>https://drive.google.com/drive/folders/1VW-WfQZRbLdyHMLx0Dz8R2EAqobLgwy5?usp=sharing</t>
  </si>
  <si>
    <t>La I.E, tenia organizado los tiempos de la agenda.</t>
  </si>
  <si>
    <t>No hay la cantidad suficiente directivos en el encuesta-No coincide registros de encuesta estudiantes en el formulario con # reportado en airtable</t>
  </si>
  <si>
    <t>https://drive.google.com/drive/folders/1djsjXBs4dP9_hrPrfsWT4Ehns66TPP6R?usp=sharing</t>
  </si>
  <si>
    <t>https://drive.google.com/drive/folders/1IMkAu6MbA5ujEfCQEpc9OcKLvAAN2dF_?usp=sharing</t>
  </si>
  <si>
    <t>https://drive.google.com/drive/folders/1QZOi__4jrrBHD1SeSjdPGQvCcKnNdfV0?usp=sharing</t>
  </si>
  <si>
    <t>https://drive.google.com/drive/folders/1rjtd-02IHcQIu5r7aAvG7BtDdqPiZpli?usp=sharing</t>
  </si>
  <si>
    <t>https://drive.google.com/drive/folders/12NKJ1_x9tNPhDffmKxWjItcFVE4jmdpi?usp=sharing</t>
  </si>
  <si>
    <t>https://drive.google.com/drive/folders/1XXYHYePZPZ9gpeRHxLegzNCJdBUuMvgx?usp=sharing</t>
  </si>
  <si>
    <t>https://drive.google.com/drive/folders/1UVHl7N0rQA0zWv9fRF6qUKjNIJS10pKi?usp=sharing</t>
  </si>
  <si>
    <t>se confirma fecha ultima visita para actividades pendientes para el dia 12 de mayo 2022</t>
  </si>
  <si>
    <t>https://drive.google.com/drive/folders/1qmg-YHL5opduNQX4fkDwYEJJLvs_rUn_</t>
  </si>
  <si>
    <t>https://drive.google.com/drive/folders/1_N3vW3Adk-fTYVg_-sPM31bk7X70_DC0</t>
  </si>
  <si>
    <t>https://drive.google.com/drive/folders/1RBX24eOZAM3X7jL_Gw4uuUZK1tQoIN9o</t>
  </si>
  <si>
    <t>https://drive.google.com/drive/folders/18ngzyr9922nszM6bhiRCBO-0Ga5e-Drr</t>
  </si>
  <si>
    <t>https://drive.google.com/drive/folders/1vnyZsNC7VUKmb6szi-w5CwRxUyU3lqOB</t>
  </si>
  <si>
    <t>https://drive.google.com/drive/folders/1mnsppicFAIj9ezSPc6dZ8b8vtegKdHf1</t>
  </si>
  <si>
    <t>https://drive.google.com/drive/folders/1z67ebWfbXY-aI-L8WZ2TVtILS7e-0DFv</t>
  </si>
  <si>
    <t>https://drive.google.com/drive/folders/1ckQ4m3TKWsEdAM66LiDIF57gZhLzOTbj?usp=sharing</t>
  </si>
  <si>
    <t>https://drive.google.com/drive/folders/1yenpf2ewcmIebhEfqoJL5a9m0goXks2C?usp=sharing</t>
  </si>
  <si>
    <t>La rectora quedó en consultar con los docentes formados para confirmar si la IE participa en el proyecto</t>
  </si>
  <si>
    <t>https://drive.google.com/drive/folders/1o5iTJqqAGGLc7oiaYHq_fKHnDkRmjgD3?usp=sharing</t>
  </si>
  <si>
    <t>Acta: de incluir el desarrollo de todas la actividades realizadas, escanear hoja 2 legible. se deja comentarios en el acta - plan de área registro duplicado</t>
  </si>
  <si>
    <t>Acta: de incluir el desarrollo de todas la actividades realizadas, escanear hoja 2 legible. se deja comentarios en el acta  -  plan de área registro duplicado</t>
  </si>
  <si>
    <t>Encuesta directivos: se debe aplicar al menos a 2</t>
  </si>
  <si>
    <t>https://drive.google.com/drive/folders/1diufpmeT5E6oZY-7JIl_dxgTBYJFJHtq?usp=sharing</t>
  </si>
  <si>
    <t>https://drive.google.com/drive/folders/168enUCZXHaCO_5GYlq6CRwqeowBTHEYJ?usp=sharinghttps://drive.google.com/drive/folders/1wnVVg51CkP5J2K9suAO8GCEoRp5NzZde?usp=sharing</t>
  </si>
  <si>
    <t>Acta: falta mencionar algunas actividades y su desarrollo - Encuesta directivos: mínimo 2</t>
  </si>
  <si>
    <t>Encuesta a docentes:  no se registran respuestas - Encuesta directivos: no se registran respuestas</t>
  </si>
  <si>
    <t xml:space="preserve">Acta: falta mencionar algunas actividades y su desarrollo - Encuesta directivos: mínimo 2  - </t>
  </si>
  <si>
    <t>Encuesta: se requiere mínimo encuestas de 2 directivos</t>
  </si>
  <si>
    <t>Acta: falta mencionar algunas actividades y su desarrollo - Acta: falta mencionar algunas actividades y su desarrollo</t>
  </si>
  <si>
    <t>Encuesta a directivos: debe aplicarse al menos a dos</t>
  </si>
  <si>
    <t>https://drive.google.com/drive/u/1/folders/1FHIWUj5jFWQZb95nyBCm4czqoWbdixv8</t>
  </si>
  <si>
    <t>https://drive.google.com/drive/u/1/folders/1_9e-FYyeB4NNh-d9wJQshy_M1GaB9fne</t>
  </si>
  <si>
    <t>Acta: al parecer quedó un dato pendiente.</t>
  </si>
  <si>
    <t>Encuesta directivos: debe aplicarse a mínimo 2</t>
  </si>
  <si>
    <t>Cuestionario docentes: 0 Encuesta directivos: debe aplicarse a mínimo 2</t>
  </si>
  <si>
    <t>Cuestionario docentes: 0 . Encuesta directivos: debe aplicarse a mínimo 2</t>
  </si>
  <si>
    <t>AGUAS BLANCAS</t>
  </si>
  <si>
    <t>Acta: registrar la actividad de observación</t>
  </si>
  <si>
    <t>Acta: falta describir cada una de las actividades realizadas. Anexo 4.1 se ven los rostros de docentes y estudiantes</t>
  </si>
  <si>
    <t>Acta: falta describir las actividades realizadas, revisar la nomenclatura del archivo.  Anexo 4.1 fotos faltan fotos de algunas actividades, algunos rostros son visibles.</t>
  </si>
  <si>
    <t>Acta: revisar el nombre del archivo, falta el desarrollo de las actividades - Anexo 4.1 revisar el nombre del archivo, panorámica de los recursos y selfie donde se vea el nombre de la IE</t>
  </si>
  <si>
    <t>Anexo 4.1: se solicita una fotografía donde se mire el nombre de la IE</t>
  </si>
  <si>
    <t xml:space="preserve">Anexo 4.1: no se ven los pc </t>
  </si>
  <si>
    <t>Cuestionario docentes: solamente se aplicó a 3, encuesta directivos mínimo 2</t>
  </si>
  <si>
    <t>Solamente se aplicó a 4. encuesta directivos mínimo 2</t>
  </si>
  <si>
    <t>Solamente se aplicó a 2</t>
  </si>
  <si>
    <t>https://drive.google.com/drive/folders/1HFygHW3u1yUwrad8PIW7f4-T9v9GabJp?usp=sharing</t>
  </si>
  <si>
    <t>https://drive.google.com/drive/folders/1cnOBqhJHgTNkrU07k-8_7UCPjE5Bc6Zg?usp=sharing</t>
  </si>
  <si>
    <t>https://drive.google.com/drive/folders/1edOeGWFIDLYNEpb8gK1E-Tvoz--gN0Zn?usp=sharing</t>
  </si>
  <si>
    <t>https://drive.google.com/drive/folders/1NsEO_BnBAO--HxUPkSqDDaiYhKBCRqJ6?usp=sharing</t>
  </si>
  <si>
    <t>https://drive.google.com/drive/folders/188AE8TCnFiqSGD9HD6cbWvNER62h0swB?usp=sharing</t>
  </si>
  <si>
    <t>https://drive.google.com/drive/folders/1krWt_INfQm8COlCcfEt4qQ1t6pcwlcUW?usp=sharing</t>
  </si>
  <si>
    <t>https://drive.google.com/drive/folders/1PhFe-H6M9qGqqLaz8U1kUPrH1DSKmoi8?usp=sharing</t>
  </si>
  <si>
    <t>https://drive.google.com/drive/folders/1SPfHIxskFSn7pjNpdQJmNv2U8tbTBODy?usp=sharing</t>
  </si>
  <si>
    <t>https://drive.google.com/drive/folders/1pcDa7vkXMqJ3UB7dQHzQMHYK7CtjzOLL?usp=sharing</t>
  </si>
  <si>
    <t>La visita se debe nuevamente agendar, estando en la I.E reunido con el rector, llego la orden de desalojar el colegio, por el tema del paro armado, el cual fue “decretado” por 4 días, es decir no puedo realizar tampoco la visita del 6 de Mayo. Nuevamente la visita se corre, debido a que los docentes del colegio están en paro, es el  único colegio que esta en Paro.</t>
  </si>
  <si>
    <t xml:space="preserve">Destaco el interés del señor rector, lo oranizado y respetuoso con los tiempos de la agenda. </t>
  </si>
  <si>
    <t>Johana De Hoyos De Hoyos</t>
  </si>
  <si>
    <t>Los directivos asignaron los días para realizar las actividades del momento 1, las cuales se realizaran los días 18, 19 y 27, en esta última fecha se realizaran las actividades presentación del programa y taller de PC.</t>
  </si>
  <si>
    <t>19/05/2022: El coordinador de la institución confirma el día 24 de mayo de 2022 para desarrollo de la presentación del programa y taller de habilidades del PC 11/05/2022: Según llamada telefónica el rector programa el día de visita 1 para el 16 de mayo de 2022, el día en mención se realizara el cronograma para la próxima visita.. 09/05/2022: En la visita realizada al rector se da a conocer la focalización de la institución educativa y las actividades a desarrollar, el rector manifiesta estar interesado y realizara una reunión con coordinadores para planear el desarrollo de la primera visita, las fechas acordadas se informarán en el transcurso de la semana.</t>
  </si>
  <si>
    <t>17/05/2022: Elequipo directivo especifica que en el momento los docentes se encuentran realizando actividades del programa evaluar para aprender, por lo tanto el desarrollo con docentes se realizara en otro horario disponible y programado por la Institucion</t>
  </si>
  <si>
    <t xml:space="preserve">Anexo 4.1 en las fotos se ven los rostros de los docentes - </t>
  </si>
  <si>
    <t>https://drive.google.com/drive/folders/1OdyytE0ZlIJ_FfdNRNk2tZdUmyotgQNo?usp=sharing</t>
  </si>
  <si>
    <t>https://drive.google.com/drive/folders/1uTRTNEJefpi8XjFi8G_iSBePKGvVSP2Y?usp=sharing</t>
  </si>
  <si>
    <t>https://drive.google.com/drive/folders/14GP97xyiHqzLTgJOrZrUcoZzTWObxBak?usp=sharing</t>
  </si>
  <si>
    <t>https://drive.google.com/drive/folders/1HNHOLw9RCMr0Pbd6rUvAEZBQmaeTlzJw?usp=sharing</t>
  </si>
  <si>
    <t>https://drive.google.com/drive/folders/16wbFHqn_N0wPuPIv8ij_J4WltwA30wsD?usp=sharing</t>
  </si>
  <si>
    <t>https://drive.google.com/drive/folders/1TUYA14gvun2isCSu7eKza0rpGsj3eD2h?usp=sharing</t>
  </si>
  <si>
    <t>https://drive.google.com/drive/folders/1nLt0KTT54qPSmOSUZhksQZO-TAhv4-uk?usp=sharing</t>
  </si>
  <si>
    <t>https://drive.google.com/drive/folders/1T6hH0LioU9WJ5jLKmXS9QDEnj8s-snMW?usp=sharing</t>
  </si>
  <si>
    <t>https://drive.google.com/drive/folders/1mr7xApW_yVT1uuo-NhKCe-0BVh1N9re0?usp=sharing</t>
  </si>
  <si>
    <t>https://drive.google.com/drive/folders/1LWXBW69BPUpBRmN2X4qB91GzO3AZiGIo?usp=sharing</t>
  </si>
  <si>
    <t>https://drive.google.com/drive/folders/1UpT_xX7TMVikQgjqgSJwnFh8M27PqIl9?usp=sharing</t>
  </si>
  <si>
    <t>https://drive.google.com/drive/folders/12wmtn-DRkEnz688uGpxsZ9jas1rseCu7?usp=sharing</t>
  </si>
  <si>
    <t>https://drive.google.com/drive/folders/1X44qdjaGenQRylncVNoBrT9Zs3ExwytU?usp=sharing</t>
  </si>
  <si>
    <t>https://drive.google.com/drive/folders/1yz-Ro8Q5R-w7WeFi64hruAq2rcazGI95?usp=sharing</t>
  </si>
  <si>
    <t>No hay plan de área de la sede</t>
  </si>
  <si>
    <t>https://drive.google.com/drive/folders/1_8opf51MKv1JIEXyQY_qePR1LlzzqHwx?usp=sharing</t>
  </si>
  <si>
    <t>https://drive.google.com/drive/folders/1mmgvE-SwsSF0FAMz1mIU76Iaz5lgFSII?usp=sharing</t>
  </si>
  <si>
    <t>No se logró estabecer llamada, por lo tanto se envio correo elecronico y se agendo cita para el 17 de mayo, la cita no fue confirmada pero la mentora fue hasta la IE, ese mismo día le agendaron para el 18 de mayo</t>
  </si>
  <si>
    <t>Se realizó reunión con la vicerrectora y se organizaron las actividades en varios días</t>
  </si>
  <si>
    <t>No hay la cantidad suficiente directivos en el encuesta-</t>
  </si>
  <si>
    <t>Sede Rural por eso un solo directivo</t>
  </si>
  <si>
    <t>No hay encuesta de directivos de la sede educativa</t>
  </si>
  <si>
    <t>Revisar cantidad de docentes encuestados no coincide con formulario</t>
  </si>
  <si>
    <t>Cantidad en corrección por Uninorte en el formulario, correo enviado el 17 de mayo</t>
  </si>
  <si>
    <t>INSTITUCION EDUCATIVA FE Y ALEGRIA EL PROGRESO</t>
  </si>
  <si>
    <t>A partir del día jueves, es posible establecer un espacio para una Reunión sobre el proyecto.</t>
  </si>
  <si>
    <t>Corregir acta en hora y fecha de visita día 2</t>
  </si>
  <si>
    <t>Corregir acta según solicitudes del pasado 10  de mayo- No coincide registros de encuesta estudiantes en el formulario con # reportado en airtable</t>
  </si>
  <si>
    <t>https://drive.google.com/drive/folders/1msD0ehXuwdmO_itUeWsWAzMl5cyPQkmJ?usp=sharing</t>
  </si>
  <si>
    <t>https://drive.google.com/drive/folders/15y3rJ2Up0k5v2smucEDn85wUIfJ7471O?usp=sharing</t>
  </si>
  <si>
    <t>https://drive.google.com/drive/folders/12KpQs1yfex7GM-KgeqMCubMTIa03aki2?usp=sharing</t>
  </si>
  <si>
    <t>No hay suficientes encuestas de directivos en el formulario</t>
  </si>
  <si>
    <t>SEDE 1 CIUDAD ARKALA</t>
  </si>
  <si>
    <t>Se programó el día 1 y en esta primer momento se programaron los demás días de visita</t>
  </si>
  <si>
    <t>https://drive.google.com/drive/u/4/folders/13OQrTVr0ClhAFF9uqp_YRzwBCgybzsQx</t>
  </si>
  <si>
    <t>INSTITUCION EDUCATIVA HERMANO ANTONIO RAMOS DE LA SALLE</t>
  </si>
  <si>
    <t>https://drive.google.com/drive/u/4/folders/1itWHs-LBgG8mfLtfz8XiGe1Wkw8eMAkB</t>
  </si>
  <si>
    <t>NO se concreta fecha de la visita 2 debido a las multiples actividades con las cuales cuenta la institución, luego de reunion de directivos docentes proxima semana se concretará una fecha ya que los estudiantes se encuentran en pruebas avancemos</t>
  </si>
  <si>
    <t>No coincide la cantidad de docentes encuestados en el formulario con lo reportado-El registro fotográfico NO hay foto de selfie de mentora en la sede educativa</t>
  </si>
  <si>
    <t>No existe la cantidad de directivos encuestados solicitada</t>
  </si>
  <si>
    <t>No coincide la cantidad de docentes encuestados en airtable con lo que esta en el formulario</t>
  </si>
  <si>
    <t>No hay la cantidad de directivos docentes suficiente</t>
  </si>
  <si>
    <t>David Monclou</t>
  </si>
  <si>
    <t xml:space="preserve">	INSTITUCION EDUCATIVA JOAQUIN VALLEJO ARBELAEZ</t>
  </si>
  <si>
    <t>No coincide la cantidad de estudiantes en el formulario con lo reportado</t>
  </si>
  <si>
    <t>https://drive.google.com/drive/u/4/folders/1nhni9GRzHD0QVkVNCFDalm9dF4PDmyyv</t>
  </si>
  <si>
    <t>ESCUELA NORMAL SAN PEDRO ALEJANDRINO</t>
  </si>
  <si>
    <t>https://drive.google.com/drive/folders/1FjnyWN5NMjBrDeE5wF-do24MeD0f9Hzu?usp=sharing</t>
  </si>
  <si>
    <t>https://drive.google.com/drive/u/4/folders/1KkMoAUHw6pGnCkdGZI0MMU2W6abwGJEr</t>
  </si>
  <si>
    <t>https://drive.google.com/drive/folders/1qVup9PoDXckh-Gs2AnVh_81e26FRzW8m?usp=sharing</t>
  </si>
  <si>
    <t>No hay asistencias de PPT y PC de docentes en la carpeta</t>
  </si>
  <si>
    <t>No hay asistencias de PPT de docentes en la carpeta- No coincide cantidad de encuestas estudiantes reportadas con el formulario</t>
  </si>
  <si>
    <t>No hay asistencias de PPT de docentes en la carpeta</t>
  </si>
  <si>
    <t>No hay asistencias de PPT de docentes en la carpeta-No coincide cantidad de encuestas estudiantes reportadas con el formulario</t>
  </si>
  <si>
    <t>No hay selfie en la IE en el registro fotográfico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</si>
</sst>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Arial"/>
      <family val="2"/>
    </font>
    <font>
      <sz val="12"/>
      <color theme="1"/>
      <name val="Arial"/>
      <family val="2"/>
    </font>
    <font>
      <b/>
      <sz val="12"/>
      <color theme="1"/>
      <name val="Arial"/>
      <family val="2"/>
    </font>
    <font>
      <sz val="8"/>
      <name val="Arial"/>
      <family val="2"/>
    </font>
    <font>
      <b/>
      <sz val="10"/>
      <color theme="1"/>
      <name val="Arial"/>
      <family val="2"/>
    </font>
    <font>
      <b/>
      <sz val="10"/>
      <color rgb="FF000000"/>
      <name val="Arial"/>
      <family val="2"/>
    </font>
    <font>
      <sz val="10"/>
      <color theme="1"/>
      <name val="Arial"/>
      <family val="2"/>
    </font>
    <font>
      <u/>
      <sz val="12"/>
      <color theme="10"/>
      <name val="Arial"/>
      <family val="2"/>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29">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22" fontId="0" fillId="0" borderId="0" xfId="0" applyNumberFormat="1"/>
    <xf numFmtId="1" fontId="0" fillId="0" borderId="0" xfId="0" applyNumberFormat="1"/>
    <xf numFmtId="0" fontId="0" fillId="0" borderId="0" xfId="0" applyAlignment="1">
      <alignment horizontal="center"/>
    </xf>
    <xf numFmtId="0" fontId="2" fillId="0" borderId="0" xfId="0" applyFont="1" applyAlignment="1">
      <alignment horizontal="center"/>
    </xf>
    <xf numFmtId="9" fontId="0" fillId="0" borderId="0" xfId="1" applyFont="1" applyAlignment="1">
      <alignment horizontal="center"/>
    </xf>
    <xf numFmtId="164" fontId="0" fillId="0" borderId="0" xfId="1" applyNumberFormat="1" applyFont="1"/>
    <xf numFmtId="0" fontId="4" fillId="0" borderId="1" xfId="0" applyFont="1" applyBorder="1" applyAlignment="1">
      <alignment horizontal="center" vertical="center"/>
    </xf>
    <xf numFmtId="0" fontId="5" fillId="2" borderId="1" xfId="0" applyFont="1" applyFill="1" applyBorder="1" applyAlignment="1">
      <alignment vertical="center"/>
    </xf>
    <xf numFmtId="0" fontId="6" fillId="0" borderId="1" xfId="0" applyFont="1" applyBorder="1" applyAlignment="1">
      <alignment horizontal="center" vertical="center"/>
    </xf>
    <xf numFmtId="164" fontId="6" fillId="0" borderId="1" xfId="0" applyNumberFormat="1" applyFont="1" applyBorder="1" applyAlignment="1">
      <alignment horizontal="center"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applyAlignment="1">
      <alignment vertical="center"/>
    </xf>
    <xf numFmtId="0" fontId="4" fillId="0" borderId="1" xfId="0" applyFont="1" applyBorder="1" applyAlignment="1">
      <alignment vertical="center"/>
    </xf>
    <xf numFmtId="164" fontId="4" fillId="0" borderId="1" xfId="0" applyNumberFormat="1" applyFont="1" applyBorder="1" applyAlignment="1">
      <alignment horizontal="center" vertical="center"/>
    </xf>
    <xf numFmtId="0" fontId="6" fillId="0" borderId="1" xfId="0" applyFont="1" applyBorder="1"/>
    <xf numFmtId="0" fontId="4" fillId="0" borderId="0" xfId="0" applyFont="1" applyFill="1" applyBorder="1" applyAlignment="1">
      <alignment horizontal="left" vertical="center"/>
    </xf>
    <xf numFmtId="1" fontId="0" fillId="0" borderId="0" xfId="0" applyNumberFormat="1" applyAlignment="1">
      <alignment horizontal="center"/>
    </xf>
    <xf numFmtId="164" fontId="0" fillId="0" borderId="0" xfId="0" applyNumberFormat="1"/>
    <xf numFmtId="0" fontId="2" fillId="6" borderId="0" xfId="0" applyFont="1" applyFill="1" applyAlignment="1">
      <alignment horizontal="left"/>
    </xf>
    <xf numFmtId="0" fontId="2" fillId="6" borderId="0" xfId="0" applyFont="1" applyFill="1"/>
    <xf numFmtId="164" fontId="0" fillId="0" borderId="0" xfId="0" applyNumberFormat="1" applyAlignment="1">
      <alignment horizontal="center"/>
    </xf>
    <xf numFmtId="0" fontId="7" fillId="0" borderId="0" xfId="2" applyNumberFormat="1"/>
    <xf numFmtId="0" fontId="0" fillId="0" borderId="0" xfId="0" applyNumberFormat="1" applyFont="1"/>
  </cellXfs>
  <cellStyles count="3">
    <cellStyle name="Hipervínculo" xfId="2" builtinId="8"/>
    <cellStyle name="Normal" xfId="0" builtinId="0"/>
    <cellStyle name="Porcentaje" xfId="1" builtinId="5"/>
  </cellStyles>
  <dxfs count="62">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5" formatCode="dd/mm/yyyy\ hh:mm"/>
    </dxf>
    <dxf>
      <numFmt numFmtId="0" formatCode="General"/>
    </dxf>
    <dxf>
      <numFmt numFmtId="165"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hh:mm"/>
    </dxf>
    <dxf>
      <numFmt numFmtId="0" formatCode="General"/>
    </dxf>
    <dxf>
      <numFmt numFmtId="0" formatCode="General"/>
    </dxf>
    <dxf>
      <numFmt numFmtId="0" formatCode="General"/>
    </dxf>
    <dxf>
      <numFmt numFmtId="166" formatCode="dd/mm/yyyy"/>
    </dxf>
    <dxf>
      <numFmt numFmtId="0" formatCode="General"/>
    </dxf>
    <dxf>
      <numFmt numFmtId="166" formatCode="dd/mm/yyyy"/>
    </dxf>
    <dxf>
      <numFmt numFmtId="0" formatCode="General"/>
    </dxf>
    <dxf>
      <numFmt numFmtId="166" formatCode="dd/mm/yyyy"/>
    </dxf>
    <dxf>
      <numFmt numFmtId="0" formatCode="General"/>
    </dxf>
    <dxf>
      <numFmt numFmtId="166" formatCode="dd/mm/yyyy"/>
    </dxf>
    <dxf>
      <numFmt numFmtId="0" formatCode="General"/>
    </dxf>
    <dxf>
      <numFmt numFmtId="166" formatCode="dd/mm/yyyy"/>
    </dxf>
    <dxf>
      <numFmt numFmtId="0" formatCode="General"/>
    </dxf>
    <dxf>
      <numFmt numFmtId="166" formatCode="dd/mm/yyyy"/>
    </dxf>
    <dxf>
      <numFmt numFmtId="0" formatCode="General"/>
    </dxf>
    <dxf>
      <numFmt numFmtId="166" formatCode="dd/mm/yyyy"/>
    </dxf>
    <dxf>
      <numFmt numFmtId="0" formatCode="General"/>
    </dxf>
    <dxf>
      <numFmt numFmtId="166" formatCode="dd/mm/yyyy"/>
    </dxf>
    <dxf>
      <numFmt numFmtId="0" formatCode="General"/>
    </dxf>
    <dxf>
      <numFmt numFmtId="166" formatCode="dd/mm/yyyy"/>
    </dxf>
    <dxf>
      <numFmt numFmtId="0" formatCode="General"/>
    </dxf>
    <dxf>
      <numFmt numFmtId="166" formatCode="dd/mm/yyyy"/>
    </dxf>
    <dxf>
      <numFmt numFmtId="0" formatCode="General"/>
    </dxf>
    <dxf>
      <numFmt numFmtId="166" formatCode="dd/mm/yyyy"/>
    </dxf>
    <dxf>
      <numFmt numFmtId="0" formatCode="General"/>
    </dxf>
    <dxf>
      <numFmt numFmtId="166" formatCode="dd/mm/yyyy"/>
    </dxf>
    <dxf>
      <numFmt numFmtId="166" formatCode="dd/mm/yyyy"/>
    </dxf>
    <dxf>
      <numFmt numFmtId="0" formatCode="General"/>
    </dxf>
    <dxf>
      <numFmt numFmtId="0" formatCode="General"/>
    </dxf>
    <dxf>
      <numFmt numFmtId="165" formatCode="dd/mm/yyyy\ hh:mm"/>
    </dxf>
    <dxf>
      <numFmt numFmtId="166" formatCode="dd/mm/yyyy"/>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a:t>
            </a:r>
            <a:r>
              <a:rPr lang="en-US" baseline="0"/>
              <a:t>  1 - Llamada Inicial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2.7827434845770591E-2"/>
              <c:y val="-3.055520257924798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FFFF00"/>
          </a:solidFill>
          <a:ln w="19050">
            <a:solidFill>
              <a:schemeClr val="lt1"/>
            </a:solidFill>
          </a:ln>
          <a:effectLst/>
        </c:spPr>
        <c:dLbl>
          <c:idx val="0"/>
          <c:layout>
            <c:manualLayout>
              <c:x val="1.5901391340440336E-2"/>
              <c:y val="-3.055520257924798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lumMod val="60000"/>
              <a:lumOff val="40000"/>
            </a:schemeClr>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'Tablas Dinámicas'!$B$1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736E-4591-A7BA-54FACFF988A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736E-4591-A7BA-54FACFF988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6E-4591-A7BA-54FACFF988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6E-4591-A7BA-54FACFF988A0}"/>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Dinámicas'!$A$2:$A$4</c:f>
              <c:strCache>
                <c:ptCount val="2"/>
                <c:pt idx="0">
                  <c:v>Realizada</c:v>
                </c:pt>
                <c:pt idx="1">
                  <c:v>Sin programar</c:v>
                </c:pt>
              </c:strCache>
            </c:strRef>
          </c:cat>
          <c:val>
            <c:numRef>
              <c:f>'Tablas Dinámicas'!$B$2:$B$4</c:f>
              <c:numCache>
                <c:formatCode>General</c:formatCode>
                <c:ptCount val="2"/>
                <c:pt idx="0">
                  <c:v>251</c:v>
                </c:pt>
                <c:pt idx="1">
                  <c:v>1</c:v>
                </c:pt>
              </c:numCache>
            </c:numRef>
          </c:val>
          <c:extLst>
            <c:ext xmlns:c16="http://schemas.microsoft.com/office/drawing/2014/chart" uri="{C3380CC4-5D6E-409C-BE32-E72D297353CC}">
              <c16:uniqueId val="{00000008-736E-4591-A7BA-54FACFF988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Dinámicas!PivotTable11</c:name>
    <c:fmtId val="3"/>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a:t>Actividad 10 - Entrevista líder Informática</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rgbClr val="FFFF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rgbClr val="FFFF00"/>
          </a:solidFill>
          <a:ln w="19050">
            <a:solidFill>
              <a:schemeClr val="lt1"/>
            </a:solidFill>
          </a:ln>
          <a:effectLst/>
        </c:spPr>
      </c:pivotFmt>
      <c:pivotFmt>
        <c:idx val="8"/>
        <c:spPr>
          <a:solidFill>
            <a:schemeClr val="accent6">
              <a:lumMod val="60000"/>
              <a:lumOff val="40000"/>
            </a:schemeClr>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7.0086468980085512E-2"/>
              <c:y val="-1.06933208691379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FFFF00"/>
          </a:solidFill>
          <a:ln w="19050">
            <a:solidFill>
              <a:schemeClr val="lt1"/>
            </a:solidFill>
          </a:ln>
          <a:effectLst/>
        </c:spPr>
        <c:dLbl>
          <c:idx val="0"/>
          <c:layout>
            <c:manualLayout>
              <c:x val="-7.0086468980085512E-2"/>
              <c:y val="-1.06933208691379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pivotFmt>
      <c:pivotFmt>
        <c:idx val="14"/>
        <c:spPr>
          <a:solidFill>
            <a:srgbClr val="FF0000"/>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'Tablas Dinámicas'!$B$81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843-4C32-A0D4-A6E19ECC568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C843-4C32-A0D4-A6E19ECC56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43-4C32-A0D4-A6E19ECC56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843-4C32-A0D4-A6E19ECC56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882-457A-8257-44EF1FFCDDE7}"/>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Dinámicas'!$A$82:$A$84</c:f>
              <c:strCache>
                <c:ptCount val="2"/>
                <c:pt idx="0">
                  <c:v>Realizada</c:v>
                </c:pt>
                <c:pt idx="1">
                  <c:v>Sin programar</c:v>
                </c:pt>
              </c:strCache>
            </c:strRef>
          </c:cat>
          <c:val>
            <c:numRef>
              <c:f>'Tablas Dinámicas'!$B$82:$B$84</c:f>
              <c:numCache>
                <c:formatCode>General</c:formatCode>
                <c:ptCount val="2"/>
                <c:pt idx="0">
                  <c:v>251</c:v>
                </c:pt>
                <c:pt idx="1">
                  <c:v>1</c:v>
                </c:pt>
              </c:numCache>
            </c:numRef>
          </c:val>
          <c:extLst>
            <c:ext xmlns:c16="http://schemas.microsoft.com/office/drawing/2014/chart" uri="{C3380CC4-5D6E-409C-BE32-E72D297353CC}">
              <c16:uniqueId val="{00000008-C843-4C32-A0D4-A6E19ECC56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11 - Observación en</a:t>
            </a:r>
            <a:r>
              <a:rPr lang="en-US" baseline="0"/>
              <a:t> el aula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rgbClr val="FFFF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5">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5">
              <a:lumMod val="75000"/>
            </a:schemeClr>
          </a:solidFill>
          <a:ln w="19050">
            <a:solidFill>
              <a:schemeClr val="lt1"/>
            </a:solidFill>
          </a:ln>
          <a:effectLst/>
        </c:spPr>
      </c:pivotFmt>
      <c:pivotFmt>
        <c:idx val="9"/>
        <c:spPr>
          <a:solidFill>
            <a:srgbClr val="FFFF00"/>
          </a:solidFill>
          <a:ln w="19050">
            <a:solidFill>
              <a:schemeClr val="lt1"/>
            </a:solidFill>
          </a:ln>
          <a:effectLst/>
        </c:spPr>
      </c:pivotFmt>
      <c:pivotFmt>
        <c:idx val="10"/>
        <c:spPr>
          <a:solidFill>
            <a:schemeClr val="accent6">
              <a:lumMod val="60000"/>
              <a:lumOff val="40000"/>
            </a:schemeClr>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layout>
            <c:manualLayout>
              <c:x val="8.1643472580718274E-2"/>
              <c:y val="-1.8604112551953378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15:layout>
                <c:manualLayout>
                  <c:w val="9.5054939249539602E-2"/>
                  <c:h val="8.2539891823341816E-2"/>
                </c:manualLayout>
              </c15:layout>
            </c:ext>
          </c:extLst>
        </c:dLbl>
      </c:pivotFmt>
      <c:pivotFmt>
        <c:idx val="14"/>
        <c:spPr>
          <a:solidFill>
            <a:schemeClr val="accent5">
              <a:lumMod val="75000"/>
            </a:schemeClr>
          </a:solidFill>
          <a:ln w="19050">
            <a:solidFill>
              <a:schemeClr val="lt1"/>
            </a:solidFill>
          </a:ln>
          <a:effectLst/>
        </c:spPr>
      </c:pivotFmt>
      <c:pivotFmt>
        <c:idx val="15"/>
        <c:spPr>
          <a:solidFill>
            <a:srgbClr val="FFFF00"/>
          </a:solidFill>
          <a:ln w="19050">
            <a:solidFill>
              <a:schemeClr val="lt1"/>
            </a:solidFill>
          </a:ln>
          <a:effectLst/>
        </c:spPr>
      </c:pivotFmt>
      <c:pivotFmt>
        <c:idx val="16"/>
        <c:spPr>
          <a:solidFill>
            <a:schemeClr val="accent6">
              <a:lumMod val="60000"/>
              <a:lumOff val="40000"/>
            </a:schemeClr>
          </a:solidFill>
          <a:ln w="19050">
            <a:solidFill>
              <a:schemeClr val="lt1"/>
            </a:solidFill>
          </a:ln>
          <a:effectLst/>
        </c:spPr>
      </c:pivotFmt>
      <c:pivotFmt>
        <c:idx val="17"/>
        <c:spPr>
          <a:solidFill>
            <a:srgbClr val="FF0000"/>
          </a:solidFill>
          <a:ln w="19050">
            <a:solidFill>
              <a:schemeClr val="lt1"/>
            </a:solidFill>
          </a:ln>
          <a:effectLst/>
        </c:spPr>
        <c:dLbl>
          <c:idx val="0"/>
          <c:layout>
            <c:manualLayout>
              <c:x val="-4.7313822167003708E-2"/>
              <c:y val="-1.991479277417049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s>
    <c:plotArea>
      <c:layout/>
      <c:pieChart>
        <c:varyColors val="1"/>
        <c:ser>
          <c:idx val="0"/>
          <c:order val="0"/>
          <c:tx>
            <c:strRef>
              <c:f>'Tablas Dinámicas'!$B$90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74F-4F40-9C73-988C30AB0A01}"/>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C74F-4F40-9C73-988C30AB0A01}"/>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C74F-4F40-9C73-988C30AB0A01}"/>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C74F-4F40-9C73-988C30AB0A0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4F-4F40-9C73-988C30AB0A0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11A-453B-BEA1-F1110CE89D55}"/>
              </c:ext>
            </c:extLst>
          </c:dPt>
          <c:dLbls>
            <c:dLbl>
              <c:idx val="0"/>
              <c:layout>
                <c:manualLayout>
                  <c:x val="8.1643472580718274E-2"/>
                  <c:y val="-1.8604112551953378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15:layout>
                    <c:manualLayout>
                      <c:w val="9.5054939249539602E-2"/>
                      <c:h val="8.2539891823341816E-2"/>
                    </c:manualLayout>
                  </c15:layout>
                </c:ext>
                <c:ext xmlns:c16="http://schemas.microsoft.com/office/drawing/2014/chart" uri="{C3380CC4-5D6E-409C-BE32-E72D297353CC}">
                  <c16:uniqueId val="{00000001-C74F-4F40-9C73-988C30AB0A01}"/>
                </c:ext>
              </c:extLst>
            </c:dLbl>
            <c:dLbl>
              <c:idx val="3"/>
              <c:layout>
                <c:manualLayout>
                  <c:x val="-4.7313822167003708E-2"/>
                  <c:y val="-1.991479277417049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74F-4F40-9C73-988C30AB0A01}"/>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Dinámicas'!$A$91:$A$95</c:f>
              <c:strCache>
                <c:ptCount val="4"/>
                <c:pt idx="0">
                  <c:v>En gestión</c:v>
                </c:pt>
                <c:pt idx="1">
                  <c:v>NO aplica fichas</c:v>
                </c:pt>
                <c:pt idx="2">
                  <c:v>Realizada</c:v>
                </c:pt>
                <c:pt idx="3">
                  <c:v>Sin programar</c:v>
                </c:pt>
              </c:strCache>
            </c:strRef>
          </c:cat>
          <c:val>
            <c:numRef>
              <c:f>'Tablas Dinámicas'!$B$91:$B$95</c:f>
              <c:numCache>
                <c:formatCode>General</c:formatCode>
                <c:ptCount val="4"/>
                <c:pt idx="0">
                  <c:v>2</c:v>
                </c:pt>
                <c:pt idx="1">
                  <c:v>226</c:v>
                </c:pt>
                <c:pt idx="2">
                  <c:v>23</c:v>
                </c:pt>
                <c:pt idx="3">
                  <c:v>1</c:v>
                </c:pt>
              </c:numCache>
            </c:numRef>
          </c:val>
          <c:extLst>
            <c:ext xmlns:c16="http://schemas.microsoft.com/office/drawing/2014/chart" uri="{C3380CC4-5D6E-409C-BE32-E72D297353CC}">
              <c16:uniqueId val="{0000000A-C74F-4F40-9C73-988C30AB0A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12 - Recolección Documental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5.7694109513386924E-2"/>
              <c:y val="4.3485305077606042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6">
              <a:lumMod val="60000"/>
              <a:lumOff val="40000"/>
            </a:schemeClr>
          </a:solidFill>
          <a:ln w="19050">
            <a:solidFill>
              <a:schemeClr val="lt1"/>
            </a:solidFill>
          </a:ln>
          <a:effectLst/>
        </c:spPr>
      </c:pivotFmt>
      <c:pivotFmt>
        <c:idx val="11"/>
        <c:spPr>
          <a:solidFill>
            <a:srgbClr val="FF0000"/>
          </a:solidFill>
          <a:ln w="19050">
            <a:solidFill>
              <a:schemeClr val="lt1"/>
            </a:solidFill>
          </a:ln>
          <a:effectLst/>
        </c:spPr>
        <c:dLbl>
          <c:idx val="0"/>
          <c:layout>
            <c:manualLayout>
              <c:x val="1.4075882228676746E-2"/>
              <c:y val="4.137260620200252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FF0000"/>
          </a:solidFill>
          <a:ln w="19050">
            <a:solidFill>
              <a:schemeClr val="lt1"/>
            </a:solidFill>
          </a:ln>
          <a:effectLst/>
        </c:spPr>
      </c:pivotFmt>
      <c:pivotFmt>
        <c:idx val="13"/>
        <c:spPr>
          <a:solidFill>
            <a:schemeClr val="accent6">
              <a:lumMod val="60000"/>
              <a:lumOff val="40000"/>
            </a:schemeClr>
          </a:solidFill>
          <a:ln w="19050">
            <a:solidFill>
              <a:schemeClr val="lt1"/>
            </a:solidFill>
          </a:ln>
          <a:effectLst/>
        </c:spPr>
      </c:pivotFmt>
      <c:pivotFmt>
        <c:idx val="14"/>
        <c:spPr>
          <a:solidFill>
            <a:srgbClr val="FF0000"/>
          </a:solidFill>
          <a:ln w="19050">
            <a:solidFill>
              <a:schemeClr val="lt1"/>
            </a:solidFill>
          </a:ln>
          <a:effectLst/>
        </c:spPr>
        <c:dLbl>
          <c:idx val="0"/>
          <c:layout>
            <c:manualLayout>
              <c:x val="-6.0245689607512302E-2"/>
              <c:y val="1.0166877288487088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'Tablas Dinámicas'!$B$100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6F0-43EC-AEAE-CF451E82D225}"/>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D6F0-43EC-AEAE-CF451E82D225}"/>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D6F0-43EC-AEAE-CF451E82D225}"/>
              </c:ext>
            </c:extLst>
          </c:dPt>
          <c:dLbls>
            <c:dLbl>
              <c:idx val="0"/>
              <c:layout>
                <c:manualLayout>
                  <c:x val="5.7694109513386924E-2"/>
                  <c:y val="4.348530507760604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6F0-43EC-AEAE-CF451E82D225}"/>
                </c:ext>
              </c:extLst>
            </c:dLbl>
            <c:dLbl>
              <c:idx val="2"/>
              <c:layout>
                <c:manualLayout>
                  <c:x val="-6.0245689607512302E-2"/>
                  <c:y val="1.016687728848708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6F0-43EC-AEAE-CF451E82D225}"/>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Dinámicas'!$A$101:$A$104</c:f>
              <c:strCache>
                <c:ptCount val="3"/>
                <c:pt idx="0">
                  <c:v>En gestión</c:v>
                </c:pt>
                <c:pt idx="1">
                  <c:v>Realizada</c:v>
                </c:pt>
                <c:pt idx="2">
                  <c:v>Sin programar</c:v>
                </c:pt>
              </c:strCache>
            </c:strRef>
          </c:cat>
          <c:val>
            <c:numRef>
              <c:f>'Tablas Dinámicas'!$B$101:$B$104</c:f>
              <c:numCache>
                <c:formatCode>General</c:formatCode>
                <c:ptCount val="3"/>
                <c:pt idx="0">
                  <c:v>1</c:v>
                </c:pt>
                <c:pt idx="1">
                  <c:v>250</c:v>
                </c:pt>
                <c:pt idx="2">
                  <c:v>1</c:v>
                </c:pt>
              </c:numCache>
            </c:numRef>
          </c:val>
          <c:extLst>
            <c:ext xmlns:c16="http://schemas.microsoft.com/office/drawing/2014/chart" uri="{C3380CC4-5D6E-409C-BE32-E72D297353CC}">
              <c16:uniqueId val="{00000006-D6F0-43EC-AEAE-CF451E82D2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Actividades</a:t>
            </a:r>
            <a:r>
              <a:rPr lang="en-US" baseline="0"/>
              <a:t> completadas de M1 por IE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Dinámicas'!$A$109:$A$113</c:f>
              <c:strCache>
                <c:ptCount val="4"/>
                <c:pt idx="0">
                  <c:v>0</c:v>
                </c:pt>
                <c:pt idx="1">
                  <c:v>8</c:v>
                </c:pt>
                <c:pt idx="2">
                  <c:v>11</c:v>
                </c:pt>
                <c:pt idx="3">
                  <c:v>12</c:v>
                </c:pt>
              </c:strCache>
            </c:strRef>
          </c:cat>
          <c:val>
            <c:numRef>
              <c:f>'Tablas Dinámicas'!$B$109:$B$113</c:f>
              <c:numCache>
                <c:formatCode>General</c:formatCode>
                <c:ptCount val="4"/>
                <c:pt idx="0">
                  <c:v>1</c:v>
                </c:pt>
                <c:pt idx="1">
                  <c:v>1</c:v>
                </c:pt>
                <c:pt idx="2">
                  <c:v>227</c:v>
                </c:pt>
                <c:pt idx="3">
                  <c:v>23</c:v>
                </c:pt>
              </c:numCache>
            </c:numRef>
          </c:val>
          <c:extLst>
            <c:ext xmlns:c16="http://schemas.microsoft.com/office/drawing/2014/chart" uri="{C3380CC4-5D6E-409C-BE32-E72D297353CC}">
              <c16:uniqueId val="{00000000-3ACC-4C08-83A8-C710457A88EC}"/>
            </c:ext>
          </c:extLst>
        </c:ser>
        <c:dLbls>
          <c:showLegendKey val="0"/>
          <c:showVal val="0"/>
          <c:showCatName val="0"/>
          <c:showSerName val="0"/>
          <c:showPercent val="0"/>
          <c:showBubbleSize val="0"/>
        </c:dLbls>
        <c:gapWidth val="219"/>
        <c:overlap val="-27"/>
        <c:axId val="1268602472"/>
        <c:axId val="1268599520"/>
      </c:barChart>
      <c:catAx>
        <c:axId val="126860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68599520"/>
        <c:crosses val="autoZero"/>
        <c:auto val="0"/>
        <c:lblAlgn val="ctr"/>
        <c:lblOffset val="100"/>
        <c:noMultiLvlLbl val="0"/>
      </c:catAx>
      <c:valAx>
        <c:axId val="126859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68602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Dinámicas!PivotTable14</c:name>
    <c:fmtId val="5"/>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a:t>IE con visita de inicio (Momento 1)</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FFFF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pivotFmt>
      <c:pivotFmt>
        <c:idx val="6"/>
        <c:spPr>
          <a:solidFill>
            <a:srgbClr val="FFFF00"/>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pivotFmt>
      <c:pivotFmt>
        <c:idx val="10"/>
        <c:spPr>
          <a:solidFill>
            <a:srgbClr val="FFFF00"/>
          </a:solidFill>
          <a:ln w="19050">
            <a:solidFill>
              <a:schemeClr val="lt1"/>
            </a:solidFill>
          </a:ln>
          <a:effectLst/>
        </c:spPr>
      </c:pivotFmt>
      <c:pivotFmt>
        <c:idx val="11"/>
        <c:spPr>
          <a:solidFill>
            <a:srgbClr val="FF0000"/>
          </a:solidFill>
          <a:ln w="19050">
            <a:solidFill>
              <a:schemeClr val="lt1"/>
            </a:solidFill>
          </a:ln>
          <a:effectLst/>
        </c:spPr>
      </c:pivotFmt>
    </c:pivotFmts>
    <c:plotArea>
      <c:layout/>
      <c:pieChart>
        <c:varyColors val="1"/>
        <c:ser>
          <c:idx val="0"/>
          <c:order val="0"/>
          <c:tx>
            <c:strRef>
              <c:f>'Tablas Dinámicas'!$B$126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0E6B-4365-A79B-F09A5E68009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0E6B-4365-A79B-F09A5E6800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6B-4365-A79B-F09A5E6800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Dinámicas'!$A$127:$A$129</c:f>
              <c:strCache>
                <c:ptCount val="2"/>
                <c:pt idx="0">
                  <c:v>Realizada</c:v>
                </c:pt>
                <c:pt idx="1">
                  <c:v>Sin programar</c:v>
                </c:pt>
              </c:strCache>
            </c:strRef>
          </c:cat>
          <c:val>
            <c:numRef>
              <c:f>'Tablas Dinámicas'!$B$127:$B$129</c:f>
              <c:numCache>
                <c:formatCode>General</c:formatCode>
                <c:ptCount val="2"/>
                <c:pt idx="0">
                  <c:v>251</c:v>
                </c:pt>
                <c:pt idx="1">
                  <c:v>1</c:v>
                </c:pt>
              </c:numCache>
            </c:numRef>
          </c:val>
          <c:extLst>
            <c:ext xmlns:c16="http://schemas.microsoft.com/office/drawing/2014/chart" uri="{C3380CC4-5D6E-409C-BE32-E72D297353CC}">
              <c16:uniqueId val="{00000006-0E6B-4365-A79B-F09A5E6800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Dinámicas!PivotTable15</c:name>
    <c:fmtId val="3"/>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a:t>IE con visita de finalización </a:t>
            </a:r>
            <a:r>
              <a:rPr lang="en-US" sz="1300" b="0" i="0" u="none" strike="noStrike" baseline="0">
                <a:effectLst/>
              </a:rPr>
              <a:t>(Momento 1)</a:t>
            </a:r>
            <a:endParaRPr lang="en-US" sz="1300"/>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rgbClr val="FFFF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pivotFmt>
      <c:pivotFmt>
        <c:idx val="6"/>
        <c:spPr>
          <a:solidFill>
            <a:srgbClr val="FFFF00"/>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pivotFmt>
      <c:pivotFmt>
        <c:idx val="10"/>
        <c:spPr>
          <a:solidFill>
            <a:srgbClr val="FFFF00"/>
          </a:solidFill>
          <a:ln w="19050">
            <a:solidFill>
              <a:schemeClr val="lt1"/>
            </a:solidFill>
          </a:ln>
          <a:effectLst/>
        </c:spPr>
      </c:pivotFmt>
      <c:pivotFmt>
        <c:idx val="11"/>
        <c:spPr>
          <a:solidFill>
            <a:srgbClr val="FF0000"/>
          </a:solidFill>
          <a:ln w="19050">
            <a:solidFill>
              <a:schemeClr val="lt1"/>
            </a:solidFill>
          </a:ln>
          <a:effectLst/>
        </c:spPr>
      </c:pivotFmt>
    </c:pivotFmts>
    <c:plotArea>
      <c:layout/>
      <c:pieChart>
        <c:varyColors val="1"/>
        <c:ser>
          <c:idx val="0"/>
          <c:order val="0"/>
          <c:tx>
            <c:strRef>
              <c:f>'Tablas Dinámicas'!$B$134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977-40A2-832A-23FBE2BD5B0D}"/>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2977-40A2-832A-23FBE2BD5B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77-40A2-832A-23FBE2BD5B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Dinámicas'!$A$135:$A$137</c:f>
              <c:strCache>
                <c:ptCount val="2"/>
                <c:pt idx="0">
                  <c:v>Realizada</c:v>
                </c:pt>
                <c:pt idx="1">
                  <c:v>Sin programar</c:v>
                </c:pt>
              </c:strCache>
            </c:strRef>
          </c:cat>
          <c:val>
            <c:numRef>
              <c:f>'Tablas Dinámicas'!$B$135:$B$137</c:f>
              <c:numCache>
                <c:formatCode>General</c:formatCode>
                <c:ptCount val="2"/>
                <c:pt idx="0">
                  <c:v>242</c:v>
                </c:pt>
                <c:pt idx="1">
                  <c:v>10</c:v>
                </c:pt>
              </c:numCache>
            </c:numRef>
          </c:val>
          <c:extLst>
            <c:ext xmlns:c16="http://schemas.microsoft.com/office/drawing/2014/chart" uri="{C3380CC4-5D6E-409C-BE32-E72D297353CC}">
              <c16:uniqueId val="{00000006-2977-40A2-832A-23FBE2BD5B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 de avance Momento 1 por Mentor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tx>
            <c:strRef>
              <c:f>'Tablas Dinámicas'!$B$159</c:f>
              <c:strCache>
                <c:ptCount val="1"/>
                <c:pt idx="0">
                  <c:v>% de avance Momento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Dinámicas'!$A$160:$A$195</c:f>
              <c:strCache>
                <c:ptCount val="36"/>
                <c:pt idx="0">
                  <c:v>Alejandra María Narváez Camayo</c:v>
                </c:pt>
                <c:pt idx="1">
                  <c:v>Alexandra Valencia</c:v>
                </c:pt>
                <c:pt idx="2">
                  <c:v>Ana Elvira Venté Mancilla</c:v>
                </c:pt>
                <c:pt idx="3">
                  <c:v>Anabell Zúñiga</c:v>
                </c:pt>
                <c:pt idx="4">
                  <c:v>Angelica Maria Mora Guerrero</c:v>
                </c:pt>
                <c:pt idx="5">
                  <c:v>Camilo Hernán Villota Ibarra</c:v>
                </c:pt>
                <c:pt idx="6">
                  <c:v>Camilo Jr Torres Quiñones</c:v>
                </c:pt>
                <c:pt idx="7">
                  <c:v>Carolina Timaná Burbano</c:v>
                </c:pt>
                <c:pt idx="8">
                  <c:v>César Augusto Gaviria Herrera</c:v>
                </c:pt>
                <c:pt idx="9">
                  <c:v>Daniel Fidencio Cortes Mora</c:v>
                </c:pt>
                <c:pt idx="10">
                  <c:v>Dayana Vanesa Abad Rendón</c:v>
                </c:pt>
                <c:pt idx="11">
                  <c:v>Diana Alejandra Wilches Silva</c:v>
                </c:pt>
                <c:pt idx="12">
                  <c:v>Diana Paola Gonzalez Campos</c:v>
                </c:pt>
                <c:pt idx="13">
                  <c:v>Erika Nela Miranda Martínez</c:v>
                </c:pt>
                <c:pt idx="14">
                  <c:v>Francy Liliana Segura Jiménez</c:v>
                </c:pt>
                <c:pt idx="15">
                  <c:v>Fredy Alexander Castellanos Avila</c:v>
                </c:pt>
                <c:pt idx="16">
                  <c:v>Gilberto Arturo Luna Beltran</c:v>
                </c:pt>
                <c:pt idx="17">
                  <c:v>Hernando Manrique</c:v>
                </c:pt>
                <c:pt idx="18">
                  <c:v>Iriam Viviana Ganem López</c:v>
                </c:pt>
                <c:pt idx="19">
                  <c:v>Jairo David Cabarcas Escobar</c:v>
                </c:pt>
                <c:pt idx="20">
                  <c:v>Jhon Jairo Balcarcer Garces</c:v>
                </c:pt>
                <c:pt idx="21">
                  <c:v>Johana Isabel De Hoyos Guzmán</c:v>
                </c:pt>
                <c:pt idx="22">
                  <c:v>Johny Alexander Carlosama</c:v>
                </c:pt>
                <c:pt idx="23">
                  <c:v>Juan Diego Botero Marín</c:v>
                </c:pt>
                <c:pt idx="24">
                  <c:v>Lady Liliana Mora Pineda</c:v>
                </c:pt>
                <c:pt idx="25">
                  <c:v>Lina Fernanda Ortega Bermon</c:v>
                </c:pt>
                <c:pt idx="26">
                  <c:v>Luis Miguel Franco Cardona</c:v>
                </c:pt>
                <c:pt idx="27">
                  <c:v>Luz Adriana Medina Dussan</c:v>
                </c:pt>
                <c:pt idx="28">
                  <c:v>Maria Carolina Dominguez Gomez</c:v>
                </c:pt>
                <c:pt idx="29">
                  <c:v>Mario Alejandro Rincon Guzman</c:v>
                </c:pt>
                <c:pt idx="30">
                  <c:v>Miryam Viviana Rodríguez Villada</c:v>
                </c:pt>
                <c:pt idx="31">
                  <c:v>Monica Katerine Cristancho Vega</c:v>
                </c:pt>
                <c:pt idx="32">
                  <c:v>Mónica Yajaira Cote Durán</c:v>
                </c:pt>
                <c:pt idx="33">
                  <c:v>Mónica Yazmín Giraldo Osorio</c:v>
                </c:pt>
                <c:pt idx="34">
                  <c:v>Veruska Joice Arteaga Cabrales</c:v>
                </c:pt>
                <c:pt idx="35">
                  <c:v>Vilda Margarita Gómez Ruiz</c:v>
                </c:pt>
              </c:strCache>
            </c:strRef>
          </c:cat>
          <c:val>
            <c:numRef>
              <c:f>'Tablas Dinámicas'!$B$160:$B$195</c:f>
              <c:numCache>
                <c:formatCode>0.0%</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0.8571428571428571</c:v>
                </c:pt>
                <c:pt idx="20">
                  <c:v>1</c:v>
                </c:pt>
                <c:pt idx="21">
                  <c:v>1</c:v>
                </c:pt>
                <c:pt idx="22">
                  <c:v>1</c:v>
                </c:pt>
                <c:pt idx="23">
                  <c:v>1</c:v>
                </c:pt>
                <c:pt idx="24">
                  <c:v>1</c:v>
                </c:pt>
                <c:pt idx="25">
                  <c:v>1</c:v>
                </c:pt>
                <c:pt idx="26">
                  <c:v>1</c:v>
                </c:pt>
                <c:pt idx="27">
                  <c:v>1</c:v>
                </c:pt>
                <c:pt idx="28">
                  <c:v>1</c:v>
                </c:pt>
                <c:pt idx="29">
                  <c:v>1</c:v>
                </c:pt>
                <c:pt idx="30">
                  <c:v>1</c:v>
                </c:pt>
                <c:pt idx="31">
                  <c:v>1</c:v>
                </c:pt>
                <c:pt idx="32">
                  <c:v>0.97619047619047616</c:v>
                </c:pt>
                <c:pt idx="33">
                  <c:v>1</c:v>
                </c:pt>
                <c:pt idx="34">
                  <c:v>0.9642857142857143</c:v>
                </c:pt>
                <c:pt idx="35">
                  <c:v>1</c:v>
                </c:pt>
              </c:numCache>
            </c:numRef>
          </c:val>
          <c:extLst>
            <c:ext xmlns:c16="http://schemas.microsoft.com/office/drawing/2014/chart" uri="{C3380CC4-5D6E-409C-BE32-E72D297353CC}">
              <c16:uniqueId val="{00000000-F2F0-4B0C-B10B-D303CB8FDD77}"/>
            </c:ext>
          </c:extLst>
        </c:ser>
        <c:dLbls>
          <c:showLegendKey val="0"/>
          <c:showVal val="0"/>
          <c:showCatName val="0"/>
          <c:showSerName val="0"/>
          <c:showPercent val="0"/>
          <c:showBubbleSize val="0"/>
        </c:dLbls>
        <c:gapWidth val="182"/>
        <c:axId val="1169282456"/>
        <c:axId val="1169282784"/>
      </c:barChart>
      <c:catAx>
        <c:axId val="1169282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9282784"/>
        <c:crosses val="autoZero"/>
        <c:auto val="1"/>
        <c:lblAlgn val="ctr"/>
        <c:lblOffset val="100"/>
        <c:noMultiLvlLbl val="0"/>
      </c:catAx>
      <c:valAx>
        <c:axId val="11692827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9282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a:t>
            </a:r>
            <a:r>
              <a:rPr lang="en-US" baseline="0"/>
              <a:t>  1 - Llamada Inicial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'Tablas Dinámicas'!$B$1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D16-40B3-B87D-386AABAECA2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D16-40B3-B87D-386AABAECA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8F39-4F66-A275-951AF96475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8F39-4F66-A275-951AF96475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Dinámicas'!$A$2:$A$4</c:f>
              <c:strCache>
                <c:ptCount val="2"/>
                <c:pt idx="0">
                  <c:v>Realizada</c:v>
                </c:pt>
                <c:pt idx="1">
                  <c:v>Sin programar</c:v>
                </c:pt>
              </c:strCache>
            </c:strRef>
          </c:cat>
          <c:val>
            <c:numRef>
              <c:f>'Tablas Dinámicas'!$B$2:$B$4</c:f>
              <c:numCache>
                <c:formatCode>General</c:formatCode>
                <c:ptCount val="2"/>
                <c:pt idx="0">
                  <c:v>251</c:v>
                </c:pt>
                <c:pt idx="1">
                  <c:v>1</c:v>
                </c:pt>
              </c:numCache>
            </c:numRef>
          </c:val>
          <c:extLst>
            <c:ext xmlns:c16="http://schemas.microsoft.com/office/drawing/2014/chart" uri="{C3380CC4-5D6E-409C-BE32-E72D297353CC}">
              <c16:uniqueId val="{00000000-8F39-4F66-A275-951AF96475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2 - Reunión Inicial</a:t>
            </a:r>
            <a:r>
              <a:rPr lang="en-US" baseline="0"/>
              <a:t> Directivos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rgbClr val="FFFF00"/>
          </a:solidFill>
          <a:ln w="19050">
            <a:solidFill>
              <a:schemeClr val="lt1"/>
            </a:solidFill>
          </a:ln>
          <a:effectLst/>
        </c:spPr>
      </c:pivotFmt>
      <c:pivotFmt>
        <c:idx val="4"/>
        <c:spPr>
          <a:solidFill>
            <a:srgbClr val="FF0000"/>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'Tablas Dinámicas'!$B$9</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5-2662-4C47-8B45-543CB007939F}"/>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4-2662-4C47-8B45-543CB00793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662-4C47-8B45-543CB00793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6D-4D85-B261-03DFFD834C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66-4200-AE72-BEE23AEBB6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Dinámicas'!$A$10:$A$12</c:f>
              <c:strCache>
                <c:ptCount val="2"/>
                <c:pt idx="0">
                  <c:v>Realizada</c:v>
                </c:pt>
                <c:pt idx="1">
                  <c:v>Sin programar</c:v>
                </c:pt>
              </c:strCache>
            </c:strRef>
          </c:cat>
          <c:val>
            <c:numRef>
              <c:f>'Tablas Dinámicas'!$B$10:$B$12</c:f>
              <c:numCache>
                <c:formatCode>General</c:formatCode>
                <c:ptCount val="2"/>
                <c:pt idx="0">
                  <c:v>251</c:v>
                </c:pt>
                <c:pt idx="1">
                  <c:v>1</c:v>
                </c:pt>
              </c:numCache>
            </c:numRef>
          </c:val>
          <c:extLst>
            <c:ext xmlns:c16="http://schemas.microsoft.com/office/drawing/2014/chart" uri="{C3380CC4-5D6E-409C-BE32-E72D297353CC}">
              <c16:uniqueId val="{00000000-2662-4C47-8B45-543CB00793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3 - Encuesta Directivos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rgbClr val="FFFF00"/>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'Tablas Dinámicas'!$B$18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C-98D9-4BDA-A6EE-D64937656FF3}"/>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D-98D9-4BDA-A6EE-D64937656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A-98D9-4BDA-A6EE-D64937656F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B-98D9-4BDA-A6EE-D64937656F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30-4EF0-9DC0-7CF6F51E64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Dinámicas'!$A$19:$A$21</c:f>
              <c:strCache>
                <c:ptCount val="2"/>
                <c:pt idx="0">
                  <c:v>Realizada</c:v>
                </c:pt>
                <c:pt idx="1">
                  <c:v>Sin programar</c:v>
                </c:pt>
              </c:strCache>
            </c:strRef>
          </c:cat>
          <c:val>
            <c:numRef>
              <c:f>'Tablas Dinámicas'!$B$19:$B$21</c:f>
              <c:numCache>
                <c:formatCode>General</c:formatCode>
                <c:ptCount val="2"/>
                <c:pt idx="0">
                  <c:v>251</c:v>
                </c:pt>
                <c:pt idx="1">
                  <c:v>1</c:v>
                </c:pt>
              </c:numCache>
            </c:numRef>
          </c:val>
          <c:extLst>
            <c:ext xmlns:c16="http://schemas.microsoft.com/office/drawing/2014/chart" uri="{C3380CC4-5D6E-409C-BE32-E72D297353CC}">
              <c16:uniqueId val="{00000009-98D9-4BDA-A6EE-D64937656F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Dinámicas!PivotTable2</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300"/>
              <a:t>Actividad 2 - Reunión Inicial</a:t>
            </a:r>
            <a:r>
              <a:rPr lang="en-US" sz="1300" baseline="0"/>
              <a:t> Directivos</a:t>
            </a:r>
            <a:endParaRPr lang="en-US" sz="13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FFF00"/>
          </a:solidFill>
          <a:ln w="19050">
            <a:solidFill>
              <a:schemeClr val="lt1"/>
            </a:solidFill>
          </a:ln>
          <a:effectLst/>
        </c:spPr>
        <c:dLbl>
          <c:idx val="0"/>
          <c:layout>
            <c:manualLayout>
              <c:x val="5.5305607925769842E-2"/>
              <c:y val="-6.61207349081364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6">
              <a:lumMod val="60000"/>
              <a:lumOff val="40000"/>
            </a:schemeClr>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chemeClr val="accent2"/>
          </a:solidFill>
          <a:ln w="19050">
            <a:solidFill>
              <a:schemeClr val="lt1"/>
            </a:solidFill>
          </a:ln>
          <a:effectLst/>
        </c:spPr>
        <c:dLbl>
          <c:idx val="0"/>
          <c:layout>
            <c:manualLayout>
              <c:x val="-3.1088980074673766E-2"/>
              <c:y val="8.604724409448819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s>
    <c:plotArea>
      <c:layout/>
      <c:pieChart>
        <c:varyColors val="1"/>
        <c:ser>
          <c:idx val="0"/>
          <c:order val="0"/>
          <c:tx>
            <c:strRef>
              <c:f>'Tablas Dinámicas'!$B$9</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366-4364-9F90-6EA893E7B9E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F366-4364-9F90-6EA893E7B9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66-4364-9F90-6EA893E7B9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58-4723-9C05-D1874D46F2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E1-4850-9BC1-BD96A306E7E2}"/>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Dinámicas'!$A$10:$A$12</c:f>
              <c:strCache>
                <c:ptCount val="2"/>
                <c:pt idx="0">
                  <c:v>Realizada</c:v>
                </c:pt>
                <c:pt idx="1">
                  <c:v>Sin programar</c:v>
                </c:pt>
              </c:strCache>
            </c:strRef>
          </c:cat>
          <c:val>
            <c:numRef>
              <c:f>'Tablas Dinámicas'!$B$10:$B$12</c:f>
              <c:numCache>
                <c:formatCode>General</c:formatCode>
                <c:ptCount val="2"/>
                <c:pt idx="0">
                  <c:v>251</c:v>
                </c:pt>
                <c:pt idx="1">
                  <c:v>1</c:v>
                </c:pt>
              </c:numCache>
            </c:numRef>
          </c:val>
          <c:extLst>
            <c:ext xmlns:c16="http://schemas.microsoft.com/office/drawing/2014/chart" uri="{C3380CC4-5D6E-409C-BE32-E72D297353CC}">
              <c16:uniqueId val="{00000006-F366-4364-9F90-6EA893E7B9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4 - PPT Programa a Directivos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rgbClr val="FFFF00"/>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rgbClr val="FFFF00"/>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'Tablas Dinámicas'!$B$27</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C-13C0-456A-8080-AF4D44D9C98A}"/>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13C0-456A-8080-AF4D44D9C9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A-13C0-456A-8080-AF4D44D9C9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B-13C0-456A-8080-AF4D44D9C9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AF-46D0-8116-6587214EB7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Dinámicas'!$A$28:$A$30</c:f>
              <c:strCache>
                <c:ptCount val="2"/>
                <c:pt idx="0">
                  <c:v>Realizada</c:v>
                </c:pt>
                <c:pt idx="1">
                  <c:v>Sin programar</c:v>
                </c:pt>
              </c:strCache>
            </c:strRef>
          </c:cat>
          <c:val>
            <c:numRef>
              <c:f>'Tablas Dinámicas'!$B$28:$B$30</c:f>
              <c:numCache>
                <c:formatCode>General</c:formatCode>
                <c:ptCount val="2"/>
                <c:pt idx="0">
                  <c:v>251</c:v>
                </c:pt>
                <c:pt idx="1">
                  <c:v>1</c:v>
                </c:pt>
              </c:numCache>
            </c:numRef>
          </c:val>
          <c:extLst>
            <c:ext xmlns:c16="http://schemas.microsoft.com/office/drawing/2014/chart" uri="{C3380CC4-5D6E-409C-BE32-E72D297353CC}">
              <c16:uniqueId val="{00000009-13C0-456A-8080-AF4D44D9C9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5 - PPT</a:t>
            </a:r>
            <a:r>
              <a:rPr lang="en-US" baseline="0"/>
              <a:t> Programa a Docentes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FF00"/>
          </a:solidFill>
          <a:ln w="19050">
            <a:solidFill>
              <a:schemeClr val="lt1"/>
            </a:solidFill>
          </a:ln>
          <a:effectLst/>
        </c:spPr>
      </c:pivotFmt>
      <c:pivotFmt>
        <c:idx val="5"/>
        <c:spPr>
          <a:solidFill>
            <a:srgbClr val="FFFF00"/>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rgbClr val="FF0000"/>
          </a:solidFill>
          <a:ln w="19050">
            <a:solidFill>
              <a:schemeClr val="lt1"/>
            </a:solidFill>
          </a:ln>
          <a:effectLst/>
        </c:spPr>
      </c:pivotFmt>
    </c:pivotFmts>
    <c:plotArea>
      <c:layout/>
      <c:pieChart>
        <c:varyColors val="1"/>
        <c:ser>
          <c:idx val="0"/>
          <c:order val="0"/>
          <c:tx>
            <c:strRef>
              <c:f>'Tablas Dinámicas'!$B$36</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9-385C-4D41-B97D-114A5C488B67}"/>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6-385C-4D41-B97D-114A5C488B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385C-4D41-B97D-114A5C488B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5C-4D41-B97D-114A5C488B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80-45D8-88BE-D03F6CCB3C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Dinámicas'!$A$37:$A$39</c:f>
              <c:strCache>
                <c:ptCount val="2"/>
                <c:pt idx="0">
                  <c:v>Realizada</c:v>
                </c:pt>
                <c:pt idx="1">
                  <c:v>Sin programar</c:v>
                </c:pt>
              </c:strCache>
            </c:strRef>
          </c:cat>
          <c:val>
            <c:numRef>
              <c:f>'Tablas Dinámicas'!$B$37:$B$39</c:f>
              <c:numCache>
                <c:formatCode>General</c:formatCode>
                <c:ptCount val="2"/>
                <c:pt idx="0">
                  <c:v>251</c:v>
                </c:pt>
                <c:pt idx="1">
                  <c:v>1</c:v>
                </c:pt>
              </c:numCache>
            </c:numRef>
          </c:val>
          <c:extLst>
            <c:ext xmlns:c16="http://schemas.microsoft.com/office/drawing/2014/chart" uri="{C3380CC4-5D6E-409C-BE32-E72D297353CC}">
              <c16:uniqueId val="{00000005-385C-4D41-B97D-114A5C488B6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6 - Encuesta Docentes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FFFF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rgbClr val="FFFF00"/>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'Tablas Dinámicas'!$B$45</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7-8511-48B5-9860-025A9D64F38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6-8511-48B5-9860-025A9D64F3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11-48B5-9860-025A9D64F3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8511-48B5-9860-025A9D64F3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2A-4DA9-8F5B-78318402FA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Dinámicas'!$A$46:$A$48</c:f>
              <c:strCache>
                <c:ptCount val="2"/>
                <c:pt idx="0">
                  <c:v>Realizada</c:v>
                </c:pt>
                <c:pt idx="1">
                  <c:v>Sin programar</c:v>
                </c:pt>
              </c:strCache>
            </c:strRef>
          </c:cat>
          <c:val>
            <c:numRef>
              <c:f>'Tablas Dinámicas'!$B$46:$B$48</c:f>
              <c:numCache>
                <c:formatCode>General</c:formatCode>
                <c:ptCount val="2"/>
                <c:pt idx="0">
                  <c:v>251</c:v>
                </c:pt>
                <c:pt idx="1">
                  <c:v>1</c:v>
                </c:pt>
              </c:numCache>
            </c:numRef>
          </c:val>
          <c:extLst>
            <c:ext xmlns:c16="http://schemas.microsoft.com/office/drawing/2014/chart" uri="{C3380CC4-5D6E-409C-BE32-E72D297353CC}">
              <c16:uniqueId val="{00000003-8511-48B5-9860-025A9D64F38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7 - Taller PC Docentes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FFC00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pivotFmt>
      <c:pivotFmt>
        <c:idx val="7"/>
        <c:spPr>
          <a:solidFill>
            <a:srgbClr val="FFFF00"/>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rgbClr val="FF0000"/>
          </a:solidFill>
          <a:ln w="19050">
            <a:solidFill>
              <a:schemeClr val="lt1"/>
            </a:solidFill>
          </a:ln>
          <a:effectLst/>
        </c:spPr>
      </c:pivotFmt>
    </c:pivotFmts>
    <c:plotArea>
      <c:layout/>
      <c:pieChart>
        <c:varyColors val="1"/>
        <c:ser>
          <c:idx val="0"/>
          <c:order val="0"/>
          <c:tx>
            <c:strRef>
              <c:f>'Tablas Dinámicas'!$B$54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D-92A2-4257-9AAC-1073004A189B}"/>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C-92A2-4257-9AAC-1073004A189B}"/>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B-92A2-4257-9AAC-1073004A18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92A2-4257-9AAC-1073004A18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5D-4157-997A-A0B739A423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Dinámicas'!$A$55:$A$58</c:f>
              <c:strCache>
                <c:ptCount val="3"/>
                <c:pt idx="0">
                  <c:v>Programada</c:v>
                </c:pt>
                <c:pt idx="1">
                  <c:v>Realizada</c:v>
                </c:pt>
                <c:pt idx="2">
                  <c:v>Sin programar</c:v>
                </c:pt>
              </c:strCache>
            </c:strRef>
          </c:cat>
          <c:val>
            <c:numRef>
              <c:f>'Tablas Dinámicas'!$B$55:$B$58</c:f>
              <c:numCache>
                <c:formatCode>General</c:formatCode>
                <c:ptCount val="3"/>
                <c:pt idx="0">
                  <c:v>1</c:v>
                </c:pt>
                <c:pt idx="1">
                  <c:v>250</c:v>
                </c:pt>
                <c:pt idx="2">
                  <c:v>1</c:v>
                </c:pt>
              </c:numCache>
            </c:numRef>
          </c:val>
          <c:extLst>
            <c:ext xmlns:c16="http://schemas.microsoft.com/office/drawing/2014/chart" uri="{C3380CC4-5D6E-409C-BE32-E72D297353CC}">
              <c16:uniqueId val="{00000009-92A2-4257-9AAC-1073004A18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8 - Encuesta Estudiantes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pivotFmt>
      <c:pivotFmt>
        <c:idx val="7"/>
        <c:spPr>
          <a:solidFill>
            <a:srgbClr val="FFFF00"/>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'Tablas Dinámicas'!$B$63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D-5ACA-41A3-AAC6-B8D3CFD317D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C-5ACA-41A3-AAC6-B8D3CFD317D1}"/>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B-5ACA-41A3-AAC6-B8D3CFD317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5ACA-41A3-AAC6-B8D3CFD317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0D-4E29-ADC1-938F7FDA8B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Dinámicas'!$A$64:$A$67</c:f>
              <c:strCache>
                <c:ptCount val="3"/>
                <c:pt idx="0">
                  <c:v>Programada</c:v>
                </c:pt>
                <c:pt idx="1">
                  <c:v>Realizada</c:v>
                </c:pt>
                <c:pt idx="2">
                  <c:v>Sin programar</c:v>
                </c:pt>
              </c:strCache>
            </c:strRef>
          </c:cat>
          <c:val>
            <c:numRef>
              <c:f>'Tablas Dinámicas'!$B$64:$B$67</c:f>
              <c:numCache>
                <c:formatCode>General</c:formatCode>
                <c:ptCount val="3"/>
                <c:pt idx="0">
                  <c:v>1</c:v>
                </c:pt>
                <c:pt idx="1">
                  <c:v>250</c:v>
                </c:pt>
                <c:pt idx="2">
                  <c:v>1</c:v>
                </c:pt>
              </c:numCache>
            </c:numRef>
          </c:val>
          <c:extLst>
            <c:ext xmlns:c16="http://schemas.microsoft.com/office/drawing/2014/chart" uri="{C3380CC4-5D6E-409C-BE32-E72D297353CC}">
              <c16:uniqueId val="{00000009-5ACA-41A3-AAC6-B8D3CFD317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Actividad 9 -</a:t>
            </a:r>
            <a:r>
              <a:rPr lang="en-GB" baseline="0"/>
              <a:t> Inventario Infraestructura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rgbClr val="FF0000"/>
          </a:solidFill>
          <a:ln w="19050">
            <a:solidFill>
              <a:schemeClr val="lt1"/>
            </a:solidFill>
          </a:ln>
          <a:effectLst/>
        </c:spPr>
      </c:pivotFmt>
    </c:pivotFmts>
    <c:plotArea>
      <c:layout/>
      <c:pieChart>
        <c:varyColors val="1"/>
        <c:ser>
          <c:idx val="0"/>
          <c:order val="0"/>
          <c:tx>
            <c:strRef>
              <c:f>'Tablas Dinámicas'!$B$72</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13-E27A-4450-9477-2C58C2EE2333}"/>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12-E27A-4450-9477-2C58C2EE23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E27A-4450-9477-2C58C2EE23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E27A-4450-9477-2C58C2EE23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97-4CE8-87B3-FDA588CE4AD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Dinámicas'!$A$73:$A$75</c:f>
              <c:strCache>
                <c:ptCount val="2"/>
                <c:pt idx="0">
                  <c:v>Realizada</c:v>
                </c:pt>
                <c:pt idx="1">
                  <c:v>Sin programar</c:v>
                </c:pt>
              </c:strCache>
            </c:strRef>
          </c:cat>
          <c:val>
            <c:numRef>
              <c:f>'Tablas Dinámicas'!$B$73:$B$75</c:f>
              <c:numCache>
                <c:formatCode>General</c:formatCode>
                <c:ptCount val="2"/>
                <c:pt idx="0">
                  <c:v>251</c:v>
                </c:pt>
                <c:pt idx="1">
                  <c:v>1</c:v>
                </c:pt>
              </c:numCache>
            </c:numRef>
          </c:val>
          <c:extLst>
            <c:ext xmlns:c16="http://schemas.microsoft.com/office/drawing/2014/chart" uri="{C3380CC4-5D6E-409C-BE32-E72D297353CC}">
              <c16:uniqueId val="{0000000F-E27A-4450-9477-2C58C2EE23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10 - Entrevista líder Informática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rgbClr val="FF0000"/>
          </a:solidFill>
          <a:ln w="19050">
            <a:solidFill>
              <a:schemeClr val="lt1"/>
            </a:solidFill>
          </a:ln>
          <a:effectLst/>
        </c:spPr>
      </c:pivotFmt>
    </c:pivotFmts>
    <c:plotArea>
      <c:layout/>
      <c:pieChart>
        <c:varyColors val="1"/>
        <c:ser>
          <c:idx val="0"/>
          <c:order val="0"/>
          <c:tx>
            <c:strRef>
              <c:f>'Tablas Dinámicas'!$B$81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56BB-4AD8-A401-F8AB6F9405BA}"/>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4-56BB-4AD8-A401-F8AB6F9405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56BB-4AD8-A401-F8AB6F9405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56BB-4AD8-A401-F8AB6F9405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93-4694-B83F-CFF5B28942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Dinámicas'!$A$82:$A$84</c:f>
              <c:strCache>
                <c:ptCount val="2"/>
                <c:pt idx="0">
                  <c:v>Realizada</c:v>
                </c:pt>
                <c:pt idx="1">
                  <c:v>Sin programar</c:v>
                </c:pt>
              </c:strCache>
            </c:strRef>
          </c:cat>
          <c:val>
            <c:numRef>
              <c:f>'Tablas Dinámicas'!$B$82:$B$84</c:f>
              <c:numCache>
                <c:formatCode>General</c:formatCode>
                <c:ptCount val="2"/>
                <c:pt idx="0">
                  <c:v>251</c:v>
                </c:pt>
                <c:pt idx="1">
                  <c:v>1</c:v>
                </c:pt>
              </c:numCache>
            </c:numRef>
          </c:val>
          <c:extLst>
            <c:ext xmlns:c16="http://schemas.microsoft.com/office/drawing/2014/chart" uri="{C3380CC4-5D6E-409C-BE32-E72D297353CC}">
              <c16:uniqueId val="{00000000-56BB-4AD8-A401-F8AB6F9405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11 - Observación en</a:t>
            </a:r>
            <a:r>
              <a:rPr lang="en-US" baseline="0"/>
              <a:t> el aula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rgbClr val="FFFF00"/>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5">
              <a:lumMod val="75000"/>
            </a:schemeClr>
          </a:solidFill>
          <a:ln w="19050">
            <a:solidFill>
              <a:schemeClr val="lt1"/>
            </a:solidFill>
          </a:ln>
          <a:effectLst/>
        </c:spPr>
      </c:pivotFmt>
      <c:pivotFmt>
        <c:idx val="6"/>
        <c:spPr>
          <a:solidFill>
            <a:schemeClr val="accent5">
              <a:lumMod val="75000"/>
            </a:schemeClr>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'Tablas Dinámicas'!$B$90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B7D0-40F4-B420-E2888D8DEE88}"/>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6-B7D0-40F4-B420-E2888D8DEE88}"/>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B7D0-40F4-B420-E2888D8DEE88}"/>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3-B7D0-40F4-B420-E2888D8DEE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B7D0-40F4-B420-E2888D8DEE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F81-4E6C-9433-61102F1442B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Dinámicas'!$A$91:$A$95</c:f>
              <c:strCache>
                <c:ptCount val="4"/>
                <c:pt idx="0">
                  <c:v>En gestión</c:v>
                </c:pt>
                <c:pt idx="1">
                  <c:v>NO aplica fichas</c:v>
                </c:pt>
                <c:pt idx="2">
                  <c:v>Realizada</c:v>
                </c:pt>
                <c:pt idx="3">
                  <c:v>Sin programar</c:v>
                </c:pt>
              </c:strCache>
            </c:strRef>
          </c:cat>
          <c:val>
            <c:numRef>
              <c:f>'Tablas Dinámicas'!$B$91:$B$95</c:f>
              <c:numCache>
                <c:formatCode>General</c:formatCode>
                <c:ptCount val="4"/>
                <c:pt idx="0">
                  <c:v>2</c:v>
                </c:pt>
                <c:pt idx="1">
                  <c:v>226</c:v>
                </c:pt>
                <c:pt idx="2">
                  <c:v>23</c:v>
                </c:pt>
                <c:pt idx="3">
                  <c:v>1</c:v>
                </c:pt>
              </c:numCache>
            </c:numRef>
          </c:val>
          <c:extLst>
            <c:ext xmlns:c16="http://schemas.microsoft.com/office/drawing/2014/chart" uri="{C3380CC4-5D6E-409C-BE32-E72D297353CC}">
              <c16:uniqueId val="{00000000-B7D0-40F4-B420-E2888D8DEE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12 - Recolección Documental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rgbClr val="FF0000"/>
          </a:solidFill>
          <a:ln w="19050">
            <a:solidFill>
              <a:schemeClr val="lt1"/>
            </a:solidFill>
          </a:ln>
          <a:effectLst/>
        </c:spPr>
      </c:pivotFmt>
      <c:pivotFmt>
        <c:idx val="5"/>
        <c:spPr>
          <a:solidFill>
            <a:schemeClr val="accent6">
              <a:lumMod val="60000"/>
              <a:lumOff val="40000"/>
            </a:schemeClr>
          </a:solidFill>
          <a:ln w="19050">
            <a:solidFill>
              <a:schemeClr val="lt1"/>
            </a:solidFill>
          </a:ln>
          <a:effectLst/>
        </c:spPr>
      </c:pivotFmt>
      <c:pivotFmt>
        <c:idx val="6"/>
        <c:spPr>
          <a:solidFill>
            <a:srgbClr val="FF0000"/>
          </a:solidFill>
          <a:ln w="19050">
            <a:solidFill>
              <a:schemeClr val="lt1"/>
            </a:solidFill>
          </a:ln>
          <a:effectLst/>
        </c:spPr>
      </c:pivotFmt>
    </c:pivotFmts>
    <c:plotArea>
      <c:layout/>
      <c:pieChart>
        <c:varyColors val="1"/>
        <c:ser>
          <c:idx val="0"/>
          <c:order val="0"/>
          <c:tx>
            <c:strRef>
              <c:f>'Tablas Dinámicas'!$B$100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4-43AA-442E-8219-CDF262532658}"/>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43AA-442E-8219-CDF26253265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2-43AA-442E-8219-CDF2625326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Dinámicas'!$A$101:$A$104</c:f>
              <c:strCache>
                <c:ptCount val="3"/>
                <c:pt idx="0">
                  <c:v>En gestión</c:v>
                </c:pt>
                <c:pt idx="1">
                  <c:v>Realizada</c:v>
                </c:pt>
                <c:pt idx="2">
                  <c:v>Sin programar</c:v>
                </c:pt>
              </c:strCache>
            </c:strRef>
          </c:cat>
          <c:val>
            <c:numRef>
              <c:f>'Tablas Dinámicas'!$B$101:$B$104</c:f>
              <c:numCache>
                <c:formatCode>General</c:formatCode>
                <c:ptCount val="3"/>
                <c:pt idx="0">
                  <c:v>1</c:v>
                </c:pt>
                <c:pt idx="1">
                  <c:v>250</c:v>
                </c:pt>
                <c:pt idx="2">
                  <c:v>1</c:v>
                </c:pt>
              </c:numCache>
            </c:numRef>
          </c:val>
          <c:extLst>
            <c:ext xmlns:c16="http://schemas.microsoft.com/office/drawing/2014/chart" uri="{C3380CC4-5D6E-409C-BE32-E72D297353CC}">
              <c16:uniqueId val="{00000000-43AA-442E-8219-CDF2625326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Actividades</a:t>
            </a:r>
            <a:r>
              <a:rPr lang="en-US" baseline="0"/>
              <a:t> completadas de M1 por IE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Dinámicas'!$A$109:$A$113</c:f>
              <c:strCache>
                <c:ptCount val="4"/>
                <c:pt idx="0">
                  <c:v>0</c:v>
                </c:pt>
                <c:pt idx="1">
                  <c:v>8</c:v>
                </c:pt>
                <c:pt idx="2">
                  <c:v>11</c:v>
                </c:pt>
                <c:pt idx="3">
                  <c:v>12</c:v>
                </c:pt>
              </c:strCache>
            </c:strRef>
          </c:cat>
          <c:val>
            <c:numRef>
              <c:f>'Tablas Dinámicas'!$B$109:$B$113</c:f>
              <c:numCache>
                <c:formatCode>General</c:formatCode>
                <c:ptCount val="4"/>
                <c:pt idx="0">
                  <c:v>1</c:v>
                </c:pt>
                <c:pt idx="1">
                  <c:v>1</c:v>
                </c:pt>
                <c:pt idx="2">
                  <c:v>227</c:v>
                </c:pt>
                <c:pt idx="3">
                  <c:v>23</c:v>
                </c:pt>
              </c:numCache>
            </c:numRef>
          </c:val>
          <c:extLst>
            <c:ext xmlns:c16="http://schemas.microsoft.com/office/drawing/2014/chart" uri="{C3380CC4-5D6E-409C-BE32-E72D297353CC}">
              <c16:uniqueId val="{00000000-B1A4-4E37-AB59-9FB73CCFC745}"/>
            </c:ext>
          </c:extLst>
        </c:ser>
        <c:dLbls>
          <c:showLegendKey val="0"/>
          <c:showVal val="0"/>
          <c:showCatName val="0"/>
          <c:showSerName val="0"/>
          <c:showPercent val="0"/>
          <c:showBubbleSize val="0"/>
        </c:dLbls>
        <c:gapWidth val="219"/>
        <c:overlap val="-27"/>
        <c:axId val="1268602472"/>
        <c:axId val="1268599520"/>
      </c:barChart>
      <c:catAx>
        <c:axId val="126860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68599520"/>
        <c:crosses val="autoZero"/>
        <c:auto val="0"/>
        <c:lblAlgn val="ctr"/>
        <c:lblOffset val="100"/>
        <c:noMultiLvlLbl val="0"/>
      </c:catAx>
      <c:valAx>
        <c:axId val="126859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68602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Actividad 3 - Encuesta Directivos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6">
              <a:lumMod val="60000"/>
              <a:lumOff val="40000"/>
            </a:schemeClr>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dLbl>
          <c:idx val="0"/>
          <c:layout>
            <c:manualLayout>
              <c:x val="-2.2842367705934691E-2"/>
              <c:y val="-3.04259871336877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FF0000"/>
          </a:solidFill>
          <a:ln w="19050">
            <a:solidFill>
              <a:schemeClr val="lt1"/>
            </a:solidFill>
          </a:ln>
          <a:effectLst/>
        </c:spPr>
        <c:dLbl>
          <c:idx val="0"/>
          <c:layout>
            <c:manualLayout>
              <c:x val="-5.9799475374160541E-2"/>
              <c:y val="4.934757742736896E-4"/>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6">
              <a:lumMod val="60000"/>
              <a:lumOff val="40000"/>
            </a:schemeClr>
          </a:solidFill>
          <a:ln w="19050">
            <a:solidFill>
              <a:schemeClr val="lt1"/>
            </a:solidFill>
          </a:ln>
          <a:effectLst/>
        </c:spPr>
      </c:pivotFmt>
      <c:pivotFmt>
        <c:idx val="17"/>
        <c:spPr>
          <a:solidFill>
            <a:srgbClr val="FFFF00"/>
          </a:solidFill>
          <a:ln w="19050">
            <a:solidFill>
              <a:schemeClr val="lt1"/>
            </a:solidFill>
          </a:ln>
          <a:effectLst/>
        </c:spPr>
        <c:dLbl>
          <c:idx val="0"/>
          <c:layout>
            <c:manualLayout>
              <c:x val="3.5756727019355061E-2"/>
              <c:y val="5.1338965886544284E-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s>
    <c:plotArea>
      <c:layout/>
      <c:pieChart>
        <c:varyColors val="1"/>
        <c:ser>
          <c:idx val="0"/>
          <c:order val="0"/>
          <c:tx>
            <c:strRef>
              <c:f>'Tablas Dinámicas'!$B$18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A-2818-4D56-ABF1-A6F8900703D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D-2818-4D56-ABF1-A6F8900703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2818-4D56-ABF1-A6F8900703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B-2818-4D56-ABF1-A6F8900703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DE-46D8-923B-57796DA93B7B}"/>
              </c:ext>
            </c:extLst>
          </c:dPt>
          <c:dLbls>
            <c:dLbl>
              <c:idx val="1"/>
              <c:layout>
                <c:manualLayout>
                  <c:x val="-5.9799475374160541E-2"/>
                  <c:y val="4.934757742736896E-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2818-4D56-ABF1-A6F8900703DE}"/>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Dinámicas'!$A$19:$A$21</c:f>
              <c:strCache>
                <c:ptCount val="2"/>
                <c:pt idx="0">
                  <c:v>Realizada</c:v>
                </c:pt>
                <c:pt idx="1">
                  <c:v>Sin programar</c:v>
                </c:pt>
              </c:strCache>
            </c:strRef>
          </c:cat>
          <c:val>
            <c:numRef>
              <c:f>'Tablas Dinámicas'!$B$19:$B$21</c:f>
              <c:numCache>
                <c:formatCode>General</c:formatCode>
                <c:ptCount val="2"/>
                <c:pt idx="0">
                  <c:v>251</c:v>
                </c:pt>
                <c:pt idx="1">
                  <c:v>1</c:v>
                </c:pt>
              </c:numCache>
            </c:numRef>
          </c:val>
          <c:extLst>
            <c:ext xmlns:c16="http://schemas.microsoft.com/office/drawing/2014/chart" uri="{C3380CC4-5D6E-409C-BE32-E72D297353CC}">
              <c16:uniqueId val="{00000009-2818-4D56-ABF1-A6F8900703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IE con visita de inicio (Momento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FFFF00"/>
          </a:solidFill>
          <a:ln w="19050">
            <a:solidFill>
              <a:schemeClr val="lt1"/>
            </a:solidFill>
          </a:ln>
          <a:effectLst/>
        </c:spPr>
      </c:pivotFmt>
    </c:pivotFmts>
    <c:plotArea>
      <c:layout/>
      <c:pieChart>
        <c:varyColors val="1"/>
        <c:ser>
          <c:idx val="0"/>
          <c:order val="0"/>
          <c:tx>
            <c:strRef>
              <c:f>'Tablas Dinámicas'!$B$126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2-6933-46A0-9C21-D386B4448A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933-46A0-9C21-D386B4448A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933-46A0-9C21-D386B4448AE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Dinámicas'!$A$127:$A$129</c:f>
              <c:strCache>
                <c:ptCount val="2"/>
                <c:pt idx="0">
                  <c:v>Realizada</c:v>
                </c:pt>
                <c:pt idx="1">
                  <c:v>Sin programar</c:v>
                </c:pt>
              </c:strCache>
            </c:strRef>
          </c:cat>
          <c:val>
            <c:numRef>
              <c:f>'Tablas Dinámicas'!$B$127:$B$129</c:f>
              <c:numCache>
                <c:formatCode>General</c:formatCode>
                <c:ptCount val="2"/>
                <c:pt idx="0">
                  <c:v>251</c:v>
                </c:pt>
                <c:pt idx="1">
                  <c:v>1</c:v>
                </c:pt>
              </c:numCache>
            </c:numRef>
          </c:val>
          <c:extLst>
            <c:ext xmlns:c16="http://schemas.microsoft.com/office/drawing/2014/chart" uri="{C3380CC4-5D6E-409C-BE32-E72D297353CC}">
              <c16:uniqueId val="{00000000-6933-46A0-9C21-D386B4448A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IE con visita de finalización (Momento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rgbClr val="FFFF00"/>
          </a:solidFill>
          <a:ln w="19050">
            <a:solidFill>
              <a:schemeClr val="lt1"/>
            </a:solidFill>
          </a:ln>
          <a:effectLst/>
        </c:spPr>
      </c:pivotFmt>
    </c:pivotFmts>
    <c:plotArea>
      <c:layout/>
      <c:pieChart>
        <c:varyColors val="1"/>
        <c:ser>
          <c:idx val="0"/>
          <c:order val="0"/>
          <c:tx>
            <c:strRef>
              <c:f>'Tablas Dinámicas'!$B$134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678A-47DC-BFB5-640126F702A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4-678A-47DC-BFB5-640126F702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678A-47DC-BFB5-640126F702A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Dinámicas'!$A$135:$A$137</c:f>
              <c:strCache>
                <c:ptCount val="2"/>
                <c:pt idx="0">
                  <c:v>Realizada</c:v>
                </c:pt>
                <c:pt idx="1">
                  <c:v>Sin programar</c:v>
                </c:pt>
              </c:strCache>
            </c:strRef>
          </c:cat>
          <c:val>
            <c:numRef>
              <c:f>'Tablas Dinámicas'!$B$135:$B$137</c:f>
              <c:numCache>
                <c:formatCode>General</c:formatCode>
                <c:ptCount val="2"/>
                <c:pt idx="0">
                  <c:v>242</c:v>
                </c:pt>
                <c:pt idx="1">
                  <c:v>10</c:v>
                </c:pt>
              </c:numCache>
            </c:numRef>
          </c:val>
          <c:extLst>
            <c:ext xmlns:c16="http://schemas.microsoft.com/office/drawing/2014/chart" uri="{C3380CC4-5D6E-409C-BE32-E72D297353CC}">
              <c16:uniqueId val="{00000000-678A-47DC-BFB5-640126F702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 de avance Momento 1 por Mentor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tx>
            <c:strRef>
              <c:f>'Tablas Dinámicas'!$B$159</c:f>
              <c:strCache>
                <c:ptCount val="1"/>
                <c:pt idx="0">
                  <c:v>% de avance Momento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Dinámicas'!$A$160:$A$195</c:f>
              <c:strCache>
                <c:ptCount val="36"/>
                <c:pt idx="0">
                  <c:v>Alejandra María Narváez Camayo</c:v>
                </c:pt>
                <c:pt idx="1">
                  <c:v>Alexandra Valencia</c:v>
                </c:pt>
                <c:pt idx="2">
                  <c:v>Ana Elvira Venté Mancilla</c:v>
                </c:pt>
                <c:pt idx="3">
                  <c:v>Anabell Zúñiga</c:v>
                </c:pt>
                <c:pt idx="4">
                  <c:v>Angelica Maria Mora Guerrero</c:v>
                </c:pt>
                <c:pt idx="5">
                  <c:v>Camilo Hernán Villota Ibarra</c:v>
                </c:pt>
                <c:pt idx="6">
                  <c:v>Camilo Jr Torres Quiñones</c:v>
                </c:pt>
                <c:pt idx="7">
                  <c:v>Carolina Timaná Burbano</c:v>
                </c:pt>
                <c:pt idx="8">
                  <c:v>César Augusto Gaviria Herrera</c:v>
                </c:pt>
                <c:pt idx="9">
                  <c:v>Daniel Fidencio Cortes Mora</c:v>
                </c:pt>
                <c:pt idx="10">
                  <c:v>Dayana Vanesa Abad Rendón</c:v>
                </c:pt>
                <c:pt idx="11">
                  <c:v>Diana Alejandra Wilches Silva</c:v>
                </c:pt>
                <c:pt idx="12">
                  <c:v>Diana Paola Gonzalez Campos</c:v>
                </c:pt>
                <c:pt idx="13">
                  <c:v>Erika Nela Miranda Martínez</c:v>
                </c:pt>
                <c:pt idx="14">
                  <c:v>Francy Liliana Segura Jiménez</c:v>
                </c:pt>
                <c:pt idx="15">
                  <c:v>Fredy Alexander Castellanos Avila</c:v>
                </c:pt>
                <c:pt idx="16">
                  <c:v>Gilberto Arturo Luna Beltran</c:v>
                </c:pt>
                <c:pt idx="17">
                  <c:v>Hernando Manrique</c:v>
                </c:pt>
                <c:pt idx="18">
                  <c:v>Iriam Viviana Ganem López</c:v>
                </c:pt>
                <c:pt idx="19">
                  <c:v>Jairo David Cabarcas Escobar</c:v>
                </c:pt>
                <c:pt idx="20">
                  <c:v>Jhon Jairo Balcarcer Garces</c:v>
                </c:pt>
                <c:pt idx="21">
                  <c:v>Johana Isabel De Hoyos Guzmán</c:v>
                </c:pt>
                <c:pt idx="22">
                  <c:v>Johny Alexander Carlosama</c:v>
                </c:pt>
                <c:pt idx="23">
                  <c:v>Juan Diego Botero Marín</c:v>
                </c:pt>
                <c:pt idx="24">
                  <c:v>Lady Liliana Mora Pineda</c:v>
                </c:pt>
                <c:pt idx="25">
                  <c:v>Lina Fernanda Ortega Bermon</c:v>
                </c:pt>
                <c:pt idx="26">
                  <c:v>Luis Miguel Franco Cardona</c:v>
                </c:pt>
                <c:pt idx="27">
                  <c:v>Luz Adriana Medina Dussan</c:v>
                </c:pt>
                <c:pt idx="28">
                  <c:v>Maria Carolina Dominguez Gomez</c:v>
                </c:pt>
                <c:pt idx="29">
                  <c:v>Mario Alejandro Rincon Guzman</c:v>
                </c:pt>
                <c:pt idx="30">
                  <c:v>Miryam Viviana Rodríguez Villada</c:v>
                </c:pt>
                <c:pt idx="31">
                  <c:v>Monica Katerine Cristancho Vega</c:v>
                </c:pt>
                <c:pt idx="32">
                  <c:v>Mónica Yajaira Cote Durán</c:v>
                </c:pt>
                <c:pt idx="33">
                  <c:v>Mónica Yazmín Giraldo Osorio</c:v>
                </c:pt>
                <c:pt idx="34">
                  <c:v>Veruska Joice Arteaga Cabrales</c:v>
                </c:pt>
                <c:pt idx="35">
                  <c:v>Vilda Margarita Gómez Ruiz</c:v>
                </c:pt>
              </c:strCache>
            </c:strRef>
          </c:cat>
          <c:val>
            <c:numRef>
              <c:f>'Tablas Dinámicas'!$B$160:$B$195</c:f>
              <c:numCache>
                <c:formatCode>0.0%</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0.8571428571428571</c:v>
                </c:pt>
                <c:pt idx="20">
                  <c:v>1</c:v>
                </c:pt>
                <c:pt idx="21">
                  <c:v>1</c:v>
                </c:pt>
                <c:pt idx="22">
                  <c:v>1</c:v>
                </c:pt>
                <c:pt idx="23">
                  <c:v>1</c:v>
                </c:pt>
                <c:pt idx="24">
                  <c:v>1</c:v>
                </c:pt>
                <c:pt idx="25">
                  <c:v>1</c:v>
                </c:pt>
                <c:pt idx="26">
                  <c:v>1</c:v>
                </c:pt>
                <c:pt idx="27">
                  <c:v>1</c:v>
                </c:pt>
                <c:pt idx="28">
                  <c:v>1</c:v>
                </c:pt>
                <c:pt idx="29">
                  <c:v>1</c:v>
                </c:pt>
                <c:pt idx="30">
                  <c:v>1</c:v>
                </c:pt>
                <c:pt idx="31">
                  <c:v>1</c:v>
                </c:pt>
                <c:pt idx="32">
                  <c:v>0.97619047619047616</c:v>
                </c:pt>
                <c:pt idx="33">
                  <c:v>1</c:v>
                </c:pt>
                <c:pt idx="34">
                  <c:v>0.9642857142857143</c:v>
                </c:pt>
                <c:pt idx="35">
                  <c:v>1</c:v>
                </c:pt>
              </c:numCache>
            </c:numRef>
          </c:val>
          <c:extLst>
            <c:ext xmlns:c16="http://schemas.microsoft.com/office/drawing/2014/chart" uri="{C3380CC4-5D6E-409C-BE32-E72D297353CC}">
              <c16:uniqueId val="{00000000-68CA-4D0C-92E0-D36EAD14259A}"/>
            </c:ext>
          </c:extLst>
        </c:ser>
        <c:dLbls>
          <c:showLegendKey val="0"/>
          <c:showVal val="0"/>
          <c:showCatName val="0"/>
          <c:showSerName val="0"/>
          <c:showPercent val="0"/>
          <c:showBubbleSize val="0"/>
        </c:dLbls>
        <c:gapWidth val="182"/>
        <c:axId val="1169282456"/>
        <c:axId val="1169282784"/>
      </c:barChart>
      <c:catAx>
        <c:axId val="1169282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9282784"/>
        <c:crosses val="autoZero"/>
        <c:auto val="1"/>
        <c:lblAlgn val="ctr"/>
        <c:lblOffset val="100"/>
        <c:noMultiLvlLbl val="0"/>
      </c:catAx>
      <c:valAx>
        <c:axId val="11692827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9282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baseline="0">
                <a:effectLst/>
              </a:rPr>
              <a:t>Actividad 4 - PPT Programa a Directivos</a:t>
            </a:r>
            <a:endParaRPr lang="en-GB" sz="13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6">
              <a:lumMod val="60000"/>
              <a:lumOff val="40000"/>
            </a:schemeClr>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FF0000"/>
          </a:solidFill>
          <a:ln w="19050">
            <a:solidFill>
              <a:schemeClr val="lt1"/>
            </a:solidFill>
          </a:ln>
          <a:effectLst/>
        </c:spPr>
        <c:dLbl>
          <c:idx val="0"/>
          <c:layout>
            <c:manualLayout>
              <c:x val="-4.2409810490734869E-2"/>
              <c:y val="8.2874409345573899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lumMod val="60000"/>
              <a:lumOff val="40000"/>
            </a:schemeClr>
          </a:solidFill>
          <a:ln w="19050">
            <a:solidFill>
              <a:schemeClr val="lt1"/>
            </a:solidFill>
          </a:ln>
          <a:effectLst/>
        </c:spPr>
      </c:pivotFmt>
      <c:pivotFmt>
        <c:idx val="16"/>
        <c:spPr>
          <a:solidFill>
            <a:srgbClr val="FFFF00"/>
          </a:solidFill>
          <a:ln w="19050">
            <a:solidFill>
              <a:schemeClr val="lt1"/>
            </a:solidFill>
          </a:ln>
          <a:effectLst/>
        </c:spPr>
        <c:dLbl>
          <c:idx val="0"/>
          <c:layout>
            <c:manualLayout>
              <c:x val="4.0337474056918829E-2"/>
              <c:y val="3.0221229146133293E-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dLbl>
          <c:idx val="0"/>
          <c:layout>
            <c:manualLayout>
              <c:x val="-5.7279894411992865E-3"/>
              <c:y val="-2.26649469812404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s>
    <c:plotArea>
      <c:layout/>
      <c:pieChart>
        <c:varyColors val="1"/>
        <c:ser>
          <c:idx val="0"/>
          <c:order val="0"/>
          <c:tx>
            <c:strRef>
              <c:f>'Tablas Dinámicas'!$B$27</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D-6180-4AEA-8407-D11CD20C965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C-6180-4AEA-8407-D11CD20C96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180-4AEA-8407-D11CD20C96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6180-4AEA-8407-D11CD20C96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5A-46DF-8EE4-A8B8803B06FE}"/>
              </c:ext>
            </c:extLst>
          </c:dPt>
          <c:dLbls>
            <c:dLbl>
              <c:idx val="1"/>
              <c:layout>
                <c:manualLayout>
                  <c:x val="-4.2409810490734869E-2"/>
                  <c:y val="8.2874409345573899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6180-4AEA-8407-D11CD20C965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Dinámicas'!$A$28:$A$30</c:f>
              <c:strCache>
                <c:ptCount val="2"/>
                <c:pt idx="0">
                  <c:v>Realizada</c:v>
                </c:pt>
                <c:pt idx="1">
                  <c:v>Sin programar</c:v>
                </c:pt>
              </c:strCache>
            </c:strRef>
          </c:cat>
          <c:val>
            <c:numRef>
              <c:f>'Tablas Dinámicas'!$B$28:$B$30</c:f>
              <c:numCache>
                <c:formatCode>General</c:formatCode>
                <c:ptCount val="2"/>
                <c:pt idx="0">
                  <c:v>251</c:v>
                </c:pt>
                <c:pt idx="1">
                  <c:v>1</c:v>
                </c:pt>
              </c:numCache>
            </c:numRef>
          </c:val>
          <c:extLst>
            <c:ext xmlns:c16="http://schemas.microsoft.com/office/drawing/2014/chart" uri="{C3380CC4-5D6E-409C-BE32-E72D297353CC}">
              <c16:uniqueId val="{00000009-6180-4AEA-8407-D11CD20C96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Dinámicas!PivotTable5</c:name>
    <c:fmtId val="5"/>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b="0" i="0" baseline="0">
                <a:effectLst/>
              </a:rPr>
              <a:t>Actividad 5 - PPT Programa a Docentes</a:t>
            </a:r>
            <a:endParaRPr lang="en-GB" sz="1300">
              <a:effectLst/>
            </a:endParaRP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FF0000"/>
          </a:solidFill>
          <a:ln w="19050">
            <a:solidFill>
              <a:schemeClr val="lt1"/>
            </a:solidFill>
          </a:ln>
          <a:effectLst/>
        </c:spPr>
        <c:dLbl>
          <c:idx val="0"/>
          <c:layout>
            <c:manualLayout>
              <c:x val="5.0833395535964415E-2"/>
              <c:y val="-6.8587962513366151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6.8485877608333301E-3"/>
              <c:y val="-4.27281064189535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FFFF00"/>
          </a:solidFill>
          <a:ln w="19050">
            <a:solidFill>
              <a:schemeClr val="lt1"/>
            </a:solidFill>
          </a:ln>
          <a:effectLst/>
        </c:spPr>
        <c:dLbl>
          <c:idx val="0"/>
          <c:layout>
            <c:manualLayout>
              <c:x val="5.0833395535964415E-2"/>
              <c:y val="-6.858796251336615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'Tablas Dinámicas'!$B$36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0E7A-4002-8254-C9ECDA93B6D9}"/>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8-0E7A-4002-8254-C9ECDA93B6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0E7A-4002-8254-C9ECDA93B6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0E7A-4002-8254-C9ECDA93B6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3B-4555-B863-88091FA79BD2}"/>
              </c:ext>
            </c:extLst>
          </c:dPt>
          <c:dLbls>
            <c:dLbl>
              <c:idx val="1"/>
              <c:layout>
                <c:manualLayout>
                  <c:x val="5.0833395535964415E-2"/>
                  <c:y val="-6.8587962513366151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E7A-4002-8254-C9ECDA93B6D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Dinámicas'!$A$37:$A$39</c:f>
              <c:strCache>
                <c:ptCount val="2"/>
                <c:pt idx="0">
                  <c:v>Realizada</c:v>
                </c:pt>
                <c:pt idx="1">
                  <c:v>Sin programar</c:v>
                </c:pt>
              </c:strCache>
            </c:strRef>
          </c:cat>
          <c:val>
            <c:numRef>
              <c:f>'Tablas Dinámicas'!$B$37:$B$39</c:f>
              <c:numCache>
                <c:formatCode>General</c:formatCode>
                <c:ptCount val="2"/>
                <c:pt idx="0">
                  <c:v>251</c:v>
                </c:pt>
                <c:pt idx="1">
                  <c:v>1</c:v>
                </c:pt>
              </c:numCache>
            </c:numRef>
          </c:val>
          <c:extLst>
            <c:ext xmlns:c16="http://schemas.microsoft.com/office/drawing/2014/chart" uri="{C3380CC4-5D6E-409C-BE32-E72D297353CC}">
              <c16:uniqueId val="{00000005-0E7A-4002-8254-C9ECDA93B6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Actividad 6 - Encuesta Docentes</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solidFill>
              <a:schemeClr val="lt1"/>
            </a:solidFill>
          </a:ln>
          <a:effectLst/>
        </c:spPr>
        <c:dLbl>
          <c:idx val="0"/>
          <c:layout>
            <c:manualLayout>
              <c:x val="5.0894941887794379E-2"/>
              <c:y val="-3.6183727034120733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pivotFmt>
      <c:pivotFmt>
        <c:idx val="9"/>
        <c:spPr>
          <a:solidFill>
            <a:srgbClr val="FFFF00"/>
          </a:solidFill>
          <a:ln w="19050">
            <a:solidFill>
              <a:schemeClr val="lt1"/>
            </a:solidFill>
          </a:ln>
          <a:effectLst/>
        </c:spPr>
        <c:dLbl>
          <c:idx val="0"/>
          <c:layout>
            <c:manualLayout>
              <c:x val="5.0894941887794379E-2"/>
              <c:y val="-3.618372703412073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layout>
            <c:manualLayout>
              <c:x val="-3.6448418475413199E-3"/>
              <c:y val="-4.45118110236220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s>
    <c:plotArea>
      <c:layout/>
      <c:pieChart>
        <c:varyColors val="1"/>
        <c:ser>
          <c:idx val="0"/>
          <c:order val="0"/>
          <c:tx>
            <c:strRef>
              <c:f>'Tablas Dinámicas'!$B$45</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D102-4DD7-B1AC-3858877BFD9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6-D102-4DD7-B1AC-3858877BFD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02-4DD7-B1AC-3858877BFD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D102-4DD7-B1AC-3858877BFD9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11A-4277-9646-E2A54721C274}"/>
              </c:ext>
            </c:extLst>
          </c:dPt>
          <c:dLbls>
            <c:dLbl>
              <c:idx val="1"/>
              <c:layout>
                <c:manualLayout>
                  <c:x val="5.0894941887794379E-2"/>
                  <c:y val="-3.618372703412073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102-4DD7-B1AC-3858877BFD9C}"/>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Dinámicas'!$A$46:$A$48</c:f>
              <c:strCache>
                <c:ptCount val="2"/>
                <c:pt idx="0">
                  <c:v>Realizada</c:v>
                </c:pt>
                <c:pt idx="1">
                  <c:v>Sin programar</c:v>
                </c:pt>
              </c:strCache>
            </c:strRef>
          </c:cat>
          <c:val>
            <c:numRef>
              <c:f>'Tablas Dinámicas'!$B$46:$B$48</c:f>
              <c:numCache>
                <c:formatCode>General</c:formatCode>
                <c:ptCount val="2"/>
                <c:pt idx="0">
                  <c:v>251</c:v>
                </c:pt>
                <c:pt idx="1">
                  <c:v>1</c:v>
                </c:pt>
              </c:numCache>
            </c:numRef>
          </c:val>
          <c:extLst>
            <c:ext xmlns:c16="http://schemas.microsoft.com/office/drawing/2014/chart" uri="{C3380CC4-5D6E-409C-BE32-E72D297353CC}">
              <c16:uniqueId val="{00000003-D102-4DD7-B1AC-3858877BFD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Actividad 7 - Taller PC Docentes</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rgbClr val="FFC0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FC000"/>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FF0000"/>
          </a:solidFill>
          <a:ln w="19050">
            <a:solidFill>
              <a:schemeClr val="lt1"/>
            </a:solidFill>
          </a:ln>
          <a:effectLst/>
        </c:spPr>
        <c:dLbl>
          <c:idx val="0"/>
          <c:layout>
            <c:manualLayout>
              <c:x val="-6.8007568004132546E-2"/>
              <c:y val="-9.1622047244094493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6">
              <a:lumMod val="60000"/>
              <a:lumOff val="40000"/>
            </a:schemeClr>
          </a:solidFill>
          <a:ln w="19050">
            <a:solidFill>
              <a:schemeClr val="lt1"/>
            </a:solidFill>
          </a:ln>
          <a:effectLst/>
        </c:spPr>
      </c:pivotFmt>
      <c:pivotFmt>
        <c:idx val="17"/>
        <c:spPr>
          <a:solidFill>
            <a:schemeClr val="accent2"/>
          </a:solidFill>
          <a:ln w="19050">
            <a:solidFill>
              <a:schemeClr val="lt1"/>
            </a:solidFill>
          </a:ln>
          <a:effectLst/>
        </c:spPr>
        <c:dLbl>
          <c:idx val="0"/>
          <c:layout>
            <c:manualLayout>
              <c:x val="-4.8949046207237513E-3"/>
              <c:y val="-3.78451443569553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FFFF00"/>
          </a:solidFill>
          <a:ln w="19050">
            <a:solidFill>
              <a:schemeClr val="lt1"/>
            </a:solidFill>
          </a:ln>
          <a:effectLst/>
        </c:spPr>
        <c:dLbl>
          <c:idx val="0"/>
          <c:layout>
            <c:manualLayout>
              <c:x val="6.6500182235490729E-2"/>
              <c:y val="-3.784514435695541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s>
    <c:plotArea>
      <c:layout/>
      <c:pieChart>
        <c:varyColors val="1"/>
        <c:ser>
          <c:idx val="0"/>
          <c:order val="0"/>
          <c:tx>
            <c:strRef>
              <c:f>'Tablas Dinámicas'!$B$54</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C-6336-4AC7-B8BD-C8BD8E17D0E5}"/>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D-6336-4AC7-B8BD-C8BD8E17D0E5}"/>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B-6336-4AC7-B8BD-C8BD8E17D0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6336-4AC7-B8BD-C8BD8E17D0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EA-4459-9C03-29D7E7336C5E}"/>
              </c:ext>
            </c:extLst>
          </c:dPt>
          <c:dLbls>
            <c:dLbl>
              <c:idx val="0"/>
              <c:layout>
                <c:manualLayout>
                  <c:x val="6.6500182235490729E-2"/>
                  <c:y val="-3.784514435695541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6336-4AC7-B8BD-C8BD8E17D0E5}"/>
                </c:ext>
              </c:extLst>
            </c:dLbl>
            <c:dLbl>
              <c:idx val="2"/>
              <c:layout>
                <c:manualLayout>
                  <c:x val="-6.8007568004132546E-2"/>
                  <c:y val="-9.16220472440944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336-4AC7-B8BD-C8BD8E17D0E5}"/>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Dinámicas'!$A$55:$A$58</c:f>
              <c:strCache>
                <c:ptCount val="3"/>
                <c:pt idx="0">
                  <c:v>Programada</c:v>
                </c:pt>
                <c:pt idx="1">
                  <c:v>Realizada</c:v>
                </c:pt>
                <c:pt idx="2">
                  <c:v>Sin programar</c:v>
                </c:pt>
              </c:strCache>
            </c:strRef>
          </c:cat>
          <c:val>
            <c:numRef>
              <c:f>'Tablas Dinámicas'!$B$55:$B$58</c:f>
              <c:numCache>
                <c:formatCode>General</c:formatCode>
                <c:ptCount val="3"/>
                <c:pt idx="0">
                  <c:v>1</c:v>
                </c:pt>
                <c:pt idx="1">
                  <c:v>250</c:v>
                </c:pt>
                <c:pt idx="2">
                  <c:v>1</c:v>
                </c:pt>
              </c:numCache>
            </c:numRef>
          </c:val>
          <c:extLst>
            <c:ext xmlns:c16="http://schemas.microsoft.com/office/drawing/2014/chart" uri="{C3380CC4-5D6E-409C-BE32-E72D297353CC}">
              <c16:uniqueId val="{00000009-6336-4AC7-B8BD-C8BD8E17D0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Actividad 8 - Encuesta Estudiantes</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FC000"/>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FF0000"/>
          </a:solidFill>
          <a:ln w="19050">
            <a:solidFill>
              <a:schemeClr val="lt1"/>
            </a:solidFill>
          </a:ln>
          <a:effectLst/>
        </c:spPr>
        <c:dLbl>
          <c:idx val="0"/>
          <c:layout>
            <c:manualLayout>
              <c:x val="-7.1188791541902371E-2"/>
              <c:y val="-2.4955380577427822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6">
              <a:lumMod val="60000"/>
              <a:lumOff val="40000"/>
            </a:schemeClr>
          </a:solidFill>
          <a:ln w="19050">
            <a:solidFill>
              <a:schemeClr val="lt1"/>
            </a:solidFill>
          </a:ln>
          <a:effectLst/>
        </c:spPr>
      </c:pivotFmt>
      <c:pivotFmt>
        <c:idx val="17"/>
        <c:spPr>
          <a:solidFill>
            <a:schemeClr val="accent2"/>
          </a:solidFill>
          <a:ln w="19050">
            <a:solidFill>
              <a:schemeClr val="lt1"/>
            </a:solidFill>
          </a:ln>
          <a:effectLst/>
        </c:spPr>
        <c:dLbl>
          <c:idx val="0"/>
          <c:layout>
            <c:manualLayout>
              <c:x val="-3.4741784037558687E-3"/>
              <c:y val="-9.511811023622047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FFFF00"/>
          </a:solidFill>
          <a:ln w="19050">
            <a:solidFill>
              <a:schemeClr val="lt1"/>
            </a:solidFill>
          </a:ln>
          <a:effectLst/>
        </c:spPr>
        <c:dLbl>
          <c:idx val="0"/>
          <c:layout>
            <c:manualLayout>
              <c:x val="6.5709068056633763E-2"/>
              <c:y val="1.083779527559055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s>
    <c:plotArea>
      <c:layout/>
      <c:pieChart>
        <c:varyColors val="1"/>
        <c:ser>
          <c:idx val="0"/>
          <c:order val="0"/>
          <c:tx>
            <c:strRef>
              <c:f>'Tablas Dinámicas'!$B$63</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C-1E3F-4E4E-BDCA-CDCE0E2CAF23}"/>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D-1E3F-4E4E-BDCA-CDCE0E2CAF23}"/>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B-1E3F-4E4E-BDCA-CDCE0E2CAF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1E3F-4E4E-BDCA-CDCE0E2CAF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C9-4CD1-8C67-49DAFD0EB616}"/>
              </c:ext>
            </c:extLst>
          </c:dPt>
          <c:dLbls>
            <c:dLbl>
              <c:idx val="0"/>
              <c:layout>
                <c:manualLayout>
                  <c:x val="6.5709068056633763E-2"/>
                  <c:y val="1.08377952755905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1E3F-4E4E-BDCA-CDCE0E2CAF23}"/>
                </c:ext>
              </c:extLst>
            </c:dLbl>
            <c:dLbl>
              <c:idx val="2"/>
              <c:layout>
                <c:manualLayout>
                  <c:x val="-7.1188791541902371E-2"/>
                  <c:y val="-2.4955380577427822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E3F-4E4E-BDCA-CDCE0E2CAF2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Dinámicas'!$A$64:$A$67</c:f>
              <c:strCache>
                <c:ptCount val="3"/>
                <c:pt idx="0">
                  <c:v>Programada</c:v>
                </c:pt>
                <c:pt idx="1">
                  <c:v>Realizada</c:v>
                </c:pt>
                <c:pt idx="2">
                  <c:v>Sin programar</c:v>
                </c:pt>
              </c:strCache>
            </c:strRef>
          </c:cat>
          <c:val>
            <c:numRef>
              <c:f>'Tablas Dinámicas'!$B$64:$B$67</c:f>
              <c:numCache>
                <c:formatCode>General</c:formatCode>
                <c:ptCount val="3"/>
                <c:pt idx="0">
                  <c:v>1</c:v>
                </c:pt>
                <c:pt idx="1">
                  <c:v>250</c:v>
                </c:pt>
                <c:pt idx="2">
                  <c:v>1</c:v>
                </c:pt>
              </c:numCache>
            </c:numRef>
          </c:val>
          <c:extLst>
            <c:ext xmlns:c16="http://schemas.microsoft.com/office/drawing/2014/chart" uri="{C3380CC4-5D6E-409C-BE32-E72D297353CC}">
              <c16:uniqueId val="{00000009-1E3F-4E4E-BDCA-CDCE0E2CAF2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[Tablero de control Consolidación CFK 22-06-2022.xlsx]Tablas Dinámicas!PivotTable10</c:name>
    <c:fmtId val="21"/>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GB" sz="1300" b="0" i="0" baseline="0">
                <a:effectLst/>
              </a:rPr>
              <a:t>Actividad 9 - Inventario Infraestructura</a:t>
            </a:r>
            <a:endParaRPr lang="en-GB" sz="1300">
              <a:effectLst/>
            </a:endParaRP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5.5015935956742909E-2"/>
              <c:y val="2.787402904988262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FFFF00"/>
          </a:solidFill>
          <a:ln w="19050">
            <a:solidFill>
              <a:schemeClr val="lt1"/>
            </a:solidFill>
          </a:ln>
          <a:effectLst/>
        </c:spPr>
        <c:dLbl>
          <c:idx val="0"/>
          <c:layout>
            <c:manualLayout>
              <c:x val="-5.5015935956742909E-2"/>
              <c:y val="2.787402904988262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lumMod val="60000"/>
              <a:lumOff val="40000"/>
            </a:schemeClr>
          </a:solidFill>
          <a:ln w="19050">
            <a:solidFill>
              <a:schemeClr val="lt1"/>
            </a:solidFill>
          </a:ln>
          <a:effectLst/>
        </c:spPr>
      </c:pivotFmt>
      <c:pivotFmt>
        <c:idx val="4"/>
        <c:spPr>
          <a:solidFill>
            <a:srgbClr val="FF0000"/>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'Tablas Dinámicas'!$B$72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3-85F0-46BC-9F3B-4DE8E2A1B39A}"/>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12-85F0-46BC-9F3B-4DE8E2A1B3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85F0-46BC-9F3B-4DE8E2A1B3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85F0-46BC-9F3B-4DE8E2A1B3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88-4CF0-90FA-D0CAF978A91B}"/>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Dinámicas'!$A$73:$A$75</c:f>
              <c:strCache>
                <c:ptCount val="2"/>
                <c:pt idx="0">
                  <c:v>Realizada</c:v>
                </c:pt>
                <c:pt idx="1">
                  <c:v>Sin programar</c:v>
                </c:pt>
              </c:strCache>
            </c:strRef>
          </c:cat>
          <c:val>
            <c:numRef>
              <c:f>'Tablas Dinámicas'!$B$73:$B$75</c:f>
              <c:numCache>
                <c:formatCode>General</c:formatCode>
                <c:ptCount val="2"/>
                <c:pt idx="0">
                  <c:v>251</c:v>
                </c:pt>
                <c:pt idx="1">
                  <c:v>1</c:v>
                </c:pt>
              </c:numCache>
            </c:numRef>
          </c:val>
          <c:extLst>
            <c:ext xmlns:c16="http://schemas.microsoft.com/office/drawing/2014/chart" uri="{C3380CC4-5D6E-409C-BE32-E72D297353CC}">
              <c16:uniqueId val="{0000000F-85F0-46BC-9F3B-4DE8E2A1B3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6" Type="http://schemas.openxmlformats.org/officeDocument/2006/relationships/chart" Target="../charts/chart32.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4</xdr:col>
      <xdr:colOff>156214</xdr:colOff>
      <xdr:row>10</xdr:row>
      <xdr:rowOff>0</xdr:rowOff>
    </xdr:to>
    <xdr:graphicFrame macro="">
      <xdr:nvGraphicFramePr>
        <xdr:cNvPr id="11" name="Chart 10">
          <a:extLst>
            <a:ext uri="{FF2B5EF4-FFF2-40B4-BE49-F238E27FC236}">
              <a16:creationId xmlns:a16="http://schemas.microsoft.com/office/drawing/2014/main" id="{04DB1620-0DC2-4547-9315-CD03195C3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0</xdr:row>
      <xdr:rowOff>0</xdr:rowOff>
    </xdr:from>
    <xdr:to>
      <xdr:col>7</xdr:col>
      <xdr:colOff>1857375</xdr:colOff>
      <xdr:row>10</xdr:row>
      <xdr:rowOff>0</xdr:rowOff>
    </xdr:to>
    <xdr:graphicFrame macro="">
      <xdr:nvGraphicFramePr>
        <xdr:cNvPr id="12" name="Chart 11">
          <a:extLst>
            <a:ext uri="{FF2B5EF4-FFF2-40B4-BE49-F238E27FC236}">
              <a16:creationId xmlns:a16="http://schemas.microsoft.com/office/drawing/2014/main" id="{5348A6CB-BD2D-4398-9349-65AD934BC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190499</xdr:rowOff>
    </xdr:from>
    <xdr:to>
      <xdr:col>4</xdr:col>
      <xdr:colOff>153901</xdr:colOff>
      <xdr:row>21</xdr:row>
      <xdr:rowOff>153864</xdr:rowOff>
    </xdr:to>
    <xdr:graphicFrame macro="">
      <xdr:nvGraphicFramePr>
        <xdr:cNvPr id="13" name="Chart 12">
          <a:extLst>
            <a:ext uri="{FF2B5EF4-FFF2-40B4-BE49-F238E27FC236}">
              <a16:creationId xmlns:a16="http://schemas.microsoft.com/office/drawing/2014/main" id="{5FFD29BA-18D0-4E06-8BE5-4848FF9CB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11</xdr:row>
      <xdr:rowOff>0</xdr:rowOff>
    </xdr:from>
    <xdr:to>
      <xdr:col>7</xdr:col>
      <xdr:colOff>1852141</xdr:colOff>
      <xdr:row>21</xdr:row>
      <xdr:rowOff>146538</xdr:rowOff>
    </xdr:to>
    <xdr:graphicFrame macro="">
      <xdr:nvGraphicFramePr>
        <xdr:cNvPr id="14" name="Chart 13">
          <a:extLst>
            <a:ext uri="{FF2B5EF4-FFF2-40B4-BE49-F238E27FC236}">
              <a16:creationId xmlns:a16="http://schemas.microsoft.com/office/drawing/2014/main" id="{93F29000-BEEA-439E-AB78-A3F9EBB15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1</xdr:rowOff>
    </xdr:from>
    <xdr:to>
      <xdr:col>4</xdr:col>
      <xdr:colOff>153901</xdr:colOff>
      <xdr:row>33</xdr:row>
      <xdr:rowOff>0</xdr:rowOff>
    </xdr:to>
    <xdr:graphicFrame macro="">
      <xdr:nvGraphicFramePr>
        <xdr:cNvPr id="15" name="Chart 14">
          <a:extLst>
            <a:ext uri="{FF2B5EF4-FFF2-40B4-BE49-F238E27FC236}">
              <a16:creationId xmlns:a16="http://schemas.microsoft.com/office/drawing/2014/main" id="{193CB4CA-DE91-45D2-8F16-2DE52FF8A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23</xdr:row>
      <xdr:rowOff>0</xdr:rowOff>
    </xdr:from>
    <xdr:to>
      <xdr:col>7</xdr:col>
      <xdr:colOff>1852141</xdr:colOff>
      <xdr:row>33</xdr:row>
      <xdr:rowOff>0</xdr:rowOff>
    </xdr:to>
    <xdr:graphicFrame macro="">
      <xdr:nvGraphicFramePr>
        <xdr:cNvPr id="19" name="Chart 18">
          <a:extLst>
            <a:ext uri="{FF2B5EF4-FFF2-40B4-BE49-F238E27FC236}">
              <a16:creationId xmlns:a16="http://schemas.microsoft.com/office/drawing/2014/main" id="{ACFA0B0C-9A28-4EBE-9224-7FEC2A4CD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34</xdr:row>
      <xdr:rowOff>0</xdr:rowOff>
    </xdr:from>
    <xdr:to>
      <xdr:col>4</xdr:col>
      <xdr:colOff>153901</xdr:colOff>
      <xdr:row>44</xdr:row>
      <xdr:rowOff>0</xdr:rowOff>
    </xdr:to>
    <xdr:graphicFrame macro="">
      <xdr:nvGraphicFramePr>
        <xdr:cNvPr id="26" name="Chart 25">
          <a:extLst>
            <a:ext uri="{FF2B5EF4-FFF2-40B4-BE49-F238E27FC236}">
              <a16:creationId xmlns:a16="http://schemas.microsoft.com/office/drawing/2014/main" id="{1EE2A00F-7948-4473-9991-DD700DC8C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xdr:colOff>
      <xdr:row>34</xdr:row>
      <xdr:rowOff>0</xdr:rowOff>
    </xdr:from>
    <xdr:to>
      <xdr:col>7</xdr:col>
      <xdr:colOff>1857376</xdr:colOff>
      <xdr:row>44</xdr:row>
      <xdr:rowOff>0</xdr:rowOff>
    </xdr:to>
    <xdr:graphicFrame macro="">
      <xdr:nvGraphicFramePr>
        <xdr:cNvPr id="27" name="Chart 26">
          <a:extLst>
            <a:ext uri="{FF2B5EF4-FFF2-40B4-BE49-F238E27FC236}">
              <a16:creationId xmlns:a16="http://schemas.microsoft.com/office/drawing/2014/main" id="{B575E8EB-7127-45BB-8307-37500B345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9525</xdr:colOff>
      <xdr:row>0</xdr:row>
      <xdr:rowOff>0</xdr:rowOff>
    </xdr:from>
    <xdr:to>
      <xdr:col>12</xdr:col>
      <xdr:colOff>762000</xdr:colOff>
      <xdr:row>14</xdr:row>
      <xdr:rowOff>0</xdr:rowOff>
    </xdr:to>
    <mc:AlternateContent xmlns:mc="http://schemas.openxmlformats.org/markup-compatibility/2006" xmlns:a14="http://schemas.microsoft.com/office/drawing/2010/main">
      <mc:Choice Requires="a14">
        <xdr:graphicFrame macro="">
          <xdr:nvGraphicFramePr>
            <xdr:cNvPr id="2" name="Nombre Coordinadora">
              <a:extLst>
                <a:ext uri="{FF2B5EF4-FFF2-40B4-BE49-F238E27FC236}">
                  <a16:creationId xmlns:a16="http://schemas.microsoft.com/office/drawing/2014/main" id="{D752D88D-33FE-4176-97C6-E77EC287EB4C}"/>
                </a:ext>
              </a:extLst>
            </xdr:cNvPr>
            <xdr:cNvGraphicFramePr/>
          </xdr:nvGraphicFramePr>
          <xdr:xfrm>
            <a:off x="0" y="0"/>
            <a:ext cx="0" cy="0"/>
          </xdr:xfrm>
          <a:graphic>
            <a:graphicData uri="http://schemas.microsoft.com/office/drawing/2010/slicer">
              <sle:slicer xmlns:sle="http://schemas.microsoft.com/office/drawing/2010/slicer" name="Nombre Coordinadora"/>
            </a:graphicData>
          </a:graphic>
        </xdr:graphicFrame>
      </mc:Choice>
      <mc:Fallback xmlns="">
        <xdr:sp macro="" textlink="">
          <xdr:nvSpPr>
            <xdr:cNvPr id="0" name=""/>
            <xdr:cNvSpPr>
              <a:spLocks noTextEdit="1"/>
            </xdr:cNvSpPr>
          </xdr:nvSpPr>
          <xdr:spPr>
            <a:xfrm>
              <a:off x="7277100" y="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962025</xdr:colOff>
      <xdr:row>0</xdr:row>
      <xdr:rowOff>0</xdr:rowOff>
    </xdr:from>
    <xdr:to>
      <xdr:col>15</xdr:col>
      <xdr:colOff>161925</xdr:colOff>
      <xdr:row>13</xdr:row>
      <xdr:rowOff>180975</xdr:rowOff>
    </xdr:to>
    <mc:AlternateContent xmlns:mc="http://schemas.openxmlformats.org/markup-compatibility/2006" xmlns:a14="http://schemas.microsoft.com/office/drawing/2010/main">
      <mc:Choice Requires="a14">
        <xdr:graphicFrame macro="">
          <xdr:nvGraphicFramePr>
            <xdr:cNvPr id="3" name="Nombre mentor">
              <a:extLst>
                <a:ext uri="{FF2B5EF4-FFF2-40B4-BE49-F238E27FC236}">
                  <a16:creationId xmlns:a16="http://schemas.microsoft.com/office/drawing/2014/main" id="{504B9667-A774-467C-BFEB-B75C7C261932}"/>
                </a:ext>
              </a:extLst>
            </xdr:cNvPr>
            <xdr:cNvGraphicFramePr/>
          </xdr:nvGraphicFramePr>
          <xdr:xfrm>
            <a:off x="0" y="0"/>
            <a:ext cx="0" cy="0"/>
          </xdr:xfrm>
          <a:graphic>
            <a:graphicData uri="http://schemas.microsoft.com/office/drawing/2010/slicer">
              <sle:slicer xmlns:sle="http://schemas.microsoft.com/office/drawing/2010/slicer" name="Nombre mentor"/>
            </a:graphicData>
          </a:graphic>
        </xdr:graphicFrame>
      </mc:Choice>
      <mc:Fallback xmlns="">
        <xdr:sp macro="" textlink="">
          <xdr:nvSpPr>
            <xdr:cNvPr id="0" name=""/>
            <xdr:cNvSpPr>
              <a:spLocks noTextEdit="1"/>
            </xdr:cNvSpPr>
          </xdr:nvSpPr>
          <xdr:spPr>
            <a:xfrm>
              <a:off x="10372725" y="0"/>
              <a:ext cx="2362200" cy="2657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619125</xdr:colOff>
      <xdr:row>0</xdr:row>
      <xdr:rowOff>0</xdr:rowOff>
    </xdr:from>
    <xdr:to>
      <xdr:col>22</xdr:col>
      <xdr:colOff>714375</xdr:colOff>
      <xdr:row>14</xdr:row>
      <xdr:rowOff>0</xdr:rowOff>
    </xdr:to>
    <mc:AlternateContent xmlns:mc="http://schemas.openxmlformats.org/markup-compatibility/2006" xmlns:a14="http://schemas.microsoft.com/office/drawing/2010/main">
      <mc:Choice Requires="a14">
        <xdr:graphicFrame macro="">
          <xdr:nvGraphicFramePr>
            <xdr:cNvPr id="4" name="Nombre Institución Educativa">
              <a:extLst>
                <a:ext uri="{FF2B5EF4-FFF2-40B4-BE49-F238E27FC236}">
                  <a16:creationId xmlns:a16="http://schemas.microsoft.com/office/drawing/2014/main" id="{D0974544-8C40-4E4F-A08A-0F41B2A45C54}"/>
                </a:ext>
              </a:extLst>
            </xdr:cNvPr>
            <xdr:cNvGraphicFramePr/>
          </xdr:nvGraphicFramePr>
          <xdr:xfrm>
            <a:off x="0" y="0"/>
            <a:ext cx="0" cy="0"/>
          </xdr:xfrm>
          <a:graphic>
            <a:graphicData uri="http://schemas.microsoft.com/office/drawing/2010/slicer">
              <sle:slicer xmlns:sle="http://schemas.microsoft.com/office/drawing/2010/slicer" name="Nombre Institución Educativa"/>
            </a:graphicData>
          </a:graphic>
        </xdr:graphicFrame>
      </mc:Choice>
      <mc:Fallback xmlns="">
        <xdr:sp macro="" textlink="">
          <xdr:nvSpPr>
            <xdr:cNvPr id="0" name=""/>
            <xdr:cNvSpPr>
              <a:spLocks noTextEdit="1"/>
            </xdr:cNvSpPr>
          </xdr:nvSpPr>
          <xdr:spPr>
            <a:xfrm>
              <a:off x="11696700" y="0"/>
              <a:ext cx="542925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45</xdr:row>
      <xdr:rowOff>1</xdr:rowOff>
    </xdr:from>
    <xdr:to>
      <xdr:col>4</xdr:col>
      <xdr:colOff>171449</xdr:colOff>
      <xdr:row>56</xdr:row>
      <xdr:rowOff>0</xdr:rowOff>
    </xdr:to>
    <xdr:graphicFrame macro="">
      <xdr:nvGraphicFramePr>
        <xdr:cNvPr id="16" name="Chart 15">
          <a:extLst>
            <a:ext uri="{FF2B5EF4-FFF2-40B4-BE49-F238E27FC236}">
              <a16:creationId xmlns:a16="http://schemas.microsoft.com/office/drawing/2014/main" id="{1B13D212-E9FF-4A4A-AF12-0B8A5C1C4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xdr:colOff>
      <xdr:row>45</xdr:row>
      <xdr:rowOff>0</xdr:rowOff>
    </xdr:from>
    <xdr:to>
      <xdr:col>7</xdr:col>
      <xdr:colOff>1871208</xdr:colOff>
      <xdr:row>55</xdr:row>
      <xdr:rowOff>180975</xdr:rowOff>
    </xdr:to>
    <xdr:graphicFrame macro="">
      <xdr:nvGraphicFramePr>
        <xdr:cNvPr id="17" name="Chart 16">
          <a:extLst>
            <a:ext uri="{FF2B5EF4-FFF2-40B4-BE49-F238E27FC236}">
              <a16:creationId xmlns:a16="http://schemas.microsoft.com/office/drawing/2014/main" id="{A1848D58-48A7-4FAC-83C3-A76AC0CC9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57</xdr:row>
      <xdr:rowOff>0</xdr:rowOff>
    </xdr:from>
    <xdr:to>
      <xdr:col>4</xdr:col>
      <xdr:colOff>169918</xdr:colOff>
      <xdr:row>69</xdr:row>
      <xdr:rowOff>19673</xdr:rowOff>
    </xdr:to>
    <xdr:graphicFrame macro="">
      <xdr:nvGraphicFramePr>
        <xdr:cNvPr id="18" name="Chart 17">
          <a:extLst>
            <a:ext uri="{FF2B5EF4-FFF2-40B4-BE49-F238E27FC236}">
              <a16:creationId xmlns:a16="http://schemas.microsoft.com/office/drawing/2014/main" id="{4B6DC795-BC9A-4D03-82ED-ECC9BC324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57</xdr:row>
      <xdr:rowOff>0</xdr:rowOff>
    </xdr:from>
    <xdr:to>
      <xdr:col>7</xdr:col>
      <xdr:colOff>1912694</xdr:colOff>
      <xdr:row>69</xdr:row>
      <xdr:rowOff>28575</xdr:rowOff>
    </xdr:to>
    <xdr:graphicFrame macro="">
      <xdr:nvGraphicFramePr>
        <xdr:cNvPr id="20" name="Chart 19">
          <a:extLst>
            <a:ext uri="{FF2B5EF4-FFF2-40B4-BE49-F238E27FC236}">
              <a16:creationId xmlns:a16="http://schemas.microsoft.com/office/drawing/2014/main" id="{2CD47B9E-1F3A-44AF-A12D-7972A5EA8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xdr:colOff>
      <xdr:row>70</xdr:row>
      <xdr:rowOff>0</xdr:rowOff>
    </xdr:from>
    <xdr:to>
      <xdr:col>5</xdr:col>
      <xdr:colOff>733426</xdr:colOff>
      <xdr:row>84</xdr:row>
      <xdr:rowOff>0</xdr:rowOff>
    </xdr:to>
    <xdr:graphicFrame macro="">
      <xdr:nvGraphicFramePr>
        <xdr:cNvPr id="21" name="Chart 20">
          <a:extLst>
            <a:ext uri="{FF2B5EF4-FFF2-40B4-BE49-F238E27FC236}">
              <a16:creationId xmlns:a16="http://schemas.microsoft.com/office/drawing/2014/main" id="{E8016334-9ACF-4719-A92E-9969D56BE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85</xdr:row>
      <xdr:rowOff>0</xdr:rowOff>
    </xdr:from>
    <xdr:to>
      <xdr:col>4</xdr:col>
      <xdr:colOff>291348</xdr:colOff>
      <xdr:row>96</xdr:row>
      <xdr:rowOff>141922</xdr:rowOff>
    </xdr:to>
    <xdr:graphicFrame macro="">
      <xdr:nvGraphicFramePr>
        <xdr:cNvPr id="22" name="Chart 21">
          <a:extLst>
            <a:ext uri="{FF2B5EF4-FFF2-40B4-BE49-F238E27FC236}">
              <a16:creationId xmlns:a16="http://schemas.microsoft.com/office/drawing/2014/main" id="{855B316B-584D-48F5-9050-9A2ADE7D4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xdr:colOff>
      <xdr:row>85</xdr:row>
      <xdr:rowOff>0</xdr:rowOff>
    </xdr:from>
    <xdr:to>
      <xdr:col>7</xdr:col>
      <xdr:colOff>2057401</xdr:colOff>
      <xdr:row>96</xdr:row>
      <xdr:rowOff>133350</xdr:rowOff>
    </xdr:to>
    <xdr:graphicFrame macro="">
      <xdr:nvGraphicFramePr>
        <xdr:cNvPr id="23" name="Chart 22">
          <a:extLst>
            <a:ext uri="{FF2B5EF4-FFF2-40B4-BE49-F238E27FC236}">
              <a16:creationId xmlns:a16="http://schemas.microsoft.com/office/drawing/2014/main" id="{0C2916ED-44B9-4137-8AAA-9E8CA523D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98</xdr:row>
      <xdr:rowOff>0</xdr:rowOff>
    </xdr:from>
    <xdr:to>
      <xdr:col>7</xdr:col>
      <xdr:colOff>2371725</xdr:colOff>
      <xdr:row>135</xdr:row>
      <xdr:rowOff>9526</xdr:rowOff>
    </xdr:to>
    <xdr:graphicFrame macro="">
      <xdr:nvGraphicFramePr>
        <xdr:cNvPr id="24" name="Chart 23">
          <a:extLst>
            <a:ext uri="{FF2B5EF4-FFF2-40B4-BE49-F238E27FC236}">
              <a16:creationId xmlns:a16="http://schemas.microsoft.com/office/drawing/2014/main" id="{FCC500B6-FFC4-4AC5-81EF-EFC45E04E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0</xdr:rowOff>
    </xdr:from>
    <xdr:to>
      <xdr:col>8</xdr:col>
      <xdr:colOff>419100</xdr:colOff>
      <xdr:row>13</xdr:row>
      <xdr:rowOff>0</xdr:rowOff>
    </xdr:to>
    <xdr:graphicFrame macro="">
      <xdr:nvGraphicFramePr>
        <xdr:cNvPr id="2" name="Chart 1">
          <a:extLst>
            <a:ext uri="{FF2B5EF4-FFF2-40B4-BE49-F238E27FC236}">
              <a16:creationId xmlns:a16="http://schemas.microsoft.com/office/drawing/2014/main" id="{19E31D31-7E93-4655-A6E0-090CECEFD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0</xdr:row>
      <xdr:rowOff>1</xdr:rowOff>
    </xdr:from>
    <xdr:to>
      <xdr:col>12</xdr:col>
      <xdr:colOff>0</xdr:colOff>
      <xdr:row>13</xdr:row>
      <xdr:rowOff>19050</xdr:rowOff>
    </xdr:to>
    <xdr:graphicFrame macro="">
      <xdr:nvGraphicFramePr>
        <xdr:cNvPr id="3" name="Chart 2">
          <a:extLst>
            <a:ext uri="{FF2B5EF4-FFF2-40B4-BE49-F238E27FC236}">
              <a16:creationId xmlns:a16="http://schemas.microsoft.com/office/drawing/2014/main" id="{FCC9E765-2715-439E-91C9-27CC8FE05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15</xdr:row>
      <xdr:rowOff>190499</xdr:rowOff>
    </xdr:from>
    <xdr:to>
      <xdr:col>8</xdr:col>
      <xdr:colOff>419100</xdr:colOff>
      <xdr:row>31</xdr:row>
      <xdr:rowOff>9524</xdr:rowOff>
    </xdr:to>
    <xdr:graphicFrame macro="">
      <xdr:nvGraphicFramePr>
        <xdr:cNvPr id="4" name="Chart 3">
          <a:extLst>
            <a:ext uri="{FF2B5EF4-FFF2-40B4-BE49-F238E27FC236}">
              <a16:creationId xmlns:a16="http://schemas.microsoft.com/office/drawing/2014/main" id="{BA92BFE9-4231-4469-9A98-B6BD90F3B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16</xdr:row>
      <xdr:rowOff>0</xdr:rowOff>
    </xdr:from>
    <xdr:to>
      <xdr:col>12</xdr:col>
      <xdr:colOff>0</xdr:colOff>
      <xdr:row>31</xdr:row>
      <xdr:rowOff>0</xdr:rowOff>
    </xdr:to>
    <xdr:graphicFrame macro="">
      <xdr:nvGraphicFramePr>
        <xdr:cNvPr id="5" name="Chart 4">
          <a:extLst>
            <a:ext uri="{FF2B5EF4-FFF2-40B4-BE49-F238E27FC236}">
              <a16:creationId xmlns:a16="http://schemas.microsoft.com/office/drawing/2014/main" id="{35B37837-A593-45A1-B555-99F8A7C88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xdr:colOff>
      <xdr:row>35</xdr:row>
      <xdr:rowOff>2</xdr:rowOff>
    </xdr:from>
    <xdr:to>
      <xdr:col>8</xdr:col>
      <xdr:colOff>409576</xdr:colOff>
      <xdr:row>51</xdr:row>
      <xdr:rowOff>28576</xdr:rowOff>
    </xdr:to>
    <xdr:graphicFrame macro="">
      <xdr:nvGraphicFramePr>
        <xdr:cNvPr id="6" name="Chart 5">
          <a:extLst>
            <a:ext uri="{FF2B5EF4-FFF2-40B4-BE49-F238E27FC236}">
              <a16:creationId xmlns:a16="http://schemas.microsoft.com/office/drawing/2014/main" id="{21BA4EC8-6BE7-4C58-87F2-D71FF3D52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35</xdr:row>
      <xdr:rowOff>1</xdr:rowOff>
    </xdr:from>
    <xdr:to>
      <xdr:col>12</xdr:col>
      <xdr:colOff>0</xdr:colOff>
      <xdr:row>51</xdr:row>
      <xdr:rowOff>19051</xdr:rowOff>
    </xdr:to>
    <xdr:graphicFrame macro="">
      <xdr:nvGraphicFramePr>
        <xdr:cNvPr id="7" name="Chart 6">
          <a:extLst>
            <a:ext uri="{FF2B5EF4-FFF2-40B4-BE49-F238E27FC236}">
              <a16:creationId xmlns:a16="http://schemas.microsoft.com/office/drawing/2014/main" id="{E8B8A92B-F4B2-4F62-86E6-B7450B0BA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53</xdr:row>
      <xdr:rowOff>0</xdr:rowOff>
    </xdr:from>
    <xdr:to>
      <xdr:col>8</xdr:col>
      <xdr:colOff>419100</xdr:colOff>
      <xdr:row>67</xdr:row>
      <xdr:rowOff>0</xdr:rowOff>
    </xdr:to>
    <xdr:graphicFrame macro="">
      <xdr:nvGraphicFramePr>
        <xdr:cNvPr id="8" name="Chart 7">
          <a:extLst>
            <a:ext uri="{FF2B5EF4-FFF2-40B4-BE49-F238E27FC236}">
              <a16:creationId xmlns:a16="http://schemas.microsoft.com/office/drawing/2014/main" id="{CB3DB4FD-2E5C-4D59-B9C7-11120D2F0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xdr:colOff>
      <xdr:row>53</xdr:row>
      <xdr:rowOff>0</xdr:rowOff>
    </xdr:from>
    <xdr:to>
      <xdr:col>11</xdr:col>
      <xdr:colOff>847726</xdr:colOff>
      <xdr:row>67</xdr:row>
      <xdr:rowOff>19050</xdr:rowOff>
    </xdr:to>
    <xdr:graphicFrame macro="">
      <xdr:nvGraphicFramePr>
        <xdr:cNvPr id="9" name="Chart 8">
          <a:extLst>
            <a:ext uri="{FF2B5EF4-FFF2-40B4-BE49-F238E27FC236}">
              <a16:creationId xmlns:a16="http://schemas.microsoft.com/office/drawing/2014/main" id="{5E84EAC6-3057-45AC-B5FA-AFFDA952E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69</xdr:row>
      <xdr:rowOff>0</xdr:rowOff>
    </xdr:from>
    <xdr:to>
      <xdr:col>8</xdr:col>
      <xdr:colOff>419100</xdr:colOff>
      <xdr:row>82</xdr:row>
      <xdr:rowOff>0</xdr:rowOff>
    </xdr:to>
    <xdr:graphicFrame macro="">
      <xdr:nvGraphicFramePr>
        <xdr:cNvPr id="10" name="Chart 9">
          <a:extLst>
            <a:ext uri="{FF2B5EF4-FFF2-40B4-BE49-F238E27FC236}">
              <a16:creationId xmlns:a16="http://schemas.microsoft.com/office/drawing/2014/main" id="{B5596FE1-3BBD-43C9-8DAF-3A7C147C7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69</xdr:row>
      <xdr:rowOff>0</xdr:rowOff>
    </xdr:from>
    <xdr:to>
      <xdr:col>12</xdr:col>
      <xdr:colOff>1</xdr:colOff>
      <xdr:row>82</xdr:row>
      <xdr:rowOff>0</xdr:rowOff>
    </xdr:to>
    <xdr:graphicFrame macro="">
      <xdr:nvGraphicFramePr>
        <xdr:cNvPr id="11" name="Chart 10">
          <a:extLst>
            <a:ext uri="{FF2B5EF4-FFF2-40B4-BE49-F238E27FC236}">
              <a16:creationId xmlns:a16="http://schemas.microsoft.com/office/drawing/2014/main" id="{18F6789C-5AE2-4802-A49A-83B1B2A2A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87</xdr:row>
      <xdr:rowOff>0</xdr:rowOff>
    </xdr:from>
    <xdr:to>
      <xdr:col>8</xdr:col>
      <xdr:colOff>371475</xdr:colOff>
      <xdr:row>99</xdr:row>
      <xdr:rowOff>180975</xdr:rowOff>
    </xdr:to>
    <xdr:graphicFrame macro="">
      <xdr:nvGraphicFramePr>
        <xdr:cNvPr id="12" name="Chart 11">
          <a:extLst>
            <a:ext uri="{FF2B5EF4-FFF2-40B4-BE49-F238E27FC236}">
              <a16:creationId xmlns:a16="http://schemas.microsoft.com/office/drawing/2014/main" id="{2D79442D-4961-4978-AAAA-D9932341F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0</xdr:colOff>
      <xdr:row>87</xdr:row>
      <xdr:rowOff>0</xdr:rowOff>
    </xdr:from>
    <xdr:to>
      <xdr:col>12</xdr:col>
      <xdr:colOff>9525</xdr:colOff>
      <xdr:row>100</xdr:row>
      <xdr:rowOff>0</xdr:rowOff>
    </xdr:to>
    <xdr:graphicFrame macro="">
      <xdr:nvGraphicFramePr>
        <xdr:cNvPr id="13" name="Chart 12">
          <a:extLst>
            <a:ext uri="{FF2B5EF4-FFF2-40B4-BE49-F238E27FC236}">
              <a16:creationId xmlns:a16="http://schemas.microsoft.com/office/drawing/2014/main" id="{72D9A0DA-C68E-4717-AE6F-160AF44C9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152400</xdr:colOff>
      <xdr:row>107</xdr:row>
      <xdr:rowOff>0</xdr:rowOff>
    </xdr:from>
    <xdr:to>
      <xdr:col>9</xdr:col>
      <xdr:colOff>152400</xdr:colOff>
      <xdr:row>121</xdr:row>
      <xdr:rowOff>76200</xdr:rowOff>
    </xdr:to>
    <xdr:graphicFrame macro="">
      <xdr:nvGraphicFramePr>
        <xdr:cNvPr id="14" name="Chart 13">
          <a:extLst>
            <a:ext uri="{FF2B5EF4-FFF2-40B4-BE49-F238E27FC236}">
              <a16:creationId xmlns:a16="http://schemas.microsoft.com/office/drawing/2014/main" id="{E51288F7-58B1-4393-A797-11C7ECEAA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124</xdr:row>
      <xdr:rowOff>0</xdr:rowOff>
    </xdr:from>
    <xdr:to>
      <xdr:col>8</xdr:col>
      <xdr:colOff>342900</xdr:colOff>
      <xdr:row>137</xdr:row>
      <xdr:rowOff>9525</xdr:rowOff>
    </xdr:to>
    <xdr:graphicFrame macro="">
      <xdr:nvGraphicFramePr>
        <xdr:cNvPr id="15" name="Chart 14">
          <a:extLst>
            <a:ext uri="{FF2B5EF4-FFF2-40B4-BE49-F238E27FC236}">
              <a16:creationId xmlns:a16="http://schemas.microsoft.com/office/drawing/2014/main" id="{EC40969D-8C30-4A90-8E50-5AA5AF47E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xdr:colOff>
      <xdr:row>124</xdr:row>
      <xdr:rowOff>0</xdr:rowOff>
    </xdr:from>
    <xdr:to>
      <xdr:col>13</xdr:col>
      <xdr:colOff>1</xdr:colOff>
      <xdr:row>137</xdr:row>
      <xdr:rowOff>0</xdr:rowOff>
    </xdr:to>
    <xdr:graphicFrame macro="">
      <xdr:nvGraphicFramePr>
        <xdr:cNvPr id="16" name="Chart 15">
          <a:extLst>
            <a:ext uri="{FF2B5EF4-FFF2-40B4-BE49-F238E27FC236}">
              <a16:creationId xmlns:a16="http://schemas.microsoft.com/office/drawing/2014/main" id="{5A8CA666-3A84-49CD-9635-22ED53ACB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409574</xdr:colOff>
      <xdr:row>158</xdr:row>
      <xdr:rowOff>9524</xdr:rowOff>
    </xdr:from>
    <xdr:to>
      <xdr:col>6</xdr:col>
      <xdr:colOff>895349</xdr:colOff>
      <xdr:row>195</xdr:row>
      <xdr:rowOff>9525</xdr:rowOff>
    </xdr:to>
    <xdr:graphicFrame macro="">
      <xdr:nvGraphicFramePr>
        <xdr:cNvPr id="18" name="Chart 17">
          <a:extLst>
            <a:ext uri="{FF2B5EF4-FFF2-40B4-BE49-F238E27FC236}">
              <a16:creationId xmlns:a16="http://schemas.microsoft.com/office/drawing/2014/main" id="{91953FA1-DAD2-48CF-A94D-A6FB9D6D7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clou, David (Education &amp; Society)" refreshedDate="44734.515826504627" createdVersion="7" refreshedVersion="7" minRefreshableVersion="3" recordCount="252" xr:uid="{85360B46-2B50-48A0-AAD2-1BA16FBD553D}">
  <cacheSource type="worksheet">
    <worksheetSource ref="BZ1:CA253" sheet="Reporte"/>
  </cacheSource>
  <cacheFields count="2">
    <cacheField name="Visita 1" numFmtId="0">
      <sharedItems containsSemiMixedTypes="0" containsString="0" containsNumber="1" containsInteger="1" minValue="0" maxValue="2" count="3">
        <n v="0"/>
        <n v="2"/>
        <n v="1" u="1"/>
      </sharedItems>
    </cacheField>
    <cacheField name="Visita 2" numFmtId="0">
      <sharedItems containsSemiMixedTypes="0" containsString="0" containsNumber="1" containsInteger="1" minValue="0" maxValue="2" count="3">
        <n v="0"/>
        <n v="2"/>
        <n v="1"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clou, David (Education &amp; Society)" refreshedDate="44734.51582685185" createdVersion="7" refreshedVersion="7" minRefreshableVersion="3" recordCount="252" xr:uid="{C737FFE6-9384-45D3-8ECB-EC04378B40C2}">
  <cacheSource type="worksheet">
    <worksheetSource ref="BX1:BY253" sheet="Reporte"/>
  </cacheSource>
  <cacheFields count="2">
    <cacheField name="Conteo Act. Realizadas" numFmtId="0">
      <sharedItems containsSemiMixedTypes="0" containsString="0" containsNumber="1" containsInteger="1" minValue="0" maxValue="12" count="13">
        <n v="11"/>
        <n v="12"/>
        <n v="0"/>
        <n v="8"/>
        <n v="5" u="1"/>
        <n v="2" u="1"/>
        <n v="6" u="1"/>
        <n v="7" u="1"/>
        <n v="1" u="1"/>
        <n v="3" u="1"/>
        <n v="9" u="1"/>
        <n v="10" u="1"/>
        <n v="4" u="1"/>
      </sharedItems>
    </cacheField>
    <cacheField name="M1 % de avance" numFmtId="9">
      <sharedItems containsSemiMixedTypes="0" containsString="0" containsNumb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clou, David (Education &amp; Society)" refreshedDate="44734.515826967596" createdVersion="7" refreshedVersion="7" minRefreshableVersion="3" recordCount="252" xr:uid="{642C0B54-3F80-4D84-908D-9587DBD3B74F}">
  <cacheSource type="worksheet">
    <worksheetSource name="Reporte_Consolidación_2022___Copy"/>
  </cacheSource>
  <cacheFields count="74">
    <cacheField name="Source.Name" numFmtId="0">
      <sharedItems/>
    </cacheField>
    <cacheField name="Nombre Coordinadora" numFmtId="0">
      <sharedItems count="2">
        <s v="Fernanda Salcedo"/>
        <s v="Viviana Verdeza"/>
      </sharedItems>
    </cacheField>
    <cacheField name="Nombre mentor" numFmtId="0">
      <sharedItems count="42">
        <s v="Alejandra María Narváez Camayo"/>
        <s v="Ana Elvira Venté Mancilla"/>
        <s v="Angelica Maria Mora Guerrero"/>
        <s v="Camilo Hernán Villota Ibarra"/>
        <s v="Camilo Jr Torres Quiñones"/>
        <s v="Daniel Fidencio Cortes Mora"/>
        <s v="Dayana Vanesa Abad Rendón"/>
        <s v="Diana Alejandra Wilches Silva"/>
        <s v="Fredy Alexander Castellanos Avila"/>
        <s v="Gilberto Arturo Luna Beltran"/>
        <s v="Iriam Viviana Ganem López"/>
        <s v="Jhon Jairo Balcarcer Garces"/>
        <s v="Johny Alexander Carlosama"/>
        <s v="Lady Liliana Mora Pineda"/>
        <s v="Maria Carolina Dominguez Gomez"/>
        <s v="Mario Alejandro Rincon Guzman"/>
        <s v="Miryam Viviana Rodríguez Villada"/>
        <s v="Monica Katerine Cristancho Vega"/>
        <s v="Alexandra Valencia"/>
        <s v="Anabell Zúñiga"/>
        <s v="Carolina Timaná Burbano"/>
        <s v="César Augusto Gaviria Herrera"/>
        <s v="Diana Paola Gonzalez Campos"/>
        <s v="Erika Nela Miranda Martínez"/>
        <s v="Francy Liliana Segura Jiménez"/>
        <s v="Hernando Manrique"/>
        <s v="Jairo David Cabarcas Escobar"/>
        <s v="Johana Isabel De Hoyos Guzmán"/>
        <s v="Juan Diego Botero Marín"/>
        <s v="Lina Fernanda Ortega Bermon"/>
        <s v="Luis Miguel Franco Cardona"/>
        <s v="Luz Adriana Medina Dussan"/>
        <s v="Mónica Yajaira Cote Durán"/>
        <s v="Mónica Yazmín Giraldo Osorio"/>
        <s v="Veruska Joice Arteaga Cabrales"/>
        <s v="Vilda Margarita Gómez Ruiz"/>
        <s v="Oscar Barrios" u="1"/>
        <s v="Viviana Borja" u="1"/>
        <s v="Sandra Rangel" u="1"/>
        <s v="Marcela Ortiz" u="1"/>
        <s v="David Monclou" u="1"/>
        <s v="Cristian Avella" u="1"/>
      </sharedItems>
    </cacheField>
    <cacheField name="Departamento IE" numFmtId="0">
      <sharedItems/>
    </cacheField>
    <cacheField name="Municipio IE" numFmtId="0">
      <sharedItems/>
    </cacheField>
    <cacheField name="Nombre Institución Educativa" numFmtId="0">
      <sharedItems count="276">
        <s v="INSTITUCION EDUCATIVA TECNICO INDUSTRIAL DONALD RODRIGO TAFUR"/>
        <s v="INSTITUCION ETNOEDUCATIVA SANTA ROSA"/>
        <s v="INSTITUCION EDUCATIVA JUANA DE CAICEDO Y CUERO"/>
        <s v="INSTITUCION EDUCATIVA LA BUITRERA"/>
        <s v="INSTITUCION EDUCATIVA INEM JORGE ISAACS"/>
        <s v="INSTITUCION EDUCATIVA TECNICA INDUSTRIAL ANTONIO JOSE CAMACHO"/>
        <s v="INSTITUCION ETNOEDUCATIVA GABRIELA MISTRAL"/>
        <s v="INSTITUCION EDUCATIVA EUSTAQUIO PALACIOS - SEDE PRINCIPAL"/>
        <s v="INSTITUCION EDUCATIVA GENERAL JOSE MARIA CABAL-SEDE PRINCIPAL"/>
        <s v="INSTITUCION EDUCATIVA NORMAL SUPERIOR LOS FARALLONES"/>
        <s v="INSTITUCION EDUCATIVA LICEO DEPARTAMENTAL - SEDE PRINCIPAL"/>
        <s v="INSTITUCION EDUCATIVA CELMIRA BUENO DE OREJUELA"/>
        <s v="RODRIGO LLOREDA CAICEDO"/>
        <s v="REGIONAL SIMON BOLIVAR"/>
        <s v="SEDE 1 NORMAL SUPERIOR"/>
        <s v="SEDE 1 EXALUMNAS DE LA PRESENTACION"/>
        <s v="SEDE 1 AMBIENTAL COMBEIMA"/>
        <s v="SEDE 1 CARLOS LLERAS RESTREPO"/>
        <s v="SEDE 1 CIUDAD ARKALA"/>
        <s v="SEDE 1 ISMAEL SANTOFIMIO TRUJILLO"/>
        <s v="SEDE 1 DIEGO FALLON"/>
        <s v="INST AGRIC LA MINA"/>
        <s v="INSTITUCION EDUCATIVA NELSON MANDELA  - SEDE PRINCIPAL"/>
        <s v="INST EDUCATIVA RAFAEL VALLE MEZA"/>
        <s v="IE  LOPERENA"/>
        <s v="IE LEONIDAS ACUÑA"/>
        <s v="CASIMIRO RAUL MAESTRE"/>
        <s v="MANUEL GERMAN CUELLO"/>
        <s v="COL CUIDADELA EDUCATIVA BOSA (INS EDUC DIST)"/>
        <s v="COL DIST VENECIA"/>
        <s v="COLEGIO SAN CAYETANO (IED)"/>
        <s v="CARLOS PIZARRO LEON GOMEZ (INST EDUC DIST)"/>
        <s v="NORMAL SUPERIOR"/>
        <s v="INSTITUCION EDUCATIVA LA ESPERANZA - SEDE PRINCIPAL"/>
        <s v="AGROECOLOGICO AMAZONICO BUINAIMA"/>
        <s v="I.E.M. TECNICO INDUSTRIAL DE PASTO - SEDE PRINCIPAL"/>
        <s v="I.E.M. CIUDAD DE PASTO - SEDE PRINCIPAL"/>
        <s v="I.E.M. LUIS DELFIN INSUASTY RODRIGUEZ - SEDE PRINCIPAL"/>
        <s v="I.E.M. MARIA GORETTI - SEDE PRINCIPAL"/>
        <s v="I.E.M. CIUDADELA EDUC DE PASTO - SEDE PRINCIPAL"/>
        <s v="I.E.M. SANTA TERESITA - SEDE PRINCIPAL"/>
        <s v="I.E.M. CRISTO REY - SEDE PRINCIPAL"/>
        <s v="PABLO EMILIO CARVAJAL # 1"/>
        <s v="TÉCNICO INDUSTRIAL GERARDO VALENCIA CANO - SEDE PRINCIPAL"/>
        <s v="LAS AMERICAS"/>
        <s v="INSTITUCION EDUCATIVA VASCO NUÑEZ DE BALBOA"/>
        <s v="ATANASIO GIRARDOT"/>
        <s v="INSTITUCIÓN AGROPECUARIA JOSÉ MARÍA  - SEDE PRINCIPAL"/>
        <s v="INSTITUCION EDUCATIVA DIOCESANA JESUS ADOLESCENTE - SEDE PRINCIPAL"/>
        <s v="ESCUELA NORMAL SUPERIOR DE VILLAVICENCIO"/>
        <s v="INSTITUCION EDUCATIVA COLEGIO DEPARTAMENTAL JORGE ELIECER GAITAN AYALA"/>
        <s v="COL DPTAL LA ESPERANZA"/>
        <s v="COLEGIO DEPARTAMENTAL LUIS CARLOS GALAN SARMIENTO"/>
        <s v="COLEGIO NACIONALIZADO FEMENINO DE BACHILLERATO"/>
        <s v="ESC RUR APIAY"/>
        <s v="LA UNIDAD EDUCATIVA COLEGIO DEPARTAMENTAL ALFONSO LOPEZ PUMAREJO"/>
        <s v="SEDE A: INSTITUCIÓN EDUCATIVA TÉCNICO NACIONAL DE COMERCIO"/>
        <s v="SEDE A: INSTITUCIÓN EDUCATIVA RURAL VIJAGUAL"/>
        <s v="COLEGIO  LLANO DE PALMAS"/>
        <s v="SEDE A: INSTITUCIÓN EDUCATIVA TÉCNICO DÁMASO ZAPATA"/>
        <s v="SEDE A: INSTITUCIÓN EDUCATIVA ESCUELA NORMAL SUPERIOR"/>
        <s v="SEDE A: INSTITUCIÓN EDUCATIVA INEM CUSTODIO GARCÍA ROVIRA"/>
        <s v="I E LAS AMERICAS"/>
        <s v="LICEO FEMENINO MERCEDES NARIÑO"/>
        <s v="INEM FRANCISCO DE PAULA SANTANDER"/>
        <s v="COL DIST FERNANDO MAZUERA VILLEGAS"/>
        <s v="CENT EDUC DIST EL SALITRE"/>
        <s v="INEM SANTIAGO PEREZ"/>
        <s v="INSTITUTO BOLIVARIANO"/>
        <s v="FLOWERS HILL BILINGUAL SCHOOL"/>
        <s v="INSTITUCION EDUCATIVA SOLEDAD ROMAN DE NU?EZ"/>
        <s v="INSTITUCION EDUCATIVA SANTA MARIA"/>
        <s v="INSTITUCION EDUCATIVA DE BAYUNCA"/>
        <s v="INSTITUCION EDUCATIVA BERTHA GEDEON DE BALADI"/>
        <s v="INSTITUCION EDUCATIVA DOMINGO BENKOS BIOHO"/>
        <s v="INSTITUCION EDUCATIVA HERMANO ANTONIO RAMOS DE LA SALLE"/>
        <s v="I. E. JORGE ARTEL - SEDE PRINCIPAL"/>
        <s v="I.E. VILLA ESTRELLA - SEDE PRINCIPAL"/>
        <s v="INSTITUCION EDUCATIVA PROMOCION SOCIAL DE C/GENA."/>
        <s v="INSTITUCION EDUCATIVA FE Y ALEGRIA EL PROGRESO"/>
        <s v="INSTITUCION EDUCATIVA FULGENCIO LEQUERICA  VELEZ"/>
        <s v="INSTITUCION EDUCATIVA SOLEDAD ACOSTA DE SAMPER"/>
        <s v="INSTITUCION EDUCATIVA TECNICA DE PASACABALLOS"/>
        <s v="INSTITUCION EDUCATIVA FOCO ROJO - SEDE PRINCIPAL"/>
        <s v="JOAQUÍN OCHOA MAESTRE"/>
        <s v="TÉCNICA LA ESPERANZA"/>
        <s v="SAN JUAN BOSCO "/>
        <s v="AGUAS BLANCAS"/>
        <s v="PRUDENCIA DAZA"/>
        <s v="RODOLFO CASTRO CASTRO"/>
        <s v="TECNICO UPAR"/>
        <s v="INSTITUCION EDUCATIVA CHILOÉ"/>
        <s v="INSTITUCION EDUCATIVA CIUDAD VERDE"/>
        <s v="SEDE NUEVO COMPARTIR"/>
        <s v="SEDE PRINCIPAL - INSTITUCION EDUCATIVA MANUELA BELTRÀN"/>
        <s v="SEDE SOL NACIENTE"/>
        <s v="SEDE PRINCIPAL Y ANEXO LA ESPERANZA"/>
        <s v="INSTITUCION EDUCATIVA CIUDADELA SUCRE SEDE PRINCIPAL"/>
        <s v="SEDE # 1 CIUDADELA MIXTA COLOMBIA"/>
        <s v="Liceo Nacional Max Seidel "/>
        <s v="SEDE # 1 INST. TEC.  POPULAR DE LA COSTA"/>
        <s v="SEDE # 1 SANTA TERESITA"/>
        <s v="SEDE # 1 IBERIA"/>
        <s v="I.E. LLORENTE - SEDE PRINCIAPL"/>
        <s v="SEDE # 1 LA VARIANTE"/>
        <s v="SEDE 1  SAN SIMON"/>
        <s v="SEDE 1 ALBERTO CASTILLA"/>
        <s v="SEDE 1 LA PALMA"/>
        <s v="SEDE 1 FERNANDO VILLALOBOS ARANGO"/>
        <s v="SEDE 1 LICEO NACIONAL"/>
        <s v="RAICES DEL FUTURO"/>
        <s v="GUILLERMO ANGULO GOMEZ - SEDE PRINCIPAL"/>
        <s v="INSTITUCION EDUCATIVA CIUDADELA CUBA"/>
        <s v="INSTITUCION EDUCATIVA GABRIEL TRUJILLO"/>
        <s v="INSTITUCION EDUCATIVA BYRON GAVIRIA"/>
        <s v="CARLOS CASTRO SAAVEDRA"/>
        <s v="INSTITUCION EDUCATIVA CIUDAD BOQUIA"/>
        <s v="INSTITUCION EDUCATIVA INSTITUTO TECNICO SUPERIOR"/>
        <s v="INSTITUCION EDUCATIVA CARLOTA SANCHEZ"/>
        <s v="CENT EDUC DIST CARLOS ALBAN HOLGUIN"/>
        <s v="COL DIST EDUC BAS Y MEDIA MANUELITA SAENZ"/>
        <s v="I.E. INEM JOSE EUSTASIO RIVERA - SEDE PRINCIPAL"/>
        <s v="I.E. SAGRADO CORAZON DE JESUS - SEDE PRINCIPAL"/>
        <s v="COL DIST ENRIQUE OLAYA HERRERA"/>
        <s v="CENT EDUC DIST MARRUECOS Y MOLINOS"/>
        <s v="COLEGIO RURAL JOSÉ CELESTINO MUTIS (IED) - SEDE PRINCIPAL"/>
        <s v="I E POLITECNICO DE SOLEDAD"/>
        <s v="INSTITUCION EDUCATIVA GABRIEL ESCORCIA GRAVINI DE SOLEDAD - SEDE PRINCIPAL"/>
        <s v="I E CIAL NTRA SRA. DE LAS MISERICORDIAS"/>
        <s v="INSTITUCION EDUCATIVA DOLORES MARIA UCROS"/>
        <s v="INSTITUCION EDUCATIVA TECNICO INDUSTRIAL BLAS TORRES DE LA TORRE"/>
        <s v="INSTITUCION EDUCATIVA FRANCISCO JOSE DE CALDAS"/>
        <s v="INSTITUCION EDUCATIVA TECNICA FRANCISCO DE PAULA SANTANDER"/>
        <s v="INSTITUCION EDUCATIVA DISTRITAL TECNICO EL SANTUARIO - SEDE PRINCIPAL"/>
        <s v="ESCUELA NORMAL SUPERIOR DEL DISTRITO BARRANQUILLA"/>
        <s v="INSTITUCION EDUCATIVA SAN PEDRO CLAVER DE CASCAJAL"/>
        <s v="INSTITUCION EDUCATIVA DISTRITAL CARLOS MEISEL - SEDE PRINCIPAL"/>
        <s v="INSTITUCION EDUCATIVA DISTRITAL TECNICA PABLO NERUDA - SEDE PRINCIPAL"/>
        <s v="INSTITUCION EDUCATIVA DISTRITAL MARIE POUSSEPIN - SEDE PRINCIPAL"/>
        <s v="INSTITUCION EDUCATIVA DISTRITAL MUNDO BOLIVARIANO - SEDE PRINCIPAL"/>
        <s v="HELION PINEDO RIOS"/>
        <s v="CHON-KAY"/>
        <s v="LUIS ANTONIO ROBLES"/>
        <s v="LIVIO REGINALDO FISCHIONE"/>
        <s v="CENTRO DE INTEGRACION POPULAR"/>
        <s v="JOSE ANTONIO GALAN"/>
        <s v="CENTTRO ETNOEDUCATIVO #11 (JARIJIÑAMANA MERIDAI) - SEDE PRINCIPAL"/>
        <s v="SEDE 01 NICOLAS BUENAVENTURA LUIS R. CALVO"/>
        <s v="SEDE 01  CRISTO REY"/>
        <s v="INSTITUCION EDUCATIVA OLGA GONZALEZ ARRAUT"/>
        <s v="SAN FRANCISCO JAVIER"/>
        <s v="SEDE 01 LICEO DEL NORTE"/>
        <s v="I.E.D FCO DE PAULA SANTANDER"/>
        <s v="SEDE 01 IED BONDA"/>
        <s v="IE LIMONAR"/>
        <s v="I.E. CLARETIANO GUSTAVO TORRES PARRA"/>
        <s v="EL CAGUAN"/>
        <s v="MARIA AUXILIADORA FORTALECILLAS"/>
        <s v="AGUSTIN  CODAZZI"/>
        <s v="TECNICO SUPERIOR"/>
        <s v="INEM JULIAN MOTTA SALAS"/>
        <s v="IE JOSÉ MARÍA CÓRDOBA"/>
        <s v="IE LA INMACULADA"/>
        <s v="IE CECILIA DE LLERAS"/>
        <s v="IE SANTA MARIA"/>
        <s v="IE AGUAS NEGRAS"/>
        <s v="IE EL SABANAL"/>
        <s v="IE MANUEL RUIZ ALVAREZ"/>
        <s v="SANTA CATALINA DE SIENA - SEDE PRINCIPAL"/>
        <s v="LA INMACULADA - SEDE PRINCIPAL"/>
        <s v="SEDE PRINCIPAL - LOMA  FRESCA"/>
        <s v="PARAGUACHON - SEDE PRINCIPAL"/>
        <s v="ERIKA BEATRIZ - SEDE PRINCIPAL"/>
        <s v="SEDE PRINCIPAL JORGE ARRIETA"/>
        <s v="MAJAYUTPANA - SEDE PRINCIPAL"/>
        <s v="IE RANCHO GRANDE"/>
        <s v="IE NORMAL SUPERIOR"/>
        <s v="IE CRISTOBAL COLON"/>
        <s v="IE ANTONIA SANTOS"/>
        <s v="IE VICTORIA MANZUR"/>
        <s v="IE LOS GARZONES"/>
        <s v="IE EL RECUERDO"/>
        <s v="SEDE 01 JESUS ESPELETA FAJARDO"/>
        <s v="ESCUELA NORMAL SAN PEDRO ALEJANDRINO"/>
        <s v="I.E.D EL SABER - SEDE PRINCIPAL"/>
        <s v="SEDE 01 HUGO J. BERMUDEZ"/>
        <s v="SEDE 01 LICEO SAMARIO"/>
        <s v="IED LIBANO"/>
        <s v="SEDE 01 INSTITUTO MAGDALENA"/>
        <s v="INSTITUCION EDUCATIVA NORMAL SUPERIOR DE SINCELEJO"/>
        <s v="INSTITUCION EDUCATIVA POLICARPA SALAVARRIETA"/>
        <s v="INSTITUCION EDUCATIVA NUEVA ESPERANZA"/>
        <s v="INSTITUCION EDUCATIVA MADRE AMALIA"/>
        <s v="INSTITUCION EDUCATIVA RURAL LA PE¥ATA"/>
        <s v="INSTITUCION EDUCATIVA DULCE NOMBRE DE JESUS"/>
        <s v="INSTITUCION EDUCATIVA RURAL BUENAVISTA"/>
        <s v="LIC NOCT JORGE ELIECER GAITAN AYALA"/>
        <s v="INSTITUCION EDUCATIVA FERNANDO VELEZ - SEDE PRINCIPAL"/>
        <s v="INSTITUCION EDUCATIVA LICEO ANTIOQUEÑO"/>
        <s v="INSTITUCION EDUCATIVA ALBERTO DIAZ MUÑOZ"/>
        <s v="COL  TOMAS CADAVID"/>
        <s v="INSTITUCIÓN EDUCATIVA LA UNION"/>
        <s v="INSTITUCION EDUCATIVA HECTOR ROGELIO MONTOYA"/>
        <s v="INSTITUCION EDUCATIVA LA DIVINA PASTORA"/>
        <s v="NORMAL SUPERIOR MARIA AUXILIADORA"/>
        <s v="CENT EDUC PUERTO NUEVO"/>
        <s v="INST TEC NACIONAL DE COMERCIO"/>
        <s v="COL FRANCISCO JOSE DE CALDAS"/>
        <s v="INST TEC MERCEDES ABREGO"/>
        <s v="INST EDUC EL RODEO"/>
        <s v="IE SAN VICENTE"/>
        <s v="SAGRADA FAMILIA"/>
        <s v="INSTITUCION EDUCATIVA SEMILLA DE LA ESPERANZA (VASCO NUÑEZ DE BALBOA)"/>
        <s v="JORGE ELIECER GAITAN"/>
        <s v="CARDENAS MIRRIÑAO"/>
        <s v="IE HAROLD EDER"/>
        <s v="JOSE ASUNCION SILVA"/>
        <s v="INSTITUCION EDUCATIVA ALFONSO LOPEZ PUMAREJO"/>
        <s v="INSTITUCION EDUCATIVA JULIA SIERRA IGUARAN"/>
        <s v="CENTRO EDUCATIVO DISTRITAL PASQUILLA"/>
        <s v="CEDID GUILLERMO CANO ISAZA"/>
        <s v="SEDE PRINCIPAL EL EDEN"/>
        <s v="COLEGIO CUNDINAMARCA (INS EDUC DIST)"/>
        <s v="INSTITUCION EDUCATIVA NORMAL SUPERIOR INDIGENA"/>
        <s v="INSTITUCIÓN EDUCATIVA SAN FRANCISCO DE SALES"/>
        <s v="INST EDUC COL MUNICIPAL AEROPUERTO"/>
        <s v="COL CAMILO TORRES"/>
        <s v="INST TEC JORGE GAITAN DURAN"/>
        <s v="I.E. CARLOS RAMIREZ PARIS - SEDE PRINCIPAL"/>
        <s v="COL MARIANO OSPINA RODRIGUEZ"/>
        <s v="I.E. SAN JOSÉ - EL TRIGAL - SEDE PRINCIPAL"/>
        <s v="INSTITUCION EDUCATIVA BARRIO OLAYA HERRERA"/>
        <s v="INSTITUCION EDUCATIVA LOLA GONZALEZ"/>
        <s v="INSTITUCION EDUCATIVA FINCA LA MESA"/>
        <s v="INSTITUCION EDUCATIVA JAVIERA LONDOÑO SEVILLA"/>
        <s v="INSTITUCION EDUCATIVA ESCUELA NORMAL SUPERIOR DE MEDELLIN"/>
        <s v="INSTITUCION EDUCATIVA JOSE EUSEBIO CARO"/>
        <s v="INSTITUCION EDUCATIVA SAN JOSE OBRERO"/>
        <s v="INSTITUCION EDUCATIVA FUNDADORES - SEDE PRINCIPAL"/>
        <s v="INSTITUCION EDUCATIVA LUSITANIA- PAZ DE COLOMBIA"/>
        <s v="INSTITUCION EDUCATIVA CIUDADELA NUEVO OCCIDENTE"/>
        <s v="_x0009_INSTITUCION EDUCATIVA JOAQUIN VALLEJO ARBELAEZ"/>
        <s v="INSTITUCION EDUCATIVA INEM JOSE FELIX DE RESTREPO"/>
        <s v="INSTITUCION EDUCATIVA FEDERICO OZANAM"/>
        <s v="INSTITUCION EDUCATIVA EL LIMONAR"/>
        <s v="INSTITUCION EDUCATIVA DISTRITAL PESTALOZZI - SEDE PRINCIPAL"/>
        <s v="INSTITUCION EDUCATIVA DISTRITAL CIUDADELA ESTUDIANTIL - SEDE PRINCIPAL"/>
        <s v="INSTITUCION EDUCATIVA ACADEMICA Y TECNICA - TURISTICA DE SANTA VERONICA"/>
        <s v="ESCUELA NORMAL SUPERIOR LA HACIENDA"/>
        <s v="INSTITUCION EDUCATIVA DISTRITAL SANTA MARIA - SEDE PRINCIPAL"/>
        <s v="INSTITUCION EDUCATIVA DISTRITAL VILLAS DE SAN PABLO - SEDE PRINCIPAL"/>
        <s v="INSTITUCION EDUCATIVA DISTRITAL DE BARRANQUILLA CODEBA - SEDE PRINCIPAL"/>
        <s v="INST TEC LA ESPERANZA" u="1"/>
        <s v="I.E.M. NORMAL SUPERIOR DE PASTO - SEDE PRINCIPAL" u="1"/>
        <s v="MARIANO MELENDRO" u="1"/>
        <s v="INSTITUCION EDUCATIVA RODRIGO LARA BONILLA" u="1"/>
        <s v="COLEGIO DE EDUCACIÓN MEDIA DE AGUAS BLANCAS" u="1"/>
        <s v="INSTITUCION EDUCATIVA DISTRITAL MIGUEL ANGEL BUILES - SEDE PRINCIPAL" u="1"/>
        <s v="CASD SIMON BOLIVAR" u="1"/>
        <s v="COL DE EDUC  MEDIA DE AGUAS BLANCAS" u="1"/>
        <s v="INSTITUCION EDUCATIVA LA INDEPENDENCIA" u="1"/>
        <s v="SEDE 01 TÉCNICA INEM SIMON BOLIVAR - SEDE PRINCIPAL" u="1"/>
        <s v="FRANCISCO MOLINA SANCHEZ" u="1"/>
        <s v="INSTITUCION EDUCATIVA JOSE MANUEL RODRIGUEZ TORICES" u="1"/>
        <s v="RODRIGO LARA BONLLA." u="1"/>
        <s v="INSTITUCION EDUCATIVA JOSE DE LA VEGA" u="1"/>
        <s v="INSTITUCION EDUCATIVA GILBERTO ALZATE AVENDAÑO" u="1"/>
        <s v="INSTITUCION EDUCATIVA JOAQUIN OCHOA MAESTRE" u="1"/>
        <s v="INSTITUCIÀN ETNOEDUCATIVA INTEGRAL RURAL INTERNADO DE SIAPANA" u="1"/>
        <s v="INSTITUCION ETNOEDUCATIVA INTEGRAL RURAL JURURA" u="1"/>
        <s v="INSTITUCION EDUCATIVA  JOSE HOLGUIN GARCES - SEDE PRINCIPAL" u="1"/>
        <s v="COLEGIO JOSÉ FRANCISCO SOCARRAS (IED) - SEDE PRINCIPAL" u="1"/>
        <s v="SEDE 1 SANTA TERESA DE JESUS" u="1"/>
        <s v="CENTRO ETNOEDUCATIVO INTEGRAL RURAL NUESTRA SEÑORA DE FATIMA DE NAZARETH - SEDE PRINCIPAL" u="1"/>
        <s v="INSTITUCION EDUCATIVA TECNICO INDUSTRIAL DONALD RODRIGO TAFUR - SEDE PRINCIPAL" u="1"/>
        <s v="OLIVERIO LARA BORRERO" u="1"/>
      </sharedItems>
    </cacheField>
    <cacheField name="Código DANE IE" numFmtId="1">
      <sharedItems containsSemiMixedTypes="0" containsString="0" containsNumber="1" containsInteger="1" minValue="105001000621" maxValue="441001004839"/>
    </cacheField>
    <cacheField name="Código CFK IE" numFmtId="0">
      <sharedItems containsSemiMixedTypes="0" containsString="0" containsNumber="1" containsInteger="1" minValue="1" maxValue="252"/>
    </cacheField>
    <cacheField name="Fecha de llamada inicial" numFmtId="14">
      <sharedItems containsNonDate="0" containsDate="1" containsString="0" containsBlank="1" minDate="2022-04-04T00:00:00" maxDate="2022-05-28T00:00:00"/>
    </cacheField>
    <cacheField name="Hora primera llamada" numFmtId="22">
      <sharedItems containsNonDate="0" containsDate="1" containsString="0" containsBlank="1" minDate="1899-12-30T01:33:00" maxDate="1899-12-30T18:18:00"/>
    </cacheField>
    <cacheField name="Estado llamada" numFmtId="0">
      <sharedItems containsBlank="1" count="5">
        <s v="Realizada"/>
        <s v="Sin programar"/>
        <m u="1"/>
        <s v="En gestión" u="1"/>
        <s v="Programada" u="1"/>
      </sharedItems>
    </cacheField>
    <cacheField name="Observaciones Llamada" numFmtId="0">
      <sharedItems containsBlank="1" longText="1"/>
    </cacheField>
    <cacheField name="Fecha Visita Día 1" numFmtId="14">
      <sharedItems containsNonDate="0" containsDate="1" containsString="0" containsBlank="1" minDate="2022-04-18T00:00:00" maxDate="2022-06-04T00:00:00"/>
    </cacheField>
    <cacheField name="Fecha Visita Día 2" numFmtId="14">
      <sharedItems containsNonDate="0" containsDate="1" containsString="0" containsBlank="1" minDate="2022-04-19T00:00:00" maxDate="2022-06-15T00:00:00"/>
    </cacheField>
    <cacheField name="Observaciones Días de Visita" numFmtId="0">
      <sharedItems containsBlank="1" longText="1"/>
    </cacheField>
    <cacheField name="Fecha Reu Inicial Directivos" numFmtId="14">
      <sharedItems containsNonDate="0" containsDate="1" containsString="0" containsBlank="1" minDate="2022-04-18T00:00:00" maxDate="2022-06-04T00:00:00"/>
    </cacheField>
    <cacheField name="Estado RID" numFmtId="0">
      <sharedItems containsBlank="1" count="5">
        <s v="Realizada"/>
        <s v="Sin programar"/>
        <m u="1"/>
        <s v="En gestión" u="1"/>
        <s v="Programada" u="1"/>
      </sharedItems>
    </cacheField>
    <cacheField name="Encuesta Directivos" numFmtId="14">
      <sharedItems containsNonDate="0" containsDate="1" containsString="0" containsBlank="1" minDate="2022-03-26T00:00:00" maxDate="2022-06-15T00:00:00"/>
    </cacheField>
    <cacheField name="Estado Encuesta Directivos" numFmtId="0">
      <sharedItems containsBlank="1" count="5">
        <s v="Realizada"/>
        <s v="Sin programar"/>
        <m u="1"/>
        <s v="En gestión" u="1"/>
        <s v="Programada" u="1"/>
      </sharedItems>
    </cacheField>
    <cacheField name="PPT Programa a Directivos" numFmtId="14">
      <sharedItems containsNonDate="0" containsDate="1" containsString="0" containsBlank="1" minDate="2022-04-18T00:00:00" maxDate="2022-06-18T00:00:00"/>
    </cacheField>
    <cacheField name="Estado PPT Programa Directivos" numFmtId="0">
      <sharedItems containsBlank="1" count="5">
        <s v="Realizada"/>
        <s v="Sin programar"/>
        <m u="1"/>
        <s v="En gestión" u="1"/>
        <s v="Programada" u="1"/>
      </sharedItems>
    </cacheField>
    <cacheField name="PPT Programa Docentes" numFmtId="14">
      <sharedItems containsNonDate="0" containsDate="1" containsString="0" containsBlank="1" minDate="2022-04-18T00:00:00" maxDate="2022-06-18T00:00:00"/>
    </cacheField>
    <cacheField name="Estado PPT Programa Docentes" numFmtId="0">
      <sharedItems containsBlank="1" count="5">
        <s v="Realizada"/>
        <s v="Sin programar"/>
        <m u="1"/>
        <s v="En gestión" u="1"/>
        <s v="Programada" u="1"/>
      </sharedItems>
    </cacheField>
    <cacheField name="Encuesta Docentes" numFmtId="14">
      <sharedItems containsNonDate="0" containsDate="1" containsString="0" containsBlank="1" minDate="2022-04-18T00:00:00" maxDate="2022-06-15T00:00:00"/>
    </cacheField>
    <cacheField name="Estado Encuesta Docentes" numFmtId="0">
      <sharedItems containsBlank="1" count="5">
        <s v="Realizada"/>
        <s v="Sin programar"/>
        <m u="1"/>
        <s v="En gestión" u="1"/>
        <s v="Programada" u="1"/>
      </sharedItems>
    </cacheField>
    <cacheField name="Taller PC Docentes" numFmtId="14">
      <sharedItems containsNonDate="0" containsDate="1" containsString="0" containsBlank="1" minDate="2022-04-18T00:00:00" maxDate="2022-06-18T00:00:00"/>
    </cacheField>
    <cacheField name="Estado Taller PC Docentes" numFmtId="0">
      <sharedItems containsBlank="1" count="5">
        <s v="Realizada"/>
        <s v="Sin programar"/>
        <s v="Programada"/>
        <m u="1"/>
        <s v="En gestión" u="1"/>
      </sharedItems>
    </cacheField>
    <cacheField name="Encuesta Estudiantes" numFmtId="14">
      <sharedItems containsNonDate="0" containsDate="1" containsString="0" containsBlank="1" minDate="2020-04-27T00:00:00" maxDate="2022-06-11T00:00:00"/>
    </cacheField>
    <cacheField name="Estado Encuesta Estudiantes" numFmtId="0">
      <sharedItems containsBlank="1" count="5">
        <s v="Realizada"/>
        <s v="Sin programar"/>
        <s v="Programada"/>
        <m u="1"/>
        <s v="En gestión" u="1"/>
      </sharedItems>
    </cacheField>
    <cacheField name="Inventario Infraestructura Tecnológica" numFmtId="14">
      <sharedItems containsNonDate="0" containsDate="1" containsString="0" containsBlank="1" minDate="2022-04-03T00:00:00" maxDate="2022-06-10T00:00:00"/>
    </cacheField>
    <cacheField name="Estado Infraestructura" numFmtId="0">
      <sharedItems containsBlank="1" count="5">
        <s v="Realizada"/>
        <s v="Sin programar"/>
        <m u="1"/>
        <s v="En gestión" u="1"/>
        <s v="Programada" u="1"/>
      </sharedItems>
    </cacheField>
    <cacheField name="Entrevista Líder de Área Informática" numFmtId="14">
      <sharedItems containsNonDate="0" containsDate="1" containsString="0" containsBlank="1" minDate="2022-04-18T00:00:00" maxDate="2022-06-10T00:00:00"/>
    </cacheField>
    <cacheField name="Estado Entrevista Líder Área Informática" numFmtId="0">
      <sharedItems containsBlank="1" count="5">
        <s v="Realizada"/>
        <s v="Sin programar"/>
        <m u="1"/>
        <s v="En gestión" u="1"/>
        <s v="Programada" u="1"/>
      </sharedItems>
    </cacheField>
    <cacheField name="Observación de Aula" numFmtId="14">
      <sharedItems containsNonDate="0" containsDate="1" containsString="0" containsBlank="1" minDate="2022-04-20T00:00:00" maxDate="2022-06-07T00:00:00"/>
    </cacheField>
    <cacheField name="Estado Obs Aula" numFmtId="0">
      <sharedItems containsBlank="1" count="7">
        <s v="NO aplica fichas"/>
        <s v="Realizada"/>
        <s v="Sin programar"/>
        <s v="En gestión"/>
        <m u="1"/>
        <s v="No aplica ficha" u="1"/>
        <s v="Programada" u="1"/>
      </sharedItems>
    </cacheField>
    <cacheField name="Recolección Documental" numFmtId="14">
      <sharedItems containsNonDate="0" containsDate="1" containsString="0" containsBlank="1" minDate="2022-04-04T00:00:00" maxDate="2022-06-15T00:00:00"/>
    </cacheField>
    <cacheField name="Estado Recolección Documental" numFmtId="0">
      <sharedItems containsBlank="1" count="6">
        <s v="Realizada"/>
        <s v="Sin programar"/>
        <s v="En gestión"/>
        <m u="1"/>
        <s v="Sin realizar" u="1"/>
        <s v="Realizado" u="1"/>
      </sharedItems>
    </cacheField>
    <cacheField name="Estado Informe Final E27" numFmtId="0">
      <sharedItems containsBlank="1"/>
    </cacheField>
    <cacheField name="Last Modified By" numFmtId="0">
      <sharedItems/>
    </cacheField>
    <cacheField name="Last Modified" numFmtId="22">
      <sharedItems containsSemiMixedTypes="0" containsNonDate="0" containsDate="1" containsString="0" minDate="2022-04-28T17:38:00" maxDate="2022-06-21T09:10:00"/>
    </cacheField>
    <cacheField name="Enlace Drive Evidencias MI" numFmtId="0">
      <sharedItems containsBlank="1"/>
    </cacheField>
    <cacheField name="4. Acta de visita 1" numFmtId="0">
      <sharedItems containsBlank="1"/>
    </cacheField>
    <cacheField name="Vo Coor. 4. Acta Visita 1" numFmtId="0">
      <sharedItems containsBlank="1"/>
    </cacheField>
    <cacheField name="4.1 Registro Fotográfico" numFmtId="0">
      <sharedItems containsBlank="1"/>
    </cacheField>
    <cacheField name="Vo Coor. 4.1 Registro Foto" numFmtId="0">
      <sharedItems containsBlank="1"/>
    </cacheField>
    <cacheField name="5. Entrevista Líder" numFmtId="0">
      <sharedItems containsBlank="1"/>
    </cacheField>
    <cacheField name="Vo Coor. 5. Entrevista Líder" numFmtId="0">
      <sharedItems containsBlank="1"/>
    </cacheField>
    <cacheField name="6. N° Aplicación Cuestionario Estudiantes" numFmtId="0">
      <sharedItems containsString="0" containsBlank="1" containsNumber="1" containsInteger="1" minValue="29" maxValue="271"/>
    </cacheField>
    <cacheField name="Vo Coor. 6. N° Aplicación Cuestionario Estudiantes" numFmtId="0">
      <sharedItems containsBlank="1"/>
    </cacheField>
    <cacheField name="8. N° Aplicación Cuestionario Docentes" numFmtId="0">
      <sharedItems containsString="0" containsBlank="1" containsNumber="1" containsInteger="1" minValue="2" maxValue="94"/>
    </cacheField>
    <cacheField name="Vo Coor. 8. N° Aplicación Cuestionario Docentes" numFmtId="0">
      <sharedItems containsBlank="1"/>
    </cacheField>
    <cacheField name="11. Aplicación Encuesta Directivos" numFmtId="0">
      <sharedItems containsBlank="1"/>
    </cacheField>
    <cacheField name="Vo Coor. 11. Aplicación Encuesta Directivos" numFmtId="0">
      <sharedItems containsBlank="1"/>
    </cacheField>
    <cacheField name="Registro Plan de Área" numFmtId="0">
      <sharedItems containsBlank="1"/>
    </cacheField>
    <cacheField name="Vo Coor. Registro Plan de Área" numFmtId="0">
      <sharedItems containsBlank="1"/>
    </cacheField>
    <cacheField name="Informe Final Visita E27" numFmtId="0">
      <sharedItems containsNonDate="0" containsString="0" containsBlank="1"/>
    </cacheField>
    <cacheField name="Vo Coor. Informe E27" numFmtId="0">
      <sharedItems containsBlank="1"/>
    </cacheField>
    <cacheField name="Observaciones Coord." numFmtId="0">
      <sharedItems containsBlank="1" longText="1"/>
    </cacheField>
    <cacheField name="Check Mentores" numFmtId="0">
      <sharedItems/>
    </cacheField>
    <cacheField name="Fecha Check Mentor" numFmtId="22">
      <sharedItems containsSemiMixedTypes="0" containsNonDate="0" containsDate="1" containsString="0" minDate="2022-04-25T16:34:00" maxDate="2022-06-21T06:40:00"/>
    </cacheField>
    <cacheField name="Check Coord" numFmtId="0">
      <sharedItems/>
    </cacheField>
    <cacheField name="Fecha Check coor" numFmtId="22">
      <sharedItems containsSemiMixedTypes="0" containsNonDate="0" containsDate="1" containsString="0" minDate="2022-05-12T20:25:00" maxDate="2022-06-21T09:10:00"/>
    </cacheField>
    <cacheField name="Estado llamada avance tutor" numFmtId="1">
      <sharedItems containsSemiMixedTypes="0" containsString="0" containsNumber="1" containsInteger="1" minValue="0" maxValue="1"/>
    </cacheField>
    <cacheField name="Estado RID avance tutor" numFmtId="1">
      <sharedItems containsSemiMixedTypes="0" containsString="0" containsNumber="1" containsInteger="1" minValue="0" maxValue="1"/>
    </cacheField>
    <cacheField name="Estado Encuesta direc avance tutor" numFmtId="1">
      <sharedItems containsSemiMixedTypes="0" containsString="0" containsNumber="1" containsInteger="1" minValue="0" maxValue="1"/>
    </cacheField>
    <cacheField name="Estado PPT prog a dir avance tutor" numFmtId="1">
      <sharedItems containsSemiMixedTypes="0" containsString="0" containsNumber="1" containsInteger="1" minValue="0" maxValue="1"/>
    </cacheField>
    <cacheField name="Estado PPT prog a docen avance tutor2" numFmtId="1">
      <sharedItems containsSemiMixedTypes="0" containsString="0" containsNumber="1" containsInteger="1" minValue="0" maxValue="1"/>
    </cacheField>
    <cacheField name="Estado encuesta docentes avance tutor" numFmtId="1">
      <sharedItems containsSemiMixedTypes="0" containsString="0" containsNumber="1" containsInteger="1" minValue="0" maxValue="1"/>
    </cacheField>
    <cacheField name="Estado Taller PC Doc avance tutor" numFmtId="1">
      <sharedItems containsSemiMixedTypes="0" containsString="0" containsNumber="1" containsInteger="1" minValue="0" maxValue="1"/>
    </cacheField>
    <cacheField name="Estado encuesta est avance tutor" numFmtId="1">
      <sharedItems containsSemiMixedTypes="0" containsString="0" containsNumber="1" containsInteger="1" minValue="0" maxValue="1"/>
    </cacheField>
    <cacheField name="Estado Inv Infraes avance tutor" numFmtId="1">
      <sharedItems containsSemiMixedTypes="0" containsString="0" containsNumber="1" containsInteger="1" minValue="0" maxValue="1"/>
    </cacheField>
    <cacheField name="Estado entrev lider infor avance tutor" numFmtId="1">
      <sharedItems containsSemiMixedTypes="0" containsString="0" containsNumber="1" containsInteger="1" minValue="0" maxValue="1"/>
    </cacheField>
    <cacheField name="Estado Obs aula avance tutor" numFmtId="1">
      <sharedItems containsSemiMixedTypes="0" containsString="0" containsNumber="1" containsInteger="1" minValue="0" maxValue="1"/>
    </cacheField>
    <cacheField name="Estado recolec doc avance tutor" numFmtId="1">
      <sharedItems containsSemiMixedTypes="0" containsString="0" containsNumber="1" containsInteger="1" minValue="0" maxValue="1"/>
    </cacheField>
  </cacheFields>
  <extLst>
    <ext xmlns:x14="http://schemas.microsoft.com/office/spreadsheetml/2009/9/main" uri="{725AE2AE-9491-48be-B2B4-4EB974FC3084}">
      <x14:pivotCacheDefinition pivotCacheId="1175298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1"/>
  </r>
  <r>
    <x v="0"/>
    <x v="1"/>
  </r>
  <r>
    <x v="0"/>
    <x v="1"/>
  </r>
  <r>
    <x v="0"/>
    <x v="1"/>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1"/>
  </r>
  <r>
    <x v="0"/>
    <x v="0"/>
  </r>
  <r>
    <x v="0"/>
    <x v="1"/>
  </r>
  <r>
    <x v="0"/>
    <x v="1"/>
  </r>
  <r>
    <x v="0"/>
    <x v="0"/>
  </r>
  <r>
    <x v="0"/>
    <x v="0"/>
  </r>
  <r>
    <x v="0"/>
    <x v="0"/>
  </r>
  <r>
    <x v="0"/>
    <x v="0"/>
  </r>
  <r>
    <x v="0"/>
    <x v="0"/>
  </r>
  <r>
    <x v="0"/>
    <x v="0"/>
  </r>
  <r>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1"/>
    <n v="1"/>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1"/>
    <n v="1"/>
  </r>
  <r>
    <x v="0"/>
    <n v="0.91666666666666663"/>
  </r>
  <r>
    <x v="0"/>
    <n v="0.91666666666666663"/>
  </r>
  <r>
    <x v="0"/>
    <n v="0.91666666666666663"/>
  </r>
  <r>
    <x v="0"/>
    <n v="0.91666666666666663"/>
  </r>
  <r>
    <x v="1"/>
    <n v="1"/>
  </r>
  <r>
    <x v="0"/>
    <n v="0.91666666666666663"/>
  </r>
  <r>
    <x v="0"/>
    <n v="0.91666666666666663"/>
  </r>
  <r>
    <x v="0"/>
    <n v="0.91666666666666663"/>
  </r>
  <r>
    <x v="0"/>
    <n v="0.91666666666666663"/>
  </r>
  <r>
    <x v="1"/>
    <n v="1"/>
  </r>
  <r>
    <x v="0"/>
    <n v="0.91666666666666663"/>
  </r>
  <r>
    <x v="1"/>
    <n v="1"/>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1"/>
    <n v="1"/>
  </r>
  <r>
    <x v="0"/>
    <n v="0.91666666666666663"/>
  </r>
  <r>
    <x v="0"/>
    <n v="0.91666666666666663"/>
  </r>
  <r>
    <x v="0"/>
    <n v="0.91666666666666663"/>
  </r>
  <r>
    <x v="0"/>
    <n v="0.91666666666666663"/>
  </r>
  <r>
    <x v="0"/>
    <n v="0.91666666666666663"/>
  </r>
  <r>
    <x v="0"/>
    <n v="0.91666666666666663"/>
  </r>
  <r>
    <x v="0"/>
    <n v="0.91666666666666663"/>
  </r>
  <r>
    <x v="0"/>
    <n v="0.91666666666666663"/>
  </r>
  <r>
    <x v="1"/>
    <n v="1"/>
  </r>
  <r>
    <x v="0"/>
    <n v="0.91666666666666663"/>
  </r>
  <r>
    <x v="1"/>
    <n v="1"/>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1"/>
    <n v="1"/>
  </r>
  <r>
    <x v="1"/>
    <n v="1"/>
  </r>
  <r>
    <x v="0"/>
    <n v="0.91666666666666663"/>
  </r>
  <r>
    <x v="0"/>
    <n v="0.91666666666666663"/>
  </r>
  <r>
    <x v="0"/>
    <n v="0.91666666666666663"/>
  </r>
  <r>
    <x v="1"/>
    <n v="1"/>
  </r>
  <r>
    <x v="0"/>
    <n v="0.91666666666666663"/>
  </r>
  <r>
    <x v="0"/>
    <n v="0.91666666666666663"/>
  </r>
  <r>
    <x v="0"/>
    <n v="0.91666666666666663"/>
  </r>
  <r>
    <x v="0"/>
    <n v="0.91666666666666663"/>
  </r>
  <r>
    <x v="0"/>
    <n v="0.91666666666666663"/>
  </r>
  <r>
    <x v="0"/>
    <n v="0.91666666666666663"/>
  </r>
  <r>
    <x v="0"/>
    <n v="0.91666666666666663"/>
  </r>
  <r>
    <x v="1"/>
    <n v="1"/>
  </r>
  <r>
    <x v="1"/>
    <n v="1"/>
  </r>
  <r>
    <x v="0"/>
    <n v="0.91666666666666663"/>
  </r>
  <r>
    <x v="1"/>
    <n v="1"/>
  </r>
  <r>
    <x v="0"/>
    <n v="0.91666666666666663"/>
  </r>
  <r>
    <x v="1"/>
    <n v="1"/>
  </r>
  <r>
    <x v="1"/>
    <n v="1"/>
  </r>
  <r>
    <x v="0"/>
    <n v="0.91666666666666663"/>
  </r>
  <r>
    <x v="0"/>
    <n v="0.91666666666666663"/>
  </r>
  <r>
    <x v="1"/>
    <n v="1"/>
  </r>
  <r>
    <x v="0"/>
    <n v="0.91666666666666663"/>
  </r>
  <r>
    <x v="0"/>
    <n v="0.91666666666666663"/>
  </r>
  <r>
    <x v="0"/>
    <n v="0.91666666666666663"/>
  </r>
  <r>
    <x v="0"/>
    <n v="0.91666666666666663"/>
  </r>
  <r>
    <x v="0"/>
    <n v="0.91666666666666663"/>
  </r>
  <r>
    <x v="0"/>
    <n v="0.91666666666666663"/>
  </r>
  <r>
    <x v="0"/>
    <n v="0.91666666666666663"/>
  </r>
  <r>
    <x v="1"/>
    <n v="1"/>
  </r>
  <r>
    <x v="0"/>
    <n v="0.91666666666666663"/>
  </r>
  <r>
    <x v="0"/>
    <n v="0.91666666666666663"/>
  </r>
  <r>
    <x v="2"/>
    <n v="0"/>
  </r>
  <r>
    <x v="0"/>
    <n v="0.91666666666666663"/>
  </r>
  <r>
    <x v="0"/>
    <n v="0.91666666666666663"/>
  </r>
  <r>
    <x v="0"/>
    <n v="0.91666666666666663"/>
  </r>
  <r>
    <x v="0"/>
    <n v="0.91666666666666663"/>
  </r>
  <r>
    <x v="0"/>
    <n v="0.91666666666666663"/>
  </r>
  <r>
    <x v="0"/>
    <n v="0.91666666666666663"/>
  </r>
  <r>
    <x v="1"/>
    <n v="1"/>
  </r>
  <r>
    <x v="0"/>
    <n v="0.91666666666666663"/>
  </r>
  <r>
    <x v="0"/>
    <n v="0.91666666666666663"/>
  </r>
  <r>
    <x v="0"/>
    <n v="0.91666666666666663"/>
  </r>
  <r>
    <x v="1"/>
    <n v="1"/>
  </r>
  <r>
    <x v="0"/>
    <n v="0.91666666666666663"/>
  </r>
  <r>
    <x v="0"/>
    <n v="0.91666666666666663"/>
  </r>
  <r>
    <x v="1"/>
    <n v="1"/>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1"/>
    <n v="1"/>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1"/>
    <n v="1"/>
  </r>
  <r>
    <x v="0"/>
    <n v="0.91666666666666663"/>
  </r>
  <r>
    <x v="0"/>
    <n v="0.91666666666666663"/>
  </r>
  <r>
    <x v="0"/>
    <n v="0.91666666666666663"/>
  </r>
  <r>
    <x v="0"/>
    <n v="0.91666666666666663"/>
  </r>
  <r>
    <x v="0"/>
    <n v="0.91666666666666663"/>
  </r>
  <r>
    <x v="3"/>
    <n v="0.66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r>
    <x v="0"/>
    <n v="0.9166666666666666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s v="Reporte Coordinadora Fernanda Salcedo.xlsx"/>
    <x v="0"/>
    <x v="0"/>
    <s v="Valle del Cauca"/>
    <s v="CALI"/>
    <x v="0"/>
    <n v="176001028970"/>
    <n v="1"/>
    <d v="2022-04-05T00:00:00"/>
    <d v="1899-12-30T08:58:00"/>
    <x v="0"/>
    <s v="Hubo respuesta por ws"/>
    <d v="2022-04-21T00:00:00"/>
    <d v="2022-05-09T00:00:00"/>
    <s v="Se realizan 4 visitas: 21/04, 29/04, 6/05, 11/05. El coordinador informa por email que no diligenciará la encuesta de directivos."/>
    <d v="2022-04-21T00:00:00"/>
    <x v="0"/>
    <d v="2022-04-29T00:00:00"/>
    <x v="0"/>
    <d v="2022-04-21T00:00:00"/>
    <x v="0"/>
    <d v="2022-04-29T00:00:00"/>
    <x v="0"/>
    <d v="2022-04-29T00:00:00"/>
    <x v="0"/>
    <d v="2022-04-29T00:00:00"/>
    <x v="0"/>
    <d v="2022-05-09T00:00:00"/>
    <x v="0"/>
    <d v="2022-04-21T00:00:00"/>
    <x v="0"/>
    <d v="2022-04-21T00:00:00"/>
    <x v="0"/>
    <m/>
    <x v="0"/>
    <d v="2022-04-29T00:00:00"/>
    <x v="0"/>
    <s v="Realizado"/>
    <s v="Fernanda Salcedo"/>
    <d v="2022-05-24T18:48:00"/>
    <s v="https://drive.google.com/drive/folders/1I0khYYZSUO7Bl5zyQmRj723ElYmf9WIz?usp=sharing"/>
    <s v="checked"/>
    <s v="Aprobado"/>
    <s v="checked"/>
    <s v="Aprobado"/>
    <s v="checked"/>
    <s v="Aprobado"/>
    <n v="93"/>
    <s v="Aprobado"/>
    <n v="46"/>
    <s v="Aprobado"/>
    <s v="checked"/>
    <s v="Aprobado"/>
    <s v="checked"/>
    <s v="Aprobado"/>
    <m/>
    <s v="Aprobado"/>
    <s v="Acta: de incluir el desarrollo de todas la actividades realizadas, escanear hoja 2 legible. se deja comentarios en el acta "/>
    <s v="Alejandra María Narváez Camayo"/>
    <d v="2022-05-14T11:51:00"/>
    <s v="Fernanda Salcedo"/>
    <d v="2022-05-24T18:48:00"/>
    <n v="1"/>
    <n v="1"/>
    <n v="1"/>
    <n v="1"/>
    <n v="1"/>
    <n v="1"/>
    <n v="1"/>
    <n v="1"/>
    <n v="1"/>
    <n v="1"/>
    <n v="1"/>
    <n v="1"/>
  </r>
  <r>
    <s v="Reporte Coordinadora Fernanda Salcedo.xlsx"/>
    <x v="0"/>
    <x v="0"/>
    <s v="Valle del Cauca"/>
    <s v="CALI"/>
    <x v="1"/>
    <n v="176001025946"/>
    <n v="2"/>
    <d v="2022-04-05T00:00:00"/>
    <d v="1899-12-30T09:01:00"/>
    <x v="0"/>
    <s v="Hubo respuesta por ws"/>
    <d v="2022-04-20T00:00:00"/>
    <d v="2022-04-27T00:00:00"/>
    <m/>
    <d v="2022-04-20T00:00:00"/>
    <x v="0"/>
    <d v="2022-04-20T00:00:00"/>
    <x v="0"/>
    <d v="2022-04-20T00:00:00"/>
    <x v="0"/>
    <d v="2022-04-20T00:00:00"/>
    <x v="0"/>
    <d v="2022-04-20T00:00:00"/>
    <x v="0"/>
    <d v="2022-04-20T00:00:00"/>
    <x v="0"/>
    <d v="2022-04-20T00:00:00"/>
    <x v="0"/>
    <d v="2022-04-20T00:00:00"/>
    <x v="0"/>
    <d v="2022-04-20T00:00:00"/>
    <x v="0"/>
    <m/>
    <x v="0"/>
    <d v="2022-04-20T00:00:00"/>
    <x v="0"/>
    <s v="Realizado"/>
    <s v="Fernanda Salcedo"/>
    <d v="2022-05-31T16:09:00"/>
    <s v="https://drive.google.com/drive/folders/1n1Pr5qMLVunBZwXe3ohK1GjsDGDAdIO3?usp=sharing"/>
    <s v="checked"/>
    <s v="Aprobado"/>
    <s v="checked"/>
    <s v="Aprobado"/>
    <s v="checked"/>
    <s v="Aprobado"/>
    <n v="68"/>
    <s v="Aprobado"/>
    <n v="15"/>
    <s v="Aprobado"/>
    <s v="checked"/>
    <s v="Aprobado"/>
    <s v="checked"/>
    <s v="Aprobado"/>
    <m/>
    <s v="Aprobado"/>
    <s v="falta una aprobación de uso de imagen y la fecha visita día 2"/>
    <s v="Fernanda Salcedo"/>
    <d v="2022-05-17T19:09:00"/>
    <s v="Fernanda Salcedo"/>
    <d v="2022-05-31T16:09:00"/>
    <n v="1"/>
    <n v="1"/>
    <n v="1"/>
    <n v="1"/>
    <n v="1"/>
    <n v="1"/>
    <n v="1"/>
    <n v="1"/>
    <n v="1"/>
    <n v="1"/>
    <n v="1"/>
    <n v="1"/>
  </r>
  <r>
    <s v="Reporte Coordinadora Fernanda Salcedo.xlsx"/>
    <x v="0"/>
    <x v="0"/>
    <s v="Valle del Cauca"/>
    <s v="CALI"/>
    <x v="2"/>
    <n v="176001004485"/>
    <n v="3"/>
    <d v="2022-04-05T00:00:00"/>
    <d v="1899-12-30T09:17:00"/>
    <x v="0"/>
    <s v="Hubo respuesta por ws"/>
    <d v="2022-04-25T00:00:00"/>
    <d v="2022-05-03T00:00:00"/>
    <s v="Los 3 docentes de informática están muy interesados"/>
    <d v="2022-04-25T00:00:00"/>
    <x v="0"/>
    <d v="2022-04-25T00:00:00"/>
    <x v="0"/>
    <d v="2022-04-25T00:00:00"/>
    <x v="0"/>
    <d v="2022-05-03T00:00:00"/>
    <x v="0"/>
    <d v="2022-05-03T00:00:00"/>
    <x v="0"/>
    <d v="2022-05-03T00:00:00"/>
    <x v="0"/>
    <d v="2022-04-25T00:00:00"/>
    <x v="0"/>
    <d v="2022-04-25T00:00:00"/>
    <x v="0"/>
    <d v="2022-04-25T00:00:00"/>
    <x v="0"/>
    <m/>
    <x v="0"/>
    <d v="2022-05-03T00:00:00"/>
    <x v="0"/>
    <s v="Realizado"/>
    <s v="Fernanda Salcedo"/>
    <d v="2022-05-25T20:16:00"/>
    <s v="https://drive.google.com/drive/folders/1QwqFXlmw49YzZo-i9q72BrBZg-Hds98r?usp=sharing"/>
    <s v="checked"/>
    <s v="Aprobado"/>
    <s v="checked"/>
    <s v="Aprobado"/>
    <s v="checked"/>
    <s v="Aprobado"/>
    <n v="63"/>
    <s v="Aprobado"/>
    <n v="21"/>
    <s v="Aprobado"/>
    <s v="checked"/>
    <s v="Aprobado"/>
    <s v="checked"/>
    <s v="Aprobado"/>
    <m/>
    <s v="Aprobado"/>
    <s v="Acta: de incluir el desarrollo de todas la actividades realizadas, escanear hoja 2 legible. se deja comentarios en el acta "/>
    <s v="Alejandra María Narváez Camayo"/>
    <d v="2022-05-14T11:48:00"/>
    <s v="Fernanda Salcedo"/>
    <d v="2022-05-25T20:16:00"/>
    <n v="1"/>
    <n v="1"/>
    <n v="1"/>
    <n v="1"/>
    <n v="1"/>
    <n v="1"/>
    <n v="1"/>
    <n v="1"/>
    <n v="1"/>
    <n v="1"/>
    <n v="1"/>
    <n v="1"/>
  </r>
  <r>
    <s v="Reporte Coordinadora Fernanda Salcedo.xlsx"/>
    <x v="0"/>
    <x v="0"/>
    <s v="Valle del Cauca"/>
    <s v="CALI"/>
    <x v="3"/>
    <n v="276001005184"/>
    <n v="4"/>
    <d v="2022-04-05T00:00:00"/>
    <d v="1899-12-30T09:20:00"/>
    <x v="0"/>
    <s v="Hubo respuesta por ws"/>
    <d v="2022-04-18T00:00:00"/>
    <d v="2022-05-06T00:00:00"/>
    <s v="Se realizan 3 visitas: 18/04, 5/05, 6/05. El rector no se presentó en ninguna de las visitas"/>
    <d v="2022-04-18T00:00:00"/>
    <x v="0"/>
    <d v="2022-04-19T00:00:00"/>
    <x v="0"/>
    <d v="2022-04-28T00:00:00"/>
    <x v="0"/>
    <d v="2022-05-05T00:00:00"/>
    <x v="0"/>
    <d v="2022-05-05T00:00:00"/>
    <x v="0"/>
    <d v="2022-05-05T00:00:00"/>
    <x v="0"/>
    <d v="2022-05-06T00:00:00"/>
    <x v="0"/>
    <d v="2022-04-18T00:00:00"/>
    <x v="0"/>
    <d v="2022-04-18T00:00:00"/>
    <x v="0"/>
    <m/>
    <x v="0"/>
    <d v="2022-04-18T00:00:00"/>
    <x v="0"/>
    <s v="Realizado"/>
    <s v="Fernanda Salcedo"/>
    <d v="2022-05-25T20:37:00"/>
    <s v="https://drive.google.com/drive/folders/12_RNPllhXsX3vs2CHC1r37OYmiHFscI8?usp=sharing"/>
    <s v="checked"/>
    <s v="Aprobado"/>
    <s v="checked"/>
    <s v="Aprobado"/>
    <s v="checked"/>
    <s v="Aprobado"/>
    <n v="46"/>
    <s v="Aprobado"/>
    <n v="13"/>
    <s v="Aprobado"/>
    <s v="checked"/>
    <s v="Aprobado"/>
    <s v="checked"/>
    <s v="Aprobado"/>
    <m/>
    <s v="Aprobado"/>
    <s v="Anexo 4.1 falta permiso uso de imagen "/>
    <s v="Alejandra María Narváez Camayo"/>
    <d v="2022-05-14T11:48:00"/>
    <s v="Fernanda Salcedo"/>
    <d v="2022-05-25T20:37:00"/>
    <n v="1"/>
    <n v="1"/>
    <n v="1"/>
    <n v="1"/>
    <n v="1"/>
    <n v="1"/>
    <n v="1"/>
    <n v="1"/>
    <n v="1"/>
    <n v="1"/>
    <n v="1"/>
    <n v="1"/>
  </r>
  <r>
    <s v="Reporte Coordinadora Fernanda Salcedo.xlsx"/>
    <x v="0"/>
    <x v="0"/>
    <s v="Valle del Cauca"/>
    <s v="CALI"/>
    <x v="4"/>
    <n v="176001005813"/>
    <n v="5"/>
    <d v="2022-04-05T00:00:00"/>
    <d v="1899-12-30T03:30:00"/>
    <x v="0"/>
    <s v="Ya tenían compromiso se inicia agendamiento"/>
    <d v="2022-04-26T00:00:00"/>
    <d v="2022-05-06T00:00:00"/>
    <s v="Participé en la inauguración del aula de informática"/>
    <d v="2022-04-26T00:00:00"/>
    <x v="0"/>
    <d v="2022-05-04T00:00:00"/>
    <x v="0"/>
    <d v="2022-04-26T00:00:00"/>
    <x v="0"/>
    <d v="2022-05-04T00:00:00"/>
    <x v="0"/>
    <d v="2022-05-04T00:00:00"/>
    <x v="0"/>
    <d v="2022-05-04T00:00:00"/>
    <x v="0"/>
    <d v="2022-05-04T00:00:00"/>
    <x v="0"/>
    <d v="2022-04-26T00:00:00"/>
    <x v="0"/>
    <d v="2022-05-04T00:00:00"/>
    <x v="0"/>
    <m/>
    <x v="0"/>
    <d v="2022-05-04T00:00:00"/>
    <x v="0"/>
    <s v="Realizado"/>
    <s v="Fernanda Salcedo"/>
    <d v="2022-05-25T20:52:00"/>
    <s v="https://drive.google.com/drive/folders/1ldwjjzpT1xPF9Gs1wDArxeVKKb71R-1o?usp=sharing"/>
    <s v="checked"/>
    <s v="Aprobado"/>
    <s v="checked"/>
    <s v="Aprobado"/>
    <s v="checked"/>
    <s v="Aprobado"/>
    <n v="105"/>
    <s v="Aprobado"/>
    <n v="50"/>
    <s v="Aprobado"/>
    <s v="checked"/>
    <s v="Aprobado"/>
    <s v="checked"/>
    <s v="Aprobado"/>
    <m/>
    <s v="Aprobado"/>
    <s v="Acta: de incluir el desarrollo de todas la actividades realizadas, escanear hoja 2 legible. se deja comentarios en el acta, el anexo 4.1 falta permiso de uso de imagen"/>
    <s v="Alejandra María Narváez Camayo"/>
    <d v="2022-05-14T11:52:00"/>
    <s v="Fernanda Salcedo"/>
    <d v="2022-05-25T20:52:00"/>
    <n v="1"/>
    <n v="1"/>
    <n v="1"/>
    <n v="1"/>
    <n v="1"/>
    <n v="1"/>
    <n v="1"/>
    <n v="1"/>
    <n v="1"/>
    <n v="1"/>
    <n v="1"/>
    <n v="1"/>
  </r>
  <r>
    <s v="Reporte Coordinadora Fernanda Salcedo.xlsx"/>
    <x v="0"/>
    <x v="0"/>
    <s v="Valle del Cauca"/>
    <s v="CALI"/>
    <x v="5"/>
    <n v="176001001753"/>
    <n v="6"/>
    <d v="2022-04-05T00:00:00"/>
    <d v="1899-12-30T03:30:00"/>
    <x v="0"/>
    <s v="Se realizan 3 visitas"/>
    <d v="2022-04-22T00:00:00"/>
    <d v="2022-05-03T00:00:00"/>
    <s v="El segundo día quedó pendiente la encuesta de un grupo de 9, se reprograma para 3/05"/>
    <d v="2022-04-22T00:00:00"/>
    <x v="0"/>
    <m/>
    <x v="0"/>
    <d v="2022-04-22T00:00:00"/>
    <x v="0"/>
    <d v="2022-05-02T00:00:00"/>
    <x v="0"/>
    <d v="2022-05-02T00:00:00"/>
    <x v="0"/>
    <d v="2022-05-02T00:00:00"/>
    <x v="0"/>
    <d v="2022-05-02T00:00:00"/>
    <x v="0"/>
    <d v="2022-04-22T00:00:00"/>
    <x v="0"/>
    <d v="2022-04-22T00:00:00"/>
    <x v="0"/>
    <m/>
    <x v="0"/>
    <d v="2022-05-02T00:00:00"/>
    <x v="0"/>
    <s v="Realizado"/>
    <s v="Fernanda Salcedo"/>
    <d v="2022-05-25T21:05:00"/>
    <s v="https://drive.google.com/drive/folders/16J622zx0YIrIIqVZU7dUI2sNnDCry1CB?usp=sharing"/>
    <s v="checked"/>
    <s v="Aprobado"/>
    <s v="checked"/>
    <s v="Aprobado"/>
    <s v="checked"/>
    <s v="Aprobado"/>
    <n v="99"/>
    <s v="Aprobado"/>
    <n v="47"/>
    <s v="Aprobado"/>
    <s v="checked"/>
    <s v="Aprobado"/>
    <s v="checked"/>
    <s v="Aprobado"/>
    <m/>
    <s v="Aprobado"/>
    <s v="Acta: de incluir el desarrollo de todas la actividades realizadas, escanear hoja 2 legible. se deja comentarios en el acta - plan de área registro duplicado"/>
    <s v="Alejandra María Narváez Camayo"/>
    <d v="2022-05-24T11:27:00"/>
    <s v="Fernanda Salcedo"/>
    <d v="2022-05-25T21:05:00"/>
    <n v="1"/>
    <n v="1"/>
    <n v="1"/>
    <n v="1"/>
    <n v="1"/>
    <n v="1"/>
    <n v="1"/>
    <n v="1"/>
    <n v="1"/>
    <n v="1"/>
    <n v="1"/>
    <n v="1"/>
  </r>
  <r>
    <s v="Reporte Coordinadora Fernanda Salcedo.xlsx"/>
    <x v="0"/>
    <x v="0"/>
    <s v="Valle del Cauca"/>
    <s v="CALI"/>
    <x v="6"/>
    <n v="176001017374"/>
    <n v="7"/>
    <d v="2022-04-05T00:00:00"/>
    <d v="1899-12-30T03:30:00"/>
    <x v="0"/>
    <s v="Ya tenían compromiso se inicia agendamiento"/>
    <d v="2022-04-19T00:00:00"/>
    <d v="2022-05-05T00:00:00"/>
    <s v="Rectora y docente líder comprometidas con el proyecto"/>
    <d v="2022-04-19T00:00:00"/>
    <x v="0"/>
    <d v="2022-04-19T00:00:00"/>
    <x v="0"/>
    <d v="2022-04-19T00:00:00"/>
    <x v="0"/>
    <d v="2022-04-19T00:00:00"/>
    <x v="0"/>
    <d v="2022-04-19T00:00:00"/>
    <x v="0"/>
    <d v="2022-04-19T00:00:00"/>
    <x v="0"/>
    <d v="2022-05-05T00:00:00"/>
    <x v="0"/>
    <d v="2022-04-19T00:00:00"/>
    <x v="0"/>
    <d v="2022-04-19T00:00:00"/>
    <x v="0"/>
    <m/>
    <x v="0"/>
    <d v="2022-05-05T00:00:00"/>
    <x v="0"/>
    <s v="Realizado"/>
    <s v="Fernanda Salcedo"/>
    <d v="2022-05-25T21:15:00"/>
    <s v="https://drive.google.com/drive/folders/1F-naH6MrsYL-5wKf1K1zQV_he2FUSkVJ?usp=sharing"/>
    <s v="checked"/>
    <s v="Aprobado"/>
    <s v="checked"/>
    <s v="Aprobado"/>
    <s v="checked"/>
    <s v="Aprobado"/>
    <n v="51"/>
    <s v="Aprobado"/>
    <n v="30"/>
    <s v="Aprobado"/>
    <s v="checked"/>
    <s v="Aprobado"/>
    <s v="checked"/>
    <s v="Aprobado"/>
    <m/>
    <s v="Aprobado"/>
    <s v="Acta: de incluir el desarrollo de todas la actividades realizadas, escanear hoja 2 legible. se deja comentarios en el acta  -  plan de área registro duplicado"/>
    <s v="Alejandra María Narváez Camayo"/>
    <d v="2022-05-14T11:49:00"/>
    <s v="Fernanda Salcedo"/>
    <d v="2022-05-25T21:15:00"/>
    <n v="1"/>
    <n v="1"/>
    <n v="1"/>
    <n v="1"/>
    <n v="1"/>
    <n v="1"/>
    <n v="1"/>
    <n v="1"/>
    <n v="1"/>
    <n v="1"/>
    <n v="1"/>
    <n v="1"/>
  </r>
  <r>
    <s v="Reporte Coordinadora Fernanda Salcedo.xlsx"/>
    <x v="0"/>
    <x v="1"/>
    <s v="Valle del Cauca"/>
    <s v="CALI"/>
    <x v="7"/>
    <n v="176001001770"/>
    <n v="15"/>
    <d v="2022-04-19T00:00:00"/>
    <d v="1899-12-30T03:49:00"/>
    <x v="0"/>
    <s v="Ya hay una fecha tentativa para realizar las actividades pero esta pendiente a confirmación"/>
    <d v="2022-05-02T00:00:00"/>
    <d v="2022-05-03T00:00:00"/>
    <s v="Visita programada con el coordinador"/>
    <d v="2022-05-02T00:00:00"/>
    <x v="0"/>
    <d v="2022-05-02T00:00:00"/>
    <x v="0"/>
    <d v="2022-05-02T00:00:00"/>
    <x v="0"/>
    <d v="2022-05-03T00:00:00"/>
    <x v="0"/>
    <d v="2022-05-03T00:00:00"/>
    <x v="0"/>
    <d v="2022-05-03T00:00:00"/>
    <x v="0"/>
    <d v="2022-05-02T00:00:00"/>
    <x v="0"/>
    <d v="2022-05-03T00:00:00"/>
    <x v="0"/>
    <d v="2022-05-02T00:00:00"/>
    <x v="0"/>
    <m/>
    <x v="0"/>
    <d v="2022-05-03T00:00:00"/>
    <x v="0"/>
    <s v="Sin Realizar"/>
    <s v="Ana Elvira Venté Mancilla"/>
    <d v="2022-06-13T14:18:00"/>
    <s v="https://drive.google.com/drive/folders/157y3_vOL6uPT5xdZj9ZRkl9c5ZNbujrP?usp=sharing"/>
    <s v="checked"/>
    <s v="Aprobado"/>
    <s v="checked"/>
    <s v="Aprobado"/>
    <s v="checked"/>
    <s v="Aprobado"/>
    <n v="96"/>
    <s v="Aprobado"/>
    <n v="61"/>
    <s v="Aprobado"/>
    <s v="checked"/>
    <s v="Aprobado"/>
    <s v="checked"/>
    <s v="Aprobado"/>
    <m/>
    <m/>
    <s v="Equipos: pendiente, "/>
    <s v="Ana Elvira Venté Mancilla"/>
    <d v="2022-06-13T14:18:00"/>
    <s v="Fernanda Salcedo"/>
    <d v="2022-05-20T09:18:00"/>
    <n v="1"/>
    <n v="1"/>
    <n v="1"/>
    <n v="1"/>
    <n v="1"/>
    <n v="1"/>
    <n v="1"/>
    <n v="1"/>
    <n v="1"/>
    <n v="1"/>
    <n v="1"/>
    <n v="1"/>
  </r>
  <r>
    <s v="Reporte Coordinadora Fernanda Salcedo.xlsx"/>
    <x v="0"/>
    <x v="1"/>
    <s v="Valle del Cauca"/>
    <s v="CALI"/>
    <x v="8"/>
    <n v="176001800206"/>
    <n v="16"/>
    <d v="2022-04-19T00:00:00"/>
    <d v="1899-12-30T03:59:00"/>
    <x v="0"/>
    <s v="Se logró contacto con la coordinadora de primaria, proporcionará la información necesaria para realizar contacto con el rector."/>
    <d v="2022-04-28T00:00:00"/>
    <d v="2022-05-12T00:00:00"/>
    <s v="El rector solicitó una reunión previa, donde se socializará el programa y se acordará la fecha para realizar las demás actividades, posiblemente se requieran para esta sede 3 días. luego de mi primera visita, aun no dan fecha para realizar las demás actividades que componen el momento 1, el día 6 de mayo se envía un correo con la agenda a realizar y se propone la fecha de la siguiente visita, estoy a la espera de la confirmación."/>
    <d v="2022-04-28T00:00:00"/>
    <x v="0"/>
    <d v="2022-04-28T00:00:00"/>
    <x v="0"/>
    <d v="2022-04-28T00:00:00"/>
    <x v="0"/>
    <d v="2022-05-12T00:00:00"/>
    <x v="0"/>
    <d v="2022-05-12T00:00:00"/>
    <x v="0"/>
    <d v="2022-05-12T00:00:00"/>
    <x v="0"/>
    <d v="2022-05-12T00:00:00"/>
    <x v="0"/>
    <d v="2022-05-12T00:00:00"/>
    <x v="0"/>
    <d v="2022-05-12T00:00:00"/>
    <x v="0"/>
    <m/>
    <x v="0"/>
    <d v="2022-05-12T00:00:00"/>
    <x v="0"/>
    <s v="Sin Realizar"/>
    <s v="Ana Elvira Venté Mancilla"/>
    <d v="2022-06-13T14:19:00"/>
    <s v="https://drive.google.com/drive/folders/12kzVXJ9G1cGszYXjuFQWoetwOwGEpkf7?usp=sharing"/>
    <s v="checked"/>
    <s v="Aprobado"/>
    <s v="checked"/>
    <s v="Aprobado"/>
    <s v="checked"/>
    <s v="Aprobado"/>
    <n v="62"/>
    <s v="Aprobado"/>
    <n v="14"/>
    <s v="Aprobado"/>
    <s v="checked"/>
    <s v="Aprobado"/>
    <s v="checked"/>
    <s v="Aprobado"/>
    <m/>
    <m/>
    <s v="Equipos: pendiente, "/>
    <s v="Ana Elvira Venté Mancilla"/>
    <d v="2022-06-13T14:19:00"/>
    <s v="Fernanda Salcedo"/>
    <d v="2022-05-20T09:29:00"/>
    <n v="1"/>
    <n v="1"/>
    <n v="1"/>
    <n v="1"/>
    <n v="1"/>
    <n v="1"/>
    <n v="1"/>
    <n v="1"/>
    <n v="1"/>
    <n v="1"/>
    <n v="1"/>
    <n v="1"/>
  </r>
  <r>
    <s v="Reporte Coordinadora Fernanda Salcedo.xlsx"/>
    <x v="0"/>
    <x v="1"/>
    <s v="Valle del Cauca"/>
    <s v="CALI"/>
    <x v="9"/>
    <n v="176001002253"/>
    <n v="17"/>
    <d v="2022-04-19T00:00:00"/>
    <d v="1899-12-30T04:07:00"/>
    <x v="0"/>
    <s v="Se logró contacto con la coordinadora, se envió información al WhatsApp, para socializar con el rector y poder dar una fecha"/>
    <d v="2022-04-29T00:00:00"/>
    <d v="2022-05-17T00:00:00"/>
    <s v="La coordinadora encargada solicitó una reunión previa, donde se socializará el programa y se acordará la fecha para realizar las demás actividades, posiblemente se requieran para esta sede 3 días. Luego de mi primera visita donde socialicé el programa con el coordinador Duvan Soto, surgen dudas las cuales pidieron que se aclaren en una segunda reunión el día 9 de mayo"/>
    <d v="2022-04-29T00:00:00"/>
    <x v="0"/>
    <d v="2022-05-13T00:00:00"/>
    <x v="0"/>
    <d v="2022-04-29T00:00:00"/>
    <x v="0"/>
    <d v="2022-05-17T00:00:00"/>
    <x v="0"/>
    <d v="2022-05-17T00:00:00"/>
    <x v="0"/>
    <d v="2022-05-17T00:00:00"/>
    <x v="0"/>
    <d v="2022-05-16T00:00:00"/>
    <x v="0"/>
    <d v="2022-05-16T00:00:00"/>
    <x v="0"/>
    <d v="2022-05-16T00:00:00"/>
    <x v="0"/>
    <m/>
    <x v="0"/>
    <d v="2022-05-16T00:00:00"/>
    <x v="0"/>
    <s v="Sin Realizar"/>
    <s v="Ana Elvira Venté Mancilla"/>
    <d v="2022-06-13T14:19:00"/>
    <s v="https://drive.google.com/drive/folders/10SY2XWkF93wCyameOZXmOBr0vsnjWmLl?usp=sharing"/>
    <s v="checked"/>
    <s v="Aprobado"/>
    <s v="checked"/>
    <s v="Aprobado"/>
    <s v="checked"/>
    <s v="Aprobado"/>
    <n v="116"/>
    <s v="Aprobado"/>
    <n v="23"/>
    <s v="Aprobado"/>
    <s v="checked"/>
    <s v="Aprobado"/>
    <s v="checked"/>
    <s v="Aprobado"/>
    <m/>
    <m/>
    <s v="Equipos: pendiente, "/>
    <s v="Ana Elvira Venté Mancilla"/>
    <d v="2022-06-13T14:19:00"/>
    <s v="Fernanda Salcedo"/>
    <d v="2022-05-20T10:54:00"/>
    <n v="1"/>
    <n v="1"/>
    <n v="1"/>
    <n v="1"/>
    <n v="1"/>
    <n v="1"/>
    <n v="1"/>
    <n v="1"/>
    <n v="1"/>
    <n v="1"/>
    <n v="1"/>
    <n v="1"/>
  </r>
  <r>
    <s v="Reporte Coordinadora Fernanda Salcedo.xlsx"/>
    <x v="0"/>
    <x v="1"/>
    <s v="Valle del Cauca"/>
    <s v="CALI"/>
    <x v="10"/>
    <n v="176001001745"/>
    <n v="18"/>
    <d v="2022-05-13T00:00:00"/>
    <d v="1899-12-30T04:35:00"/>
    <x v="0"/>
    <s v="Se logró comunicación por Whatsapp con la rectora, solicitó que nos comunicaramos telefónicamente el día lunes 16 de mayo"/>
    <d v="2022-05-18T00:00:00"/>
    <d v="2022-05-27T00:00:00"/>
    <s v="Los directivos asignaron los días para realizar las actividades del momento 1, las cuales se realizaran los días 18, 19 y 27, en esta última fecha se realizaran las actividades presentación del programa y taller de PC."/>
    <d v="2022-05-18T00:00:00"/>
    <x v="0"/>
    <d v="2022-05-19T00:00:00"/>
    <x v="0"/>
    <d v="2022-05-18T00:00:00"/>
    <x v="0"/>
    <d v="2022-05-27T00:00:00"/>
    <x v="0"/>
    <d v="2022-05-27T00:00:00"/>
    <x v="0"/>
    <d v="2022-05-27T00:00:00"/>
    <x v="0"/>
    <d v="2022-05-19T00:00:00"/>
    <x v="0"/>
    <d v="2022-05-19T00:00:00"/>
    <x v="0"/>
    <d v="2022-05-19T00:00:00"/>
    <x v="0"/>
    <m/>
    <x v="0"/>
    <d v="2022-05-19T00:00:00"/>
    <x v="0"/>
    <s v="Sin Realizar"/>
    <s v="Ana Elvira Venté Mancilla"/>
    <d v="2022-06-13T14:19:00"/>
    <s v="https://drive.google.com/drive/folders/1NHRf7QYowROyik4Yh3EvYJr1g9Xkw4Rw?usp=sharing"/>
    <s v="checked"/>
    <s v="Aprobado"/>
    <s v="checked"/>
    <s v="Aprobado"/>
    <s v="checked"/>
    <s v="Aprobado"/>
    <n v="141"/>
    <s v="Aprobado"/>
    <n v="30"/>
    <s v="Aprobado"/>
    <s v="checked"/>
    <s v="Aprobado"/>
    <s v="checked"/>
    <s v="Aprobado"/>
    <m/>
    <m/>
    <s v="Equipos: pendiente, "/>
    <s v="Ana Elvira Venté Mancilla"/>
    <d v="2022-06-13T14:19:00"/>
    <s v="Fernanda Salcedo"/>
    <d v="2022-05-27T16:21:00"/>
    <n v="1"/>
    <n v="1"/>
    <n v="1"/>
    <n v="1"/>
    <n v="1"/>
    <n v="1"/>
    <n v="1"/>
    <n v="1"/>
    <n v="1"/>
    <n v="1"/>
    <n v="1"/>
    <n v="1"/>
  </r>
  <r>
    <s v="Reporte Coordinadora Fernanda Salcedo.xlsx"/>
    <x v="0"/>
    <x v="1"/>
    <s v="Valle del Cauca"/>
    <s v="CALI"/>
    <x v="11"/>
    <n v="176001020065"/>
    <n v="19"/>
    <d v="2022-04-18T00:00:00"/>
    <d v="1899-12-30T05:51:00"/>
    <x v="0"/>
    <s v="Se acordó una primera reunión con los directivos para este día"/>
    <d v="2022-04-25T00:00:00"/>
    <d v="2022-05-05T00:00:00"/>
    <s v="La rectora solicitó una reunión previa, donde se socializará el programa y se acordará la fecha para realizar las demás actividades, posiblemente se requieran para esta sede 3 días"/>
    <d v="2022-04-25T00:00:00"/>
    <x v="0"/>
    <d v="2022-05-04T00:00:00"/>
    <x v="0"/>
    <d v="2022-04-25T00:00:00"/>
    <x v="0"/>
    <d v="2022-05-05T00:00:00"/>
    <x v="0"/>
    <d v="2022-05-05T00:00:00"/>
    <x v="0"/>
    <d v="2022-05-05T00:00:00"/>
    <x v="0"/>
    <d v="2022-05-04T00:00:00"/>
    <x v="0"/>
    <d v="2022-05-04T00:00:00"/>
    <x v="0"/>
    <d v="2022-05-04T00:00:00"/>
    <x v="0"/>
    <m/>
    <x v="0"/>
    <d v="2022-05-04T00:00:00"/>
    <x v="0"/>
    <s v="Sin Realizar"/>
    <s v="Ana Elvira Venté Mancilla"/>
    <d v="2022-06-13T14:19:00"/>
    <s v="https://drive.google.com/drive/folders/1wlkYW3gksGs6VzuyI-LKZ0qYdUNuAeHk?usp=sharing"/>
    <s v="checked"/>
    <s v="Aprobado"/>
    <s v="checked"/>
    <s v="Aprobado"/>
    <s v="checked"/>
    <s v="Aprobado"/>
    <n v="154"/>
    <s v="Aprobado"/>
    <n v="27"/>
    <s v="Aprobado"/>
    <s v="checked"/>
    <s v="Aprobado"/>
    <s v="checked"/>
    <s v="Aprobado"/>
    <m/>
    <m/>
    <m/>
    <s v="Ana Elvira Venté Mancilla"/>
    <d v="2022-06-13T14:19:00"/>
    <s v="Fernanda Salcedo"/>
    <d v="2022-06-03T12:49:00"/>
    <n v="1"/>
    <n v="1"/>
    <n v="1"/>
    <n v="1"/>
    <n v="1"/>
    <n v="1"/>
    <n v="1"/>
    <n v="1"/>
    <n v="1"/>
    <n v="1"/>
    <n v="1"/>
    <n v="1"/>
  </r>
  <r>
    <s v="Reporte Coordinadora Fernanda Salcedo.xlsx"/>
    <x v="0"/>
    <x v="1"/>
    <s v="Valle del Cauca"/>
    <s v="CANDELARIA"/>
    <x v="12"/>
    <n v="276130000628"/>
    <n v="20"/>
    <d v="2022-04-11T00:00:00"/>
    <d v="1899-12-30T11:02:00"/>
    <x v="0"/>
    <s v="Se acordó con el rector las dos fechas de visitas"/>
    <d v="2022-04-21T00:00:00"/>
    <d v="2022-04-22T00:00:00"/>
    <m/>
    <d v="2022-04-21T00:00:00"/>
    <x v="0"/>
    <d v="2022-04-21T00:00:00"/>
    <x v="0"/>
    <d v="2022-04-21T00:00:00"/>
    <x v="0"/>
    <d v="2022-04-22T00:00:00"/>
    <x v="0"/>
    <d v="2022-04-22T00:00:00"/>
    <x v="0"/>
    <d v="2022-04-22T00:00:00"/>
    <x v="0"/>
    <d v="2022-04-21T00:00:00"/>
    <x v="0"/>
    <d v="2022-04-21T00:00:00"/>
    <x v="0"/>
    <d v="2022-04-22T00:00:00"/>
    <x v="0"/>
    <m/>
    <x v="0"/>
    <d v="2022-04-21T00:00:00"/>
    <x v="0"/>
    <s v="Sin Realizar"/>
    <s v="Ana Elvira Venté Mancilla"/>
    <d v="2022-06-13T14:20:00"/>
    <s v="https://drive.google.com/drive/folders/1XPgQpLyipI97EKRYFaIvIlAuphjr4Jt7?usp=sharing"/>
    <s v="checked"/>
    <s v="Aprobado"/>
    <s v="checked"/>
    <s v="Aprobado"/>
    <s v="checked"/>
    <s v="Aprobado"/>
    <n v="107"/>
    <s v="Aprobado"/>
    <n v="25"/>
    <s v="Aprobado"/>
    <s v="checked"/>
    <s v="Aprobado"/>
    <s v="checked"/>
    <s v="Aprobado"/>
    <m/>
    <m/>
    <s v="En el acta queda pendiente - Inventario de infraestructura tecnológica ¿cómo se hizo? ¿cuantas aulas de informática? etc. - Lectura del plan de área y otra información para el diagnóstico."/>
    <s v="Ana Elvira Venté Mancilla"/>
    <d v="2022-06-13T14:20:00"/>
    <s v="Fernanda Salcedo"/>
    <d v="2022-05-27T15:47:00"/>
    <n v="1"/>
    <n v="1"/>
    <n v="1"/>
    <n v="1"/>
    <n v="1"/>
    <n v="1"/>
    <n v="1"/>
    <n v="1"/>
    <n v="1"/>
    <n v="1"/>
    <n v="1"/>
    <n v="1"/>
  </r>
  <r>
    <s v="Reporte Coordinadora Fernanda Salcedo.xlsx"/>
    <x v="0"/>
    <x v="1"/>
    <s v="Valle del Cauca"/>
    <s v="FLORIDA"/>
    <x v="13"/>
    <n v="276275000278"/>
    <n v="21"/>
    <d v="2022-04-11T00:00:00"/>
    <d v="1899-12-30T09:35:00"/>
    <x v="0"/>
    <s v="Se acordó con la rectora las dos fechas de visitas"/>
    <d v="2022-04-19T00:00:00"/>
    <d v="2022-04-27T00:00:00"/>
    <s v="La visita del día 2 fue aplazada ya que en la IE no había agua, se reprograma para la siguiente semana"/>
    <d v="2022-04-19T00:00:00"/>
    <x v="0"/>
    <d v="2022-04-19T00:00:00"/>
    <x v="0"/>
    <d v="2022-04-19T00:00:00"/>
    <x v="0"/>
    <d v="2022-04-19T00:00:00"/>
    <x v="0"/>
    <d v="2022-04-19T00:00:00"/>
    <x v="0"/>
    <d v="2022-04-27T00:00:00"/>
    <x v="0"/>
    <d v="2022-04-19T00:00:00"/>
    <x v="0"/>
    <d v="2022-04-19T00:00:00"/>
    <x v="0"/>
    <d v="2022-04-27T00:00:00"/>
    <x v="0"/>
    <m/>
    <x v="0"/>
    <d v="2022-04-19T00:00:00"/>
    <x v="0"/>
    <s v="Sin Realizar"/>
    <s v="Ana Elvira Venté Mancilla"/>
    <d v="2022-06-13T14:20:00"/>
    <s v="https://drive.google.com/drive/folders/10kFwIiSZgJ9WT7gXnalf1-WmBeMDnZy0?usp=sharing"/>
    <s v="checked"/>
    <s v="Aprobado"/>
    <s v="checked"/>
    <s v="Aprobado"/>
    <s v="checked"/>
    <s v="Aprobado"/>
    <n v="35"/>
    <s v="Aprobado"/>
    <n v="22"/>
    <s v="Aprobado"/>
    <s v="checked"/>
    <s v="Aprobado"/>
    <s v="checked"/>
    <s v="Aprobado"/>
    <m/>
    <m/>
    <s v="En el acta queda pendiente - Inventario de infraestructura tecnológica ¿cómo se hizo? ¿cuantas aulas de informática? etc. - Lectura del plan de área y otra información para el diagnóstico."/>
    <s v="Ana Elvira Venté Mancilla"/>
    <d v="2022-06-13T14:20:00"/>
    <s v="Fernanda Salcedo"/>
    <d v="2022-05-22T18:32:00"/>
    <n v="1"/>
    <n v="1"/>
    <n v="1"/>
    <n v="1"/>
    <n v="1"/>
    <n v="1"/>
    <n v="1"/>
    <n v="1"/>
    <n v="1"/>
    <n v="1"/>
    <n v="1"/>
    <n v="1"/>
  </r>
  <r>
    <s v="Reporte Coordinadora Fernanda Salcedo.xlsx"/>
    <x v="0"/>
    <x v="2"/>
    <s v="Tolima"/>
    <s v="IBAGUÉ"/>
    <x v="14"/>
    <n v="173001000359"/>
    <n v="29"/>
    <d v="2022-04-05T00:00:00"/>
    <d v="1899-12-30T10:55:00"/>
    <x v="0"/>
    <s v="datos actualizados y formulario diligenciado. Además se programan fechas de visita 1 "/>
    <d v="2022-05-02T00:00:00"/>
    <d v="2022-05-18T00:00:00"/>
    <s v="La visita ha presentado ajustes y reprogramaciones. Sin embargo se concretó día 1 y se programó día 2, posiblemente se necesiten más días para el desarrollo de todas las actividades"/>
    <d v="2022-05-02T00:00:00"/>
    <x v="0"/>
    <d v="2022-05-18T00:00:00"/>
    <x v="0"/>
    <d v="2022-05-02T00:00:00"/>
    <x v="0"/>
    <d v="2022-05-11T00:00:00"/>
    <x v="0"/>
    <d v="2022-05-18T00:00:00"/>
    <x v="0"/>
    <d v="2022-05-11T00:00:00"/>
    <x v="0"/>
    <d v="2022-05-11T00:00:00"/>
    <x v="0"/>
    <d v="2022-05-11T00:00:00"/>
    <x v="0"/>
    <d v="2022-05-11T00:00:00"/>
    <x v="0"/>
    <m/>
    <x v="0"/>
    <d v="2022-05-18T00:00:00"/>
    <x v="0"/>
    <s v="Sin Realizar"/>
    <s v="Angelica Mora"/>
    <d v="2022-06-02T08:57:00"/>
    <s v="https://drive.google.com/drive/folders/1Wgmm47UomDncIO_ITFRevRPv1XgBLO_a?usp=sharing"/>
    <s v="checked"/>
    <s v="Aprobado"/>
    <s v="checked"/>
    <s v="Aprobado"/>
    <s v="checked"/>
    <s v="Aprobado"/>
    <n v="145"/>
    <s v="Aprobado"/>
    <n v="13"/>
    <s v="Aprobado"/>
    <s v="checked"/>
    <s v="Aprobado"/>
    <s v="checked"/>
    <s v="Aprobado"/>
    <m/>
    <m/>
    <m/>
    <s v="Angelica Mora"/>
    <d v="2022-06-02T08:57:00"/>
    <s v="Fernanda Salcedo"/>
    <d v="2022-06-01T19:44:00"/>
    <n v="1"/>
    <n v="1"/>
    <n v="1"/>
    <n v="1"/>
    <n v="1"/>
    <n v="1"/>
    <n v="1"/>
    <n v="1"/>
    <n v="1"/>
    <n v="1"/>
    <n v="1"/>
    <n v="1"/>
  </r>
  <r>
    <s v="Reporte Coordinadora Fernanda Salcedo.xlsx"/>
    <x v="0"/>
    <x v="2"/>
    <s v="Tolima"/>
    <s v="IBAGUÉ"/>
    <x v="15"/>
    <n v="173001000341"/>
    <n v="30"/>
    <d v="2022-04-06T00:00:00"/>
    <d v="1899-12-30T11:06:00"/>
    <x v="0"/>
    <s v="datos actualizados y formulario diligenciado. Además se programan fechas de visita 1 "/>
    <d v="2022-04-22T00:00:00"/>
    <d v="2022-05-10T00:00:00"/>
    <s v="La visita 1 se desarrolló durante 3 días, tiempo necesario para el desarrollo de todas las actividades en la sede, a la fecha se está gestionando el espacio virtual para el taller con los docentes faltantes"/>
    <d v="2022-04-22T00:00:00"/>
    <x v="0"/>
    <d v="2022-05-10T00:00:00"/>
    <x v="0"/>
    <d v="2022-04-22T00:00:00"/>
    <x v="0"/>
    <d v="2022-04-22T00:00:00"/>
    <x v="0"/>
    <d v="2022-04-22T00:00:00"/>
    <x v="0"/>
    <d v="2022-04-27T00:00:00"/>
    <x v="0"/>
    <d v="2022-05-27T00:00:00"/>
    <x v="0"/>
    <d v="2022-04-22T00:00:00"/>
    <x v="0"/>
    <d v="2022-04-22T00:00:00"/>
    <x v="0"/>
    <m/>
    <x v="0"/>
    <d v="2022-05-10T00:00:00"/>
    <x v="0"/>
    <s v="Sin Realizar"/>
    <s v="Angelica Mora"/>
    <d v="2022-05-24T20:28:00"/>
    <s v="https://drive.google.com/drive/folders/1EeHulOOFqh_KbZFAEXHw_z3hDIGBZXUT?usp=sharing"/>
    <s v="checked"/>
    <s v="Aprobado"/>
    <s v="checked"/>
    <s v="Aprobado"/>
    <s v="checked"/>
    <s v="Aprobado"/>
    <n v="75"/>
    <s v="Aprobado"/>
    <n v="21"/>
    <s v="Aprobado"/>
    <s v="checked"/>
    <s v="Aprobado"/>
    <s v="checked"/>
    <s v="Aprobado"/>
    <m/>
    <m/>
    <m/>
    <s v="Angelica Mora"/>
    <d v="2022-05-24T20:28:00"/>
    <s v="Fernanda Salcedo"/>
    <d v="2022-05-15T12:11:00"/>
    <n v="1"/>
    <n v="1"/>
    <n v="1"/>
    <n v="1"/>
    <n v="1"/>
    <n v="1"/>
    <n v="1"/>
    <n v="1"/>
    <n v="1"/>
    <n v="1"/>
    <n v="1"/>
    <n v="1"/>
  </r>
  <r>
    <s v="Reporte Coordinadora Fernanda Salcedo.xlsx"/>
    <x v="0"/>
    <x v="2"/>
    <s v="Tolima"/>
    <s v="IBAGUÉ"/>
    <x v="16"/>
    <n v="273001004073"/>
    <n v="31"/>
    <d v="2022-04-06T00:00:00"/>
    <d v="1899-12-30T09:40:00"/>
    <x v="0"/>
    <s v="datos actualizados y formulario diligenciado. Además se programan fechas de visita 1 "/>
    <d v="2022-05-06T00:00:00"/>
    <d v="2022-05-24T00:00:00"/>
    <s v="La visita ha presentado ajustes y reprogramaciones. El día 2 se concretará en la visita 1 día 1"/>
    <d v="2022-05-06T00:00:00"/>
    <x v="0"/>
    <d v="2022-05-20T00:00:00"/>
    <x v="0"/>
    <d v="2022-05-06T00:00:00"/>
    <x v="0"/>
    <d v="2022-05-24T00:00:00"/>
    <x v="0"/>
    <d v="2022-05-19T00:00:00"/>
    <x v="0"/>
    <d v="2022-05-24T00:00:00"/>
    <x v="0"/>
    <d v="2022-05-19T00:00:00"/>
    <x v="0"/>
    <d v="2022-05-06T00:00:00"/>
    <x v="0"/>
    <d v="2022-05-19T00:00:00"/>
    <x v="0"/>
    <m/>
    <x v="0"/>
    <d v="2022-05-19T00:00:00"/>
    <x v="0"/>
    <s v="Sin Realizar"/>
    <s v="Fernanda Salcedo"/>
    <d v="2022-05-25T21:46:00"/>
    <s v="https://drive.google.com/drive/folders/1aNh7Ozp6B4LVSZliuDAbuz63thq4ZXfD?usp=sharing"/>
    <s v="checked"/>
    <s v="Aprobado"/>
    <s v="checked"/>
    <s v="Aprobado"/>
    <s v="checked"/>
    <s v="Aprobado"/>
    <n v="53"/>
    <s v="Aprobado"/>
    <n v="5"/>
    <s v="Aprobado"/>
    <s v="checked"/>
    <s v="Aprobado"/>
    <s v="checked"/>
    <s v="Aprobado"/>
    <m/>
    <m/>
    <s v="Encuesta directivos: se debe aplicar al menos a 2"/>
    <s v="Angelica Mora"/>
    <d v="2022-05-25T11:59:00"/>
    <s v="Fernanda Salcedo"/>
    <d v="2022-05-25T21:46:00"/>
    <n v="1"/>
    <n v="1"/>
    <n v="1"/>
    <n v="1"/>
    <n v="1"/>
    <n v="1"/>
    <n v="1"/>
    <n v="1"/>
    <n v="1"/>
    <n v="1"/>
    <n v="1"/>
    <n v="1"/>
  </r>
  <r>
    <s v="Reporte Coordinadora Fernanda Salcedo.xlsx"/>
    <x v="0"/>
    <x v="2"/>
    <s v="Tolima"/>
    <s v="IBAGUÉ"/>
    <x v="17"/>
    <n v="173001010214"/>
    <n v="32"/>
    <d v="2022-04-11T00:00:00"/>
    <d v="1899-12-30T15:20:00"/>
    <x v="0"/>
    <s v="Se concretan fechas para visita 1"/>
    <d v="2022-04-18T00:00:00"/>
    <d v="2022-05-03T00:00:00"/>
    <s v="La visita 1 se desarrolló durante 3 días, tiempo necesario para el desarrollo de todas las actividades en la sede."/>
    <d v="2022-04-18T00:00:00"/>
    <x v="0"/>
    <d v="2022-04-29T00:00:00"/>
    <x v="0"/>
    <d v="2022-04-18T00:00:00"/>
    <x v="0"/>
    <d v="2022-05-03T00:00:00"/>
    <x v="0"/>
    <d v="2022-05-03T00:00:00"/>
    <x v="0"/>
    <d v="2022-05-03T00:00:00"/>
    <x v="0"/>
    <d v="2022-05-03T00:00:00"/>
    <x v="0"/>
    <d v="2022-04-29T00:00:00"/>
    <x v="0"/>
    <d v="2022-04-18T00:00:00"/>
    <x v="0"/>
    <d v="2022-04-29T00:00:00"/>
    <x v="1"/>
    <d v="2022-05-03T00:00:00"/>
    <x v="0"/>
    <s v="Sin Realizar"/>
    <s v="Fernanda Salcedo"/>
    <d v="2022-05-31T16:27:00"/>
    <s v="https://drive.google.com/drive/folders/1ra0LN11XMrVafzCu8n5bl0Fp2xq2G-J-?usp=sharing"/>
    <s v="checked"/>
    <s v="Aprobado"/>
    <s v="checked"/>
    <s v="Aprobado"/>
    <s v="checked"/>
    <s v="Aprobado"/>
    <n v="109"/>
    <s v="Aprobado"/>
    <n v="26"/>
    <s v="Aprobado"/>
    <s v="checked"/>
    <s v="Aprobado"/>
    <s v="checked"/>
    <s v="Aprobado"/>
    <m/>
    <m/>
    <s v="el acta debe estar firmada por el rector"/>
    <s v="Angelica Mora"/>
    <d v="2022-05-26T14:59:00"/>
    <s v="Fernanda Salcedo"/>
    <d v="2022-05-31T16:27:00"/>
    <n v="1"/>
    <n v="1"/>
    <n v="1"/>
    <n v="1"/>
    <n v="1"/>
    <n v="1"/>
    <n v="1"/>
    <n v="1"/>
    <n v="1"/>
    <n v="1"/>
    <n v="1"/>
    <n v="1"/>
  </r>
  <r>
    <s v="Reporte Coordinadora Fernanda Salcedo.xlsx"/>
    <x v="0"/>
    <x v="2"/>
    <s v="Tolima"/>
    <s v="IBAGUÉ"/>
    <x v="18"/>
    <n v="173001005351"/>
    <n v="33"/>
    <d v="2022-05-27T00:00:00"/>
    <d v="1899-12-30T10:20:00"/>
    <x v="0"/>
    <s v="Se concretan fechas para visita 1"/>
    <d v="2022-05-31T00:00:00"/>
    <d v="2022-06-07T00:00:00"/>
    <s v="Se programó el día 1 y en esta primer momento se programaron los demás días de visita"/>
    <d v="2022-05-31T00:00:00"/>
    <x v="0"/>
    <d v="2022-06-07T00:00:00"/>
    <x v="0"/>
    <d v="2022-05-31T00:00:00"/>
    <x v="0"/>
    <d v="2022-06-07T00:00:00"/>
    <x v="0"/>
    <d v="2022-06-07T00:00:00"/>
    <x v="0"/>
    <d v="2022-06-07T00:00:00"/>
    <x v="0"/>
    <d v="2022-06-03T00:00:00"/>
    <x v="0"/>
    <d v="2022-06-01T00:00:00"/>
    <x v="0"/>
    <d v="2022-06-01T00:00:00"/>
    <x v="0"/>
    <m/>
    <x v="0"/>
    <d v="2022-06-08T00:00:00"/>
    <x v="0"/>
    <s v="Sin Realizar"/>
    <s v="Fernanda Salcedo"/>
    <d v="2022-06-14T21:49:00"/>
    <s v="https://drive.google.com/drive/folders/1Xxpd0WVSBWzxHbRRBnKwBlmmKbl3_Ywt?usp=sharing"/>
    <s v="checked"/>
    <s v="Aprobado"/>
    <s v="checked"/>
    <s v="Aprobado"/>
    <s v="checked"/>
    <s v="Aprobado"/>
    <n v="71"/>
    <s v="Aprobado"/>
    <n v="8"/>
    <s v="Aprobado"/>
    <s v="checked"/>
    <s v="Aprobado"/>
    <s v="checked"/>
    <s v="Aprobado"/>
    <m/>
    <m/>
    <m/>
    <s v="Angelica Mora"/>
    <d v="2022-06-09T14:19:00"/>
    <s v="Fernanda Salcedo"/>
    <d v="2022-06-14T21:49:00"/>
    <n v="1"/>
    <n v="1"/>
    <n v="1"/>
    <n v="1"/>
    <n v="1"/>
    <n v="1"/>
    <n v="1"/>
    <n v="1"/>
    <n v="1"/>
    <n v="1"/>
    <n v="1"/>
    <n v="1"/>
  </r>
  <r>
    <s v="Reporte Coordinadora Fernanda Salcedo.xlsx"/>
    <x v="0"/>
    <x v="2"/>
    <s v="Tolima"/>
    <s v="IBAGUÉ"/>
    <x v="19"/>
    <n v="173001005661"/>
    <n v="34"/>
    <d v="2022-04-12T00:00:00"/>
    <d v="1899-12-30T12:32:00"/>
    <x v="0"/>
    <s v="Se concretan fechas para visita 1"/>
    <d v="2022-04-28T00:00:00"/>
    <d v="2022-05-19T00:00:00"/>
    <s v="La visita ha presentado ajustes y reprogramaciones. Sin embargo se concretó día 1 y se programó día 2, posiblemente se necesiten más días para el desarrollo de todas las actividades"/>
    <d v="2022-04-28T00:00:00"/>
    <x v="0"/>
    <d v="2022-05-12T00:00:00"/>
    <x v="0"/>
    <d v="2022-05-28T00:00:00"/>
    <x v="0"/>
    <d v="2022-05-19T00:00:00"/>
    <x v="0"/>
    <d v="2022-05-12T00:00:00"/>
    <x v="0"/>
    <d v="2022-05-19T00:00:00"/>
    <x v="0"/>
    <d v="2022-05-12T00:00:00"/>
    <x v="0"/>
    <d v="2022-05-17T00:00:00"/>
    <x v="0"/>
    <d v="2022-05-16T00:00:00"/>
    <x v="0"/>
    <m/>
    <x v="0"/>
    <d v="2022-05-12T00:00:00"/>
    <x v="0"/>
    <s v="Sin Realizar"/>
    <s v="Fernanda Salcedo"/>
    <d v="2022-06-01T19:44:00"/>
    <s v="https://drive.google.com/drive/folders/10ELh7EntciMN4xjQfwYUWr_iFN8f3ZY9?usp=sharing"/>
    <s v="checked"/>
    <s v="Aprobado"/>
    <s v="checked"/>
    <s v="Aprobado"/>
    <s v="checked"/>
    <s v="Aprobado"/>
    <n v="122"/>
    <s v="Aprobado"/>
    <n v="15"/>
    <s v="Aprobado"/>
    <s v="checked"/>
    <s v="Aprobado"/>
    <s v="checked"/>
    <s v="Aprobado"/>
    <m/>
    <m/>
    <m/>
    <s v="Angelica Mora"/>
    <d v="2022-05-31T17:34:00"/>
    <s v="Fernanda Salcedo"/>
    <d v="2022-06-01T19:44:00"/>
    <n v="1"/>
    <n v="1"/>
    <n v="1"/>
    <n v="1"/>
    <n v="1"/>
    <n v="1"/>
    <n v="1"/>
    <n v="1"/>
    <n v="1"/>
    <n v="1"/>
    <n v="1"/>
    <n v="1"/>
  </r>
  <r>
    <s v="Reporte Coordinadora Fernanda Salcedo.xlsx"/>
    <x v="0"/>
    <x v="2"/>
    <s v="Tolima"/>
    <s v="IBAGUÉ"/>
    <x v="20"/>
    <n v="173001011539"/>
    <n v="35"/>
    <d v="2022-04-12T00:00:00"/>
    <d v="1899-12-30T12:12:00"/>
    <x v="0"/>
    <s v="Se concretan fechas para visita 1"/>
    <d v="2022-04-20T00:00:00"/>
    <d v="2022-04-28T00:00:00"/>
    <s v="La visita 1 se desarrolló durante 3 días, tiempo necesario para el desarrollo de todas las actividades en la sede."/>
    <d v="2022-04-20T00:00:00"/>
    <x v="0"/>
    <d v="2022-03-26T00:00:00"/>
    <x v="0"/>
    <d v="2022-04-20T00:00:00"/>
    <x v="0"/>
    <d v="2022-04-26T00:00:00"/>
    <x v="0"/>
    <d v="2022-04-28T00:00:00"/>
    <x v="0"/>
    <d v="2022-05-26T00:00:00"/>
    <x v="0"/>
    <d v="2022-04-28T00:00:00"/>
    <x v="0"/>
    <d v="2022-04-28T00:00:00"/>
    <x v="0"/>
    <d v="2022-04-28T00:00:00"/>
    <x v="0"/>
    <m/>
    <x v="0"/>
    <d v="2022-04-28T00:00:00"/>
    <x v="0"/>
    <s v="Sin Realizar"/>
    <s v="Angelica Mora"/>
    <d v="2022-05-24T20:36:00"/>
    <s v="https://drive.google.com/drive/folders/1v4y85Ss-ySaT2eaABKM3nl2sxYHYEnjm?usp=sharing"/>
    <s v="checked"/>
    <s v="Aprobado"/>
    <s v="checked"/>
    <s v="Aprobado"/>
    <s v="checked"/>
    <s v="Aprobado"/>
    <n v="48"/>
    <s v="Aprobado"/>
    <n v="25"/>
    <s v="Aprobado"/>
    <s v="checked"/>
    <s v="Aprobado"/>
    <s v="checked"/>
    <s v="Aprobado"/>
    <m/>
    <m/>
    <s v="Encuesta directivos: se debe aplicar al menos a 2"/>
    <s v="Angelica Mora"/>
    <d v="2022-05-24T20:36:00"/>
    <s v="Fernanda Salcedo"/>
    <d v="2022-05-22T20:26:00"/>
    <n v="1"/>
    <n v="1"/>
    <n v="1"/>
    <n v="1"/>
    <n v="1"/>
    <n v="1"/>
    <n v="1"/>
    <n v="1"/>
    <n v="1"/>
    <n v="1"/>
    <n v="1"/>
    <n v="1"/>
  </r>
  <r>
    <s v="Reporte Coordinadora Fernanda Salcedo.xlsx"/>
    <x v="0"/>
    <x v="3"/>
    <s v="César"/>
    <s v="VALLEDUPAR"/>
    <x v="21"/>
    <n v="220001066820"/>
    <n v="36"/>
    <d v="2022-04-06T00:00:00"/>
    <d v="1899-12-30T08:00:00"/>
    <x v="0"/>
    <s v="Datos actualizados y formato de participación enviado."/>
    <d v="2022-05-02T00:00:00"/>
    <d v="2022-05-03T00:00:00"/>
    <s v="Institución rural, se habló con docente líder para el desplazamiento"/>
    <d v="2022-05-02T00:00:00"/>
    <x v="0"/>
    <d v="2022-05-03T00:00:00"/>
    <x v="0"/>
    <d v="2022-05-02T00:00:00"/>
    <x v="0"/>
    <d v="2022-05-02T00:00:00"/>
    <x v="0"/>
    <d v="2022-05-02T00:00:00"/>
    <x v="0"/>
    <d v="2022-05-02T00:00:00"/>
    <x v="0"/>
    <d v="2022-05-02T00:00:00"/>
    <x v="0"/>
    <d v="2022-05-03T00:00:00"/>
    <x v="0"/>
    <d v="2022-05-03T00:00:00"/>
    <x v="0"/>
    <m/>
    <x v="0"/>
    <d v="2022-05-03T00:00:00"/>
    <x v="0"/>
    <s v="Sin Realizar"/>
    <s v="Fernanda Salcedo"/>
    <d v="2022-06-05T18:46:00"/>
    <s v="https://drive.google.com/drive/folders/17URLkHCXZvVrrdh8qQAVKl2uYewZ1w_1?usp=sharing"/>
    <s v="checked"/>
    <s v="Aprobado"/>
    <s v="checked"/>
    <s v="Aprobado"/>
    <s v="checked"/>
    <s v="Aprobado"/>
    <n v="29"/>
    <s v="Aprobado"/>
    <n v="47"/>
    <s v="Aprobado"/>
    <s v="checked"/>
    <s v="Aprobado"/>
    <s v="checked"/>
    <s v="Aprobado"/>
    <m/>
    <m/>
    <m/>
    <s v="Camilo Villota Ibarra"/>
    <d v="2022-06-01T19:31:00"/>
    <s v="Fernanda Salcedo"/>
    <d v="2022-06-03T18:39:00"/>
    <n v="1"/>
    <n v="1"/>
    <n v="1"/>
    <n v="1"/>
    <n v="1"/>
    <n v="1"/>
    <n v="1"/>
    <n v="1"/>
    <n v="1"/>
    <n v="1"/>
    <n v="1"/>
    <n v="1"/>
  </r>
  <r>
    <s v="Reporte Coordinadora Fernanda Salcedo.xlsx"/>
    <x v="0"/>
    <x v="3"/>
    <s v="César"/>
    <s v="VALLEDUPAR"/>
    <x v="22"/>
    <n v="120001800006"/>
    <n v="37"/>
    <d v="2022-04-06T00:00:00"/>
    <d v="1899-12-30T08:20:00"/>
    <x v="0"/>
    <s v="Datos actualizados y formato de participación enviado."/>
    <d v="2022-05-12T00:00:00"/>
    <d v="2022-05-13T00:00:00"/>
    <s v="El docente líder está coordinando la agenda en especial la forma en que más docentes puedan hacer parte de la sociaización y test."/>
    <d v="2022-05-12T00:00:00"/>
    <x v="0"/>
    <d v="2022-05-12T00:00:00"/>
    <x v="0"/>
    <d v="2022-05-12T00:00:00"/>
    <x v="0"/>
    <d v="2022-05-13T00:00:00"/>
    <x v="0"/>
    <d v="2022-05-12T00:00:00"/>
    <x v="0"/>
    <d v="2022-05-12T00:00:00"/>
    <x v="0"/>
    <d v="2022-05-12T00:00:00"/>
    <x v="0"/>
    <d v="2022-05-12T00:00:00"/>
    <x v="0"/>
    <d v="2022-05-12T00:00:00"/>
    <x v="0"/>
    <m/>
    <x v="0"/>
    <d v="2022-05-12T00:00:00"/>
    <x v="0"/>
    <s v="Sin Realizar"/>
    <s v="Fernanda Salcedo"/>
    <d v="2022-06-05T18:46:00"/>
    <s v="https://drive.google.com/drive/folders/1aXSpbVNyOq9JajRdWm9h8xtnvTMmJnLk?usp=sharing"/>
    <s v="checked"/>
    <s v="Aprobado"/>
    <s v="checked"/>
    <s v="Aprobado"/>
    <s v="checked"/>
    <s v="Aprobado"/>
    <n v="68"/>
    <s v="Aprobado"/>
    <n v="9"/>
    <s v="Aprobado"/>
    <s v="checked"/>
    <s v="Aprobado"/>
    <s v="checked"/>
    <s v="Aprobado"/>
    <m/>
    <m/>
    <m/>
    <s v="Camilo Villota Ibarra"/>
    <d v="2022-05-27T09:51:00"/>
    <s v="Fernanda Salcedo"/>
    <d v="2022-05-27T09:38:00"/>
    <n v="1"/>
    <n v="1"/>
    <n v="1"/>
    <n v="1"/>
    <n v="1"/>
    <n v="1"/>
    <n v="1"/>
    <n v="1"/>
    <n v="1"/>
    <n v="1"/>
    <n v="1"/>
    <n v="1"/>
  </r>
  <r>
    <s v="Reporte Coordinadora Fernanda Salcedo.xlsx"/>
    <x v="0"/>
    <x v="3"/>
    <s v="César"/>
    <s v="VALLEDUPAR"/>
    <x v="23"/>
    <n v="120001066787"/>
    <n v="38"/>
    <d v="2022-04-11T00:00:00"/>
    <d v="1899-12-30T08:40:00"/>
    <x v="0"/>
    <s v="REEMPLAZADA: Se visita a la rectora y se acuerdan las actividades"/>
    <d v="2022-05-17T00:00:00"/>
    <d v="2022-05-18T00:00:00"/>
    <s v="El rector aprobó las visitas pero el coordinador que tiene la agenda del colegio no responde, en las primeras visitas (2 y 3 de mayo) se visitará la institución para definir el día en la tercera semana en el municipio."/>
    <d v="2022-05-17T00:00:00"/>
    <x v="0"/>
    <d v="2022-05-17T00:00:00"/>
    <x v="0"/>
    <d v="2022-05-17T00:00:00"/>
    <x v="0"/>
    <d v="2022-05-17T00:00:00"/>
    <x v="0"/>
    <d v="2022-05-18T00:00:00"/>
    <x v="0"/>
    <d v="2022-05-17T00:00:00"/>
    <x v="0"/>
    <d v="2022-05-18T00:00:00"/>
    <x v="0"/>
    <d v="2022-05-17T00:00:00"/>
    <x v="0"/>
    <d v="2022-05-18T00:00:00"/>
    <x v="0"/>
    <m/>
    <x v="0"/>
    <d v="2022-05-17T00:00:00"/>
    <x v="0"/>
    <s v="Sin Realizar"/>
    <s v="Fernanda Salcedo"/>
    <d v="2022-06-05T18:46:00"/>
    <s v="https://drive.google.com/drive/folders/1uSYOxKTTXR9zLjUArBwe74aypiD2h0Ur?usp=sharing"/>
    <s v="checked"/>
    <s v="Aprobado"/>
    <s v="checked"/>
    <s v="Aprobado"/>
    <s v="checked"/>
    <s v="Aprobado"/>
    <n v="83"/>
    <s v="Aprobado"/>
    <n v="36"/>
    <s v="Aprobado"/>
    <s v="checked"/>
    <s v="Aprobado"/>
    <s v="checked"/>
    <s v="Aprobado"/>
    <m/>
    <m/>
    <m/>
    <s v="Camilo Villota Ibarra"/>
    <d v="2022-05-27T09:53:00"/>
    <s v="Fernanda Salcedo"/>
    <d v="2022-05-31T10:00:00"/>
    <n v="1"/>
    <n v="1"/>
    <n v="1"/>
    <n v="1"/>
    <n v="1"/>
    <n v="1"/>
    <n v="1"/>
    <n v="1"/>
    <n v="1"/>
    <n v="1"/>
    <n v="1"/>
    <n v="1"/>
  </r>
  <r>
    <s v="Reporte Coordinadora Fernanda Salcedo.xlsx"/>
    <x v="0"/>
    <x v="3"/>
    <s v="César"/>
    <s v="VALLEDUPAR"/>
    <x v="24"/>
    <n v="120001000115"/>
    <n v="39"/>
    <d v="2022-04-06T00:00:00"/>
    <d v="1899-12-30T09:00:00"/>
    <x v="0"/>
    <s v="Inicialmente, el celular del rector no era correcto, indagando a los docentes se intenta contactar al rector sin embargo no responde ante los múltiples intentos de contanto por llamada y WP."/>
    <d v="2022-05-10T00:00:00"/>
    <d v="2022-05-11T00:00:00"/>
    <s v="El rector ya contestó pero delegó al docente líder, el docente confirmó la visita."/>
    <d v="2022-05-10T00:00:00"/>
    <x v="0"/>
    <d v="2022-05-10T00:00:00"/>
    <x v="0"/>
    <d v="2022-05-10T00:00:00"/>
    <x v="0"/>
    <d v="2022-05-11T00:00:00"/>
    <x v="0"/>
    <d v="2022-05-10T00:00:00"/>
    <x v="0"/>
    <d v="2022-05-10T00:00:00"/>
    <x v="0"/>
    <d v="2022-05-11T00:00:00"/>
    <x v="0"/>
    <d v="2022-05-11T00:00:00"/>
    <x v="0"/>
    <d v="2022-05-11T00:00:00"/>
    <x v="0"/>
    <m/>
    <x v="0"/>
    <d v="2022-05-10T00:00:00"/>
    <x v="0"/>
    <s v="Sin Realizar"/>
    <s v="Fernanda Salcedo"/>
    <d v="2022-06-05T18:46:00"/>
    <s v="https://drive.google.com/drive/folders/13jdDgluvPj0emhQyStrzDvhQiI8iGEw7?usp=sharing"/>
    <s v="checked"/>
    <s v="Aprobado"/>
    <s v="checked"/>
    <s v="Aprobado"/>
    <s v="checked"/>
    <s v="Aprobado"/>
    <n v="232"/>
    <s v="Aprobado"/>
    <n v="75"/>
    <s v="Aprobado"/>
    <s v="checked"/>
    <s v="Aprobado"/>
    <s v="checked"/>
    <s v="Aprobado"/>
    <m/>
    <m/>
    <m/>
    <s v="Camilo Villota Ibarra"/>
    <d v="2022-05-27T09:52:00"/>
    <s v="Fernanda Salcedo"/>
    <d v="2022-05-31T09:58:00"/>
    <n v="1"/>
    <n v="1"/>
    <n v="1"/>
    <n v="1"/>
    <n v="1"/>
    <n v="1"/>
    <n v="1"/>
    <n v="1"/>
    <n v="1"/>
    <n v="1"/>
    <n v="1"/>
    <n v="1"/>
  </r>
  <r>
    <s v="Reporte Coordinadora Fernanda Salcedo.xlsx"/>
    <x v="0"/>
    <x v="3"/>
    <s v="César"/>
    <s v="VALLEDUPAR"/>
    <x v="25"/>
    <n v="120001068691"/>
    <n v="40"/>
    <d v="2022-04-06T00:00:00"/>
    <d v="1899-12-30T09:20:00"/>
    <x v="0"/>
    <s v="Datos actualizados y formato de participación enviado."/>
    <d v="2022-05-13T00:00:00"/>
    <d v="2022-05-16T00:00:00"/>
    <s v="El rector confirmó pero no responden al teléfono, colgó el celular en la explicación por llamada, se abordará en los primeros días para programar la visita en la tercera semana"/>
    <d v="2022-05-13T00:00:00"/>
    <x v="0"/>
    <d v="2022-05-13T00:00:00"/>
    <x v="0"/>
    <d v="2022-05-13T00:00:00"/>
    <x v="0"/>
    <d v="2022-05-16T00:00:00"/>
    <x v="0"/>
    <d v="2022-05-16T00:00:00"/>
    <x v="0"/>
    <d v="2022-05-13T00:00:00"/>
    <x v="0"/>
    <d v="2022-05-13T00:00:00"/>
    <x v="0"/>
    <d v="2022-05-13T00:00:00"/>
    <x v="0"/>
    <d v="2022-05-13T00:00:00"/>
    <x v="0"/>
    <m/>
    <x v="0"/>
    <d v="2022-05-16T00:00:00"/>
    <x v="0"/>
    <s v="Sin Realizar"/>
    <s v="Fernanda Salcedo"/>
    <d v="2022-06-05T18:46:00"/>
    <s v="https://drive.google.com/drive/folders/1F9BsfYIYQ_y0QKBFVq89VSHDqF4E-z1Y?usp=sharing"/>
    <s v="checked"/>
    <s v="Aprobado"/>
    <s v="checked"/>
    <s v="Aprobado"/>
    <s v="checked"/>
    <s v="Aprobado"/>
    <n v="74"/>
    <s v="Aprobado"/>
    <n v="31"/>
    <s v="Aprobado"/>
    <s v="checked"/>
    <s v="Pendiente"/>
    <s v="checked"/>
    <s v="Aprobado"/>
    <m/>
    <m/>
    <m/>
    <s v="Camilo Villota Ibarra"/>
    <d v="2022-05-27T09:43:00"/>
    <s v="Fernanda Salcedo"/>
    <d v="2022-05-31T10:00:00"/>
    <n v="1"/>
    <n v="1"/>
    <n v="1"/>
    <n v="1"/>
    <n v="1"/>
    <n v="1"/>
    <n v="1"/>
    <n v="1"/>
    <n v="1"/>
    <n v="1"/>
    <n v="1"/>
    <n v="1"/>
  </r>
  <r>
    <s v="Reporte Coordinadora Fernanda Salcedo.xlsx"/>
    <x v="0"/>
    <x v="3"/>
    <s v="César"/>
    <s v="VALLEDUPAR"/>
    <x v="26"/>
    <n v="120001003751"/>
    <n v="41"/>
    <d v="2022-04-06T00:00:00"/>
    <d v="1899-12-30T09:40:00"/>
    <x v="0"/>
    <s v="Datos actualizados y formato de participación enviado."/>
    <d v="2022-05-04T00:00:00"/>
    <d v="2022-05-05T00:00:00"/>
    <s v="Se concertó la visita sin inconvenientes "/>
    <d v="2022-05-04T00:00:00"/>
    <x v="0"/>
    <d v="2022-05-04T00:00:00"/>
    <x v="0"/>
    <d v="2022-05-04T00:00:00"/>
    <x v="0"/>
    <d v="2022-05-04T00:00:00"/>
    <x v="0"/>
    <d v="2022-05-04T00:00:00"/>
    <x v="0"/>
    <d v="2022-05-05T00:00:00"/>
    <x v="0"/>
    <d v="2022-05-05T00:00:00"/>
    <x v="0"/>
    <d v="2022-05-04T00:00:00"/>
    <x v="0"/>
    <d v="2022-05-04T00:00:00"/>
    <x v="0"/>
    <m/>
    <x v="0"/>
    <d v="2022-05-04T00:00:00"/>
    <x v="0"/>
    <s v="Sin Realizar"/>
    <s v="Fernanda Salcedo"/>
    <d v="2022-06-05T18:46:00"/>
    <s v="https://drive.google.com/drive/folders/1MxqFCD6Oyx1VLNBiFuVmcJff65pbo6Ur?usp=sharing"/>
    <s v="checked"/>
    <s v="Aprobado"/>
    <s v="checked"/>
    <s v="Aprobado"/>
    <s v="checked"/>
    <s v="Aprobado"/>
    <n v="82"/>
    <s v="Aprobado"/>
    <n v="39"/>
    <s v="Aprobado"/>
    <s v="checked"/>
    <s v="Aprobado"/>
    <s v="checked"/>
    <s v="Aprobado"/>
    <m/>
    <m/>
    <m/>
    <s v="Camilo Villota Ibarra"/>
    <d v="2022-05-13T11:45:00"/>
    <s v="Fernanda Salcedo"/>
    <d v="2022-05-16T23:50:00"/>
    <n v="1"/>
    <n v="1"/>
    <n v="1"/>
    <n v="1"/>
    <n v="1"/>
    <n v="1"/>
    <n v="1"/>
    <n v="1"/>
    <n v="1"/>
    <n v="1"/>
    <n v="1"/>
    <n v="1"/>
  </r>
  <r>
    <s v="Reporte Coordinadora Fernanda Salcedo.xlsx"/>
    <x v="0"/>
    <x v="3"/>
    <s v="César"/>
    <s v="VALLEDUPAR"/>
    <x v="27"/>
    <n v="320001006112"/>
    <n v="42"/>
    <d v="2022-04-06T00:00:00"/>
    <d v="1899-12-30T10:00:00"/>
    <x v="0"/>
    <s v="Datos actualizados y formato de participación enviado."/>
    <d v="2022-05-06T00:00:00"/>
    <d v="2022-05-09T00:00:00"/>
    <s v="Inconvenientes con el rector, estaba en encargo y salió pero el proceso se realizará con la dirección de la coordinadora y profe lider de informática."/>
    <d v="2022-05-06T00:00:00"/>
    <x v="0"/>
    <d v="2022-05-06T00:00:00"/>
    <x v="0"/>
    <d v="2022-05-06T00:00:00"/>
    <x v="0"/>
    <d v="2022-05-06T00:00:00"/>
    <x v="0"/>
    <d v="2022-05-06T00:00:00"/>
    <x v="0"/>
    <d v="2022-05-06T00:00:00"/>
    <x v="0"/>
    <d v="2022-05-06T00:00:00"/>
    <x v="0"/>
    <d v="2022-05-06T00:00:00"/>
    <x v="0"/>
    <d v="2022-05-06T00:00:00"/>
    <x v="0"/>
    <m/>
    <x v="0"/>
    <d v="2022-05-06T00:00:00"/>
    <x v="0"/>
    <s v="Sin Realizar"/>
    <s v="Fernanda Salcedo"/>
    <d v="2022-06-05T18:46:00"/>
    <s v="https://drive.google.com/drive/folders/1gm56jNxFFNY9vCINEfIKZbeqjSIRu6sN?usp=sharing"/>
    <s v="checked"/>
    <s v="Aprobado"/>
    <s v="checked"/>
    <s v="Aprobado"/>
    <s v="checked"/>
    <s v="Aprobado"/>
    <n v="85"/>
    <s v="Aprobado"/>
    <n v="19"/>
    <s v="Aprobado"/>
    <s v="checked"/>
    <s v="Aprobado"/>
    <s v="checked"/>
    <s v="Aprobado"/>
    <m/>
    <m/>
    <m/>
    <s v="Camilo Villota Ibarra"/>
    <d v="2022-05-27T09:46:00"/>
    <s v="Fernanda Salcedo"/>
    <d v="2022-06-03T18:39:00"/>
    <n v="1"/>
    <n v="1"/>
    <n v="1"/>
    <n v="1"/>
    <n v="1"/>
    <n v="1"/>
    <n v="1"/>
    <n v="1"/>
    <n v="1"/>
    <n v="1"/>
    <n v="1"/>
    <n v="1"/>
  </r>
  <r>
    <s v="Reporte Coordinadora Fernanda Salcedo.xlsx"/>
    <x v="0"/>
    <x v="4"/>
    <s v="Bogotá "/>
    <s v="BOGOTÁ, D.C."/>
    <x v="28"/>
    <n v="111001107875"/>
    <n v="43"/>
    <d v="2022-04-12T00:00:00"/>
    <d v="1899-12-30T10:04:00"/>
    <x v="0"/>
    <s v="Se acordó con éxito la fecha de la primera visita, comunicación entablada con la coordinadora  "/>
    <d v="2022-04-21T00:00:00"/>
    <d v="2022-05-04T00:00:00"/>
    <m/>
    <d v="2022-04-21T00:00:00"/>
    <x v="0"/>
    <d v="2022-04-21T00:00:00"/>
    <x v="0"/>
    <d v="2022-04-21T00:00:00"/>
    <x v="0"/>
    <d v="2022-04-21T00:00:00"/>
    <x v="0"/>
    <d v="2022-04-22T00:00:00"/>
    <x v="0"/>
    <d v="2022-05-04T00:00:00"/>
    <x v="0"/>
    <d v="2022-04-22T00:00:00"/>
    <x v="0"/>
    <d v="2022-04-22T00:00:00"/>
    <x v="0"/>
    <d v="2022-04-22T00:00:00"/>
    <x v="0"/>
    <m/>
    <x v="0"/>
    <d v="2022-04-22T00:00:00"/>
    <x v="0"/>
    <s v="Sin Realizar"/>
    <s v="Camilo Torres"/>
    <d v="2022-05-26T12:31:00"/>
    <s v="https://drive.google.com/drive/folders/1Ems_CE-hcSUidIjkbgbgb4TLYUyZ9LFU?usp=sharing"/>
    <s v="checked"/>
    <s v="Aprobado"/>
    <s v="checked"/>
    <s v="Aprobado"/>
    <s v="checked"/>
    <s v="Aprobado"/>
    <n v="100"/>
    <s v="Aprobado"/>
    <n v="44"/>
    <s v="Aprobado"/>
    <s v="checked"/>
    <s v="Aprobado"/>
    <s v="checked"/>
    <s v="Aprobado"/>
    <m/>
    <m/>
    <m/>
    <s v="Camilo Torres"/>
    <d v="2022-05-25T11:50:00"/>
    <s v="Fernanda Salcedo"/>
    <d v="2022-05-20T18:47:00"/>
    <n v="1"/>
    <n v="1"/>
    <n v="1"/>
    <n v="1"/>
    <n v="1"/>
    <n v="1"/>
    <n v="1"/>
    <n v="1"/>
    <n v="1"/>
    <n v="1"/>
    <n v="1"/>
    <n v="1"/>
  </r>
  <r>
    <s v="Reporte Coordinadora Fernanda Salcedo.xlsx"/>
    <x v="0"/>
    <x v="4"/>
    <s v="Bogotá "/>
    <s v="BOGOTÁ, D.C."/>
    <x v="29"/>
    <n v="111001010251"/>
    <n v="44"/>
    <d v="2022-04-11T00:00:00"/>
    <d v="1899-12-30T15:24:00"/>
    <x v="0"/>
    <s v="Se acordó con éxito la fecha de la primera visita "/>
    <d v="2022-05-05T00:00:00"/>
    <d v="2022-05-27T00:00:00"/>
    <m/>
    <d v="2022-05-05T00:00:00"/>
    <x v="0"/>
    <d v="2022-05-06T00:00:00"/>
    <x v="0"/>
    <d v="2022-05-05T00:00:00"/>
    <x v="0"/>
    <d v="2022-05-27T00:00:00"/>
    <x v="0"/>
    <d v="2022-05-06T00:00:00"/>
    <x v="0"/>
    <d v="2022-05-27T00:00:00"/>
    <x v="0"/>
    <d v="2022-05-06T00:00:00"/>
    <x v="0"/>
    <d v="2022-05-05T00:00:00"/>
    <x v="0"/>
    <d v="2022-05-05T00:00:00"/>
    <x v="0"/>
    <m/>
    <x v="0"/>
    <d v="2022-05-06T00:00:00"/>
    <x v="0"/>
    <s v="Sin Realizar"/>
    <s v="Camilo Torres"/>
    <d v="2022-06-02T10:46:00"/>
    <s v="https://drive.google.com/drive/folders/1XQeU3n8kbeS8zdJGAXcdoUrEHWAK9zCQ?usp=sharing"/>
    <s v="checked"/>
    <s v="Aprobado"/>
    <s v="checked"/>
    <s v="Aprobado"/>
    <s v="checked"/>
    <s v="Aprobado"/>
    <n v="128"/>
    <s v="Aprobado"/>
    <n v="31"/>
    <s v="Aprobado"/>
    <s v="checked"/>
    <s v="Aprobado"/>
    <s v="checked"/>
    <s v="Aprobado"/>
    <m/>
    <m/>
    <m/>
    <s v="Camilo Torres"/>
    <d v="2022-06-02T10:46:00"/>
    <s v="Fernanda Salcedo"/>
    <d v="2022-05-31T11:52:00"/>
    <n v="1"/>
    <n v="1"/>
    <n v="1"/>
    <n v="1"/>
    <n v="1"/>
    <n v="1"/>
    <n v="1"/>
    <n v="1"/>
    <n v="1"/>
    <n v="1"/>
    <n v="1"/>
    <n v="1"/>
  </r>
  <r>
    <s v="Reporte Coordinadora Fernanda Salcedo.xlsx"/>
    <x v="0"/>
    <x v="4"/>
    <s v="Bogotá "/>
    <s v="BOGOTÁ, D.C."/>
    <x v="30"/>
    <n v="111001098833"/>
    <n v="45"/>
    <d v="2022-04-11T00:00:00"/>
    <d v="1899-12-30T13:08:00"/>
    <x v="0"/>
    <s v="Se acordó con éxito la fecha de la primera visita "/>
    <d v="2022-05-02T00:00:00"/>
    <d v="2022-05-04T00:00:00"/>
    <m/>
    <d v="2022-05-02T00:00:00"/>
    <x v="0"/>
    <d v="2022-05-03T00:00:00"/>
    <x v="0"/>
    <d v="2022-05-03T00:00:00"/>
    <x v="0"/>
    <d v="2022-05-03T00:00:00"/>
    <x v="0"/>
    <d v="2022-05-04T00:00:00"/>
    <x v="0"/>
    <d v="2022-05-04T00:00:00"/>
    <x v="0"/>
    <d v="2022-05-03T00:00:00"/>
    <x v="0"/>
    <d v="2022-05-02T00:00:00"/>
    <x v="0"/>
    <d v="2022-05-03T00:00:00"/>
    <x v="0"/>
    <m/>
    <x v="0"/>
    <d v="2022-05-03T00:00:00"/>
    <x v="0"/>
    <s v="Sin Realizar"/>
    <s v="Fernanda Salcedo"/>
    <d v="2022-05-31T11:52:00"/>
    <s v="https://drive.google.com/drive/folders/1DoSaQibOC9MkJBmdtxslnC7kxkPLi362?usp=sharing"/>
    <s v="checked"/>
    <s v="Aprobado"/>
    <s v="checked"/>
    <s v="Aprobado"/>
    <s v="checked"/>
    <s v="Aprobado"/>
    <n v="114"/>
    <s v="Aprobado"/>
    <n v="30"/>
    <s v="Aprobado"/>
    <s v="checked"/>
    <s v="Aprobado"/>
    <s v="checked"/>
    <s v="Aprobado"/>
    <m/>
    <m/>
    <m/>
    <s v="Camilo Torres"/>
    <d v="2022-05-30T15:08:00"/>
    <s v="Fernanda Salcedo"/>
    <d v="2022-05-31T11:52:00"/>
    <n v="1"/>
    <n v="1"/>
    <n v="1"/>
    <n v="1"/>
    <n v="1"/>
    <n v="1"/>
    <n v="1"/>
    <n v="1"/>
    <n v="1"/>
    <n v="1"/>
    <n v="1"/>
    <n v="1"/>
  </r>
  <r>
    <s v="Reporte Coordinadora Fernanda Salcedo.xlsx"/>
    <x v="0"/>
    <x v="4"/>
    <s v="Bogotá "/>
    <s v="BOGOTÁ, D.C."/>
    <x v="31"/>
    <n v="111001104329"/>
    <n v="46"/>
    <d v="2022-04-11T00:00:00"/>
    <d v="1899-12-30T09:43:00"/>
    <x v="0"/>
    <s v="Se acordó con éxito la fecha de la primera visita "/>
    <d v="2022-05-19T00:00:00"/>
    <d v="2022-05-19T00:00:00"/>
    <m/>
    <d v="2022-04-19T00:00:00"/>
    <x v="0"/>
    <d v="2022-04-20T00:00:00"/>
    <x v="0"/>
    <d v="2022-04-19T00:00:00"/>
    <x v="0"/>
    <d v="2022-04-20T00:00:00"/>
    <x v="0"/>
    <d v="2022-04-20T00:00:00"/>
    <x v="0"/>
    <d v="2022-04-20T00:00:00"/>
    <x v="0"/>
    <d v="2022-04-20T00:00:00"/>
    <x v="0"/>
    <d v="2022-04-19T00:00:00"/>
    <x v="0"/>
    <d v="2022-04-19T00:00:00"/>
    <x v="0"/>
    <m/>
    <x v="0"/>
    <d v="2022-04-20T00:00:00"/>
    <x v="0"/>
    <s v="Sin Realizar"/>
    <s v="Fernanda Salcedo"/>
    <d v="2022-05-31T11:52:00"/>
    <s v="https://drive.google.com/drive/folders/1hTnk1AkuWPJMo4qlqQOYDGztwveI3z-y?usp=sharing"/>
    <s v="checked"/>
    <s v="Aprobado"/>
    <s v="checked"/>
    <s v="Aprobado"/>
    <s v="checked"/>
    <s v="Aprobado"/>
    <n v="122"/>
    <s v="Aprobado"/>
    <n v="14"/>
    <s v="Aprobado"/>
    <s v="checked"/>
    <s v="Aprobado"/>
    <s v="checked"/>
    <s v="Aprobado"/>
    <m/>
    <m/>
    <m/>
    <s v="Camilo Torres"/>
    <d v="2022-05-30T15:01:00"/>
    <s v="Fernanda Salcedo"/>
    <d v="2022-05-31T11:52:00"/>
    <n v="1"/>
    <n v="1"/>
    <n v="1"/>
    <n v="1"/>
    <n v="1"/>
    <n v="1"/>
    <n v="1"/>
    <n v="1"/>
    <n v="1"/>
    <n v="1"/>
    <n v="1"/>
    <n v="1"/>
  </r>
  <r>
    <s v="Reporte Coordinadora Fernanda Salcedo.xlsx"/>
    <x v="0"/>
    <x v="4"/>
    <s v="Caquetá"/>
    <s v="FLORENCIA"/>
    <x v="32"/>
    <n v="183001000940"/>
    <n v="47"/>
    <d v="2022-04-11T00:00:00"/>
    <d v="1899-12-30T11:40:00"/>
    <x v="0"/>
    <s v="La comunicación se entabló con el docente líder, quien mediante una notificación del rector, fue autorizado para la gestión de la primera visita"/>
    <d v="2022-04-25T00:00:00"/>
    <d v="2022-04-26T00:00:00"/>
    <m/>
    <d v="2022-04-25T00:00:00"/>
    <x v="0"/>
    <d v="2022-04-25T00:00:00"/>
    <x v="0"/>
    <d v="2022-04-25T00:00:00"/>
    <x v="0"/>
    <d v="2022-04-26T00:00:00"/>
    <x v="0"/>
    <d v="2022-04-26T00:00:00"/>
    <x v="0"/>
    <d v="2022-04-26T00:00:00"/>
    <x v="0"/>
    <d v="2022-04-26T00:00:00"/>
    <x v="0"/>
    <d v="2022-04-26T00:00:00"/>
    <x v="0"/>
    <d v="2022-04-26T00:00:00"/>
    <x v="0"/>
    <m/>
    <x v="0"/>
    <d v="2022-04-26T00:00:00"/>
    <x v="0"/>
    <s v="Sin Realizar"/>
    <s v="Camilo Torres"/>
    <d v="2022-05-31T18:12:00"/>
    <s v="https://drive.google.com/drive/folders/1WzWLLbhHTg2kAU4JP5d-QV06A4VQ3zQB?usp=sharing"/>
    <s v="checked"/>
    <s v="Aprobado"/>
    <s v="checked"/>
    <s v="Aprobado"/>
    <s v="checked"/>
    <s v="Aprobado"/>
    <n v="76"/>
    <s v="Aprobado"/>
    <n v="43"/>
    <s v="Aprobado"/>
    <s v="checked"/>
    <s v="Aprobado"/>
    <s v="checked"/>
    <s v="Aprobado"/>
    <m/>
    <m/>
    <m/>
    <s v="Camilo Torres"/>
    <d v="2022-05-31T18:12:00"/>
    <s v="Fernanda Salcedo"/>
    <d v="2022-05-31T11:53:00"/>
    <n v="1"/>
    <n v="1"/>
    <n v="1"/>
    <n v="1"/>
    <n v="1"/>
    <n v="1"/>
    <n v="1"/>
    <n v="1"/>
    <n v="1"/>
    <n v="1"/>
    <n v="1"/>
    <n v="1"/>
  </r>
  <r>
    <s v="Reporte Coordinadora Fernanda Salcedo.xlsx"/>
    <x v="0"/>
    <x v="4"/>
    <s v="Caquetá"/>
    <s v="FLORENCIA"/>
    <x v="33"/>
    <n v="118001004191"/>
    <n v="48"/>
    <d v="2022-04-11T00:00:00"/>
    <d v="1899-12-30T10:34:00"/>
    <x v="0"/>
    <s v="Se acordó con éxito la fecha de la primera visita "/>
    <d v="2022-04-27T00:00:00"/>
    <d v="2022-04-28T00:00:00"/>
    <m/>
    <d v="2022-04-27T00:00:00"/>
    <x v="0"/>
    <d v="2022-04-28T00:00:00"/>
    <x v="0"/>
    <d v="2022-04-27T00:00:00"/>
    <x v="0"/>
    <d v="2022-04-28T00:00:00"/>
    <x v="0"/>
    <d v="2022-04-28T00:00:00"/>
    <x v="0"/>
    <d v="2022-04-28T00:00:00"/>
    <x v="0"/>
    <d v="2022-04-28T00:00:00"/>
    <x v="0"/>
    <d v="2022-04-27T00:00:00"/>
    <x v="0"/>
    <d v="2022-04-27T00:00:00"/>
    <x v="0"/>
    <m/>
    <x v="0"/>
    <d v="2022-04-28T00:00:00"/>
    <x v="0"/>
    <s v="Sin Realizar"/>
    <s v="Camilo Torres"/>
    <d v="2022-05-30T15:09:00"/>
    <s v="https://drive.google.com/drive/folders/13Mwe5FEW4VYrklBBDBzr8E-8vyYL7JAO?usp=sharing"/>
    <s v="checked"/>
    <s v="Aprobado"/>
    <s v="checked"/>
    <s v="Aprobado"/>
    <s v="checked"/>
    <s v="Aprobado"/>
    <n v="110"/>
    <s v="Aprobado"/>
    <n v="27"/>
    <s v="Aprobado"/>
    <s v="checked"/>
    <s v="Aprobado"/>
    <s v="checked"/>
    <s v="Aprobado"/>
    <m/>
    <m/>
    <m/>
    <s v="Camilo Torres"/>
    <d v="2022-05-30T15:09:00"/>
    <s v="Fernanda Salcedo"/>
    <d v="2022-05-18T00:27:00"/>
    <n v="1"/>
    <n v="1"/>
    <n v="1"/>
    <n v="1"/>
    <n v="1"/>
    <n v="1"/>
    <n v="1"/>
    <n v="1"/>
    <n v="1"/>
    <n v="1"/>
    <n v="1"/>
    <n v="1"/>
  </r>
  <r>
    <s v="Reporte Coordinadora Fernanda Salcedo.xlsx"/>
    <x v="0"/>
    <x v="4"/>
    <s v="Caquetá"/>
    <s v="FLORENCIA"/>
    <x v="34"/>
    <n v="218001003017"/>
    <n v="49"/>
    <d v="2022-04-11T00:00:00"/>
    <d v="1899-12-30T10:30:00"/>
    <x v="0"/>
    <s v="Se acordó con éxito la fecha de la primera visita "/>
    <d v="2022-04-28T00:00:00"/>
    <d v="2022-04-29T00:00:00"/>
    <m/>
    <d v="2022-04-27T00:00:00"/>
    <x v="0"/>
    <d v="2022-04-28T00:00:00"/>
    <x v="0"/>
    <d v="2022-04-28T00:00:00"/>
    <x v="0"/>
    <d v="2022-04-29T00:00:00"/>
    <x v="0"/>
    <d v="2022-04-28T00:00:00"/>
    <x v="0"/>
    <d v="2022-04-29T00:00:00"/>
    <x v="0"/>
    <d v="2022-04-29T00:00:00"/>
    <x v="0"/>
    <d v="2022-04-28T00:00:00"/>
    <x v="0"/>
    <d v="2022-04-29T00:00:00"/>
    <x v="0"/>
    <m/>
    <x v="0"/>
    <d v="2022-04-28T00:00:00"/>
    <x v="0"/>
    <s v="Sin Realizar"/>
    <s v="Fernanda Salcedo"/>
    <d v="2022-05-23T17:16:00"/>
    <s v="https://drive.google.com/drive/folders/1geGFcQ8MbzBNmGilNbHrmj0C8MDUbOm5?usp=sharing"/>
    <s v="checked"/>
    <s v="Aprobado"/>
    <s v="checked"/>
    <s v="Aprobado"/>
    <s v="checked"/>
    <s v="Aprobado"/>
    <n v="68"/>
    <s v="Aprobado"/>
    <n v="30"/>
    <s v="Aprobado"/>
    <s v="checked"/>
    <s v="Aprobado"/>
    <s v="checked"/>
    <s v="Aprobado"/>
    <m/>
    <m/>
    <m/>
    <s v="Camilo Torres"/>
    <d v="2022-05-11T10:45:00"/>
    <s v="Fernanda Salcedo"/>
    <d v="2022-05-23T17:16:00"/>
    <n v="1"/>
    <n v="1"/>
    <n v="1"/>
    <n v="1"/>
    <n v="1"/>
    <n v="1"/>
    <n v="1"/>
    <n v="1"/>
    <n v="1"/>
    <n v="1"/>
    <n v="1"/>
    <n v="1"/>
  </r>
  <r>
    <s v="Reporte Coordinadora Fernanda Salcedo.xlsx"/>
    <x v="0"/>
    <x v="5"/>
    <s v="Nariño"/>
    <s v="PASTO"/>
    <x v="35"/>
    <n v="152001001064"/>
    <n v="57"/>
    <d v="2022-04-11T00:00:00"/>
    <d v="1899-12-30T10:05:00"/>
    <x v="0"/>
    <s v="Se establece acuerdos para el desarrollo de momento 1"/>
    <d v="2022-05-04T00:00:00"/>
    <d v="2022-05-09T00:00:00"/>
    <s v="Se realiza la visita en 3 dias (4,5 y 9 de mayo)"/>
    <d v="2022-05-04T00:00:00"/>
    <x v="0"/>
    <d v="2022-05-04T00:00:00"/>
    <x v="0"/>
    <d v="2022-05-04T00:00:00"/>
    <x v="0"/>
    <d v="2022-05-09T00:00:00"/>
    <x v="0"/>
    <d v="2022-05-09T00:00:00"/>
    <x v="0"/>
    <d v="2022-05-09T00:00:00"/>
    <x v="0"/>
    <d v="2022-05-05T00:00:00"/>
    <x v="0"/>
    <d v="2022-05-05T00:00:00"/>
    <x v="0"/>
    <d v="2022-05-05T00:00:00"/>
    <x v="0"/>
    <m/>
    <x v="0"/>
    <d v="2022-05-05T00:00:00"/>
    <x v="0"/>
    <s v="Sin Realizar"/>
    <s v="Daniel Cortes Mora"/>
    <d v="2022-05-31T19:40:00"/>
    <s v="https://drive.google.com/drive/folders/1vd-6sesGaSL68uyYTSYxn04zjY0rycIT?usp=sharing"/>
    <s v="checked"/>
    <s v="Aprobado"/>
    <s v="checked"/>
    <s v="Aprobado"/>
    <s v="checked"/>
    <s v="Aprobado"/>
    <n v="115"/>
    <s v="Aprobado"/>
    <n v="51"/>
    <s v="Aprobado"/>
    <s v="checked"/>
    <s v="Aprobado"/>
    <s v="checked"/>
    <s v="Aprobado"/>
    <m/>
    <m/>
    <s v="Revisar los enlaces, deben llevar dentro de la carpeta &quot;momento 1&quot;"/>
    <s v="Daniel Cortes Mora"/>
    <d v="2022-05-31T19:40:00"/>
    <s v="Fernanda Salcedo"/>
    <d v="2022-05-22T20:01:00"/>
    <n v="1"/>
    <n v="1"/>
    <n v="1"/>
    <n v="1"/>
    <n v="1"/>
    <n v="1"/>
    <n v="1"/>
    <n v="1"/>
    <n v="1"/>
    <n v="1"/>
    <n v="1"/>
    <n v="1"/>
  </r>
  <r>
    <s v="Reporte Coordinadora Fernanda Salcedo.xlsx"/>
    <x v="0"/>
    <x v="5"/>
    <s v="Nariño"/>
    <s v="PASTO"/>
    <x v="36"/>
    <n v="152001000777"/>
    <n v="58"/>
    <d v="2022-04-08T00:00:00"/>
    <d v="1899-12-30T03:20:00"/>
    <x v="0"/>
    <s v="Se establece acuerdos para el desarrollo de momento 1"/>
    <d v="2022-04-22T00:00:00"/>
    <d v="2022-05-10T00:00:00"/>
    <s v="10-05-2022: Se realiza la presentación del programa y taller de PC con docentes de la jornada de la mañana, el coordinador informara horarios para desarrollar la actividad con docentes de la jornada de la tarde. 03-05-2022 Debido a manifestaciones de docentes hoy 3 de mayo de 2022 se retorna a clases. en visita realizada a la institución se programa el desarrollo de actividades pendientes y segundo día de visita en la fecha 10 de mayo de 2022    -Debido a inconvenientes presentados por causa del ajuste de planta docente, el rector de la IE no permite desarrollar actividades con docentes, en el primer día de visita se realiza revisión de infraestructura física y encuesta a estudiantes, el Rector solicita realizar las actividades una vez se normalice la situación y los docentes accedan a realizar labores educativas"/>
    <d v="2022-05-10T00:00:00"/>
    <x v="0"/>
    <d v="2022-05-06T00:00:00"/>
    <x v="0"/>
    <d v="2022-04-22T00:00:00"/>
    <x v="0"/>
    <d v="2022-05-10T00:00:00"/>
    <x v="0"/>
    <d v="2022-05-10T00:00:00"/>
    <x v="0"/>
    <d v="2022-05-10T00:00:00"/>
    <x v="0"/>
    <d v="2022-04-22T00:00:00"/>
    <x v="0"/>
    <d v="2022-04-22T00:00:00"/>
    <x v="0"/>
    <d v="2022-05-10T00:00:00"/>
    <x v="0"/>
    <m/>
    <x v="0"/>
    <d v="2022-05-10T00:00:00"/>
    <x v="0"/>
    <s v="Sin Realizar"/>
    <s v="Daniel Cortes Mora"/>
    <d v="2022-05-31T19:40:00"/>
    <s v="https://drive.google.com/drive/folders/1VoMYrdElVhhxNnpHcL8zocHvh4h00Gcy?usp=sharing"/>
    <s v="checked"/>
    <s v="Aprobado"/>
    <s v="checked"/>
    <s v="Aprobado"/>
    <s v="checked"/>
    <s v="Aprobado"/>
    <n v="125"/>
    <s v="Aprobado"/>
    <n v="69"/>
    <s v="Aprobado"/>
    <s v="checked"/>
    <s v="Aprobado"/>
    <s v="checked"/>
    <s v="Aprobado"/>
    <m/>
    <m/>
    <s v="Acta: mencionar actividad encuestas, docentes, directivos y estudiantes.  Encuesta estudiantes, revisar formularios de respuesta la cifra reporta está por encima de lo que se registra en el formulario. Encuesta directivos aplicar a un directivo más"/>
    <s v="Daniel Cortes Mora"/>
    <d v="2022-05-31T19:40:00"/>
    <s v="Fernanda Salcedo"/>
    <d v="2022-05-22T20:02:00"/>
    <n v="1"/>
    <n v="1"/>
    <n v="1"/>
    <n v="1"/>
    <n v="1"/>
    <n v="1"/>
    <n v="1"/>
    <n v="1"/>
    <n v="1"/>
    <n v="1"/>
    <n v="1"/>
    <n v="1"/>
  </r>
  <r>
    <s v="Reporte Coordinadora Fernanda Salcedo.xlsx"/>
    <x v="0"/>
    <x v="5"/>
    <s v="Nariño"/>
    <s v="PASTO"/>
    <x v="37"/>
    <n v="152001000785"/>
    <n v="59"/>
    <d v="2022-04-11T00:00:00"/>
    <d v="1899-12-30T11:20:00"/>
    <x v="0"/>
    <s v="Se establece acuerdos para el desarrollo de momento 1"/>
    <d v="2022-04-26T00:00:00"/>
    <d v="2022-04-27T00:00:00"/>
    <s v="06-05-2022 Se realiza visita a la institución el día 6 de mayo de 2022, el rector y directivo académico manifiestan que los docentes se encuentran realizando actividades del programa evaluar para aprender y no disponer de tiempo para realizar la actividad con docentes, Verificaran la opción de realizar la actividad virtual el día 11 de mayo de 2022, pero no garantizan que todos los docentes asistan.  - El equipo directivo de la IE se compromete a realizar una convocatoria para realizar de forma virtual presentación del programa y taller de pensamiento computacional y habilidades que desarrolla, información que será suministrada una vez se logre la planeación con los jefes de área."/>
    <d v="2022-04-26T00:00:00"/>
    <x v="0"/>
    <d v="2022-05-07T00:00:00"/>
    <x v="0"/>
    <d v="2022-04-26T00:00:00"/>
    <x v="0"/>
    <d v="2022-04-26T00:00:00"/>
    <x v="0"/>
    <d v="2022-04-26T00:00:00"/>
    <x v="0"/>
    <d v="2022-04-26T00:00:00"/>
    <x v="0"/>
    <d v="2022-04-26T00:00:00"/>
    <x v="0"/>
    <d v="2022-04-26T00:00:00"/>
    <x v="0"/>
    <d v="2022-04-27T00:00:00"/>
    <x v="0"/>
    <m/>
    <x v="0"/>
    <d v="2022-04-27T00:00:00"/>
    <x v="0"/>
    <s v="Sin Realizar"/>
    <s v="Fernanda Salcedo"/>
    <d v="2022-05-22T20:02:00"/>
    <s v="https://drive.google.com/drive/folders/1TDznt3pRZQkN_jNeIqAPw0_xoqF_GNcV?usp=sharing"/>
    <s v="checked"/>
    <s v="Aprobado"/>
    <s v="checked"/>
    <s v="Aprobado"/>
    <s v="checked"/>
    <s v="Aprobado"/>
    <n v="39"/>
    <s v="Aprobado"/>
    <n v="88"/>
    <s v="Aprobado"/>
    <s v="checked"/>
    <s v="Aprobado"/>
    <s v="checked"/>
    <s v="Aprobado"/>
    <m/>
    <m/>
    <s v="Acta: mencionar actividad encuestas, docentes, directivos y estudiantes.  Encuesta estudiantes, revisar formularios de respuesta la cifra reporta está por encima de lo que se registra en el formulario"/>
    <s v="Daniel Cortes Mora"/>
    <d v="2022-05-19T16:07:00"/>
    <s v="Fernanda Salcedo"/>
    <d v="2022-05-22T20:02:00"/>
    <n v="1"/>
    <n v="1"/>
    <n v="1"/>
    <n v="1"/>
    <n v="1"/>
    <n v="1"/>
    <n v="1"/>
    <n v="1"/>
    <n v="1"/>
    <n v="1"/>
    <n v="1"/>
    <n v="1"/>
  </r>
  <r>
    <s v="Reporte Coordinadora Fernanda Salcedo.xlsx"/>
    <x v="0"/>
    <x v="5"/>
    <s v="Nariño"/>
    <s v="PASTO"/>
    <x v="38"/>
    <n v="152001000599"/>
    <n v="60"/>
    <d v="2022-05-09T00:00:00"/>
    <d v="1899-12-30T08:00:00"/>
    <x v="0"/>
    <s v="19/05/2022: El coordinador de la institución confirma el día 24 de mayo de 2022 para desarrollo de la presentación del programa y taller de habilidades del PC 11/05/2022: Según llamada telefónica el rector programa el día de visita 1 para el 16 de mayo de 2022, el día en mención se realizara el cronograma para la próxima visita.. 09/05/2022: En la visita realizada al rector se da a conocer la focalización de la institución educativa y las actividades a desarrollar, el rector manifiesta estar interesado y realizara una reunión con coordinadores para planear el desarrollo de la primera visita, las fechas acordadas se informarán en el transcurso de la semana."/>
    <d v="2022-05-16T00:00:00"/>
    <d v="2022-05-17T00:00:00"/>
    <s v="17/05/2022: Elequipo directivo especifica que en el momento los docentes se encuentran realizando actividades del programa evaluar para aprender, por lo tanto el desarrollo con docentes se realizara en otro horario disponible y programado por la Institucion"/>
    <d v="2022-05-16T00:00:00"/>
    <x v="0"/>
    <d v="2022-05-16T00:00:00"/>
    <x v="0"/>
    <d v="2022-05-16T00:00:00"/>
    <x v="0"/>
    <d v="2022-05-24T00:00:00"/>
    <x v="0"/>
    <d v="2022-05-24T00:00:00"/>
    <x v="0"/>
    <d v="2022-05-24T00:00:00"/>
    <x v="0"/>
    <d v="2022-05-16T00:00:00"/>
    <x v="0"/>
    <d v="2022-05-16T00:00:00"/>
    <x v="0"/>
    <d v="2022-05-17T00:00:00"/>
    <x v="0"/>
    <m/>
    <x v="0"/>
    <d v="2022-05-17T00:00:00"/>
    <x v="0"/>
    <s v="Sin Realizar"/>
    <s v="Daniel Cortes Mora"/>
    <d v="2022-05-31T19:40:00"/>
    <s v="https://drive.google.com/drive/folders/1diufpmeT5E6oZY-7JIl_dxgTBYJFJHtq?usp=sharing"/>
    <s v="checked"/>
    <s v="Aprobado"/>
    <s v="checked"/>
    <s v="Aprobado"/>
    <s v="checked"/>
    <s v="Aprobado"/>
    <n v="52"/>
    <s v="Aprobado"/>
    <n v="41"/>
    <s v="Aprobado"/>
    <s v="checked"/>
    <s v="Aprobado"/>
    <s v="checked"/>
    <s v="Aprobado"/>
    <m/>
    <m/>
    <s v="Revisar los enlaces, deben llevar dentro de la carpeta &quot;momento 1&quot;"/>
    <s v="Daniel Cortes Mora"/>
    <d v="2022-05-31T19:40:00"/>
    <s v="Fernanda Salcedo"/>
    <d v="2022-05-25T16:37:00"/>
    <n v="1"/>
    <n v="1"/>
    <n v="1"/>
    <n v="1"/>
    <n v="1"/>
    <n v="1"/>
    <n v="1"/>
    <n v="1"/>
    <n v="1"/>
    <n v="1"/>
    <n v="1"/>
    <n v="1"/>
  </r>
  <r>
    <s v="Reporte Coordinadora Fernanda Salcedo.xlsx"/>
    <x v="0"/>
    <x v="5"/>
    <s v="Nariño"/>
    <s v="PASTO"/>
    <x v="39"/>
    <n v="152001005051"/>
    <n v="61"/>
    <d v="2022-04-08T00:00:00"/>
    <d v="1899-12-30T03:40:00"/>
    <x v="0"/>
    <s v="Se establece acuerdos para el desarrollo de momento 1"/>
    <d v="2022-05-02T00:00:00"/>
    <d v="2022-05-03T00:00:00"/>
    <s v="Presentación del programa y taller de habilidades del PC se realiza por medios virtuales. La reunión es convocada por directivos de la IE"/>
    <d v="2022-05-02T00:00:00"/>
    <x v="0"/>
    <d v="2022-05-02T00:00:00"/>
    <x v="0"/>
    <d v="2022-05-02T00:00:00"/>
    <x v="0"/>
    <d v="2022-05-03T00:00:00"/>
    <x v="0"/>
    <d v="2022-05-03T00:00:00"/>
    <x v="0"/>
    <d v="2022-05-03T00:00:00"/>
    <x v="0"/>
    <d v="2022-05-02T00:00:00"/>
    <x v="0"/>
    <d v="2022-05-02T00:00:00"/>
    <x v="0"/>
    <d v="2022-05-03T00:00:00"/>
    <x v="0"/>
    <m/>
    <x v="0"/>
    <d v="2022-05-05T00:00:00"/>
    <x v="0"/>
    <s v="Sin Realizar"/>
    <s v="Daniel Cortes Mora"/>
    <d v="2022-06-10T16:03:00"/>
    <s v="https://drive.google.com/drive/folders/168enUCZXHaCO_5GYlq6CRwqeowBTHEYJ?usp=sharinghttps://drive.google.com/drive/folders/1wnVVg51CkP5J2K9suAO8GCEoRp5NzZde?usp=sharing"/>
    <s v="checked"/>
    <s v="Aprobado"/>
    <s v="checked"/>
    <s v="Aprobado"/>
    <s v="checked"/>
    <s v="Aprobado"/>
    <n v="50"/>
    <s v="Aprobado"/>
    <n v="25"/>
    <s v="Aprobado"/>
    <s v="checked"/>
    <s v="Aprobado"/>
    <s v="checked"/>
    <s v="Aprobado"/>
    <m/>
    <m/>
    <s v="Acta: mencionar actividad encuestas, docentes, directivos y estudiantes.  Encuesta estudiantes, revisar formularios de respuesta la cifra reporta está por encima de lo que se registra en el formulario"/>
    <s v="Daniel Cortes Mora"/>
    <d v="2022-06-10T16:03:00"/>
    <s v="Fernanda Salcedo"/>
    <d v="2022-05-22T20:03:00"/>
    <n v="1"/>
    <n v="1"/>
    <n v="1"/>
    <n v="1"/>
    <n v="1"/>
    <n v="1"/>
    <n v="1"/>
    <n v="1"/>
    <n v="1"/>
    <n v="1"/>
    <n v="1"/>
    <n v="1"/>
  </r>
  <r>
    <s v="Reporte Coordinadora Fernanda Salcedo.xlsx"/>
    <x v="0"/>
    <x v="5"/>
    <s v="Nariño"/>
    <s v="PASTO"/>
    <x v="40"/>
    <n v="252001004904"/>
    <n v="62"/>
    <d v="2022-04-08T00:00:00"/>
    <d v="1899-12-30T04:50:00"/>
    <x v="0"/>
    <s v="Se establece acuerdos para el desarrollo de momento 1"/>
    <d v="2022-04-20T00:00:00"/>
    <d v="2022-04-21T00:00:00"/>
    <m/>
    <d v="2022-04-20T00:00:00"/>
    <x v="0"/>
    <d v="2022-04-20T00:00:00"/>
    <x v="0"/>
    <d v="2022-04-20T00:00:00"/>
    <x v="0"/>
    <d v="2022-04-20T00:00:00"/>
    <x v="0"/>
    <d v="2022-04-20T00:00:00"/>
    <x v="0"/>
    <d v="2022-04-20T00:00:00"/>
    <x v="0"/>
    <d v="2022-04-20T00:00:00"/>
    <x v="0"/>
    <d v="2022-04-20T00:00:00"/>
    <x v="0"/>
    <d v="2022-04-21T00:00:00"/>
    <x v="0"/>
    <m/>
    <x v="0"/>
    <d v="2022-04-21T00:00:00"/>
    <x v="0"/>
    <s v="Sin Realizar"/>
    <s v="Fernanda Salcedo"/>
    <d v="2022-05-27T16:28:00"/>
    <s v="https://drive.google.com/drive/folders/1P3gq-tTblBnFgxLFmDNttiZOS_lwKOQH?usp=sharing"/>
    <s v="checked"/>
    <s v="Aprobado"/>
    <s v="checked"/>
    <s v="Aprobado"/>
    <s v="checked"/>
    <s v="Aprobado"/>
    <n v="41"/>
    <s v="Aprobado"/>
    <n v="26"/>
    <s v="Aprobado"/>
    <s v="checked"/>
    <s v="Aprobado"/>
    <s v="checked"/>
    <s v="Aprobado"/>
    <m/>
    <m/>
    <s v="Revisar los enlaces, deben llevar dentro de la carpeta &quot;momento 1&quot;"/>
    <s v="Daniel Cortes Mora"/>
    <d v="2022-04-25T16:34:00"/>
    <s v="Fernanda Salcedo"/>
    <d v="2022-05-27T16:28:00"/>
    <n v="1"/>
    <n v="1"/>
    <n v="1"/>
    <n v="1"/>
    <n v="1"/>
    <n v="1"/>
    <n v="1"/>
    <n v="1"/>
    <n v="1"/>
    <n v="1"/>
    <n v="1"/>
    <n v="1"/>
  </r>
  <r>
    <s v="Reporte Coordinadora Fernanda Salcedo.xlsx"/>
    <x v="0"/>
    <x v="5"/>
    <s v="Nariño"/>
    <s v="PASTO"/>
    <x v="41"/>
    <n v="252001000283"/>
    <n v="63"/>
    <d v="2022-04-11T00:00:00"/>
    <d v="1899-12-30T09:10:00"/>
    <x v="0"/>
    <s v="Se establece acuerdos para el desarrollo de momento 1"/>
    <d v="2022-04-18T00:00:00"/>
    <d v="2022-04-19T00:00:00"/>
    <m/>
    <d v="2022-04-18T00:00:00"/>
    <x v="0"/>
    <d v="2022-04-18T00:00:00"/>
    <x v="0"/>
    <d v="2022-04-18T00:00:00"/>
    <x v="0"/>
    <d v="2022-04-18T00:00:00"/>
    <x v="0"/>
    <d v="2022-04-18T00:00:00"/>
    <x v="0"/>
    <d v="2022-04-18T00:00:00"/>
    <x v="0"/>
    <d v="2022-04-18T00:00:00"/>
    <x v="0"/>
    <d v="2022-04-19T00:00:00"/>
    <x v="0"/>
    <d v="2022-04-19T00:00:00"/>
    <x v="0"/>
    <m/>
    <x v="0"/>
    <d v="2022-04-19T00:00:00"/>
    <x v="0"/>
    <s v="Sin Realizar"/>
    <s v="Fernanda Salcedo"/>
    <d v="2022-05-22T20:03:00"/>
    <s v="https://drive.google.com/drive/folders/1kghHGbo1C1h3e7-p9IqAMlDPWmP797ZS?usp=sharing"/>
    <s v="checked"/>
    <s v="Aprobado"/>
    <s v="checked"/>
    <s v="Aprobado"/>
    <s v="checked"/>
    <s v="Aprobado"/>
    <n v="89"/>
    <s v="Aprobado"/>
    <n v="28"/>
    <s v="Aprobado"/>
    <s v="checked"/>
    <s v="Aprobado"/>
    <s v="checked"/>
    <s v="Aprobado"/>
    <m/>
    <m/>
    <s v="Revisar los enlaces, deben llevar dentro de la carpeta &quot;momento 1&quot;"/>
    <s v="Daniel Cortes Mora"/>
    <d v="2022-05-19T08:09:00"/>
    <s v="Fernanda Salcedo"/>
    <d v="2022-05-22T20:03:00"/>
    <n v="1"/>
    <n v="1"/>
    <n v="1"/>
    <n v="1"/>
    <n v="1"/>
    <n v="1"/>
    <n v="1"/>
    <n v="1"/>
    <n v="1"/>
    <n v="1"/>
    <n v="1"/>
    <n v="1"/>
  </r>
  <r>
    <s v="Reporte Coordinadora Fernanda Salcedo.xlsx"/>
    <x v="0"/>
    <x v="6"/>
    <s v="Valle del Cauca"/>
    <s v="BUENAVENTURA"/>
    <x v="42"/>
    <n v="176109002977"/>
    <n v="64"/>
    <d v="2022-04-12T00:00:00"/>
    <d v="1899-12-30T08:10:00"/>
    <x v="0"/>
    <s v="Se acordó con éxito la fecha de la primera visita y se aprueban las actividades planteadas para el diagnóstico. "/>
    <d v="2022-04-20T00:00:00"/>
    <d v="2022-04-21T00:00:00"/>
    <s v="Debido al fallecimiento de una docente de la IE, la rectora solicitó cancelar el día 1 de visita. Solicita también que solo se realicen pruebas en 1 grado 6 y un grado 9 para que los estudiantes no pierdan actividades académicas con la anormalidad de los 2 días. Así mismo, la rectora se encuentra incapacitada y fuera de la ciudad al momento de la visita, firman el acta los directivos docentes encargados por la señora rectora."/>
    <d v="2022-04-21T00:00:00"/>
    <x v="0"/>
    <d v="2022-04-21T00:00:00"/>
    <x v="0"/>
    <d v="2022-04-21T00:00:00"/>
    <x v="0"/>
    <d v="2022-04-21T00:00:00"/>
    <x v="0"/>
    <d v="2022-04-21T00:00:00"/>
    <x v="0"/>
    <d v="2022-04-21T00:00:00"/>
    <x v="0"/>
    <d v="2022-04-21T00:00:00"/>
    <x v="0"/>
    <d v="2022-04-21T00:00:00"/>
    <x v="0"/>
    <d v="2022-04-21T00:00:00"/>
    <x v="0"/>
    <m/>
    <x v="0"/>
    <d v="2022-04-21T00:00:00"/>
    <x v="0"/>
    <s v="Sin Realizar"/>
    <s v="Vanesa Abad"/>
    <d v="2022-05-31T20:58:00"/>
    <s v="https://drive.google.com/drive/folders/13C8SbrUXd7nbW9e0jHHisEgF7tVEqvjJ?usp=sharing"/>
    <s v="checked"/>
    <s v="Aprobado"/>
    <s v="checked"/>
    <s v="Aprobado"/>
    <s v="checked"/>
    <s v="Aprobado"/>
    <n v="45"/>
    <s v="Aprobado"/>
    <n v="12"/>
    <s v="Aprobado"/>
    <s v="checked"/>
    <s v="Aprobado"/>
    <s v="checked"/>
    <s v="Aprobado"/>
    <m/>
    <m/>
    <s v="Acta:Le falta la firma del rector - Anexo 4.1 en las fotos se ven los rostros de los docentes"/>
    <s v="Vanesa Abad"/>
    <d v="2022-05-31T20:58:00"/>
    <s v="Fernanda Salcedo"/>
    <d v="2022-05-23T20:58:00"/>
    <n v="1"/>
    <n v="1"/>
    <n v="1"/>
    <n v="1"/>
    <n v="1"/>
    <n v="1"/>
    <n v="1"/>
    <n v="1"/>
    <n v="1"/>
    <n v="1"/>
    <n v="1"/>
    <n v="1"/>
  </r>
  <r>
    <s v="Reporte Coordinadora Fernanda Salcedo.xlsx"/>
    <x v="0"/>
    <x v="6"/>
    <s v="Valle del Cauca"/>
    <s v="BUENAVENTURA"/>
    <x v="43"/>
    <n v="176109000842"/>
    <n v="65"/>
    <d v="2022-04-12T00:00:00"/>
    <d v="1899-12-30T11:50:00"/>
    <x v="0"/>
    <s v="De acuerdo al compromiso adquirido con la rectora, se realiza la llamada de agendamiento después de semana santa y se acuerda fecha de visita. Por solicitud de la rectora de la IE, se cambia la fecha de visita para los días miércoles 4 y viernes 6 de mayo."/>
    <d v="2022-05-04T00:00:00"/>
    <d v="2022-05-06T00:00:00"/>
    <m/>
    <d v="2022-05-04T00:00:00"/>
    <x v="0"/>
    <d v="2022-05-04T00:00:00"/>
    <x v="0"/>
    <d v="2022-05-04T00:00:00"/>
    <x v="0"/>
    <d v="2022-05-06T00:00:00"/>
    <x v="0"/>
    <d v="2022-05-06T00:00:00"/>
    <x v="0"/>
    <d v="2022-05-06T00:00:00"/>
    <x v="0"/>
    <d v="2022-05-04T00:00:00"/>
    <x v="0"/>
    <d v="2022-05-06T00:00:00"/>
    <x v="0"/>
    <d v="2022-05-04T00:00:00"/>
    <x v="0"/>
    <d v="2022-05-04T00:00:00"/>
    <x v="1"/>
    <d v="2022-05-04T00:00:00"/>
    <x v="0"/>
    <s v="Sin Realizar"/>
    <s v="Vanesa Abad"/>
    <d v="2022-06-10T12:30:00"/>
    <s v="https://drive.google.com/drive/folders/16Fdcbj6309nGiGZVLodvukVTUqY3Bxtq?usp=sharing"/>
    <s v="checked"/>
    <s v="Aprobado"/>
    <s v="checked"/>
    <s v="Aprobado"/>
    <s v="checked"/>
    <s v="Aprobado"/>
    <n v="100"/>
    <s v="Aprobado"/>
    <n v="30"/>
    <s v="Aprobado"/>
    <s v="checked"/>
    <s v="Aprobado"/>
    <s v="checked"/>
    <s v="Aprobado"/>
    <m/>
    <m/>
    <m/>
    <s v="Vanesa Abad"/>
    <d v="2022-06-10T12:30:00"/>
    <s v="Fernanda Salcedo"/>
    <d v="2022-06-03T18:46:00"/>
    <n v="1"/>
    <n v="1"/>
    <n v="1"/>
    <n v="1"/>
    <n v="1"/>
    <n v="1"/>
    <n v="1"/>
    <n v="1"/>
    <n v="1"/>
    <n v="1"/>
    <n v="1"/>
    <n v="1"/>
  </r>
  <r>
    <s v="Reporte Coordinadora Fernanda Salcedo.xlsx"/>
    <x v="0"/>
    <x v="6"/>
    <s v="Valle del Cauca"/>
    <s v="BUENAVENTURA"/>
    <x v="44"/>
    <n v="176109000311"/>
    <n v="66"/>
    <d v="2022-04-08T00:00:00"/>
    <d v="1899-12-30T03:44:00"/>
    <x v="0"/>
    <s v="Se acordó con éxito la fecha de la primera visita, con la solicitud de que la formación a maestros se realice en un único espacio durante el día 1. Con el rector se acuerda que la visita dure un día y medio para no interferir con las actividades de Pruebas Saber."/>
    <d v="2022-04-19T00:00:00"/>
    <d v="2022-04-20T00:00:00"/>
    <s v="Se realizaron todas las actividades con éxito, no se realiza observación de clases puesno se están aplicando aun las fichas. Se realiza prueba diagnóstica a un grado 9 y un grado 6."/>
    <d v="2022-04-19T00:00:00"/>
    <x v="0"/>
    <d v="2022-04-19T00:00:00"/>
    <x v="0"/>
    <d v="2022-04-19T00:00:00"/>
    <x v="0"/>
    <d v="2022-04-19T00:00:00"/>
    <x v="0"/>
    <d v="2022-04-19T00:00:00"/>
    <x v="0"/>
    <d v="2022-04-19T00:00:00"/>
    <x v="0"/>
    <d v="2022-04-19T00:00:00"/>
    <x v="0"/>
    <d v="2022-04-19T00:00:00"/>
    <x v="0"/>
    <d v="2022-04-19T00:00:00"/>
    <x v="0"/>
    <m/>
    <x v="0"/>
    <d v="2022-04-20T00:00:00"/>
    <x v="0"/>
    <s v="Sin Realizar"/>
    <s v="Fernanda Salcedo"/>
    <d v="2022-05-25T19:17:00"/>
    <s v="https://drive.google.com/drive/folders/1d72OzxF96LMOwJ9ip1oWm0NC9T-UhvUA?usp=sharing"/>
    <s v="checked"/>
    <s v="Aprobado"/>
    <s v="checked"/>
    <s v="Aprobado"/>
    <s v="checked"/>
    <s v="Aprobado"/>
    <n v="43"/>
    <s v="Aprobado"/>
    <n v="23"/>
    <s v="Aprobado"/>
    <s v="checked"/>
    <s v="Aprobado"/>
    <s v="checked"/>
    <s v="Aprobado"/>
    <m/>
    <m/>
    <s v="Anexo 4.1 en las fotos se ven los rostros de los docentes"/>
    <s v="Vanesa Abad"/>
    <d v="2022-05-25T10:50:00"/>
    <s v="Fernanda Salcedo"/>
    <d v="2022-05-25T19:17:00"/>
    <n v="1"/>
    <n v="1"/>
    <n v="1"/>
    <n v="1"/>
    <n v="1"/>
    <n v="1"/>
    <n v="1"/>
    <n v="1"/>
    <n v="1"/>
    <n v="1"/>
    <n v="1"/>
    <n v="1"/>
  </r>
  <r>
    <s v="Reporte Coordinadora Fernanda Salcedo.xlsx"/>
    <x v="0"/>
    <x v="6"/>
    <s v="Valle del Cauca"/>
    <s v="BUENAVENTURA"/>
    <x v="45"/>
    <n v="176109000770"/>
    <n v="67"/>
    <d v="2022-04-11T00:00:00"/>
    <d v="1899-12-30T10:04:00"/>
    <x v="0"/>
    <s v="Se acordó con éxito la fecha de la primera visita y se aprueban las actividades planteadas para el diagnóstico."/>
    <d v="2022-04-22T00:00:00"/>
    <d v="2022-04-25T00:00:00"/>
    <s v="Al momento del ingreso a la IE tanto la rectora encargada como la coordinadora se encuentran en reunión con Secretaría y el PRAE, por este motivo solicitan realizar las actividades diagnósticas con los estudiantes y el taller con docentes durante el día 1 y realizar la reunión con directivas el día 2 de visita."/>
    <d v="2022-04-25T00:00:00"/>
    <x v="0"/>
    <d v="2022-04-25T00:00:00"/>
    <x v="0"/>
    <d v="2022-04-25T00:00:00"/>
    <x v="0"/>
    <d v="2022-04-22T00:00:00"/>
    <x v="0"/>
    <d v="2022-04-22T00:00:00"/>
    <x v="0"/>
    <d v="2022-04-22T00:00:00"/>
    <x v="0"/>
    <d v="2022-04-22T00:00:00"/>
    <x v="0"/>
    <d v="2022-04-22T00:00:00"/>
    <x v="0"/>
    <d v="2022-04-25T00:00:00"/>
    <x v="0"/>
    <m/>
    <x v="0"/>
    <d v="2022-04-25T00:00:00"/>
    <x v="0"/>
    <s v="Sin Realizar"/>
    <s v="Vanesa Abad"/>
    <d v="2022-05-26T10:40:00"/>
    <s v="https://drive.google.com/drive/folders/1ZlT_U40UZFzGxVCVpgGP88EGHQLwrhSm?usp=sharing"/>
    <s v="checked"/>
    <s v="Aprobado"/>
    <s v="checked"/>
    <s v="Aprobado"/>
    <s v="checked"/>
    <s v="Aprobado"/>
    <n v="58"/>
    <s v="Aprobado"/>
    <n v="15"/>
    <s v="Aprobado"/>
    <s v="checked"/>
    <s v="Aprobado"/>
    <s v="checked"/>
    <s v="Aprobado"/>
    <m/>
    <m/>
    <s v="Acta Le falta la firma del rector Acta: incluir jornadas - incluirse porque se acuerdan estos grados. Porque de acuerdo a esto, nos faltaría un noveno. incluir en el acta lo sucedido con las siguientes actividades:  - Aplicación encuesta docentes - Aplicación Directivos docentes -  Lectura plan de área - inventario infraestructura tecnológica.  - Observación de aula. ´- Presentación de proyecto a Directivos."/>
    <s v="Vanesa Abad"/>
    <d v="2022-05-24T10:33:00"/>
    <s v="Fernanda Salcedo"/>
    <d v="2022-05-25T19:19:00"/>
    <n v="1"/>
    <n v="1"/>
    <n v="1"/>
    <n v="1"/>
    <n v="1"/>
    <n v="1"/>
    <n v="1"/>
    <n v="1"/>
    <n v="1"/>
    <n v="1"/>
    <n v="1"/>
    <n v="1"/>
  </r>
  <r>
    <s v="Reporte Coordinadora Fernanda Salcedo.xlsx"/>
    <x v="0"/>
    <x v="6"/>
    <s v="Valle del Cauca"/>
    <s v="BUENAVENTURA"/>
    <x v="46"/>
    <n v="276109001266"/>
    <n v="68"/>
    <d v="2022-04-11T00:00:00"/>
    <d v="1899-12-30T02:23:00"/>
    <x v="0"/>
    <s v="Se acordó con éxito la fecha de la primera visita, con la solicitud de que la formación a maestros se realice en un único espacio durante el día 1."/>
    <d v="2022-05-02T00:00:00"/>
    <d v="2022-05-03T00:00:00"/>
    <s v="Se realizan con éxito las actividades planeadas en la agenda. En la IE no se están aplicando las fichas. Todas las pruebas diagnósticas a estudiantes se realizan con material impreso."/>
    <d v="2022-05-04T00:00:00"/>
    <x v="0"/>
    <d v="2022-05-03T00:00:00"/>
    <x v="0"/>
    <d v="2022-05-02T00:00:00"/>
    <x v="0"/>
    <d v="2022-05-02T00:00:00"/>
    <x v="0"/>
    <d v="2022-05-03T00:00:00"/>
    <x v="0"/>
    <d v="2022-05-02T00:00:00"/>
    <x v="0"/>
    <d v="2022-05-03T00:00:00"/>
    <x v="0"/>
    <d v="2022-05-03T00:00:00"/>
    <x v="0"/>
    <d v="2022-05-02T00:00:00"/>
    <x v="0"/>
    <m/>
    <x v="0"/>
    <d v="2022-05-03T00:00:00"/>
    <x v="0"/>
    <s v="Sin Realizar"/>
    <s v="Fernanda Salcedo"/>
    <d v="2022-06-01T19:45:00"/>
    <s v="https://drive.google.com/drive/folders/1hQO31i9S6rLcbxxCwjy0qbCXyQGIlFTb?usp=sharing"/>
    <s v="checked"/>
    <s v="Aprobado"/>
    <s v="checked"/>
    <s v="Aprobado"/>
    <s v="checked"/>
    <s v="Aprobado"/>
    <n v="107"/>
    <s v="Aprobado"/>
    <n v="18"/>
    <s v="Aprobado"/>
    <s v="checked"/>
    <s v="Aprobado"/>
    <s v="checked"/>
    <s v="Aprobado"/>
    <m/>
    <m/>
    <s v="Anexo 4.1 en las fotos se ven los rostros de los docentes - "/>
    <s v="Vanesa Abad"/>
    <d v="2022-06-01T10:59:00"/>
    <s v="Fernanda Salcedo"/>
    <d v="2022-06-01T19:45:00"/>
    <n v="1"/>
    <n v="1"/>
    <n v="1"/>
    <n v="1"/>
    <n v="1"/>
    <n v="1"/>
    <n v="1"/>
    <n v="1"/>
    <n v="1"/>
    <n v="1"/>
    <n v="1"/>
    <n v="1"/>
  </r>
  <r>
    <s v="Reporte Coordinadora Fernanda Salcedo.xlsx"/>
    <x v="0"/>
    <x v="6"/>
    <s v="Valle del Cauca"/>
    <s v="BUENAVENTURA"/>
    <x v="47"/>
    <n v="276109005806"/>
    <n v="69"/>
    <d v="2022-04-08T00:00:00"/>
    <d v="1899-12-30T10:36:00"/>
    <x v="0"/>
    <s v="Se acordó con éxito la fecha de la primera visita y se aprueban las actividades planteadas para el diagnóstico."/>
    <d v="2022-04-26T00:00:00"/>
    <d v="2022-04-27T00:00:00"/>
    <s v="Se realizaron con éxito todas las actividades planteadas. Se planeo realizar las pruebas diagnósticas con los estudiantes de manera virtual en la sala de sistemas, sin embargo, debido a las lluvias y la intermitencia de la señal de Internet y la poca electricidad se realizaron las pruebas de manera  desconectada el día 1 y mixtas el día 2."/>
    <d v="2022-04-26T00:00:00"/>
    <x v="0"/>
    <d v="2022-04-26T00:00:00"/>
    <x v="0"/>
    <d v="2022-04-25T00:00:00"/>
    <x v="0"/>
    <d v="2022-04-27T00:00:00"/>
    <x v="0"/>
    <d v="2022-04-27T00:00:00"/>
    <x v="0"/>
    <d v="2022-04-27T00:00:00"/>
    <x v="0"/>
    <d v="2022-04-26T00:00:00"/>
    <x v="0"/>
    <d v="2022-04-26T00:00:00"/>
    <x v="0"/>
    <d v="2022-04-26T00:00:00"/>
    <x v="0"/>
    <m/>
    <x v="0"/>
    <d v="2022-04-27T00:00:00"/>
    <x v="0"/>
    <s v="Sin Realizar"/>
    <s v="Vanesa Abad"/>
    <d v="2022-05-31T20:52:00"/>
    <s v="https://drive.google.com/drive/folders/1FC8QK1-QBKgXf-wBtwasYvpWSWHrKNbq?usp=sharing"/>
    <s v="checked"/>
    <s v="Aprobado"/>
    <s v="checked"/>
    <s v="Aprobado"/>
    <s v="checked"/>
    <s v="Aprobado"/>
    <n v="64"/>
    <s v="Aprobado"/>
    <n v="24"/>
    <s v="Aprobado"/>
    <s v="checked"/>
    <s v="Aprobado"/>
    <s v="checked"/>
    <s v="Aprobado"/>
    <m/>
    <m/>
    <s v="Anexo 4.1 en las fotos se ven los rostros de los docentes"/>
    <s v="Vanesa Abad"/>
    <d v="2022-05-31T20:52:00"/>
    <s v="Fernanda Salcedo"/>
    <d v="2022-05-23T21:00:00"/>
    <n v="1"/>
    <n v="1"/>
    <n v="1"/>
    <n v="1"/>
    <n v="1"/>
    <n v="1"/>
    <n v="1"/>
    <n v="1"/>
    <n v="1"/>
    <n v="1"/>
    <n v="1"/>
    <n v="1"/>
  </r>
  <r>
    <s v="Reporte Coordinadora Fernanda Salcedo.xlsx"/>
    <x v="0"/>
    <x v="6"/>
    <s v="Valle del Cauca"/>
    <s v="BUENAVENTURA"/>
    <x v="48"/>
    <n v="176109002802"/>
    <n v="70"/>
    <d v="2022-04-11T00:00:00"/>
    <d v="1899-12-30T11:00:00"/>
    <x v="0"/>
    <s v="Se acordó con éxito la fecha de la primera visita y se aprueban las actividades planteadas para el diagnóstico."/>
    <d v="2022-04-28T00:00:00"/>
    <d v="2022-04-29T00:00:00"/>
    <s v="Se realizaron todas las actividades propuestas en la agenda. La IE esperan con mucho entusiasmo todas las actividades que se vayan a realizar en el marco del componente de consolidación."/>
    <d v="2022-04-28T00:00:00"/>
    <x v="0"/>
    <d v="2022-04-28T00:00:00"/>
    <x v="0"/>
    <d v="2022-04-28T00:00:00"/>
    <x v="0"/>
    <d v="2022-04-28T00:00:00"/>
    <x v="0"/>
    <d v="2022-04-28T00:00:00"/>
    <x v="0"/>
    <d v="2022-04-28T00:00:00"/>
    <x v="0"/>
    <d v="2022-04-29T00:00:00"/>
    <x v="0"/>
    <d v="2022-04-29T00:00:00"/>
    <x v="0"/>
    <d v="2022-04-28T00:00:00"/>
    <x v="0"/>
    <d v="2022-04-28T00:00:00"/>
    <x v="1"/>
    <d v="2022-04-29T00:00:00"/>
    <x v="0"/>
    <s v="Sin Realizar"/>
    <s v="Fernanda Salcedo"/>
    <d v="2022-06-03T18:46:00"/>
    <s v="https://drive.google.com/drive/folders/1UIQ3rRM0IVZepuR_gnlVIrmpkSfyMGIH?usp=sharing"/>
    <s v="checked"/>
    <s v="Aprobado"/>
    <s v="checked"/>
    <s v="Aprobado"/>
    <s v="checked"/>
    <s v="Aprobado"/>
    <n v="113"/>
    <s v="Aprobado"/>
    <n v="20"/>
    <s v="Aprobado"/>
    <s v="checked"/>
    <s v="Aprobado"/>
    <s v="checked"/>
    <s v="Aprobado"/>
    <m/>
    <m/>
    <s v="Anexo 4.1 en las fotos se ven los rostros de los docentes"/>
    <s v="Vanesa Abad"/>
    <d v="2022-05-10T10:41:00"/>
    <s v="Fernanda Salcedo"/>
    <d v="2022-06-03T18:46:00"/>
    <n v="1"/>
    <n v="1"/>
    <n v="1"/>
    <n v="1"/>
    <n v="1"/>
    <n v="1"/>
    <n v="1"/>
    <n v="1"/>
    <n v="1"/>
    <n v="1"/>
    <n v="1"/>
    <n v="1"/>
  </r>
  <r>
    <s v="Reporte Coordinadora Fernanda Salcedo.xlsx"/>
    <x v="0"/>
    <x v="7"/>
    <s v="Meta"/>
    <s v="VILLAVICENCIO"/>
    <x v="49"/>
    <n v="150001000936"/>
    <n v="71"/>
    <d v="2022-04-11T00:00:00"/>
    <d v="1899-12-30T03:00:00"/>
    <x v="0"/>
    <m/>
    <d v="2022-04-27T00:00:00"/>
    <d v="2022-04-28T00:00:00"/>
    <m/>
    <d v="2022-04-27T00:00:00"/>
    <x v="0"/>
    <d v="2022-04-27T00:00:00"/>
    <x v="0"/>
    <d v="2022-04-27T00:00:00"/>
    <x v="0"/>
    <d v="2022-04-27T00:00:00"/>
    <x v="0"/>
    <d v="2022-04-27T00:00:00"/>
    <x v="0"/>
    <d v="2022-04-27T00:00:00"/>
    <x v="0"/>
    <d v="2022-04-27T00:00:00"/>
    <x v="0"/>
    <d v="2022-04-27T00:00:00"/>
    <x v="0"/>
    <d v="2022-04-28T00:00:00"/>
    <x v="0"/>
    <m/>
    <x v="0"/>
    <d v="2022-04-28T00:00:00"/>
    <x v="0"/>
    <s v="Sin Realizar"/>
    <s v="Diana Wilches"/>
    <d v="2022-06-10T10:42:00"/>
    <s v="https://drive.google.com/drive/folders/1OdyytE0ZlIJ_FfdNRNk2tZdUmyotgQNo?usp=sharing"/>
    <s v="checked"/>
    <s v="Aprobado"/>
    <s v="checked"/>
    <s v="Aprobado"/>
    <s v="checked"/>
    <s v="Aprobado"/>
    <n v="67"/>
    <s v="Aprobado"/>
    <n v="16"/>
    <s v="Aprobado"/>
    <s v="checked"/>
    <s v="Aprobado"/>
    <s v="checked"/>
    <s v="Aprobado"/>
    <m/>
    <m/>
    <m/>
    <s v="Diana Wilches"/>
    <d v="2022-06-10T10:42:00"/>
    <s v="Fernanda Salcedo"/>
    <d v="2022-06-03T18:49:00"/>
    <n v="1"/>
    <n v="1"/>
    <n v="1"/>
    <n v="1"/>
    <n v="1"/>
    <n v="1"/>
    <n v="1"/>
    <n v="1"/>
    <n v="1"/>
    <n v="1"/>
    <n v="1"/>
    <n v="1"/>
  </r>
  <r>
    <s v="Reporte Coordinadora Fernanda Salcedo.xlsx"/>
    <x v="0"/>
    <x v="7"/>
    <s v="Meta"/>
    <s v="VILLAVICENCIO"/>
    <x v="50"/>
    <n v="150001004435"/>
    <n v="72"/>
    <d v="2022-04-11T00:00:00"/>
    <d v="1899-12-30T02:00:00"/>
    <x v="0"/>
    <m/>
    <d v="2022-04-21T00:00:00"/>
    <d v="2022-04-22T00:00:00"/>
    <m/>
    <d v="2022-04-21T00:00:00"/>
    <x v="0"/>
    <d v="2022-04-21T00:00:00"/>
    <x v="0"/>
    <d v="2022-04-21T00:00:00"/>
    <x v="0"/>
    <d v="2022-04-21T00:00:00"/>
    <x v="0"/>
    <d v="2022-04-21T00:00:00"/>
    <x v="0"/>
    <d v="2022-04-21T00:00:00"/>
    <x v="0"/>
    <d v="2022-04-21T00:00:00"/>
    <x v="0"/>
    <d v="2022-04-21T00:00:00"/>
    <x v="0"/>
    <d v="2022-04-22T00:00:00"/>
    <x v="0"/>
    <m/>
    <x v="0"/>
    <d v="2022-04-21T00:00:00"/>
    <x v="0"/>
    <s v="Sin Realizar"/>
    <s v="Diana Wilches"/>
    <d v="2022-06-16T21:37:00"/>
    <s v="https://drive.google.com/drive/folders/1uTRTNEJefpi8XjFi8G_iSBePKGvVSP2Y?usp=sharing"/>
    <s v="checked"/>
    <s v="Aprobado"/>
    <s v="checked"/>
    <s v="Aprobado"/>
    <s v="checked"/>
    <s v="Aprobado"/>
    <n v="125"/>
    <s v="Aprobado"/>
    <n v="37"/>
    <s v="Aprobado"/>
    <s v="checked"/>
    <s v="Aprobado"/>
    <s v="checked"/>
    <s v="Aprobado"/>
    <m/>
    <m/>
    <m/>
    <s v="Diana Wilches"/>
    <d v="2022-06-16T21:37:00"/>
    <s v="Fernanda Salcedo"/>
    <d v="2022-05-22T21:28:00"/>
    <n v="1"/>
    <n v="1"/>
    <n v="1"/>
    <n v="1"/>
    <n v="1"/>
    <n v="1"/>
    <n v="1"/>
    <n v="1"/>
    <n v="1"/>
    <n v="1"/>
    <n v="1"/>
    <n v="1"/>
  </r>
  <r>
    <s v="Reporte Coordinadora Fernanda Salcedo.xlsx"/>
    <x v="0"/>
    <x v="7"/>
    <s v="Meta"/>
    <s v="VILLAVICENCIO"/>
    <x v="51"/>
    <n v="150001001860"/>
    <n v="73"/>
    <d v="2022-04-18T00:00:00"/>
    <d v="1899-12-30T02:20:00"/>
    <x v="0"/>
    <s v="La comunicación se realiza con el docente líder acepta la visita para las fechas indicadas sin embargo comenta que se debe concretar con la rectora. No ha sido posible la comunicación con la rectora"/>
    <d v="2022-04-29T00:00:00"/>
    <d v="2022-05-02T00:00:00"/>
    <m/>
    <d v="2022-04-29T00:00:00"/>
    <x v="0"/>
    <d v="2022-04-29T00:00:00"/>
    <x v="0"/>
    <d v="2022-04-29T00:00:00"/>
    <x v="0"/>
    <d v="2022-04-29T00:00:00"/>
    <x v="0"/>
    <d v="2022-04-29T00:00:00"/>
    <x v="0"/>
    <d v="2022-04-29T00:00:00"/>
    <x v="0"/>
    <d v="2022-04-29T00:00:00"/>
    <x v="0"/>
    <d v="2022-04-29T00:00:00"/>
    <x v="0"/>
    <d v="2022-05-02T00:00:00"/>
    <x v="0"/>
    <m/>
    <x v="0"/>
    <d v="2022-05-02T00:00:00"/>
    <x v="0"/>
    <s v="Sin Realizar"/>
    <s v="Diana Wilches"/>
    <d v="2022-06-16T21:37:00"/>
    <s v="https://drive.google.com/drive/folders/14GP97xyiHqzLTgJOrZrUcoZzTWObxBak?usp=sharing"/>
    <s v="checked"/>
    <s v="Aprobado"/>
    <s v="checked"/>
    <s v="Aprobado"/>
    <s v="checked"/>
    <s v="Aprobado"/>
    <n v="134"/>
    <s v="Aprobado"/>
    <n v="16"/>
    <s v="Aprobado"/>
    <s v="checked"/>
    <s v="Aprobado"/>
    <s v="checked"/>
    <s v="Aprobado"/>
    <m/>
    <m/>
    <m/>
    <s v="Diana Wilches"/>
    <d v="2022-06-16T21:37:00"/>
    <s v="Fernanda Salcedo"/>
    <d v="2022-05-22T21:30:00"/>
    <n v="1"/>
    <n v="1"/>
    <n v="1"/>
    <n v="1"/>
    <n v="1"/>
    <n v="1"/>
    <n v="1"/>
    <n v="1"/>
    <n v="1"/>
    <n v="1"/>
    <n v="1"/>
    <n v="1"/>
  </r>
  <r>
    <s v="Reporte Coordinadora Fernanda Salcedo.xlsx"/>
    <x v="0"/>
    <x v="7"/>
    <s v="Meta"/>
    <s v="VILLAVICENCIO"/>
    <x v="52"/>
    <n v="150001004729"/>
    <n v="74"/>
    <d v="2022-04-11T00:00:00"/>
    <d v="1899-12-30T02:20:00"/>
    <x v="0"/>
    <m/>
    <d v="2022-04-25T00:00:00"/>
    <d v="2022-04-26T00:00:00"/>
    <m/>
    <d v="2022-04-25T00:00:00"/>
    <x v="0"/>
    <d v="2022-04-25T00:00:00"/>
    <x v="0"/>
    <d v="2022-04-25T00:00:00"/>
    <x v="0"/>
    <d v="2022-04-25T00:00:00"/>
    <x v="0"/>
    <d v="2022-04-25T00:00:00"/>
    <x v="0"/>
    <d v="2022-04-25T00:00:00"/>
    <x v="0"/>
    <d v="2022-04-25T00:00:00"/>
    <x v="0"/>
    <d v="2022-04-25T00:00:00"/>
    <x v="0"/>
    <d v="2022-04-26T00:00:00"/>
    <x v="0"/>
    <m/>
    <x v="0"/>
    <d v="2022-04-26T00:00:00"/>
    <x v="0"/>
    <s v="Sin Realizar"/>
    <s v="Diana Wilches"/>
    <d v="2022-06-10T10:43:00"/>
    <s v="https://drive.google.com/drive/folders/1HNHOLw9RCMr0Pbd6rUvAEZBQmaeTlzJw?usp=sharing"/>
    <s v="checked"/>
    <s v="Aprobado"/>
    <s v="checked"/>
    <s v="Aprobado"/>
    <s v="checked"/>
    <s v="Aprobado"/>
    <n v="61"/>
    <s v="Aprobado"/>
    <n v="5"/>
    <s v="Aprobado"/>
    <s v="checked"/>
    <s v="Aprobado"/>
    <s v="checked"/>
    <s v="Aprobado"/>
    <m/>
    <m/>
    <m/>
    <s v="Diana Wilches"/>
    <d v="2022-06-10T10:43:00"/>
    <s v="Fernanda Salcedo"/>
    <d v="2022-05-18T00:00:00"/>
    <n v="1"/>
    <n v="1"/>
    <n v="1"/>
    <n v="1"/>
    <n v="1"/>
    <n v="1"/>
    <n v="1"/>
    <n v="1"/>
    <n v="1"/>
    <n v="1"/>
    <n v="1"/>
    <n v="1"/>
  </r>
  <r>
    <s v="Reporte Coordinadora Fernanda Salcedo.xlsx"/>
    <x v="0"/>
    <x v="7"/>
    <s v="Meta"/>
    <s v="VILLAVICENCIO"/>
    <x v="53"/>
    <n v="150001000952"/>
    <n v="75"/>
    <d v="2022-04-12T00:00:00"/>
    <d v="1899-12-30T11:40:00"/>
    <x v="0"/>
    <m/>
    <d v="2022-05-03T00:00:00"/>
    <d v="2022-05-04T00:00:00"/>
    <m/>
    <d v="2022-05-03T00:00:00"/>
    <x v="0"/>
    <d v="2022-05-03T00:00:00"/>
    <x v="0"/>
    <d v="2022-05-03T00:00:00"/>
    <x v="0"/>
    <d v="2022-05-03T00:00:00"/>
    <x v="0"/>
    <d v="2022-05-03T00:00:00"/>
    <x v="0"/>
    <d v="2022-05-03T00:00:00"/>
    <x v="0"/>
    <d v="2022-05-03T00:00:00"/>
    <x v="0"/>
    <d v="2022-05-04T00:00:00"/>
    <x v="0"/>
    <d v="2022-05-04T00:00:00"/>
    <x v="0"/>
    <d v="2022-05-04T00:00:00"/>
    <x v="1"/>
    <d v="2022-05-03T00:00:00"/>
    <x v="0"/>
    <s v="Sin Realizar"/>
    <s v="Diana Wilches"/>
    <d v="2022-05-31T20:16:00"/>
    <s v="https://drive.google.com/drive/folders/16wbFHqn_N0wPuPIv8ij_J4WltwA30wsD?usp=sharing"/>
    <s v="checked"/>
    <s v="Aprobado"/>
    <s v="checked"/>
    <s v="Aprobado"/>
    <s v="checked"/>
    <s v="Aprobado"/>
    <n v="74"/>
    <s v="Aprobado"/>
    <n v="17"/>
    <s v="Aprobado"/>
    <s v="checked"/>
    <s v="Aprobado"/>
    <s v="checked"/>
    <s v="Aprobado"/>
    <m/>
    <m/>
    <m/>
    <s v="Diana Wilches"/>
    <d v="2022-05-31T20:16:00"/>
    <s v="Fernanda Salcedo"/>
    <d v="2022-05-27T16:41:00"/>
    <n v="1"/>
    <n v="1"/>
    <n v="1"/>
    <n v="1"/>
    <n v="1"/>
    <n v="1"/>
    <n v="1"/>
    <n v="1"/>
    <n v="1"/>
    <n v="1"/>
    <n v="1"/>
    <n v="1"/>
  </r>
  <r>
    <s v="Reporte Coordinadora Fernanda Salcedo.xlsx"/>
    <x v="0"/>
    <x v="7"/>
    <s v="Meta"/>
    <s v="VILLAVICENCIO"/>
    <x v="54"/>
    <n v="250001003212"/>
    <n v="76"/>
    <d v="2022-04-11T00:00:00"/>
    <d v="1899-12-30T02:10:00"/>
    <x v="0"/>
    <m/>
    <d v="2022-04-19T00:00:00"/>
    <d v="2022-04-20T00:00:00"/>
    <m/>
    <d v="2022-04-19T00:00:00"/>
    <x v="0"/>
    <d v="2022-04-19T00:00:00"/>
    <x v="0"/>
    <d v="2022-04-19T00:00:00"/>
    <x v="0"/>
    <d v="2022-04-19T00:00:00"/>
    <x v="0"/>
    <d v="2022-04-19T00:00:00"/>
    <x v="0"/>
    <d v="2022-04-19T00:00:00"/>
    <x v="0"/>
    <d v="2022-04-20T00:00:00"/>
    <x v="0"/>
    <d v="2022-04-20T00:00:00"/>
    <x v="0"/>
    <d v="2022-04-20T00:00:00"/>
    <x v="0"/>
    <m/>
    <x v="0"/>
    <d v="2022-04-19T00:00:00"/>
    <x v="0"/>
    <s v="Sin Realizar"/>
    <s v="Fernanda Salcedo"/>
    <d v="2022-06-11T11:05:00"/>
    <s v="https://drive.google.com/drive/folders/1TUYA14gvun2isCSu7eKza0rpGsj3eD2h?usp=sharing"/>
    <s v="checked"/>
    <s v="Aprobado"/>
    <s v="checked"/>
    <s v="Aprobado"/>
    <s v="checked"/>
    <s v="Aprobado"/>
    <n v="62"/>
    <s v="Aprobado"/>
    <n v="24"/>
    <s v="Aprobado"/>
    <s v="checked"/>
    <s v="Aprobado"/>
    <s v="checked"/>
    <s v="Aprobado"/>
    <m/>
    <m/>
    <m/>
    <s v="Diana Wilches"/>
    <d v="2022-05-31T20:20:00"/>
    <s v="Fernanda Salcedo"/>
    <d v="2022-06-11T11:05:00"/>
    <n v="1"/>
    <n v="1"/>
    <n v="1"/>
    <n v="1"/>
    <n v="1"/>
    <n v="1"/>
    <n v="1"/>
    <n v="1"/>
    <n v="1"/>
    <n v="1"/>
    <n v="1"/>
    <n v="1"/>
  </r>
  <r>
    <s v="Reporte Coordinadora Fernanda Salcedo.xlsx"/>
    <x v="0"/>
    <x v="7"/>
    <s v="Meta"/>
    <s v="VILLAVICENCIO"/>
    <x v="55"/>
    <n v="250001003310"/>
    <n v="77"/>
    <d v="2022-04-18T00:00:00"/>
    <d v="1899-12-30T02:00:00"/>
    <x v="0"/>
    <m/>
    <d v="2022-05-05T00:00:00"/>
    <d v="2022-05-06T00:00:00"/>
    <m/>
    <d v="2022-05-05T00:00:00"/>
    <x v="0"/>
    <d v="2022-05-05T00:00:00"/>
    <x v="0"/>
    <d v="2022-05-05T00:00:00"/>
    <x v="0"/>
    <d v="2022-05-05T00:00:00"/>
    <x v="0"/>
    <d v="2022-05-05T00:00:00"/>
    <x v="0"/>
    <d v="2022-05-05T00:00:00"/>
    <x v="0"/>
    <d v="2022-05-05T00:00:00"/>
    <x v="0"/>
    <d v="2022-05-06T00:00:00"/>
    <x v="0"/>
    <d v="2022-05-06T00:00:00"/>
    <x v="0"/>
    <d v="2022-05-06T00:00:00"/>
    <x v="1"/>
    <d v="2022-05-06T00:00:00"/>
    <x v="0"/>
    <s v="Sin Realizar"/>
    <s v="Fernanda Salcedo"/>
    <d v="2022-06-11T11:25:00"/>
    <s v="https://drive.google.com/drive/folders/1nLt0KTT54qPSmOSUZhksQZO-TAhv4-uk?usp=sharing"/>
    <s v="checked"/>
    <s v="Aprobado"/>
    <s v="checked"/>
    <s v="Aprobado"/>
    <s v="checked"/>
    <s v="Aprobado"/>
    <n v="54"/>
    <s v="Aprobado"/>
    <n v="15"/>
    <s v="Aprobado"/>
    <s v="checked"/>
    <s v="Aprobado"/>
    <s v="checked"/>
    <s v="Aprobado"/>
    <m/>
    <m/>
    <m/>
    <s v="Diana Wilches"/>
    <d v="2022-05-18T11:36:00"/>
    <s v="Fernanda Salcedo"/>
    <d v="2022-06-11T11:25:00"/>
    <n v="1"/>
    <n v="1"/>
    <n v="1"/>
    <n v="1"/>
    <n v="1"/>
    <n v="1"/>
    <n v="1"/>
    <n v="1"/>
    <n v="1"/>
    <n v="1"/>
    <n v="1"/>
    <n v="1"/>
  </r>
  <r>
    <s v="Reporte Coordinadora Fernanda Salcedo.xlsx"/>
    <x v="0"/>
    <x v="8"/>
    <s v="Santander"/>
    <s v="BUCARAMANGA"/>
    <x v="56"/>
    <n v="168001000398"/>
    <n v="99"/>
    <d v="2022-04-06T00:00:00"/>
    <d v="1899-12-30T11:05:00"/>
    <x v="0"/>
    <s v="Llamada realizada, se visita al colegio presencialmente y se actualizan datos con la rectora del mismo"/>
    <d v="2022-05-03T00:00:00"/>
    <d v="2022-05-04T00:00:00"/>
    <s v="Se realizan 2 visitas a la sede para el levantamiento de la información y el desarrollo de las actividades de PC"/>
    <d v="2022-05-03T00:00:00"/>
    <x v="0"/>
    <d v="2022-04-25T00:00:00"/>
    <x v="0"/>
    <d v="2022-05-03T00:00:00"/>
    <x v="0"/>
    <d v="2022-05-03T00:00:00"/>
    <x v="0"/>
    <d v="2022-05-04T00:00:00"/>
    <x v="0"/>
    <d v="2022-05-04T00:00:00"/>
    <x v="0"/>
    <d v="2022-05-11T00:00:00"/>
    <x v="0"/>
    <d v="2022-05-13T00:00:00"/>
    <x v="0"/>
    <d v="2022-05-13T00:00:00"/>
    <x v="0"/>
    <m/>
    <x v="0"/>
    <d v="2022-05-13T00:00:00"/>
    <x v="0"/>
    <s v="Sin Realizar"/>
    <s v="Fredy Alexander Castellanos Avila"/>
    <d v="2022-06-02T17:59:00"/>
    <s v="https://drive.google.com/drive/folders/1oknJ3bSyuU2-3UxDY70VRfYisGAsSJFR?usp=sharing"/>
    <s v="checked"/>
    <s v="Aprobado"/>
    <s v="checked"/>
    <s v="Aprobado"/>
    <s v="checked"/>
    <s v="Aprobado"/>
    <n v="271"/>
    <s v="Aprobado"/>
    <n v="8"/>
    <s v="Aprobado"/>
    <s v="checked"/>
    <s v="Aprobado"/>
    <s v="checked"/>
    <s v="Aprobado"/>
    <m/>
    <m/>
    <s v="Acta: falta mencionar algunas actividades y su desarrollo - Encuesta directivos: mínimo 2"/>
    <s v="Fredy Alexander Castellanos Avila"/>
    <d v="2022-06-02T17:59:00"/>
    <s v="Fernanda Salcedo"/>
    <d v="2022-05-22T19:46:00"/>
    <n v="1"/>
    <n v="1"/>
    <n v="1"/>
    <n v="1"/>
    <n v="1"/>
    <n v="1"/>
    <n v="1"/>
    <n v="1"/>
    <n v="1"/>
    <n v="1"/>
    <n v="1"/>
    <n v="1"/>
  </r>
  <r>
    <s v="Reporte Coordinadora Fernanda Salcedo.xlsx"/>
    <x v="0"/>
    <x v="8"/>
    <s v="Santander"/>
    <s v="BUCARAMANGA"/>
    <x v="57"/>
    <n v="268001003022"/>
    <n v="100"/>
    <d v="2022-04-06T00:00:00"/>
    <d v="1899-12-30T09:02:00"/>
    <x v="0"/>
    <s v="Llamada realizada, se visita al colegio presencialmente y se actualizan datos con el rector del mismo"/>
    <d v="2022-04-27T00:00:00"/>
    <d v="2022-04-28T00:00:00"/>
    <s v="Se realizan 3 visitas a la sede para el levantamiento de la información y el desarrollo de las actividades de PC"/>
    <d v="2022-04-27T00:00:00"/>
    <x v="0"/>
    <d v="2022-05-10T00:00:00"/>
    <x v="0"/>
    <d v="2022-04-27T00:00:00"/>
    <x v="0"/>
    <d v="2022-04-27T00:00:00"/>
    <x v="0"/>
    <d v="2022-04-29T00:00:00"/>
    <x v="0"/>
    <d v="2022-04-28T00:00:00"/>
    <x v="0"/>
    <d v="2022-05-06T00:00:00"/>
    <x v="0"/>
    <d v="2022-05-06T00:00:00"/>
    <x v="0"/>
    <d v="2022-05-06T00:00:00"/>
    <x v="0"/>
    <m/>
    <x v="0"/>
    <d v="2022-05-08T00:00:00"/>
    <x v="0"/>
    <s v="Sin Realizar"/>
    <s v="Fredy Alexander Castellanos Avila"/>
    <d v="2022-06-02T17:59:00"/>
    <s v="https://drive.google.com/drive/folders/1lfwgXtTUuzQeMNNj82TlP_Yn9bMgRGiS?usp=sharing"/>
    <s v="checked"/>
    <s v="Aprobado"/>
    <s v="checked"/>
    <s v="Aprobado"/>
    <s v="checked"/>
    <s v="Aprobado"/>
    <n v="91"/>
    <s v="Aprobado"/>
    <n v="2"/>
    <s v="Aprobado"/>
    <s v="checked"/>
    <s v="Aprobado"/>
    <s v="checked"/>
    <s v="Aprobado"/>
    <m/>
    <m/>
    <s v="Acta: falta mencionar algunas actividades y su desarrollo - Encuesta directivos: mínimo 2"/>
    <s v="Fredy Alexander Castellanos Avila"/>
    <d v="2022-06-02T17:59:00"/>
    <s v="Fernanda Salcedo"/>
    <d v="2022-05-23T21:35:00"/>
    <n v="1"/>
    <n v="1"/>
    <n v="1"/>
    <n v="1"/>
    <n v="1"/>
    <n v="1"/>
    <n v="1"/>
    <n v="1"/>
    <n v="1"/>
    <n v="1"/>
    <n v="1"/>
    <n v="1"/>
  </r>
  <r>
    <s v="Reporte Coordinadora Fernanda Salcedo.xlsx"/>
    <x v="0"/>
    <x v="8"/>
    <s v="Santander"/>
    <s v="RIONEGRO"/>
    <x v="58"/>
    <n v="268615002359"/>
    <n v="101"/>
    <d v="2022-04-06T00:00:00"/>
    <d v="1899-12-30T03:06:00"/>
    <x v="0"/>
    <s v="Se realiza la llamada y se logra que el rector via video llamada actualice el registro de confirmación"/>
    <d v="2022-05-09T00:00:00"/>
    <d v="2022-05-10T00:00:00"/>
    <s v="Por solicitud de la IE se reprograma la visita"/>
    <d v="2022-05-09T00:00:00"/>
    <x v="0"/>
    <d v="2022-05-09T00:00:00"/>
    <x v="0"/>
    <d v="2022-05-09T00:00:00"/>
    <x v="0"/>
    <d v="2022-05-09T00:00:00"/>
    <x v="0"/>
    <d v="2022-05-09T00:00:00"/>
    <x v="0"/>
    <d v="2022-05-09T00:00:00"/>
    <x v="0"/>
    <d v="2022-05-09T00:00:00"/>
    <x v="0"/>
    <d v="2022-05-09T00:00:00"/>
    <x v="0"/>
    <d v="2022-05-09T00:00:00"/>
    <x v="0"/>
    <m/>
    <x v="0"/>
    <d v="2022-05-09T00:00:00"/>
    <x v="0"/>
    <s v="Sin Realizar"/>
    <s v="Fredy Alexander Castellanos Avila"/>
    <d v="2022-06-02T17:59:00"/>
    <s v="https://drive.google.com/drive/folders/1x_vnldhGhyy-j4s-tnB8vLnXoTZd7P3I?usp=sharing"/>
    <s v="checked"/>
    <s v="Aprobado"/>
    <s v="checked"/>
    <s v="Aprobado"/>
    <s v="checked"/>
    <s v="Aprobado"/>
    <n v="60"/>
    <s v="Aprobado"/>
    <n v="3"/>
    <s v="Aprobado"/>
    <s v="checked"/>
    <s v="Aprobado"/>
    <s v="checked"/>
    <s v="Aprobado"/>
    <m/>
    <m/>
    <s v="Acta: falta mencionar algunas actividades y su desarrollo - Encuesta directivos: mínimo 2"/>
    <s v="Fredy Alexander Castellanos Avila"/>
    <d v="2022-06-02T17:59:00"/>
    <s v="Fernanda Salcedo"/>
    <d v="2022-05-23T21:38:00"/>
    <n v="1"/>
    <n v="1"/>
    <n v="1"/>
    <n v="1"/>
    <n v="1"/>
    <n v="1"/>
    <n v="1"/>
    <n v="1"/>
    <n v="1"/>
    <n v="1"/>
    <n v="1"/>
    <n v="1"/>
  </r>
  <r>
    <s v="Reporte Coordinadora Fernanda Salcedo.xlsx"/>
    <x v="0"/>
    <x v="8"/>
    <s v="Santander"/>
    <s v="BUCARAMANGA"/>
    <x v="59"/>
    <n v="168001001921"/>
    <n v="102"/>
    <d v="2022-04-15T00:00:00"/>
    <d v="1899-12-30T02:06:00"/>
    <x v="0"/>
    <s v="Se encuentra los datos actualizados y formato de participación ha sido diligenciado."/>
    <d v="2022-05-11T00:00:00"/>
    <d v="2022-05-18T00:00:00"/>
    <s v="Por solicitud de la IE se reprograma la visita"/>
    <d v="2022-05-12T00:00:00"/>
    <x v="0"/>
    <d v="2022-05-18T00:00:00"/>
    <x v="0"/>
    <d v="2022-05-18T00:00:00"/>
    <x v="0"/>
    <d v="2022-05-18T00:00:00"/>
    <x v="0"/>
    <d v="2022-05-18T00:00:00"/>
    <x v="0"/>
    <d v="2022-05-18T00:00:00"/>
    <x v="0"/>
    <d v="2022-05-12T00:00:00"/>
    <x v="0"/>
    <d v="2022-05-11T00:00:00"/>
    <x v="0"/>
    <d v="2022-05-12T00:00:00"/>
    <x v="0"/>
    <m/>
    <x v="0"/>
    <d v="2022-05-16T00:00:00"/>
    <x v="0"/>
    <s v="Sin Realizar"/>
    <s v="Fredy Alexander Castellanos Avila"/>
    <d v="2022-06-02T17:59:00"/>
    <s v="https://drive.google.com/drive/folders/10oBG14ge5OZGU-xW1nU40Cz88KKjBsYC?usp=sharing"/>
    <s v="checked"/>
    <s v="Aprobado"/>
    <s v="checked"/>
    <s v="Aprobado"/>
    <s v="checked"/>
    <s v="Aprobado"/>
    <n v="109"/>
    <s v="Aprobado"/>
    <n v="4"/>
    <s v="Aprobado"/>
    <s v="checked"/>
    <s v="Aprobado"/>
    <s v="checked"/>
    <s v="Aprobado"/>
    <m/>
    <m/>
    <s v="Encuesta a docentes:  no se registran respuestas - Encuesta directivos: no se registran respuestas"/>
    <s v="Fredy Alexander Castellanos Avila"/>
    <d v="2022-06-02T17:59:00"/>
    <s v="Fernanda Salcedo"/>
    <d v="2022-05-31T11:43:00"/>
    <n v="1"/>
    <n v="1"/>
    <n v="1"/>
    <n v="1"/>
    <n v="1"/>
    <n v="1"/>
    <n v="1"/>
    <n v="1"/>
    <n v="1"/>
    <n v="1"/>
    <n v="1"/>
    <n v="1"/>
  </r>
  <r>
    <s v="Reporte Coordinadora Fernanda Salcedo.xlsx"/>
    <x v="0"/>
    <x v="8"/>
    <s v="Santander"/>
    <s v="BUCARAMANGA"/>
    <x v="60"/>
    <n v="168001000525"/>
    <n v="103"/>
    <d v="2022-04-14T00:00:00"/>
    <d v="1899-12-30T04:14:00"/>
    <x v="0"/>
    <s v="Se encuentra los datos actualizados y formato de participación ha sido diligenciado."/>
    <d v="2022-04-25T00:00:00"/>
    <d v="2022-04-26T00:00:00"/>
    <s v="Se realizan 2 visitas a la sede para el levantamiento de la información y el desarrollo de las actividades de PC"/>
    <d v="2022-04-25T00:00:00"/>
    <x v="0"/>
    <d v="2022-04-25T00:00:00"/>
    <x v="0"/>
    <d v="2022-04-25T00:00:00"/>
    <x v="0"/>
    <d v="2022-04-25T00:00:00"/>
    <x v="0"/>
    <d v="2022-04-25T00:00:00"/>
    <x v="0"/>
    <d v="2022-04-26T00:00:00"/>
    <x v="0"/>
    <d v="2022-05-10T00:00:00"/>
    <x v="0"/>
    <d v="2022-05-06T00:00:00"/>
    <x v="0"/>
    <d v="2022-05-06T00:00:00"/>
    <x v="0"/>
    <m/>
    <x v="0"/>
    <d v="2022-05-11T00:00:00"/>
    <x v="0"/>
    <s v="Sin Realizar"/>
    <s v="Fredy Alexander Castellanos Avila"/>
    <d v="2022-06-02T18:00:00"/>
    <s v="https://drive.google.com/drive/folders/14CGre4wsUoEF-TWhL7zCuO6kOicxJR9B?usp=sharing"/>
    <s v="checked"/>
    <s v="Aprobado"/>
    <s v="checked"/>
    <s v="Aprobado"/>
    <s v="checked"/>
    <s v="Aprobado"/>
    <n v="108"/>
    <s v="Aprobado"/>
    <n v="5"/>
    <s v="Aprobado"/>
    <s v="checked"/>
    <s v="Aprobado"/>
    <s v="checked"/>
    <s v="Aprobado"/>
    <m/>
    <m/>
    <s v="Acta: falta mencionar algunas actividades y su desarrollo - Encuesta directivos: mínimo 2  - "/>
    <s v="Fredy Alexander Castellanos Avila"/>
    <d v="2022-06-02T18:00:00"/>
    <s v="Fernanda Salcedo"/>
    <d v="2022-05-31T11:39:00"/>
    <n v="1"/>
    <n v="1"/>
    <n v="1"/>
    <n v="1"/>
    <n v="1"/>
    <n v="1"/>
    <n v="1"/>
    <n v="1"/>
    <n v="1"/>
    <n v="1"/>
    <n v="1"/>
    <n v="1"/>
  </r>
  <r>
    <s v="Reporte Coordinadora Fernanda Salcedo.xlsx"/>
    <x v="0"/>
    <x v="8"/>
    <s v="Santander"/>
    <s v="BUCARAMANGA"/>
    <x v="61"/>
    <n v="168001003591"/>
    <n v="104"/>
    <d v="2022-04-14T00:00:00"/>
    <d v="1899-12-30T03:28:00"/>
    <x v="0"/>
    <s v="Se encuentra los datos actualizados y formato de participación ha sido diligenciado."/>
    <d v="2022-05-10T00:00:00"/>
    <d v="2022-05-11T00:00:00"/>
    <s v="Con base en el acuerdo con la rectora, el dia de la visita, queda reprogramado para el día martes 10 de mayo"/>
    <d v="2022-05-10T00:00:00"/>
    <x v="0"/>
    <d v="2022-05-05T00:00:00"/>
    <x v="0"/>
    <d v="2022-05-05T00:00:00"/>
    <x v="0"/>
    <d v="2022-05-05T00:00:00"/>
    <x v="0"/>
    <d v="2022-05-09T00:00:00"/>
    <x v="0"/>
    <d v="2022-05-10T00:00:00"/>
    <x v="0"/>
    <d v="2022-05-16T00:00:00"/>
    <x v="0"/>
    <d v="2022-05-10T00:00:00"/>
    <x v="0"/>
    <d v="2022-05-10T00:00:00"/>
    <x v="0"/>
    <m/>
    <x v="0"/>
    <d v="2022-05-18T00:00:00"/>
    <x v="0"/>
    <s v="Sin Realizar"/>
    <s v="Fredy Alexander Castellanos Avila"/>
    <d v="2022-06-15T09:10:00"/>
    <s v="https://drive.google.com/drive/folders/1R40ASc3Hql8TVSb_0tthLssaRrrWeGV0?usp=sharing"/>
    <s v="checked"/>
    <s v="Aprobado"/>
    <s v="checked"/>
    <s v="Aprobado"/>
    <s v="checked"/>
    <s v="Aprobado"/>
    <n v="103"/>
    <s v="Aprobado"/>
    <n v="3"/>
    <s v="Aprobado"/>
    <s v="checked"/>
    <s v="Aprobado"/>
    <s v="checked"/>
    <s v="Aprobado"/>
    <m/>
    <m/>
    <s v="Encuesta: se requiere mínimo encuestas de 2 directivos"/>
    <s v="Fredy Alexander Castellanos Avila"/>
    <d v="2022-06-15T09:10:00"/>
    <s v="Fernanda Salcedo"/>
    <d v="2022-05-31T11:19:00"/>
    <n v="1"/>
    <n v="1"/>
    <n v="1"/>
    <n v="1"/>
    <n v="1"/>
    <n v="1"/>
    <n v="1"/>
    <n v="1"/>
    <n v="1"/>
    <n v="1"/>
    <n v="1"/>
    <n v="1"/>
  </r>
  <r>
    <s v="Reporte Coordinadora Fernanda Salcedo.xlsx"/>
    <x v="0"/>
    <x v="8"/>
    <s v="Santander"/>
    <s v="BUCARAMANGA"/>
    <x v="62"/>
    <n v="168001001025"/>
    <n v="105"/>
    <d v="2022-04-14T00:00:00"/>
    <d v="1899-12-30T02:23:00"/>
    <x v="0"/>
    <s v="Se encuentra los datos actualizados y formato de participación ha sido diligenciado."/>
    <d v="2022-05-04T00:00:00"/>
    <d v="2022-05-05T00:00:00"/>
    <s v="Se realizan 3 visitas a la sede para el levantamiento de la información y el desarrollo de las actividades de PC"/>
    <d v="2022-04-29T00:00:00"/>
    <x v="0"/>
    <d v="2022-05-17T00:00:00"/>
    <x v="0"/>
    <d v="2022-05-05T00:00:00"/>
    <x v="0"/>
    <d v="2022-05-05T00:00:00"/>
    <x v="0"/>
    <d v="2022-05-04T00:00:00"/>
    <x v="0"/>
    <d v="2022-05-04T00:00:00"/>
    <x v="0"/>
    <d v="2022-05-04T00:00:00"/>
    <x v="0"/>
    <d v="2022-05-05T00:00:00"/>
    <x v="0"/>
    <d v="2022-05-05T00:00:00"/>
    <x v="0"/>
    <m/>
    <x v="0"/>
    <d v="2022-05-11T00:00:00"/>
    <x v="0"/>
    <s v="Sin Realizar"/>
    <s v="Fredy Alexander Castellanos Avila"/>
    <d v="2022-06-02T18:00:00"/>
    <s v="https://drive.google.com/drive/folders/1SNFYh48LmYWxeiEygGrdeWCtjnDUuGOR?usp=sharing"/>
    <s v="checked"/>
    <s v="Aprobado"/>
    <s v="checked"/>
    <s v="Aprobado"/>
    <s v="checked"/>
    <s v="Aprobado"/>
    <n v="153"/>
    <s v="Aprobado"/>
    <n v="7"/>
    <s v="Aprobado"/>
    <s v="checked"/>
    <s v="Aprobado"/>
    <s v="checked"/>
    <s v="Aprobado"/>
    <m/>
    <m/>
    <s v="Acta: falta mencionar algunas actividades y su desarrollo - Acta: falta mencionar algunas actividades y su desarrollo"/>
    <s v="Fredy Alexander Castellanos Avila"/>
    <d v="2022-06-02T18:00:00"/>
    <s v="Fernanda Salcedo"/>
    <d v="2022-05-22T19:48:00"/>
    <n v="1"/>
    <n v="1"/>
    <n v="1"/>
    <n v="1"/>
    <n v="1"/>
    <n v="1"/>
    <n v="1"/>
    <n v="1"/>
    <n v="1"/>
    <n v="1"/>
    <n v="1"/>
    <n v="1"/>
  </r>
  <r>
    <s v="Reporte Coordinadora Fernanda Salcedo.xlsx"/>
    <x v="0"/>
    <x v="9"/>
    <s v="Bogotá "/>
    <s v="BOGOTÁ, D.C."/>
    <x v="63"/>
    <n v="111001011819"/>
    <n v="106"/>
    <d v="2022-04-11T00:00:00"/>
    <d v="1899-12-30T09:30:00"/>
    <x v="0"/>
    <m/>
    <d v="2022-04-27T00:00:00"/>
    <d v="2022-05-12T00:00:00"/>
    <s v="Se reprogramó el segundo día de la visita para el 12 de mayo, por el paro nacional del pasado 28 de Abril"/>
    <d v="2022-04-27T00:00:00"/>
    <x v="0"/>
    <d v="2022-04-27T00:00:00"/>
    <x v="0"/>
    <d v="2022-04-27T00:00:00"/>
    <x v="0"/>
    <d v="2022-05-12T00:00:00"/>
    <x v="0"/>
    <d v="2022-05-12T00:00:00"/>
    <x v="0"/>
    <d v="2022-05-12T00:00:00"/>
    <x v="0"/>
    <d v="2022-04-27T00:00:00"/>
    <x v="0"/>
    <d v="2022-04-27T00:00:00"/>
    <x v="0"/>
    <d v="2022-05-12T00:00:00"/>
    <x v="0"/>
    <m/>
    <x v="0"/>
    <d v="2022-05-12T00:00:00"/>
    <x v="0"/>
    <s v="Sin Realizar"/>
    <s v="Gilberto Luna"/>
    <d v="2022-06-16T14:58:00"/>
    <s v="https://drive.google.com/drive/folders/1AkKd2HGVROH4MuCH_KEJbBXUekGVrUG_?usp=sharing"/>
    <s v="checked"/>
    <s v="Aprobado"/>
    <s v="checked"/>
    <s v="Aprobado"/>
    <s v="checked"/>
    <s v="Aprobado"/>
    <n v="135"/>
    <s v="Aprobado"/>
    <n v="23"/>
    <s v="Aprobado"/>
    <s v="checked"/>
    <s v="Aprobado"/>
    <s v="checked"/>
    <s v="Aprobado"/>
    <m/>
    <m/>
    <m/>
    <s v="Gilberto Luna"/>
    <d v="2022-06-16T14:58:00"/>
    <s v="Fernanda Salcedo"/>
    <d v="2022-05-31T16:33:00"/>
    <n v="1"/>
    <n v="1"/>
    <n v="1"/>
    <n v="1"/>
    <n v="1"/>
    <n v="1"/>
    <n v="1"/>
    <n v="1"/>
    <n v="1"/>
    <n v="1"/>
    <n v="1"/>
    <n v="1"/>
  </r>
  <r>
    <s v="Reporte Coordinadora Fernanda Salcedo.xlsx"/>
    <x v="0"/>
    <x v="9"/>
    <s v="Bogotá "/>
    <s v="BOGOTÁ, D.C."/>
    <x v="64"/>
    <n v="111001024732"/>
    <n v="107"/>
    <d v="2022-04-08T00:00:00"/>
    <d v="1899-12-30T04:30:00"/>
    <x v="0"/>
    <m/>
    <d v="2022-04-19T00:00:00"/>
    <d v="2022-04-20T00:00:00"/>
    <m/>
    <d v="2022-04-19T00:00:00"/>
    <x v="0"/>
    <d v="2022-04-19T00:00:00"/>
    <x v="0"/>
    <d v="2022-04-19T00:00:00"/>
    <x v="0"/>
    <d v="2022-04-19T00:00:00"/>
    <x v="0"/>
    <d v="2022-04-19T00:00:00"/>
    <x v="0"/>
    <d v="2022-04-19T00:00:00"/>
    <x v="0"/>
    <d v="2022-04-19T00:00:00"/>
    <x v="0"/>
    <d v="2022-04-20T00:00:00"/>
    <x v="0"/>
    <d v="2022-04-20T00:00:00"/>
    <x v="0"/>
    <m/>
    <x v="0"/>
    <d v="2022-04-20T00:00:00"/>
    <x v="0"/>
    <s v="Sin Realizar"/>
    <s v="Gilberto Luna"/>
    <d v="2022-06-16T15:00:00"/>
    <s v="https://drive.google.com/drive/folders/19iF1iJBk_duYaQDp2d_zczCMurfBmwP_?usp=sharing"/>
    <s v="checked"/>
    <s v="Aprobado"/>
    <s v="checked"/>
    <s v="Aprobado"/>
    <s v="checked"/>
    <s v="Aprobado"/>
    <n v="85"/>
    <s v="Aprobado"/>
    <n v="32"/>
    <s v="Aprobado"/>
    <s v="checked"/>
    <s v="Aprobado"/>
    <s v="checked"/>
    <s v="Aprobado"/>
    <m/>
    <m/>
    <m/>
    <s v="Gilberto Luna"/>
    <d v="2022-06-16T15:00:00"/>
    <s v="Fernanda Salcedo"/>
    <d v="2022-05-17T21:48:00"/>
    <n v="1"/>
    <n v="1"/>
    <n v="1"/>
    <n v="1"/>
    <n v="1"/>
    <n v="1"/>
    <n v="1"/>
    <n v="1"/>
    <n v="1"/>
    <n v="1"/>
    <n v="1"/>
    <n v="1"/>
  </r>
  <r>
    <s v="Reporte Coordinadora Fernanda Salcedo.xlsx"/>
    <x v="0"/>
    <x v="9"/>
    <s v="Bogotá "/>
    <s v="BOGOTÁ, D.C."/>
    <x v="65"/>
    <n v="111102000753"/>
    <n v="108"/>
    <d v="2022-04-08T00:00:00"/>
    <d v="1899-12-30T06:15:00"/>
    <x v="0"/>
    <m/>
    <d v="2022-04-29T00:00:00"/>
    <d v="2022-05-11T00:00:00"/>
    <s v="Se realizaron 3 días de visita a la sede para culminar con las actividades."/>
    <d v="2022-04-29T00:00:00"/>
    <x v="0"/>
    <d v="2022-05-11T00:00:00"/>
    <x v="0"/>
    <d v="2022-05-09T00:00:00"/>
    <x v="0"/>
    <d v="2022-05-11T00:00:00"/>
    <x v="0"/>
    <d v="2022-05-11T00:00:00"/>
    <x v="0"/>
    <d v="2022-05-11T00:00:00"/>
    <x v="0"/>
    <d v="2022-05-11T00:00:00"/>
    <x v="0"/>
    <d v="2022-04-29T00:00:00"/>
    <x v="0"/>
    <d v="2022-04-29T00:00:00"/>
    <x v="0"/>
    <m/>
    <x v="0"/>
    <d v="2022-04-29T00:00:00"/>
    <x v="0"/>
    <s v="Sin Realizar"/>
    <s v="Gilberto Luna"/>
    <d v="2022-06-16T15:01:00"/>
    <s v="https://drive.google.com/drive/folders/1jcJN29ECHoqe7DRtTejoDt0jdZugOFqd?usp=sharing"/>
    <s v="checked"/>
    <s v="Aprobado"/>
    <s v="checked"/>
    <s v="Aprobado"/>
    <s v="checked"/>
    <s v="Aprobado"/>
    <n v="136"/>
    <s v="Aprobado"/>
    <n v="10"/>
    <s v="Aprobado"/>
    <s v="checked"/>
    <s v="Aprobado"/>
    <s v="checked"/>
    <s v="Aprobado"/>
    <m/>
    <m/>
    <m/>
    <s v="Gilberto Luna"/>
    <d v="2022-06-16T15:01:00"/>
    <s v="Fernanda Salcedo"/>
    <d v="2022-05-31T17:03:00"/>
    <n v="1"/>
    <n v="1"/>
    <n v="1"/>
    <n v="1"/>
    <n v="1"/>
    <n v="1"/>
    <n v="1"/>
    <n v="1"/>
    <n v="1"/>
    <n v="1"/>
    <n v="1"/>
    <n v="1"/>
  </r>
  <r>
    <s v="Reporte Coordinadora Fernanda Salcedo.xlsx"/>
    <x v="0"/>
    <x v="9"/>
    <s v="Bogotá "/>
    <s v="BOGOTÁ, D.C."/>
    <x v="66"/>
    <n v="111769000247"/>
    <n v="109"/>
    <d v="2022-04-08T00:00:00"/>
    <d v="1899-12-30T05:30:00"/>
    <x v="0"/>
    <s v="Preocupación por necesitar a todos los docentes "/>
    <d v="2022-04-25T00:00:00"/>
    <d v="2022-04-26T00:00:00"/>
    <m/>
    <d v="2022-04-25T00:00:00"/>
    <x v="0"/>
    <d v="2022-04-25T00:00:00"/>
    <x v="0"/>
    <d v="2022-04-25T00:00:00"/>
    <x v="0"/>
    <d v="2022-04-25T00:00:00"/>
    <x v="0"/>
    <d v="2022-04-25T00:00:00"/>
    <x v="0"/>
    <d v="2022-04-25T00:00:00"/>
    <x v="0"/>
    <d v="2022-04-25T00:00:00"/>
    <x v="0"/>
    <d v="2022-04-26T00:00:00"/>
    <x v="0"/>
    <d v="2022-04-26T00:00:00"/>
    <x v="0"/>
    <m/>
    <x v="0"/>
    <d v="2022-04-26T00:00:00"/>
    <x v="0"/>
    <s v="Sin Realizar"/>
    <s v="Gilberto Luna"/>
    <d v="2022-05-23T12:09:00"/>
    <s v="https://drive.google.com/drive/folders/1e6LpnsenaDPim5UcrTYwcMncrOpuNATD?usp=sharing"/>
    <s v="checked"/>
    <s v="Aprobado"/>
    <s v="checked"/>
    <s v="Aprobado"/>
    <s v="checked"/>
    <s v="Aprobado"/>
    <n v="122"/>
    <s v="Aprobado"/>
    <n v="16"/>
    <s v="Aprobado"/>
    <s v="checked"/>
    <s v="Aprobado"/>
    <s v="checked"/>
    <s v="Aprobado"/>
    <m/>
    <m/>
    <m/>
    <s v="Gilberto Luna"/>
    <d v="2022-05-23T12:09:00"/>
    <s v="Fernanda Salcedo"/>
    <d v="2022-05-22T18:43:00"/>
    <n v="1"/>
    <n v="1"/>
    <n v="1"/>
    <n v="1"/>
    <n v="1"/>
    <n v="1"/>
    <n v="1"/>
    <n v="1"/>
    <n v="1"/>
    <n v="1"/>
    <n v="1"/>
    <n v="1"/>
  </r>
  <r>
    <s v="Reporte Coordinadora Fernanda Salcedo.xlsx"/>
    <x v="0"/>
    <x v="9"/>
    <s v="Bogotá "/>
    <s v="BOGOTÁ, D.C."/>
    <x v="67"/>
    <n v="111001019411"/>
    <n v="110"/>
    <d v="2022-04-08T00:00:00"/>
    <d v="1899-12-30T05:00:00"/>
    <x v="0"/>
    <s v="Preocupación por necesitar a todos los docentes "/>
    <d v="2022-04-21T00:00:00"/>
    <d v="2022-04-22T00:00:00"/>
    <m/>
    <d v="2022-04-21T00:00:00"/>
    <x v="0"/>
    <d v="2022-04-21T00:00:00"/>
    <x v="0"/>
    <d v="2022-04-21T00:00:00"/>
    <x v="0"/>
    <d v="2022-04-21T00:00:00"/>
    <x v="0"/>
    <d v="2022-04-21T00:00:00"/>
    <x v="0"/>
    <d v="2022-04-21T00:00:00"/>
    <x v="0"/>
    <d v="2022-04-22T00:00:00"/>
    <x v="0"/>
    <d v="2022-04-22T00:00:00"/>
    <x v="0"/>
    <d v="2022-04-22T00:00:00"/>
    <x v="0"/>
    <m/>
    <x v="0"/>
    <d v="2022-04-22T00:00:00"/>
    <x v="0"/>
    <s v="Sin Realizar"/>
    <s v="Gilberto Luna"/>
    <d v="2022-05-23T12:10:00"/>
    <s v="https://drive.google.com/drive/folders/1_MCgy3CDG9bWFeW-9ZfIdpwuMlje7W7Z?usp=sharing"/>
    <s v="checked"/>
    <s v="Aprobado"/>
    <s v="checked"/>
    <s v="Aprobado"/>
    <s v="checked"/>
    <s v="Aprobado"/>
    <n v="123"/>
    <s v="Aprobado"/>
    <n v="20"/>
    <s v="Aprobado"/>
    <s v="checked"/>
    <s v="Aprobado"/>
    <s v="checked"/>
    <s v="Aprobado"/>
    <m/>
    <m/>
    <m/>
    <s v="Gilberto Luna"/>
    <d v="2022-05-23T12:10:00"/>
    <s v="Fernanda Salcedo"/>
    <d v="2022-05-17T21:50:00"/>
    <n v="1"/>
    <n v="1"/>
    <n v="1"/>
    <n v="1"/>
    <n v="1"/>
    <n v="1"/>
    <n v="1"/>
    <n v="1"/>
    <n v="1"/>
    <n v="1"/>
    <n v="1"/>
    <n v="1"/>
  </r>
  <r>
    <s v="Reporte Coordinadora Fernanda Salcedo.xlsx"/>
    <x v="0"/>
    <x v="9"/>
    <s v="San Andrés"/>
    <s v="SAN ANDRÉS"/>
    <x v="68"/>
    <n v="188001000071"/>
    <n v="111"/>
    <d v="2022-04-11T00:00:00"/>
    <d v="1899-12-30T09:30:00"/>
    <x v="0"/>
    <m/>
    <d v="2022-05-05T00:00:00"/>
    <d v="2022-05-06T00:00:00"/>
    <m/>
    <d v="2022-05-05T00:00:00"/>
    <x v="0"/>
    <d v="2022-05-05T00:00:00"/>
    <x v="0"/>
    <d v="2022-05-05T00:00:00"/>
    <x v="0"/>
    <d v="2022-05-05T00:00:00"/>
    <x v="0"/>
    <d v="2022-05-05T00:00:00"/>
    <x v="0"/>
    <d v="2022-05-05T00:00:00"/>
    <x v="0"/>
    <d v="2022-05-06T00:00:00"/>
    <x v="0"/>
    <d v="2022-05-05T00:00:00"/>
    <x v="0"/>
    <d v="2022-05-05T00:00:00"/>
    <x v="0"/>
    <m/>
    <x v="0"/>
    <d v="2022-05-05T00:00:00"/>
    <x v="0"/>
    <s v="Sin Realizar"/>
    <s v="Gilberto Luna"/>
    <d v="2022-06-02T11:20:00"/>
    <s v="https://drive.google.com/drive/folders/1SJz9nZqvrVpvUplSErPOmyI8kzVuEah6?usp=sharing"/>
    <s v="checked"/>
    <s v="Aprobado"/>
    <s v="checked"/>
    <s v="Aprobado"/>
    <s v="checked"/>
    <s v="Aprobado"/>
    <n v="57"/>
    <s v="Aprobado"/>
    <n v="9"/>
    <s v="Aprobado"/>
    <s v="checked"/>
    <s v="Aprobado"/>
    <s v="checked"/>
    <s v="Aprobado"/>
    <m/>
    <m/>
    <m/>
    <s v="Gilberto Luna"/>
    <d v="2022-05-23T12:09:00"/>
    <s v="Fernanda Salcedo"/>
    <d v="2022-05-31T16:38:00"/>
    <n v="1"/>
    <n v="1"/>
    <n v="1"/>
    <n v="1"/>
    <n v="1"/>
    <n v="1"/>
    <n v="1"/>
    <n v="1"/>
    <n v="1"/>
    <n v="1"/>
    <n v="1"/>
    <n v="1"/>
  </r>
  <r>
    <s v="Reporte Coordinadora Fernanda Salcedo.xlsx"/>
    <x v="0"/>
    <x v="9"/>
    <s v="San Andrés"/>
    <s v="SAN ANDRÉS"/>
    <x v="69"/>
    <n v="288001000431"/>
    <n v="112"/>
    <d v="2022-04-08T00:00:00"/>
    <d v="1899-12-30T06:00:00"/>
    <x v="0"/>
    <m/>
    <d v="2022-05-03T00:00:00"/>
    <d v="2022-05-04T00:00:00"/>
    <m/>
    <d v="2022-05-03T00:00:00"/>
    <x v="0"/>
    <d v="2022-05-03T00:00:00"/>
    <x v="0"/>
    <d v="2022-05-03T00:00:00"/>
    <x v="0"/>
    <d v="2022-05-04T00:00:00"/>
    <x v="0"/>
    <d v="2022-05-03T00:00:00"/>
    <x v="0"/>
    <d v="2022-05-04T00:00:00"/>
    <x v="0"/>
    <d v="2022-05-04T00:00:00"/>
    <x v="0"/>
    <d v="2022-05-03T00:00:00"/>
    <x v="0"/>
    <d v="2022-05-03T00:00:00"/>
    <x v="0"/>
    <m/>
    <x v="0"/>
    <d v="2022-05-03T00:00:00"/>
    <x v="0"/>
    <s v="Sin Realizar"/>
    <s v="Gilberto Luna"/>
    <d v="2022-05-23T12:10:00"/>
    <s v="https://drive.google.com/drive/folders/1yV7NSJ0fgptGUs0IojQVYAlGDM9Tzm8n?usp=sharing"/>
    <s v="checked"/>
    <s v="Aprobado"/>
    <s v="checked"/>
    <s v="Aprobado"/>
    <s v="checked"/>
    <s v="Aprobado"/>
    <n v="56"/>
    <s v="Aprobado"/>
    <n v="21"/>
    <s v="Aprobado"/>
    <s v="checked"/>
    <s v="Aprobado"/>
    <s v="checked"/>
    <s v="Aprobado"/>
    <m/>
    <m/>
    <m/>
    <s v="Gilberto Luna"/>
    <d v="2022-05-23T12:10:00"/>
    <s v="Fernanda Salcedo"/>
    <d v="2022-05-22T18:38:00"/>
    <n v="1"/>
    <n v="1"/>
    <n v="1"/>
    <n v="1"/>
    <n v="1"/>
    <n v="1"/>
    <n v="1"/>
    <n v="1"/>
    <n v="1"/>
    <n v="1"/>
    <n v="1"/>
    <n v="1"/>
  </r>
  <r>
    <s v="Reporte Coordinadora Fernanda Salcedo.xlsx"/>
    <x v="0"/>
    <x v="10"/>
    <s v="Bolívar"/>
    <s v="CARTAGENA"/>
    <x v="70"/>
    <n v="113001002057"/>
    <n v="120"/>
    <d v="2022-04-18T00:00:00"/>
    <d v="1899-12-30T04:30:00"/>
    <x v="0"/>
    <m/>
    <d v="2022-05-19T00:00:00"/>
    <d v="2022-05-20T00:00:00"/>
    <m/>
    <d v="2022-05-12T00:00:00"/>
    <x v="0"/>
    <d v="2022-05-02T00:00:00"/>
    <x v="0"/>
    <d v="2022-05-12T00:00:00"/>
    <x v="0"/>
    <d v="2022-05-19T00:00:00"/>
    <x v="0"/>
    <d v="2022-05-02T00:00:00"/>
    <x v="0"/>
    <d v="2022-05-19T00:00:00"/>
    <x v="0"/>
    <d v="2022-05-19T00:00:00"/>
    <x v="0"/>
    <d v="2022-05-12T00:00:00"/>
    <x v="0"/>
    <d v="2022-05-12T00:00:00"/>
    <x v="0"/>
    <m/>
    <x v="0"/>
    <d v="2022-05-12T00:00:00"/>
    <x v="0"/>
    <s v="Sin Realizar"/>
    <s v="iriamGanem"/>
    <d v="2022-06-08T00:54:00"/>
    <s v="https://drive.google.com/drive/u/4/folders/13OQrTVr0ClhAFF9uqp_YRzwBCgybzsQx"/>
    <s v="checked"/>
    <s v="Aprobado"/>
    <s v="checked"/>
    <s v="Aprobado"/>
    <s v="checked"/>
    <s v="Aprobado"/>
    <n v="108"/>
    <s v="Aprobado"/>
    <n v="30"/>
    <s v="Aprobado"/>
    <s v="checked"/>
    <s v="Aprobado"/>
    <s v="checked"/>
    <s v="Aprobado"/>
    <m/>
    <m/>
    <m/>
    <s v="iriamGanem"/>
    <d v="2022-06-08T00:54:00"/>
    <s v="Fernanda Salcedo"/>
    <d v="2022-06-03T18:52:00"/>
    <n v="1"/>
    <n v="1"/>
    <n v="1"/>
    <n v="1"/>
    <n v="1"/>
    <n v="1"/>
    <n v="1"/>
    <n v="1"/>
    <n v="1"/>
    <n v="1"/>
    <n v="1"/>
    <n v="1"/>
  </r>
  <r>
    <s v="Reporte Coordinadora Fernanda Salcedo.xlsx"/>
    <x v="0"/>
    <x v="10"/>
    <s v="Bolívar"/>
    <s v="CARTAGENA"/>
    <x v="71"/>
    <n v="113001000879"/>
    <n v="121"/>
    <d v="2022-04-13T00:00:00"/>
    <d v="1899-12-30T02:05:00"/>
    <x v="0"/>
    <m/>
    <d v="2022-04-22T00:00:00"/>
    <d v="2022-04-25T00:00:00"/>
    <m/>
    <d v="2022-04-22T00:00:00"/>
    <x v="0"/>
    <d v="2022-04-22T00:00:00"/>
    <x v="0"/>
    <d v="2022-04-22T00:00:00"/>
    <x v="0"/>
    <d v="2022-04-25T00:00:00"/>
    <x v="0"/>
    <d v="2022-04-22T00:00:00"/>
    <x v="0"/>
    <d v="2022-04-25T00:00:00"/>
    <x v="0"/>
    <d v="2022-04-22T00:00:00"/>
    <x v="0"/>
    <d v="2022-04-22T00:00:00"/>
    <x v="0"/>
    <d v="2022-04-22T00:00:00"/>
    <x v="0"/>
    <m/>
    <x v="0"/>
    <d v="2022-04-25T00:00:00"/>
    <x v="0"/>
    <s v="Sin Realizar"/>
    <s v="Fernanda Salcedo"/>
    <d v="2022-06-06T10:20:00"/>
    <s v="https://drive.google.com/drive/u/4/folders/1NU5W3qVM0MZEIIv1q9SZxS8lzjRuQei3"/>
    <s v="checked"/>
    <s v="Aprobado"/>
    <s v="checked"/>
    <s v="Aprobado"/>
    <s v="checked"/>
    <s v="Aprobado"/>
    <n v="129"/>
    <s v="Aprobado"/>
    <n v="27"/>
    <s v="Aprobado"/>
    <s v="checked"/>
    <s v="Aprobado"/>
    <s v="checked"/>
    <s v="Aprobado"/>
    <m/>
    <m/>
    <s v="Encuesta a directivos: debe aplicarse al menos a dos"/>
    <s v="iriamGanem"/>
    <d v="2022-06-05T22:11:00"/>
    <s v="Fernanda Salcedo"/>
    <d v="2022-06-06T10:20:00"/>
    <n v="1"/>
    <n v="1"/>
    <n v="1"/>
    <n v="1"/>
    <n v="1"/>
    <n v="1"/>
    <n v="1"/>
    <n v="1"/>
    <n v="1"/>
    <n v="1"/>
    <n v="1"/>
    <n v="1"/>
  </r>
  <r>
    <s v="Reporte Coordinadora Fernanda Salcedo.xlsx"/>
    <x v="0"/>
    <x v="10"/>
    <s v="Bolívar"/>
    <s v="CARTAGENA"/>
    <x v="72"/>
    <n v="213001002809"/>
    <n v="122"/>
    <d v="2022-04-13T00:00:00"/>
    <d v="1899-12-30T02:17:00"/>
    <x v="0"/>
    <m/>
    <d v="2022-05-02T00:00:00"/>
    <d v="2022-05-06T00:00:00"/>
    <m/>
    <d v="2022-05-02T00:00:00"/>
    <x v="0"/>
    <d v="2022-05-06T00:00:00"/>
    <x v="0"/>
    <d v="2022-05-02T00:00:00"/>
    <x v="0"/>
    <d v="2022-05-06T00:00:00"/>
    <x v="0"/>
    <d v="2022-05-02T00:00:00"/>
    <x v="0"/>
    <d v="2022-05-06T00:00:00"/>
    <x v="0"/>
    <d v="2022-05-02T00:00:00"/>
    <x v="0"/>
    <d v="2022-05-02T00:00:00"/>
    <x v="0"/>
    <d v="2022-05-02T00:00:00"/>
    <x v="0"/>
    <m/>
    <x v="0"/>
    <d v="2022-05-02T00:00:00"/>
    <x v="0"/>
    <s v="Sin Realizar"/>
    <s v="Fernanda Salcedo"/>
    <d v="2022-06-07T20:38:00"/>
    <s v="https://drive.google.com/drive/u/1/folders/1FHIWUj5jFWQZb95nyBCm4czqoWbdixv8"/>
    <s v="checked"/>
    <s v="Aprobado"/>
    <s v="checked"/>
    <s v="Aprobado"/>
    <s v="checked"/>
    <s v="Aprobado"/>
    <n v="85"/>
    <s v="Aprobado"/>
    <n v="12"/>
    <s v="Aprobado"/>
    <s v="checked"/>
    <s v="Aprobado"/>
    <s v="checked"/>
    <s v="Aprobado"/>
    <m/>
    <m/>
    <m/>
    <s v="iriamGanem"/>
    <d v="2022-06-03T17:07:00"/>
    <s v="Fernanda Salcedo"/>
    <d v="2022-06-07T20:38:00"/>
    <n v="1"/>
    <n v="1"/>
    <n v="1"/>
    <n v="1"/>
    <n v="1"/>
    <n v="1"/>
    <n v="1"/>
    <n v="1"/>
    <n v="1"/>
    <n v="1"/>
    <n v="1"/>
    <n v="1"/>
  </r>
  <r>
    <s v="Reporte Coordinadora Fernanda Salcedo.xlsx"/>
    <x v="0"/>
    <x v="10"/>
    <s v="Bolívar"/>
    <s v="CARTAGENA"/>
    <x v="73"/>
    <n v="113001013814"/>
    <n v="123"/>
    <d v="2022-04-18T00:00:00"/>
    <d v="1899-12-30T05:00:00"/>
    <x v="0"/>
    <m/>
    <d v="2022-05-26T00:00:00"/>
    <d v="2022-05-27T00:00:00"/>
    <m/>
    <d v="2022-05-09T00:00:00"/>
    <x v="0"/>
    <d v="2022-05-09T00:00:00"/>
    <x v="0"/>
    <d v="2022-05-09T00:00:00"/>
    <x v="0"/>
    <d v="2022-06-07T00:00:00"/>
    <x v="0"/>
    <d v="2022-05-09T00:00:00"/>
    <x v="0"/>
    <d v="2022-06-07T00:00:00"/>
    <x v="0"/>
    <d v="2022-05-26T00:00:00"/>
    <x v="0"/>
    <d v="2022-05-09T00:00:00"/>
    <x v="0"/>
    <d v="2022-05-09T00:00:00"/>
    <x v="0"/>
    <m/>
    <x v="0"/>
    <d v="2022-05-09T00:00:00"/>
    <x v="0"/>
    <s v="Sin Realizar"/>
    <s v="iriamGanem"/>
    <d v="2022-06-08T00:53:00"/>
    <s v="https://drive.google.com/drive/u/4/folders/1nhni9GRzHD0QVkVNCFDalm9dF4PDmyyv"/>
    <s v="checked"/>
    <s v="Aprobado"/>
    <s v="checked"/>
    <s v="Aprobado"/>
    <s v="checked"/>
    <s v="Aprobado"/>
    <n v="71"/>
    <s v="Aprobado"/>
    <n v="12"/>
    <s v="Aprobado"/>
    <s v="checked"/>
    <s v="Aprobado"/>
    <s v="checked"/>
    <s v="Aprobado"/>
    <m/>
    <m/>
    <m/>
    <s v="iriamGanem"/>
    <d v="2022-06-08T00:53:00"/>
    <s v="Fernanda Salcedo"/>
    <d v="2022-06-05T19:17:00"/>
    <n v="1"/>
    <n v="1"/>
    <n v="1"/>
    <n v="1"/>
    <n v="1"/>
    <n v="1"/>
    <n v="1"/>
    <n v="1"/>
    <n v="1"/>
    <n v="1"/>
    <n v="1"/>
    <n v="1"/>
  </r>
  <r>
    <s v="Reporte Coordinadora Fernanda Salcedo.xlsx"/>
    <x v="0"/>
    <x v="10"/>
    <s v="Bolívar"/>
    <s v="CARTAGENA"/>
    <x v="74"/>
    <n v="213001027020"/>
    <n v="124"/>
    <d v="2022-04-13T00:00:00"/>
    <d v="1899-12-30T02:25:00"/>
    <x v="0"/>
    <m/>
    <d v="2022-05-10T00:00:00"/>
    <d v="2022-05-11T00:00:00"/>
    <m/>
    <d v="2022-05-10T00:00:00"/>
    <x v="0"/>
    <d v="2022-05-10T00:00:00"/>
    <x v="0"/>
    <d v="2022-05-10T00:00:00"/>
    <x v="0"/>
    <d v="2022-05-10T00:00:00"/>
    <x v="0"/>
    <d v="2022-05-10T00:00:00"/>
    <x v="0"/>
    <d v="2022-05-10T00:00:00"/>
    <x v="0"/>
    <d v="2022-05-11T00:00:00"/>
    <x v="0"/>
    <d v="2022-05-10T00:00:00"/>
    <x v="0"/>
    <d v="2022-05-10T00:00:00"/>
    <x v="0"/>
    <m/>
    <x v="0"/>
    <d v="2022-05-10T00:00:00"/>
    <x v="0"/>
    <s v="Sin Realizar"/>
    <s v="iriamGanem"/>
    <d v="2022-06-08T00:53:00"/>
    <s v="https://drive.google.com/drive/u/1/folders/1_9e-FYyeB4NNh-d9wJQshy_M1GaB9fne"/>
    <s v="checked"/>
    <s v="Aprobado"/>
    <s v="checked"/>
    <s v="Aprobado"/>
    <s v="checked"/>
    <s v="Aprobado"/>
    <n v="50"/>
    <s v="Aprobado"/>
    <n v="10"/>
    <s v="Aprobado"/>
    <s v="checked"/>
    <s v="Aprobado"/>
    <s v="checked"/>
    <s v="Aprobado"/>
    <m/>
    <m/>
    <m/>
    <s v="iriamGanem"/>
    <d v="2022-06-08T00:53:00"/>
    <s v="Fernanda Salcedo"/>
    <d v="2022-06-06T10:20:00"/>
    <n v="1"/>
    <n v="1"/>
    <n v="1"/>
    <n v="1"/>
    <n v="1"/>
    <n v="1"/>
    <n v="1"/>
    <n v="1"/>
    <n v="1"/>
    <n v="1"/>
    <n v="1"/>
    <n v="1"/>
  </r>
  <r>
    <s v="Reporte Coordinadora Fernanda Salcedo.xlsx"/>
    <x v="0"/>
    <x v="10"/>
    <s v="Bolívar"/>
    <s v="CARTAGENA"/>
    <x v="75"/>
    <n v="113001003061"/>
    <n v="125"/>
    <d v="2022-05-26T00:00:00"/>
    <d v="1899-12-30T11:00:00"/>
    <x v="0"/>
    <m/>
    <d v="2022-06-03T00:00:00"/>
    <d v="2022-06-06T00:00:00"/>
    <m/>
    <d v="2022-06-03T00:00:00"/>
    <x v="0"/>
    <d v="2022-06-06T00:00:00"/>
    <x v="0"/>
    <d v="2022-06-03T00:00:00"/>
    <x v="0"/>
    <d v="2022-06-15T00:00:00"/>
    <x v="0"/>
    <d v="2022-06-06T00:00:00"/>
    <x v="0"/>
    <d v="2022-06-15T00:00:00"/>
    <x v="0"/>
    <d v="2022-06-06T00:00:00"/>
    <x v="0"/>
    <d v="2022-06-03T00:00:00"/>
    <x v="0"/>
    <d v="2022-06-03T00:00:00"/>
    <x v="0"/>
    <d v="2022-06-06T00:00:00"/>
    <x v="1"/>
    <d v="2022-06-03T00:00:00"/>
    <x v="0"/>
    <s v="Sin Realizar"/>
    <s v="iriamGanem"/>
    <d v="2022-06-16T19:10:00"/>
    <s v="https://drive.google.com/drive/u/4/folders/1KkMoAUHw6pGnCkdGZI0MMU2W6abwGJEr"/>
    <s v="checked"/>
    <s v="Aprobado"/>
    <s v="checked"/>
    <s v="Aprobado"/>
    <s v="checked"/>
    <s v="Aprobado"/>
    <n v="74"/>
    <s v="Aprobado"/>
    <n v="11"/>
    <s v="Aprobado"/>
    <s v="checked"/>
    <s v="Aprobado"/>
    <s v="checked"/>
    <s v="Aprobado"/>
    <m/>
    <m/>
    <m/>
    <s v="iriamGanem"/>
    <d v="2022-06-16T19:10:00"/>
    <s v="Fernanda Salcedo"/>
    <d v="2022-06-09T15:19:00"/>
    <n v="1"/>
    <n v="1"/>
    <n v="1"/>
    <n v="1"/>
    <n v="1"/>
    <n v="1"/>
    <n v="1"/>
    <n v="1"/>
    <n v="1"/>
    <n v="1"/>
    <n v="1"/>
    <n v="1"/>
  </r>
  <r>
    <s v="Reporte Coordinadora Fernanda Salcedo.xlsx"/>
    <x v="0"/>
    <x v="10"/>
    <s v="Bolívar"/>
    <s v="CARTAGENA"/>
    <x v="76"/>
    <n v="113001029851"/>
    <n v="126"/>
    <d v="2022-04-13T00:00:00"/>
    <d v="1899-12-30T02:43:00"/>
    <x v="0"/>
    <m/>
    <d v="2022-06-01T00:00:00"/>
    <d v="2022-06-02T00:00:00"/>
    <m/>
    <d v="2022-05-16T00:00:00"/>
    <x v="0"/>
    <d v="2022-05-12T00:00:00"/>
    <x v="0"/>
    <d v="2022-05-16T00:00:00"/>
    <x v="0"/>
    <d v="2022-05-16T00:00:00"/>
    <x v="0"/>
    <d v="2022-05-10T00:00:00"/>
    <x v="0"/>
    <d v="2022-05-16T00:00:00"/>
    <x v="0"/>
    <d v="2022-05-16T00:00:00"/>
    <x v="0"/>
    <d v="2022-05-12T00:00:00"/>
    <x v="0"/>
    <d v="2022-05-12T00:00:00"/>
    <x v="0"/>
    <m/>
    <x v="0"/>
    <d v="2022-05-11T00:00:00"/>
    <x v="0"/>
    <s v="Sin Realizar"/>
    <s v="Fernanda Salcedo"/>
    <d v="2022-06-06T10:16:00"/>
    <s v="https://drive.google.com/drive/u/4/folders/1itWHs-LBgG8mfLtfz8XiGe1Wkw8eMAkB"/>
    <s v="checked"/>
    <s v="Aprobado"/>
    <s v="checked"/>
    <s v="Aprobado"/>
    <s v="checked"/>
    <s v="Aprobado"/>
    <n v="46"/>
    <s v="Aprobado"/>
    <n v="45"/>
    <s v="Aprobado"/>
    <s v="checked"/>
    <s v="Aprobado"/>
    <s v="checked"/>
    <s v="Aprobado"/>
    <m/>
    <m/>
    <m/>
    <s v="iriamGanem"/>
    <d v="2022-06-05T22:21:00"/>
    <s v="Fernanda Salcedo"/>
    <d v="2022-06-06T10:16:00"/>
    <n v="1"/>
    <n v="1"/>
    <n v="1"/>
    <n v="1"/>
    <n v="1"/>
    <n v="1"/>
    <n v="1"/>
    <n v="1"/>
    <n v="1"/>
    <n v="1"/>
    <n v="1"/>
    <n v="1"/>
  </r>
  <r>
    <s v="Reporte Coordinadora Fernanda Salcedo.xlsx"/>
    <x v="0"/>
    <x v="11"/>
    <s v="Bolívar"/>
    <s v="CARTAGENA"/>
    <x v="77"/>
    <n v="113001009281"/>
    <n v="141"/>
    <d v="2022-04-04T00:00:00"/>
    <d v="1899-12-30T15:30:00"/>
    <x v="0"/>
    <m/>
    <d v="2022-04-22T00:00:00"/>
    <d v="2022-04-26T00:00:00"/>
    <m/>
    <d v="2022-04-22T00:00:00"/>
    <x v="0"/>
    <m/>
    <x v="0"/>
    <d v="2022-04-22T00:00:00"/>
    <x v="0"/>
    <d v="2022-04-22T00:00:00"/>
    <x v="0"/>
    <d v="2022-04-22T00:00:00"/>
    <x v="0"/>
    <d v="2022-04-22T00:00:00"/>
    <x v="0"/>
    <d v="2022-05-10T00:00:00"/>
    <x v="0"/>
    <m/>
    <x v="0"/>
    <m/>
    <x v="0"/>
    <m/>
    <x v="0"/>
    <m/>
    <x v="0"/>
    <s v="Sin Realizar"/>
    <s v="Fernanda Salcedo"/>
    <d v="2022-06-02T21:43:00"/>
    <s v="https://drive.google.com/drive/folders/1-1TmYlwE49UEB1LM42l0BVecnaY9zAJt?usp=sharing"/>
    <s v="checked"/>
    <s v="Aprobado"/>
    <s v="checked"/>
    <s v="Aprobado"/>
    <s v="checked"/>
    <s v="Aprobado"/>
    <n v="114"/>
    <s v="Aprobado"/>
    <n v="5"/>
    <s v="Aprobado"/>
    <s v="checked"/>
    <s v="Aprobado"/>
    <s v="checked"/>
    <s v="Aprobado"/>
    <m/>
    <m/>
    <s v="Acta: al parecer quedó un dato pendiente."/>
    <s v="Jhon Jairo Balcarcel Garces"/>
    <d v="2022-05-24T19:08:00"/>
    <s v="Fernanda Salcedo"/>
    <d v="2022-06-02T21:43:00"/>
    <n v="1"/>
    <n v="1"/>
    <n v="1"/>
    <n v="1"/>
    <n v="1"/>
    <n v="1"/>
    <n v="1"/>
    <n v="1"/>
    <n v="1"/>
    <n v="1"/>
    <n v="1"/>
    <n v="1"/>
  </r>
  <r>
    <s v="Reporte Coordinadora Fernanda Salcedo.xlsx"/>
    <x v="0"/>
    <x v="11"/>
    <s v="Bolívar"/>
    <s v="CARTAGENA"/>
    <x v="78"/>
    <n v="113001001719"/>
    <n v="142"/>
    <d v="2022-04-04T00:00:00"/>
    <d v="1899-12-30T15:45:00"/>
    <x v="0"/>
    <m/>
    <d v="2022-04-22T00:00:00"/>
    <d v="2022-05-05T00:00:00"/>
    <s v="Se realizan tres visitas , la ultima se programa para el 05 de Mayo"/>
    <d v="2022-04-22T00:00:00"/>
    <x v="0"/>
    <d v="2022-04-22T00:00:00"/>
    <x v="0"/>
    <d v="2022-04-22T00:00:00"/>
    <x v="0"/>
    <d v="2022-06-02T00:00:00"/>
    <x v="0"/>
    <d v="2022-04-22T00:00:00"/>
    <x v="0"/>
    <d v="2022-06-06T00:00:00"/>
    <x v="0"/>
    <m/>
    <x v="0"/>
    <m/>
    <x v="0"/>
    <m/>
    <x v="0"/>
    <m/>
    <x v="0"/>
    <m/>
    <x v="0"/>
    <s v="Sin Realizar"/>
    <s v="Jhon Jairo Balcarcel Garces"/>
    <d v="2022-06-07T20:00:00"/>
    <s v="https://drive.google.com/drive/folders/1RijTcUfs25gPhINzwBvGfFnftnlnVG9g?usp=sharing"/>
    <s v="checked"/>
    <s v="Aprobado"/>
    <s v="checked"/>
    <s v="Aprobado"/>
    <s v="checked"/>
    <s v="Aprobado"/>
    <n v="103"/>
    <s v="Aprobado"/>
    <n v="5"/>
    <s v="Aprobado"/>
    <s v="checked"/>
    <s v="Aprobado"/>
    <s v="checked"/>
    <s v="Aprobado"/>
    <m/>
    <m/>
    <s v="Encuesta directivos: debe aplicarse a mínimo 2"/>
    <s v="Jhon Jairo Balcarcel Garces"/>
    <d v="2022-05-14T07:08:00"/>
    <s v="Fernanda Salcedo"/>
    <d v="2022-06-07T15:51:00"/>
    <n v="1"/>
    <n v="1"/>
    <n v="1"/>
    <n v="1"/>
    <n v="1"/>
    <n v="1"/>
    <n v="1"/>
    <n v="1"/>
    <n v="1"/>
    <n v="1"/>
    <n v="1"/>
    <n v="1"/>
  </r>
  <r>
    <s v="Reporte Coordinadora Fernanda Salcedo.xlsx"/>
    <x v="0"/>
    <x v="11"/>
    <s v="Bolívar"/>
    <s v="CARTAGENA"/>
    <x v="79"/>
    <n v="113001003274"/>
    <n v="143"/>
    <d v="2022-05-18T00:00:00"/>
    <d v="1899-12-30T16:00:00"/>
    <x v="0"/>
    <s v="A partir del día jueves, es posible establecer un espacio para una Reunión sobre el proyecto."/>
    <d v="2022-05-27T00:00:00"/>
    <d v="2022-06-09T00:00:00"/>
    <s v="NO se concreta fecha de la visita 2 debido a las multiples actividades con las cuales cuenta la institución, luego de reunion de directivos docentes proxima semana se concretará una fecha ya que los estudiantes se encuentran en pruebas avancemos"/>
    <d v="2022-05-27T00:00:00"/>
    <x v="0"/>
    <d v="2022-06-09T00:00:00"/>
    <x v="0"/>
    <d v="2022-06-17T00:00:00"/>
    <x v="0"/>
    <d v="2022-06-17T00:00:00"/>
    <x v="0"/>
    <d v="2022-06-09T00:00:00"/>
    <x v="0"/>
    <d v="2022-06-17T00:00:00"/>
    <x v="0"/>
    <d v="2022-06-09T00:00:00"/>
    <x v="0"/>
    <m/>
    <x v="0"/>
    <m/>
    <x v="0"/>
    <m/>
    <x v="0"/>
    <m/>
    <x v="0"/>
    <s v="Sin Realizar"/>
    <s v="Fernanda Salcedo"/>
    <d v="2022-06-21T09:10:00"/>
    <s v="https://drive.google.com/drive/folders/1nxPRVxhimUKCjpzLoC3Vp5Ly-88o7MaH?usp=sharing"/>
    <s v="checked"/>
    <s v="Aprobado"/>
    <s v="checked"/>
    <s v="Aprobado"/>
    <s v="checked"/>
    <s v="Aprobado"/>
    <n v="48"/>
    <s v="Aprobado"/>
    <n v="10"/>
    <s v="Aprobado"/>
    <s v="checked"/>
    <s v="Aprobado"/>
    <s v="checked"/>
    <s v="Aprobado"/>
    <m/>
    <m/>
    <m/>
    <s v="Jhon Jairo Balcarcel Garces"/>
    <d v="2022-06-17T11:06:00"/>
    <s v="Fernanda Salcedo"/>
    <d v="2022-06-21T09:10:00"/>
    <n v="1"/>
    <n v="1"/>
    <n v="1"/>
    <n v="1"/>
    <n v="1"/>
    <n v="1"/>
    <n v="1"/>
    <n v="1"/>
    <n v="1"/>
    <n v="1"/>
    <n v="1"/>
    <n v="1"/>
  </r>
  <r>
    <s v="Reporte Coordinadora Fernanda Salcedo.xlsx"/>
    <x v="0"/>
    <x v="11"/>
    <s v="Bolívar"/>
    <s v="CARTAGENA"/>
    <x v="80"/>
    <n v="113001004254"/>
    <n v="144"/>
    <d v="2022-04-04T00:00:00"/>
    <d v="1899-12-30T09:00:00"/>
    <x v="0"/>
    <m/>
    <d v="2022-04-19T00:00:00"/>
    <d v="2022-04-26T00:00:00"/>
    <s v="Se realiza socialización a docentes, se reprograman las actividades con los estudiantes Martes 03 de Mayo"/>
    <d v="2022-04-19T00:00:00"/>
    <x v="0"/>
    <d v="2022-04-20T00:00:00"/>
    <x v="0"/>
    <d v="2022-05-20T00:00:00"/>
    <x v="0"/>
    <d v="2022-04-26T00:00:00"/>
    <x v="0"/>
    <m/>
    <x v="0"/>
    <d v="2022-04-27T00:00:00"/>
    <x v="0"/>
    <m/>
    <x v="0"/>
    <m/>
    <x v="0"/>
    <m/>
    <x v="0"/>
    <m/>
    <x v="0"/>
    <m/>
    <x v="0"/>
    <s v="Sin Realizar"/>
    <s v="Fernanda Salcedo"/>
    <d v="2022-06-05T18:54:00"/>
    <s v="https://drive.google.com/drive/folders/1qeeF5E-NulynEjbhNruwXO5lcW868OSH?usp=sharing"/>
    <s v="checked"/>
    <s v="Aprobado"/>
    <s v="checked"/>
    <s v="Aprobado"/>
    <s v="checked"/>
    <s v="Aprobado"/>
    <n v="120"/>
    <s v="Aprobado"/>
    <n v="5"/>
    <s v="Aprobado"/>
    <s v="checked"/>
    <s v="Aprobado"/>
    <s v="checked"/>
    <s v="Aprobado"/>
    <m/>
    <m/>
    <s v="Cuestionario docentes: 0 Encuesta directivos: debe aplicarse a mínimo 2"/>
    <s v="Jhon Jairo Balcarcel Garces"/>
    <d v="2022-05-31T15:28:00"/>
    <s v="Fernanda Salcedo"/>
    <d v="2022-06-05T18:54:00"/>
    <n v="1"/>
    <n v="1"/>
    <n v="1"/>
    <n v="1"/>
    <n v="1"/>
    <n v="1"/>
    <n v="1"/>
    <n v="1"/>
    <n v="1"/>
    <n v="1"/>
    <n v="1"/>
    <n v="1"/>
  </r>
  <r>
    <s v="Reporte Coordinadora Fernanda Salcedo.xlsx"/>
    <x v="0"/>
    <x v="11"/>
    <s v="Bolívar"/>
    <s v="CARTAGENA"/>
    <x v="81"/>
    <n v="113001003053"/>
    <n v="145"/>
    <d v="2022-04-04T00:00:00"/>
    <d v="1899-12-30T09:45:00"/>
    <x v="0"/>
    <m/>
    <d v="2022-04-19T00:00:00"/>
    <d v="2022-04-25T00:00:00"/>
    <m/>
    <d v="2022-04-19T00:00:00"/>
    <x v="0"/>
    <d v="2022-04-20T00:00:00"/>
    <x v="0"/>
    <d v="2022-05-19T00:00:00"/>
    <x v="0"/>
    <d v="2022-04-27T00:00:00"/>
    <x v="0"/>
    <d v="2022-05-26T00:00:00"/>
    <x v="0"/>
    <d v="2022-04-26T00:00:00"/>
    <x v="0"/>
    <m/>
    <x v="0"/>
    <m/>
    <x v="0"/>
    <m/>
    <x v="0"/>
    <m/>
    <x v="0"/>
    <m/>
    <x v="0"/>
    <s v="Sin Realizar"/>
    <s v="Fernanda Salcedo"/>
    <d v="2022-06-02T21:42:00"/>
    <s v="https://drive.google.com/drive/folders/1Ryrv-uNiezIEA35mqiU4KTmr5RKTxaal?usp=sharing"/>
    <s v="checked"/>
    <s v="Aprobado"/>
    <s v="checked"/>
    <s v="Aprobado"/>
    <s v="checked"/>
    <s v="Aprobado"/>
    <n v="132"/>
    <s v="Aprobado"/>
    <n v="12"/>
    <s v="Aprobado"/>
    <s v="checked"/>
    <s v="Aprobado"/>
    <s v="checked"/>
    <s v="Aprobado"/>
    <m/>
    <m/>
    <s v="Encuesta directivos: debe aplicarse a mínimo 2"/>
    <s v="Jhon Jairo Balcarcel Garces"/>
    <d v="2022-06-02T17:18:00"/>
    <s v="Fernanda Salcedo"/>
    <d v="2022-06-02T21:42:00"/>
    <n v="1"/>
    <n v="1"/>
    <n v="1"/>
    <n v="1"/>
    <n v="1"/>
    <n v="1"/>
    <n v="1"/>
    <n v="1"/>
    <n v="1"/>
    <n v="1"/>
    <n v="1"/>
    <n v="1"/>
  </r>
  <r>
    <s v="Reporte Coordinadora Fernanda Salcedo.xlsx"/>
    <x v="0"/>
    <x v="11"/>
    <s v="Bolívar"/>
    <s v="CARTAGENA"/>
    <x v="82"/>
    <n v="213001009048"/>
    <n v="146"/>
    <d v="2022-04-04T00:00:00"/>
    <d v="1899-12-30T14:35:00"/>
    <x v="0"/>
    <m/>
    <d v="2022-04-29T00:00:00"/>
    <d v="2022-05-02T00:00:00"/>
    <s v="Se reprograma visita para el 04 de Mayo"/>
    <d v="2022-05-04T00:00:00"/>
    <x v="0"/>
    <d v="2022-05-06T00:00:00"/>
    <x v="0"/>
    <d v="2022-05-04T00:00:00"/>
    <x v="0"/>
    <d v="2022-05-06T00:00:00"/>
    <x v="0"/>
    <m/>
    <x v="0"/>
    <d v="2022-05-06T00:00:00"/>
    <x v="0"/>
    <m/>
    <x v="0"/>
    <m/>
    <x v="0"/>
    <m/>
    <x v="0"/>
    <m/>
    <x v="0"/>
    <m/>
    <x v="0"/>
    <s v="Sin Realizar"/>
    <s v="Fernanda Salcedo"/>
    <d v="2022-06-07T15:52:00"/>
    <s v="https://drive.google.com/drive/folders/1CC1umq0PATacRS0yisipAAYAooCk-Bw5?usp=sharing"/>
    <s v="checked"/>
    <s v="Aprobado"/>
    <s v="checked"/>
    <s v="Aprobado"/>
    <s v="checked"/>
    <s v="Aprobado"/>
    <n v="76"/>
    <s v="Aprobado"/>
    <n v="10"/>
    <s v="Aprobado"/>
    <s v="checked"/>
    <s v="Aprobado"/>
    <s v="checked"/>
    <s v="Aprobado"/>
    <m/>
    <m/>
    <s v="Encuesta directivos: debe aplicarse a mínimo 2"/>
    <s v="Jhon Jairo Balcarcel Garces"/>
    <d v="2022-06-03T16:56:00"/>
    <s v="Fernanda Salcedo"/>
    <d v="2022-06-07T15:52:00"/>
    <n v="1"/>
    <n v="1"/>
    <n v="1"/>
    <n v="1"/>
    <n v="1"/>
    <n v="1"/>
    <n v="1"/>
    <n v="1"/>
    <n v="1"/>
    <n v="1"/>
    <n v="1"/>
    <n v="1"/>
  </r>
  <r>
    <s v="Reporte Coordinadora Fernanda Salcedo.xlsx"/>
    <x v="0"/>
    <x v="11"/>
    <s v="Bolívar"/>
    <s v="CARTAGENA"/>
    <x v="83"/>
    <n v="113001029095"/>
    <n v="147"/>
    <d v="2022-04-04T00:00:00"/>
    <d v="1899-12-30T16:15:00"/>
    <x v="0"/>
    <m/>
    <d v="2022-04-21T00:00:00"/>
    <d v="2022-04-28T00:00:00"/>
    <m/>
    <d v="2022-04-21T00:00:00"/>
    <x v="0"/>
    <d v="2022-05-03T00:00:00"/>
    <x v="0"/>
    <d v="2022-04-21T00:00:00"/>
    <x v="0"/>
    <d v="2022-04-29T00:00:00"/>
    <x v="0"/>
    <d v="2022-05-06T00:00:00"/>
    <x v="0"/>
    <d v="2022-04-29T00:00:00"/>
    <x v="0"/>
    <m/>
    <x v="0"/>
    <m/>
    <x v="0"/>
    <m/>
    <x v="0"/>
    <m/>
    <x v="0"/>
    <m/>
    <x v="0"/>
    <s v="Sin Realizar"/>
    <s v="Fernanda Salcedo"/>
    <d v="2022-06-06T11:51:00"/>
    <s v="https://drive.google.com/drive/folders/1X1NR-EZndDzZp6kLNytGa8azh0ZLatUE?usp=sharing"/>
    <s v="checked"/>
    <s v="Aprobado"/>
    <s v="checked"/>
    <s v="Aprobado"/>
    <s v="checked"/>
    <s v="Aprobado"/>
    <n v="116"/>
    <s v="Aprobado"/>
    <n v="15"/>
    <s v="Aprobado"/>
    <s v="checked"/>
    <s v="Aprobado"/>
    <s v="checked"/>
    <s v="Aprobado"/>
    <m/>
    <m/>
    <s v="Cuestionario docentes: 0 . Encuesta directivos: debe aplicarse a mínimo 2"/>
    <s v="Jhon Jairo Balcarcel Garces"/>
    <d v="2022-05-24T19:09:00"/>
    <s v="Fernanda Salcedo"/>
    <d v="2022-06-06T11:51:00"/>
    <n v="1"/>
    <n v="1"/>
    <n v="1"/>
    <n v="1"/>
    <n v="1"/>
    <n v="1"/>
    <n v="1"/>
    <n v="1"/>
    <n v="1"/>
    <n v="1"/>
    <n v="1"/>
    <n v="1"/>
  </r>
  <r>
    <s v="Reporte Coordinadora Fernanda Salcedo.xlsx"/>
    <x v="0"/>
    <x v="12"/>
    <s v="César"/>
    <s v="VALLEDUPAR"/>
    <x v="84"/>
    <n v="120001068241"/>
    <n v="155"/>
    <d v="2022-04-18T00:00:00"/>
    <d v="1899-12-30T09:00:00"/>
    <x v="0"/>
    <m/>
    <d v="2022-05-03T00:00:00"/>
    <d v="2022-05-11T00:00:00"/>
    <s v="Se hace necesario programar una sesión adicional para realizar observación de clase "/>
    <d v="2022-05-03T00:00:00"/>
    <x v="0"/>
    <d v="2022-05-03T00:00:00"/>
    <x v="0"/>
    <d v="2022-05-03T00:00:00"/>
    <x v="0"/>
    <d v="2022-05-03T00:00:00"/>
    <x v="0"/>
    <d v="2022-05-04T00:00:00"/>
    <x v="0"/>
    <d v="2022-05-04T00:00:00"/>
    <x v="0"/>
    <d v="2022-05-04T00:00:00"/>
    <x v="0"/>
    <d v="2022-05-03T00:00:00"/>
    <x v="0"/>
    <d v="2022-05-03T00:00:00"/>
    <x v="0"/>
    <d v="2022-05-11T00:00:00"/>
    <x v="1"/>
    <d v="2022-05-03T00:00:00"/>
    <x v="0"/>
    <s v="En gestión"/>
    <s v="Fernanda Salcedo"/>
    <d v="2022-06-09T20:41:00"/>
    <s v="https://drive.google.com/drive/folders/1mP3iA-VMIGDypxcKlNn1hZq_EHf7Mu2Q?usp=sharing"/>
    <s v="checked"/>
    <s v="Aprobado"/>
    <s v="checked"/>
    <s v="Aprobado"/>
    <s v="checked"/>
    <s v="Aprobado"/>
    <n v="134"/>
    <s v="Aprobado"/>
    <n v="41"/>
    <s v="Aprobado"/>
    <s v="checked"/>
    <s v="Aprobado"/>
    <s v="checked"/>
    <s v="Aprobado"/>
    <m/>
    <m/>
    <m/>
    <s v="Alex Carlosama"/>
    <d v="2022-06-07T12:23:00"/>
    <s v="Fernanda Salcedo"/>
    <d v="2022-06-09T20:41:00"/>
    <n v="1"/>
    <n v="1"/>
    <n v="1"/>
    <n v="1"/>
    <n v="1"/>
    <n v="1"/>
    <n v="1"/>
    <n v="1"/>
    <n v="1"/>
    <n v="1"/>
    <n v="1"/>
    <n v="1"/>
  </r>
  <r>
    <s v="Reporte Coordinadora Fernanda Salcedo.xlsx"/>
    <x v="0"/>
    <x v="12"/>
    <s v="César"/>
    <s v="VALLEDUPAR"/>
    <x v="85"/>
    <n v="120001068194"/>
    <n v="156"/>
    <d v="2022-04-18T00:00:00"/>
    <d v="1899-12-30T09:30:00"/>
    <x v="0"/>
    <m/>
    <d v="2022-05-11T00:00:00"/>
    <d v="2022-05-12T00:00:00"/>
    <m/>
    <d v="2022-05-12T00:00:00"/>
    <x v="0"/>
    <d v="2022-05-12T00:00:00"/>
    <x v="0"/>
    <d v="2022-05-12T00:00:00"/>
    <x v="0"/>
    <d v="2022-05-11T00:00:00"/>
    <x v="0"/>
    <d v="2022-05-11T00:00:00"/>
    <x v="0"/>
    <d v="2022-05-11T00:00:00"/>
    <x v="0"/>
    <d v="2022-05-12T00:00:00"/>
    <x v="0"/>
    <d v="2022-05-12T00:00:00"/>
    <x v="0"/>
    <d v="2022-05-12T00:00:00"/>
    <x v="0"/>
    <m/>
    <x v="0"/>
    <d v="2022-05-12T00:00:00"/>
    <x v="0"/>
    <s v="En gestión"/>
    <s v="Alex Carlosama"/>
    <d v="2022-06-17T13:45:00"/>
    <s v="https://drive.google.com/drive/folders/1bT2DKQgTxeEVpnNzY9PvGEg_WI80eqMr?usp=sharing"/>
    <s v="checked"/>
    <s v="Aprobado"/>
    <s v="checked"/>
    <s v="Aprobado"/>
    <s v="checked"/>
    <s v="Aprobado"/>
    <n v="153"/>
    <s v="Aprobado"/>
    <n v="51"/>
    <s v="Aprobado"/>
    <s v="checked"/>
    <s v="Aprobado"/>
    <s v="checked"/>
    <s v="Aprobado"/>
    <m/>
    <m/>
    <m/>
    <s v="Alex Carlosama"/>
    <d v="2022-06-17T13:45:00"/>
    <s v="Fernanda Salcedo"/>
    <d v="2022-06-07T21:06:00"/>
    <n v="1"/>
    <n v="1"/>
    <n v="1"/>
    <n v="1"/>
    <n v="1"/>
    <n v="1"/>
    <n v="1"/>
    <n v="1"/>
    <n v="1"/>
    <n v="1"/>
    <n v="1"/>
    <n v="1"/>
  </r>
  <r>
    <s v="Reporte Coordinadora Fernanda Salcedo.xlsx"/>
    <x v="0"/>
    <x v="12"/>
    <s v="Nariño"/>
    <s v="PASTO"/>
    <x v="86"/>
    <n v="352001002817"/>
    <n v="157"/>
    <d v="2022-04-25T00:00:00"/>
    <d v="1899-12-30T09:15:00"/>
    <x v="0"/>
    <m/>
    <d v="2022-05-26T00:00:00"/>
    <d v="2022-05-27T00:00:00"/>
    <m/>
    <d v="2022-05-26T00:00:00"/>
    <x v="0"/>
    <d v="2022-05-26T00:00:00"/>
    <x v="0"/>
    <d v="2022-05-26T00:00:00"/>
    <x v="0"/>
    <d v="2022-05-26T00:00:00"/>
    <x v="0"/>
    <d v="2022-05-26T00:00:00"/>
    <x v="0"/>
    <d v="2022-05-26T00:00:00"/>
    <x v="0"/>
    <d v="2022-05-27T00:00:00"/>
    <x v="0"/>
    <d v="2022-05-26T00:00:00"/>
    <x v="0"/>
    <d v="2022-05-26T00:00:00"/>
    <x v="0"/>
    <d v="2022-06-03T00:00:00"/>
    <x v="1"/>
    <d v="2022-05-26T00:00:00"/>
    <x v="0"/>
    <s v="En gestión"/>
    <s v="Fernanda Salcedo"/>
    <d v="2022-06-07T21:07:00"/>
    <s v="https://drive.google.com/drive/folders/1EDlWKgqnpyura5jHjjilLxYMZD7Rk3kH?usp=sharing"/>
    <s v="checked"/>
    <s v="Aprobado"/>
    <s v="checked"/>
    <s v="Aprobado"/>
    <s v="checked"/>
    <s v="Aprobado"/>
    <n v="52"/>
    <s v="Aprobado"/>
    <n v="51"/>
    <s v="Aprobado"/>
    <s v="checked"/>
    <s v="Aprobado"/>
    <s v="checked"/>
    <s v="Aprobado"/>
    <m/>
    <m/>
    <m/>
    <s v="Alex Carlosama"/>
    <d v="2022-06-07T12:23:00"/>
    <s v="Fernanda Salcedo"/>
    <d v="2022-06-07T21:07:00"/>
    <n v="1"/>
    <n v="1"/>
    <n v="1"/>
    <n v="1"/>
    <n v="1"/>
    <n v="1"/>
    <n v="1"/>
    <n v="1"/>
    <n v="1"/>
    <n v="1"/>
    <n v="1"/>
    <n v="1"/>
  </r>
  <r>
    <s v="Reporte Coordinadora Fernanda Salcedo.xlsx"/>
    <x v="0"/>
    <x v="12"/>
    <s v="César"/>
    <s v="VALLEDUPAR"/>
    <x v="87"/>
    <n v="220001001698"/>
    <n v="158"/>
    <d v="2022-04-18T00:00:00"/>
    <d v="1899-12-30T08:00:00"/>
    <x v="0"/>
    <m/>
    <d v="2022-05-13T00:00:00"/>
    <d v="2022-05-16T00:00:00"/>
    <m/>
    <d v="2022-05-13T00:00:00"/>
    <x v="0"/>
    <d v="2022-05-13T00:00:00"/>
    <x v="0"/>
    <d v="2022-05-13T00:00:00"/>
    <x v="0"/>
    <d v="2022-05-16T00:00:00"/>
    <x v="0"/>
    <d v="2022-05-16T00:00:00"/>
    <x v="0"/>
    <d v="2022-05-16T00:00:00"/>
    <x v="0"/>
    <d v="2022-05-13T00:00:00"/>
    <x v="0"/>
    <d v="2022-05-13T00:00:00"/>
    <x v="0"/>
    <d v="2022-05-13T00:00:00"/>
    <x v="0"/>
    <m/>
    <x v="0"/>
    <d v="2022-05-13T00:00:00"/>
    <x v="0"/>
    <s v="En gestión"/>
    <s v="Fernanda Salcedo"/>
    <d v="2022-06-07T21:08:00"/>
    <s v="https://drive.google.com/drive/folders/1iiLPimH2iGXk2wxsDelAPLnLBDF80c6X?usp=sharing"/>
    <s v="checked"/>
    <s v="Aprobado"/>
    <s v="checked"/>
    <s v="Aprobado"/>
    <s v="checked"/>
    <s v="Aprobado"/>
    <n v="50"/>
    <s v="Aprobado"/>
    <n v="28"/>
    <s v="Aprobado"/>
    <s v="checked"/>
    <s v="Aprobado"/>
    <s v="checked"/>
    <s v="Aprobado"/>
    <m/>
    <m/>
    <m/>
    <s v="Alex Carlosama"/>
    <d v="2022-06-07T12:23:00"/>
    <s v="Fernanda Salcedo"/>
    <d v="2022-06-07T21:08:00"/>
    <n v="1"/>
    <n v="1"/>
    <n v="1"/>
    <n v="1"/>
    <n v="1"/>
    <n v="1"/>
    <n v="1"/>
    <n v="1"/>
    <n v="1"/>
    <n v="1"/>
    <n v="1"/>
    <n v="1"/>
  </r>
  <r>
    <s v="Reporte Coordinadora Fernanda Salcedo.xlsx"/>
    <x v="0"/>
    <x v="12"/>
    <s v="César"/>
    <s v="VALLEDUPAR"/>
    <x v="88"/>
    <n v="120001000921"/>
    <n v="159"/>
    <d v="2022-04-18T00:00:00"/>
    <d v="1899-12-30T08:10:00"/>
    <x v="0"/>
    <s v="El docente líder solicita se realice comunicación el día 19/5/2022 para agendar la visita"/>
    <d v="2022-05-17T00:00:00"/>
    <d v="2022-05-18T00:00:00"/>
    <m/>
    <d v="2022-05-17T00:00:00"/>
    <x v="0"/>
    <d v="2022-05-17T00:00:00"/>
    <x v="0"/>
    <d v="2022-05-17T00:00:00"/>
    <x v="0"/>
    <d v="2022-05-18T00:00:00"/>
    <x v="0"/>
    <d v="2022-05-18T00:00:00"/>
    <x v="0"/>
    <d v="2022-05-18T00:00:00"/>
    <x v="0"/>
    <d v="2022-05-17T00:00:00"/>
    <x v="0"/>
    <d v="2022-05-17T00:00:00"/>
    <x v="0"/>
    <d v="2022-05-17T00:00:00"/>
    <x v="0"/>
    <m/>
    <x v="0"/>
    <d v="2022-05-18T00:00:00"/>
    <x v="0"/>
    <s v="En gestión"/>
    <s v="Fernanda Salcedo"/>
    <d v="2022-06-08T12:14:00"/>
    <s v="https://drive.google.com/drive/folders/1rtQPnY3wQ4cK6u3GZGQMX0b0adu6_U61?usp=sharinghttps://drive.google.com/drive/folders/1FyzrA-GWpPythGwVx7W6m3bm_L3d7vl9?usp=sharing"/>
    <s v="checked"/>
    <s v="Aprobado"/>
    <s v="checked"/>
    <s v="Aprobado"/>
    <s v="checked"/>
    <s v="Aprobado"/>
    <n v="126"/>
    <s v="Aprobado"/>
    <n v="33"/>
    <s v="Aprobado"/>
    <s v="checked"/>
    <s v="Aprobado"/>
    <s v="checked"/>
    <s v="Aprobado"/>
    <m/>
    <m/>
    <m/>
    <s v="Alex Carlosama"/>
    <d v="2022-06-07T12:23:00"/>
    <s v="Fernanda Salcedo"/>
    <d v="2022-06-08T12:14:00"/>
    <n v="1"/>
    <n v="1"/>
    <n v="1"/>
    <n v="1"/>
    <n v="1"/>
    <n v="1"/>
    <n v="1"/>
    <n v="1"/>
    <n v="1"/>
    <n v="1"/>
    <n v="1"/>
    <n v="1"/>
  </r>
  <r>
    <s v="Reporte Coordinadora Fernanda Salcedo.xlsx"/>
    <x v="0"/>
    <x v="12"/>
    <s v="César"/>
    <s v="VALLEDUPAR"/>
    <x v="89"/>
    <n v="220001002805"/>
    <n v="160"/>
    <d v="2022-04-18T00:00:00"/>
    <d v="1899-12-30T08:30:00"/>
    <x v="0"/>
    <m/>
    <d v="2022-05-09T00:00:00"/>
    <d v="2022-05-10T00:00:00"/>
    <m/>
    <d v="2022-05-09T00:00:00"/>
    <x v="0"/>
    <d v="2022-05-09T00:00:00"/>
    <x v="0"/>
    <d v="2022-05-09T00:00:00"/>
    <x v="0"/>
    <d v="2022-05-10T00:00:00"/>
    <x v="0"/>
    <d v="2022-05-10T00:00:00"/>
    <x v="0"/>
    <d v="2022-05-10T00:00:00"/>
    <x v="0"/>
    <d v="2022-05-10T00:00:00"/>
    <x v="0"/>
    <d v="2022-05-09T00:00:00"/>
    <x v="0"/>
    <d v="2022-05-10T00:00:00"/>
    <x v="0"/>
    <m/>
    <x v="0"/>
    <d v="2022-05-09T00:00:00"/>
    <x v="0"/>
    <s v="En gestión"/>
    <s v="Fernanda Salcedo"/>
    <d v="2022-06-07T21:09:00"/>
    <s v="https://drive.google.com/drive/folders/1k9ZQC_EuHtP5ryKPLgVI7jtmz1PWGQGm?usp=sharing"/>
    <s v="checked"/>
    <s v="Aprobado"/>
    <s v="checked"/>
    <s v="Aprobado"/>
    <s v="checked"/>
    <s v="Aprobado"/>
    <n v="55"/>
    <s v="Aprobado"/>
    <n v="21"/>
    <s v="Aprobado"/>
    <s v="checked"/>
    <s v="Aprobado"/>
    <s v="checked"/>
    <s v="Aprobado"/>
    <m/>
    <m/>
    <m/>
    <s v="Alex Carlosama"/>
    <d v="2022-06-07T12:23:00"/>
    <s v="Fernanda Salcedo"/>
    <d v="2022-06-07T21:09:00"/>
    <n v="1"/>
    <n v="1"/>
    <n v="1"/>
    <n v="1"/>
    <n v="1"/>
    <n v="1"/>
    <n v="1"/>
    <n v="1"/>
    <n v="1"/>
    <n v="1"/>
    <n v="1"/>
    <n v="1"/>
  </r>
  <r>
    <s v="Reporte Coordinadora Fernanda Salcedo.xlsx"/>
    <x v="0"/>
    <x v="12"/>
    <s v="César"/>
    <s v="VALLEDUPAR"/>
    <x v="90"/>
    <n v="120001001201"/>
    <n v="161"/>
    <d v="2022-04-18T00:00:00"/>
    <d v="1899-12-30T10:00:00"/>
    <x v="0"/>
    <m/>
    <d v="2022-05-05T00:00:00"/>
    <d v="2022-05-06T00:00:00"/>
    <m/>
    <d v="2022-05-05T00:00:00"/>
    <x v="0"/>
    <d v="2022-05-06T00:00:00"/>
    <x v="0"/>
    <d v="2022-05-06T00:00:00"/>
    <x v="0"/>
    <d v="2022-05-05T00:00:00"/>
    <x v="0"/>
    <d v="2022-05-05T00:00:00"/>
    <x v="0"/>
    <d v="2022-05-05T00:00:00"/>
    <x v="0"/>
    <d v="2022-05-06T00:00:00"/>
    <x v="0"/>
    <d v="2022-05-05T00:00:00"/>
    <x v="0"/>
    <d v="2022-05-05T00:00:00"/>
    <x v="0"/>
    <m/>
    <x v="0"/>
    <d v="2022-05-06T00:00:00"/>
    <x v="0"/>
    <s v="En gestión"/>
    <s v="Alex Carlosama"/>
    <d v="2022-06-17T14:44:00"/>
    <s v="https://drive.google.com/drive/folders/17PTQEcGUtPf9q-WjxTw_UO5--6speWJi?usp=sharing"/>
    <s v="checked"/>
    <s v="Aprobado"/>
    <s v="checked"/>
    <s v="Aprobado"/>
    <s v="checked"/>
    <s v="Aprobado"/>
    <n v="138"/>
    <s v="Aprobado"/>
    <n v="32"/>
    <s v="Aprobado"/>
    <s v="checked"/>
    <s v="Aprobado"/>
    <s v="checked"/>
    <s v="Aprobado"/>
    <m/>
    <m/>
    <s v="Acta: registrar la actividad de observación"/>
    <s v="Alex Carlosama"/>
    <d v="2022-06-17T14:44:00"/>
    <s v="Fernanda Salcedo"/>
    <d v="2022-06-07T21:10:00"/>
    <n v="1"/>
    <n v="1"/>
    <n v="1"/>
    <n v="1"/>
    <n v="1"/>
    <n v="1"/>
    <n v="1"/>
    <n v="1"/>
    <n v="1"/>
    <n v="1"/>
    <n v="1"/>
    <n v="1"/>
  </r>
  <r>
    <s v="Reporte Coordinadora Fernanda Salcedo.xlsx"/>
    <x v="0"/>
    <x v="13"/>
    <s v="Cundinamarca"/>
    <s v="SOACHA"/>
    <x v="91"/>
    <n v="125754005600"/>
    <n v="169"/>
    <d v="2022-04-18T00:00:00"/>
    <d v="1899-12-30T03:43:00"/>
    <x v="0"/>
    <s v="Se establece comunicación, pero no fecha para primer momento"/>
    <d v="2022-04-22T00:00:00"/>
    <d v="2022-05-03T00:00:00"/>
    <s v="Se realizó una primera visita en la que se hizo la presentación del proyecto y la encuesta a directivos, se había hablado de una posible fecha, pero la institución entró a la virtualidad, puesto que tienen que realizar construcciones en la planta física"/>
    <d v="2022-04-22T00:00:00"/>
    <x v="0"/>
    <d v="2022-04-22T00:00:00"/>
    <x v="0"/>
    <d v="2022-04-22T00:00:00"/>
    <x v="0"/>
    <d v="2022-05-03T00:00:00"/>
    <x v="0"/>
    <d v="2022-05-03T00:00:00"/>
    <x v="0"/>
    <d v="2022-05-03T00:00:00"/>
    <x v="0"/>
    <d v="2022-05-09T00:00:00"/>
    <x v="0"/>
    <d v="2022-05-11T00:00:00"/>
    <x v="0"/>
    <d v="2022-05-10T00:00:00"/>
    <x v="0"/>
    <m/>
    <x v="0"/>
    <d v="2022-05-13T00:00:00"/>
    <x v="0"/>
    <s v="Sin Realizar"/>
    <s v="Lady Mora Pineda"/>
    <d v="2022-05-19T10:04:00"/>
    <s v="https://drive.google.com/drive/folders/1T6hH0LioU9WJ5jLKmXS9QDEnj8s-snMW?usp=sharing"/>
    <s v="checked"/>
    <s v="Aprobado"/>
    <s v="checked"/>
    <s v="Aprobado"/>
    <s v="checked"/>
    <s v="Aprobado"/>
    <n v="120"/>
    <s v="Aprobado"/>
    <n v="70"/>
    <s v="Aprobado"/>
    <s v="checked"/>
    <s v="Aprobado"/>
    <s v="checked"/>
    <s v="Aprobado"/>
    <m/>
    <m/>
    <s v="Acta: falta describir cada una de las actividades realizadas. Anexo 4.1 se ven los rostros de docentes y estudiantes"/>
    <s v="Lady Mora Pineda"/>
    <d v="2022-05-19T10:04:00"/>
    <s v="Fernanda Salcedo"/>
    <d v="2022-05-18T23:01:00"/>
    <n v="1"/>
    <n v="1"/>
    <n v="1"/>
    <n v="1"/>
    <n v="1"/>
    <n v="1"/>
    <n v="1"/>
    <n v="1"/>
    <n v="1"/>
    <n v="1"/>
    <n v="1"/>
    <n v="1"/>
  </r>
  <r>
    <s v="Reporte Coordinadora Fernanda Salcedo.xlsx"/>
    <x v="0"/>
    <x v="13"/>
    <s v="Cundinamarca"/>
    <s v="SOACHA"/>
    <x v="92"/>
    <n v="125754005464"/>
    <n v="170"/>
    <d v="2022-04-11T00:00:00"/>
    <d v="1899-12-30T01:47:00"/>
    <x v="0"/>
    <s v="Se realiza llamada nuevamente, y se logra llegar a acuerdos para primera visita"/>
    <d v="2022-04-26T00:00:00"/>
    <d v="2022-05-03T00:00:00"/>
    <s v="Teniendo en cuenta el paro, se corren fechas de visita, puesto que en la fecha acordada realizarán otras actividades, queda pendiente la fecha para segunda visita"/>
    <d v="2022-04-26T00:00:00"/>
    <x v="0"/>
    <d v="2022-04-26T00:00:00"/>
    <x v="0"/>
    <d v="2022-04-26T00:00:00"/>
    <x v="0"/>
    <d v="2022-05-12T00:00:00"/>
    <x v="0"/>
    <d v="2022-05-12T00:00:00"/>
    <x v="0"/>
    <d v="2022-05-12T00:00:00"/>
    <x v="0"/>
    <d v="2022-04-26T00:00:00"/>
    <x v="0"/>
    <d v="2022-04-26T00:00:00"/>
    <x v="0"/>
    <d v="2022-04-26T00:00:00"/>
    <x v="0"/>
    <m/>
    <x v="0"/>
    <d v="2022-05-12T00:00:00"/>
    <x v="0"/>
    <s v="Sin Realizar"/>
    <s v="Lady Mora Pineda"/>
    <d v="2022-06-13T08:45:00"/>
    <s v="https://drive.google.com/drive/folders/1mr7xApW_yVT1uuo-NhKCe-0BVh1N9re0?usp=sharing"/>
    <s v="checked"/>
    <s v="Aprobado"/>
    <s v="checked"/>
    <s v="Aprobado"/>
    <s v="checked"/>
    <s v="Aprobado"/>
    <n v="146"/>
    <s v="Aprobado"/>
    <n v="61"/>
    <s v="Aprobado"/>
    <s v="checked"/>
    <s v="Aprobado"/>
    <s v="checked"/>
    <s v="Aprobado"/>
    <m/>
    <m/>
    <m/>
    <s v="Lady Mora Pineda"/>
    <d v="2022-06-13T08:45:00"/>
    <s v="Fernanda Salcedo"/>
    <d v="2022-06-03T19:22:00"/>
    <n v="1"/>
    <n v="1"/>
    <n v="1"/>
    <n v="1"/>
    <n v="1"/>
    <n v="1"/>
    <n v="1"/>
    <n v="1"/>
    <n v="1"/>
    <n v="1"/>
    <n v="1"/>
    <n v="1"/>
  </r>
  <r>
    <s v="Reporte Coordinadora Fernanda Salcedo.xlsx"/>
    <x v="0"/>
    <x v="13"/>
    <s v="Cundinamarca"/>
    <s v="SOACHA"/>
    <x v="93"/>
    <n v="125754003569"/>
    <n v="171"/>
    <d v="2022-04-05T00:00:00"/>
    <d v="1899-12-30T11:10:00"/>
    <x v="0"/>
    <s v="Se establece fecha para aplicación primer momento"/>
    <d v="2022-04-18T00:00:00"/>
    <d v="2022-05-06T00:00:00"/>
    <s v="Secretaria de educación envío comunicado en el que ninguna de las instituciones educativas podrían asistir por paro, dejo adjunto el comunicado"/>
    <d v="2022-04-18T00:00:00"/>
    <x v="0"/>
    <d v="2022-05-10T00:00:00"/>
    <x v="0"/>
    <d v="2022-05-10T00:00:00"/>
    <x v="0"/>
    <d v="2022-05-06T00:00:00"/>
    <x v="0"/>
    <d v="2022-05-06T00:00:00"/>
    <x v="0"/>
    <d v="2022-05-06T00:00:00"/>
    <x v="0"/>
    <d v="2022-05-10T00:00:00"/>
    <x v="0"/>
    <d v="2022-05-10T00:00:00"/>
    <x v="0"/>
    <d v="2022-05-10T00:00:00"/>
    <x v="0"/>
    <m/>
    <x v="0"/>
    <d v="2022-05-10T00:00:00"/>
    <x v="0"/>
    <s v="Sin Realizar"/>
    <s v="Lady Mora Pineda"/>
    <d v="2022-06-13T08:50:00"/>
    <s v="https://drive.google.com/drive/folders/1LWXBW69BPUpBRmN2X4qB91GzO3AZiGIo?usp=sharing"/>
    <s v="checked"/>
    <s v="Aprobado"/>
    <s v="checked"/>
    <s v="Aprobado"/>
    <s v="checked"/>
    <s v="Aprobado"/>
    <n v="138"/>
    <s v="Aprobado"/>
    <n v="26"/>
    <s v="Aprobado"/>
    <s v="checked"/>
    <s v="Aprobado"/>
    <s v="checked"/>
    <s v="Aprobado"/>
    <m/>
    <m/>
    <s v="Acta: falta describir las actividades realizadas, revisar la nomenclatura del archivo.  Anexo 4.1 fotos faltan fotos de algunas actividades, algunos rostros son visibles."/>
    <s v="Lady Mora Pineda"/>
    <d v="2022-06-13T08:50:00"/>
    <s v="Fernanda Salcedo"/>
    <d v="2022-05-23T16:16:00"/>
    <n v="1"/>
    <n v="1"/>
    <n v="1"/>
    <n v="1"/>
    <n v="1"/>
    <n v="1"/>
    <n v="1"/>
    <n v="1"/>
    <n v="1"/>
    <n v="1"/>
    <n v="1"/>
    <n v="1"/>
  </r>
  <r>
    <s v="Reporte Coordinadora Fernanda Salcedo.xlsx"/>
    <x v="0"/>
    <x v="13"/>
    <s v="Cundinamarca"/>
    <s v="SOACHA"/>
    <x v="94"/>
    <n v="225754000238"/>
    <n v="172"/>
    <d v="2022-04-12T00:00:00"/>
    <d v="1899-12-30T11:47:00"/>
    <x v="0"/>
    <s v="Se establece fecha para aplicación primer momento"/>
    <d v="2022-04-21T00:00:00"/>
    <d v="2022-05-11T00:00:00"/>
    <s v="Se está estudiando el día para poder realizar la capacitación a docentes, pues en la fecha acordada, la rectora tiene una eventualidad personal, por otro lado no quiere desescolarizar al estudiantado, por todas las cosas sucedidas al momento en las I.E de Soacha"/>
    <d v="2022-04-21T00:00:00"/>
    <x v="0"/>
    <d v="2022-04-21T00:00:00"/>
    <x v="0"/>
    <d v="2022-04-21T00:00:00"/>
    <x v="0"/>
    <d v="2022-05-11T00:00:00"/>
    <x v="0"/>
    <d v="2022-05-11T00:00:00"/>
    <x v="0"/>
    <d v="2022-05-11T00:00:00"/>
    <x v="0"/>
    <d v="2022-04-21T00:00:00"/>
    <x v="0"/>
    <d v="2022-04-21T00:00:00"/>
    <x v="0"/>
    <d v="2022-05-11T00:00:00"/>
    <x v="0"/>
    <m/>
    <x v="0"/>
    <d v="2022-05-11T00:00:00"/>
    <x v="0"/>
    <s v="Sin Realizar"/>
    <s v="Lady Mora Pineda"/>
    <d v="2022-06-01T14:43:00"/>
    <s v="https://drive.google.com/drive/folders/1UpT_xX7TMVikQgjqgSJwnFh8M27PqIl9?usp=sharing"/>
    <s v="checked"/>
    <s v="Aprobado"/>
    <s v="checked"/>
    <s v="Aprobado"/>
    <s v="checked"/>
    <s v="Aprobado"/>
    <n v="104"/>
    <s v="Aprobado"/>
    <n v="55"/>
    <s v="Aprobado"/>
    <s v="checked"/>
    <s v="Aprobado"/>
    <s v="checked"/>
    <s v="Aprobado"/>
    <m/>
    <m/>
    <m/>
    <s v="Lady Mora Pineda"/>
    <d v="2022-06-01T14:43:00"/>
    <s v="Fernanda Salcedo"/>
    <d v="2022-05-23T16:17:00"/>
    <n v="1"/>
    <n v="1"/>
    <n v="1"/>
    <n v="1"/>
    <n v="1"/>
    <n v="1"/>
    <n v="1"/>
    <n v="1"/>
    <n v="1"/>
    <n v="1"/>
    <n v="1"/>
    <n v="1"/>
  </r>
  <r>
    <s v="Reporte Coordinadora Fernanda Salcedo.xlsx"/>
    <x v="0"/>
    <x v="13"/>
    <s v="Cundinamarca"/>
    <s v="SOACHA"/>
    <x v="95"/>
    <n v="125754001019"/>
    <n v="173"/>
    <d v="2022-04-07T00:00:00"/>
    <d v="1899-12-30T10:56:00"/>
    <x v="0"/>
    <s v="Se establece fecha para aplicación primer momento"/>
    <d v="2022-04-19T00:00:00"/>
    <d v="2022-05-13T00:00:00"/>
    <s v="El rector de la IE vuelve a cambiar la fecha de capacitación docente, pues tiene una eventualidad personal."/>
    <d v="2022-04-19T00:00:00"/>
    <x v="0"/>
    <d v="2022-05-18T00:00:00"/>
    <x v="0"/>
    <d v="2022-05-18T00:00:00"/>
    <x v="0"/>
    <d v="2022-05-13T00:00:00"/>
    <x v="0"/>
    <d v="2022-05-13T00:00:00"/>
    <x v="0"/>
    <d v="2022-05-13T00:00:00"/>
    <x v="0"/>
    <d v="2022-04-19T00:00:00"/>
    <x v="0"/>
    <d v="2022-05-13T00:00:00"/>
    <x v="0"/>
    <d v="2022-05-13T00:00:00"/>
    <x v="0"/>
    <m/>
    <x v="0"/>
    <d v="2022-05-13T00:00:00"/>
    <x v="0"/>
    <s v="Sin Realizar"/>
    <s v="Lady Mora Pineda"/>
    <d v="2022-06-13T09:20:00"/>
    <s v="https://drive.google.com/drive/folders/12wmtn-DRkEnz688uGpxsZ9jas1rseCu7?usp=sharing"/>
    <s v="checked"/>
    <s v="Aprobado"/>
    <s v="checked"/>
    <s v="Aprobado"/>
    <s v="checked"/>
    <s v="Aprobado"/>
    <n v="143"/>
    <s v="Aprobado"/>
    <n v="78"/>
    <s v="Aprobado"/>
    <s v="checked"/>
    <s v="Aprobado"/>
    <s v="checked"/>
    <s v="Aprobado"/>
    <m/>
    <m/>
    <m/>
    <s v="Lady Mora Pineda"/>
    <d v="2022-06-13T09:20:00"/>
    <s v="Fernanda Salcedo"/>
    <d v="2022-05-25T19:46:00"/>
    <n v="1"/>
    <n v="1"/>
    <n v="1"/>
    <n v="1"/>
    <n v="1"/>
    <n v="1"/>
    <n v="1"/>
    <n v="1"/>
    <n v="1"/>
    <n v="1"/>
    <n v="1"/>
    <n v="1"/>
  </r>
  <r>
    <s v="Reporte Coordinadora Fernanda Salcedo.xlsx"/>
    <x v="0"/>
    <x v="13"/>
    <s v="Cundinamarca"/>
    <s v="SOACHA"/>
    <x v="96"/>
    <n v="325754001590"/>
    <n v="174"/>
    <d v="2022-04-07T00:00:00"/>
    <d v="1899-12-30T10:59:00"/>
    <x v="0"/>
    <s v="Se establece fecha para aplicación primer momento"/>
    <d v="2022-04-20T00:00:00"/>
    <d v="2022-05-05T00:00:00"/>
    <s v="Se cancela la visita del momento 1, por programas específicos de IE, no dan certeza de una fecha cercana"/>
    <d v="2022-04-20T00:00:00"/>
    <x v="0"/>
    <d v="2022-04-20T00:00:00"/>
    <x v="0"/>
    <d v="2022-04-20T00:00:00"/>
    <x v="0"/>
    <d v="2022-05-05T00:00:00"/>
    <x v="0"/>
    <d v="2022-05-05T00:00:00"/>
    <x v="0"/>
    <d v="2022-05-05T00:00:00"/>
    <x v="0"/>
    <d v="2022-04-20T00:00:00"/>
    <x v="0"/>
    <d v="2022-04-20T00:00:00"/>
    <x v="0"/>
    <d v="2022-04-20T00:00:00"/>
    <x v="0"/>
    <m/>
    <x v="0"/>
    <d v="2022-05-26T00:00:00"/>
    <x v="0"/>
    <s v="Sin Realizar"/>
    <s v="Lady Mora Pineda"/>
    <d v="2022-06-13T09:23:00"/>
    <s v="https://drive.google.com/drive/folders/1X44qdjaGenQRylncVNoBrT9Zs3ExwytU?usp=sharing"/>
    <s v="checked"/>
    <s v="Aprobado"/>
    <s v="checked"/>
    <s v="Aprobado"/>
    <s v="checked"/>
    <s v="Aprobado"/>
    <n v="94"/>
    <s v="Aprobado"/>
    <n v="41"/>
    <s v="Aprobado"/>
    <s v="checked"/>
    <s v="Aprobado"/>
    <s v="checked"/>
    <s v="Aprobado"/>
    <m/>
    <m/>
    <s v="Acta: revisar el nombre del archivo, falta el desarrollo de las actividades - Anexo 4.1 revisar el nombre del archivo, panorámica de los recursos y selfie donde se vea el nombre de la IE"/>
    <s v="Lady Mora Pineda"/>
    <d v="2022-06-13T09:23:00"/>
    <s v="Fernanda Salcedo"/>
    <d v="2022-05-25T19:47:00"/>
    <n v="1"/>
    <n v="1"/>
    <n v="1"/>
    <n v="1"/>
    <n v="1"/>
    <n v="1"/>
    <n v="1"/>
    <n v="1"/>
    <n v="1"/>
    <n v="1"/>
    <n v="1"/>
    <n v="1"/>
  </r>
  <r>
    <s v="Reporte Coordinadora Fernanda Salcedo.xlsx"/>
    <x v="0"/>
    <x v="13"/>
    <s v="Cundinamarca"/>
    <s v="SOACHA"/>
    <x v="97"/>
    <n v="125754001957"/>
    <n v="175"/>
    <d v="2022-04-18T00:00:00"/>
    <d v="1899-12-30T04:08:00"/>
    <x v="0"/>
    <s v="Se establece comunicación pero no acuerdos para primer momento"/>
    <d v="2022-04-27T00:00:00"/>
    <d v="2022-05-19T00:00:00"/>
    <s v="Se establece comunicación para reprogramar la visita teniendo en cuenta que los estudiantes de la jornada mañana saldrán antes de  su jornada escolar y los de la tarde no tendrán clase, puesto que no hay agua."/>
    <d v="2022-04-27T00:00:00"/>
    <x v="0"/>
    <d v="2022-04-27T00:00:00"/>
    <x v="0"/>
    <d v="2022-04-27T00:00:00"/>
    <x v="0"/>
    <d v="2022-05-20T00:00:00"/>
    <x v="0"/>
    <d v="2022-05-20T00:00:00"/>
    <x v="0"/>
    <d v="2022-05-20T00:00:00"/>
    <x v="0"/>
    <d v="2022-04-27T00:00:00"/>
    <x v="0"/>
    <d v="2022-04-27T00:00:00"/>
    <x v="0"/>
    <d v="2022-04-27T00:00:00"/>
    <x v="0"/>
    <m/>
    <x v="0"/>
    <d v="2022-04-27T00:00:00"/>
    <x v="0"/>
    <s v="Sin Realizar"/>
    <s v="Lady Mora Pineda"/>
    <d v="2022-06-01T14:43:00"/>
    <s v="https://drive.google.com/drive/folders/1yz-Ro8Q5R-w7WeFi64hruAq2rcazGI95?usp=sharing"/>
    <s v="checked"/>
    <s v="Aprobado"/>
    <s v="checked"/>
    <s v="Aprobado"/>
    <s v="checked"/>
    <s v="Aprobado"/>
    <n v="129"/>
    <s v="Aprobado"/>
    <n v="34"/>
    <s v="Aprobado"/>
    <s v="checked"/>
    <s v="Aprobado"/>
    <s v="checked"/>
    <s v="Aprobado"/>
    <m/>
    <m/>
    <m/>
    <s v="Lady Mora Pineda"/>
    <d v="2022-06-01T14:43:00"/>
    <s v="Fernanda Salcedo"/>
    <d v="2022-05-23T16:24:00"/>
    <n v="1"/>
    <n v="1"/>
    <n v="1"/>
    <n v="1"/>
    <n v="1"/>
    <n v="1"/>
    <n v="1"/>
    <n v="1"/>
    <n v="1"/>
    <n v="1"/>
    <n v="1"/>
    <n v="1"/>
  </r>
  <r>
    <s v="Reporte Coordinadora Fernanda Salcedo.xlsx"/>
    <x v="0"/>
    <x v="14"/>
    <s v="Nariño"/>
    <s v="SAN ANDRES DE TUMACO"/>
    <x v="98"/>
    <n v="152835004923"/>
    <n v="197"/>
    <d v="2022-04-04T00:00:00"/>
    <d v="1899-12-30T01:33:00"/>
    <x v="0"/>
    <s v="Se establece comunicacion el 4 de abril"/>
    <d v="2022-04-20T00:00:00"/>
    <d v="2022-04-21T00:00:00"/>
    <s v="Visita realizada"/>
    <d v="2022-04-20T00:00:00"/>
    <x v="0"/>
    <d v="2022-04-20T00:00:00"/>
    <x v="0"/>
    <d v="2022-04-21T00:00:00"/>
    <x v="0"/>
    <d v="2022-04-21T00:00:00"/>
    <x v="0"/>
    <d v="2022-04-21T00:00:00"/>
    <x v="0"/>
    <d v="2022-04-21T00:00:00"/>
    <x v="0"/>
    <d v="2022-04-20T00:00:00"/>
    <x v="0"/>
    <d v="2022-04-21T00:00:00"/>
    <x v="0"/>
    <d v="2022-04-21T00:00:00"/>
    <x v="0"/>
    <m/>
    <x v="0"/>
    <d v="2022-04-21T00:00:00"/>
    <x v="0"/>
    <s v="Sin Realizar"/>
    <s v="Maria C. Dominguez"/>
    <d v="2022-06-01T16:21:00"/>
    <s v="https://drive.google.com/drive/folders/1rQYMkGmpipIfBd-nLG5kGuodpx17lvmn?usp=sharing"/>
    <s v="checked"/>
    <s v="Aprobado"/>
    <s v="checked"/>
    <s v="Aprobado"/>
    <s v="checked"/>
    <s v="Aprobado"/>
    <n v="48"/>
    <s v="Aprobado"/>
    <n v="8"/>
    <s v="Aprobado"/>
    <s v="checked"/>
    <s v="Aprobado"/>
    <s v="checked"/>
    <s v="Aprobado"/>
    <m/>
    <m/>
    <m/>
    <s v="Maria C. Dominguez"/>
    <d v="2022-06-01T16:21:00"/>
    <s v="Fernanda Salcedo"/>
    <d v="2022-05-24T10:22:00"/>
    <n v="1"/>
    <n v="1"/>
    <n v="1"/>
    <n v="1"/>
    <n v="1"/>
    <n v="1"/>
    <n v="1"/>
    <n v="1"/>
    <n v="1"/>
    <n v="1"/>
    <n v="1"/>
    <n v="1"/>
  </r>
  <r>
    <s v="Reporte Coordinadora Fernanda Salcedo.xlsx"/>
    <x v="0"/>
    <x v="14"/>
    <s v="Nariño"/>
    <s v="SAN ANDRES DE TUMACO"/>
    <x v="99"/>
    <n v="152835000677"/>
    <n v="198"/>
    <d v="2022-04-04T00:00:00"/>
    <d v="1899-12-30T01:47:00"/>
    <x v="0"/>
    <s v="Se establece comunicacion el 4 de abril"/>
    <d v="2022-04-19T00:00:00"/>
    <d v="2022-04-20T00:00:00"/>
    <s v="Visita realizada"/>
    <d v="2022-04-19T00:00:00"/>
    <x v="0"/>
    <d v="2022-04-19T00:00:00"/>
    <x v="0"/>
    <d v="2022-04-19T00:00:00"/>
    <x v="0"/>
    <d v="2022-04-20T00:00:00"/>
    <x v="0"/>
    <d v="2022-04-19T00:00:00"/>
    <x v="0"/>
    <d v="2022-04-19T00:00:00"/>
    <x v="0"/>
    <d v="2022-04-20T00:00:00"/>
    <x v="0"/>
    <d v="2022-04-19T00:00:00"/>
    <x v="0"/>
    <d v="2022-04-19T00:00:00"/>
    <x v="0"/>
    <m/>
    <x v="0"/>
    <d v="2022-04-20T00:00:00"/>
    <x v="0"/>
    <s v="Sin Realizar"/>
    <s v="Fernanda Salcedo"/>
    <d v="2022-05-18T23:12:00"/>
    <s v="https://drive.google.com/drive/folders/1caBbGRETR59USR-9MtzwERmY0Pm8quI9?usp=sharing"/>
    <s v="checked"/>
    <s v="Aprobado"/>
    <s v="checked"/>
    <s v="Aprobado"/>
    <s v="checked"/>
    <s v="Aprobado"/>
    <n v="44"/>
    <s v="Aprobado"/>
    <n v="11"/>
    <s v="Aprobado"/>
    <s v="checked"/>
    <s v="Aprobado"/>
    <s v="checked"/>
    <s v="Aprobado"/>
    <m/>
    <m/>
    <m/>
    <s v="Maria C. Dominguez"/>
    <d v="2022-05-16T21:59:00"/>
    <s v="Fernanda Salcedo"/>
    <d v="2022-05-18T23:12:00"/>
    <n v="1"/>
    <n v="1"/>
    <n v="1"/>
    <n v="1"/>
    <n v="1"/>
    <n v="1"/>
    <n v="1"/>
    <n v="1"/>
    <n v="1"/>
    <n v="1"/>
    <n v="1"/>
    <n v="1"/>
  </r>
  <r>
    <s v="Reporte Coordinadora Fernanda Salcedo.xlsx"/>
    <x v="0"/>
    <x v="14"/>
    <s v="Nariño"/>
    <s v="SAN ANDRES DE TUMACO"/>
    <x v="100"/>
    <n v="152835004958"/>
    <n v="199"/>
    <d v="2022-04-11T00:00:00"/>
    <d v="1899-12-30T02:04:00"/>
    <x v="0"/>
    <s v="Se establece comunicación el 11 de abril"/>
    <d v="2022-04-21T00:00:00"/>
    <d v="2022-04-26T00:00:00"/>
    <s v="El 5 de mayo se hizo PC y reunion con directivo"/>
    <d v="2022-04-21T00:00:00"/>
    <x v="0"/>
    <d v="2022-04-21T00:00:00"/>
    <x v="0"/>
    <d v="2022-05-05T00:00:00"/>
    <x v="0"/>
    <d v="2022-05-05T00:00:00"/>
    <x v="0"/>
    <d v="2022-04-21T00:00:00"/>
    <x v="0"/>
    <d v="2022-05-05T00:00:00"/>
    <x v="0"/>
    <d v="2022-04-25T00:00:00"/>
    <x v="0"/>
    <d v="2022-04-20T00:00:00"/>
    <x v="0"/>
    <d v="2022-04-22T00:00:00"/>
    <x v="0"/>
    <m/>
    <x v="0"/>
    <d v="2022-04-22T00:00:00"/>
    <x v="0"/>
    <s v="Sin Realizar"/>
    <s v="Fernanda Salcedo"/>
    <d v="2022-05-24T12:47:00"/>
    <s v="https://drive.google.com/drive/u/3/folders/1a3Dbr2GiDFE62Axxf61PNI3aKboqRAKm"/>
    <s v="checked"/>
    <s v="Aprobado"/>
    <s v="checked"/>
    <s v="Aprobado"/>
    <s v="checked"/>
    <s v="Aprobado"/>
    <n v="52"/>
    <s v="Aprobado"/>
    <n v="19"/>
    <s v="Aprobado"/>
    <s v="checked"/>
    <s v="Aprobado"/>
    <s v="checked"/>
    <s v="Aprobado"/>
    <m/>
    <m/>
    <m/>
    <s v="Maria C. Dominguez"/>
    <d v="2022-05-23T13:09:00"/>
    <s v="Fernanda Salcedo"/>
    <d v="2022-05-24T12:47:00"/>
    <n v="1"/>
    <n v="1"/>
    <n v="1"/>
    <n v="1"/>
    <n v="1"/>
    <n v="1"/>
    <n v="1"/>
    <n v="1"/>
    <n v="1"/>
    <n v="1"/>
    <n v="1"/>
    <n v="1"/>
  </r>
  <r>
    <s v="Reporte Coordinadora Fernanda Salcedo.xlsx"/>
    <x v="0"/>
    <x v="14"/>
    <s v="Nariño"/>
    <s v="SAN ANDRES DE TUMACO"/>
    <x v="101"/>
    <n v="352835001605"/>
    <n v="200"/>
    <d v="2022-04-11T00:00:00"/>
    <d v="1899-12-30T02:01:00"/>
    <x v="0"/>
    <s v="El telefono del Rector cambio se actualiza dato"/>
    <d v="2022-04-21T00:00:00"/>
    <d v="2022-04-22T00:00:00"/>
    <s v="Se hizo visita el 5 mayo para pendiente de TPC"/>
    <d v="2022-04-22T00:00:00"/>
    <x v="0"/>
    <d v="2022-04-22T00:00:00"/>
    <x v="0"/>
    <d v="2022-05-05T00:00:00"/>
    <x v="0"/>
    <d v="2022-05-05T00:00:00"/>
    <x v="0"/>
    <d v="2022-04-22T00:00:00"/>
    <x v="0"/>
    <d v="2022-05-05T00:00:00"/>
    <x v="0"/>
    <d v="2022-04-25T00:00:00"/>
    <x v="0"/>
    <d v="2022-04-22T00:00:00"/>
    <x v="0"/>
    <d v="2022-04-22T00:00:00"/>
    <x v="0"/>
    <m/>
    <x v="0"/>
    <d v="2022-04-23T00:00:00"/>
    <x v="0"/>
    <s v="Sin Realizar"/>
    <s v="Fernanda Salcedo"/>
    <d v="2022-05-24T10:19:00"/>
    <s v="https://drive.google.com/drive/u/3/folders/1q-ocrwALg355FnW-YlAGcnTOweHW0eTp"/>
    <s v="checked"/>
    <s v="Aprobado"/>
    <s v="checked"/>
    <s v="Aprobado"/>
    <s v="checked"/>
    <s v="Aprobado"/>
    <n v="56"/>
    <s v="Aprobado"/>
    <n v="6"/>
    <s v="Aprobado"/>
    <s v="checked"/>
    <s v="Aprobado"/>
    <s v="checked"/>
    <s v="Aprobado"/>
    <m/>
    <m/>
    <m/>
    <s v="Maria C. Dominguez"/>
    <d v="2022-05-23T13:09:00"/>
    <s v="Fernanda Salcedo"/>
    <d v="2022-05-24T10:19:00"/>
    <n v="1"/>
    <n v="1"/>
    <n v="1"/>
    <n v="1"/>
    <n v="1"/>
    <n v="1"/>
    <n v="1"/>
    <n v="1"/>
    <n v="1"/>
    <n v="1"/>
    <n v="1"/>
    <n v="1"/>
  </r>
  <r>
    <s v="Reporte Coordinadora Fernanda Salcedo.xlsx"/>
    <x v="0"/>
    <x v="14"/>
    <s v="Nariño"/>
    <s v="SAN ANDRES DE TUMACO"/>
    <x v="102"/>
    <n v="152835000791"/>
    <n v="201"/>
    <d v="2022-04-21T00:00:00"/>
    <d v="1899-12-30T08:34:00"/>
    <x v="0"/>
    <s v="La sede tiene una situación que no se puede ingresar porque no hay docentes  "/>
    <d v="2022-04-27T00:00:00"/>
    <d v="2022-04-28T00:00:00"/>
    <s v="Visita realizada"/>
    <d v="2022-04-27T00:00:00"/>
    <x v="0"/>
    <d v="2022-04-27T00:00:00"/>
    <x v="0"/>
    <d v="2022-04-27T00:00:00"/>
    <x v="0"/>
    <d v="2022-04-27T00:00:00"/>
    <x v="0"/>
    <d v="2022-04-27T00:00:00"/>
    <x v="0"/>
    <d v="2022-04-27T00:00:00"/>
    <x v="0"/>
    <d v="2020-04-27T00:00:00"/>
    <x v="0"/>
    <d v="2022-04-28T00:00:00"/>
    <x v="0"/>
    <d v="2022-04-28T00:00:00"/>
    <x v="0"/>
    <m/>
    <x v="0"/>
    <d v="2022-04-28T00:00:00"/>
    <x v="0"/>
    <s v="Sin Realizar"/>
    <s v="Maria C. Dominguez"/>
    <d v="2022-06-02T09:08:00"/>
    <s v="https://drive.google.com/drive/folders/1aAMNhqg8gFldFlRqB5TaTXIRMeUW3tTh?usp=sharing"/>
    <s v="checked"/>
    <s v="Aprobado"/>
    <s v="checked"/>
    <s v="Aprobado"/>
    <s v="checked"/>
    <s v="Aprobado"/>
    <n v="29"/>
    <s v="Aprobado"/>
    <n v="7"/>
    <s v="Aprobado"/>
    <s v="checked"/>
    <s v="Aprobado"/>
    <s v="checked"/>
    <s v="Aprobado"/>
    <m/>
    <m/>
    <m/>
    <s v="Maria C. Dominguez"/>
    <d v="2022-06-02T09:08:00"/>
    <s v="Fernanda Salcedo"/>
    <d v="2022-05-24T10:19:00"/>
    <n v="1"/>
    <n v="1"/>
    <n v="1"/>
    <n v="1"/>
    <n v="1"/>
    <n v="1"/>
    <n v="1"/>
    <n v="1"/>
    <n v="1"/>
    <n v="1"/>
    <n v="1"/>
    <n v="1"/>
  </r>
  <r>
    <s v="Reporte Coordinadora Fernanda Salcedo.xlsx"/>
    <x v="0"/>
    <x v="14"/>
    <s v="Nariño"/>
    <s v="SAN ANDRES DE TUMACO"/>
    <x v="103"/>
    <n v="152835004567"/>
    <n v="202"/>
    <d v="2022-04-11T00:00:00"/>
    <d v="1899-12-30T02:10:00"/>
    <x v="0"/>
    <s v="se debe programar en campo"/>
    <d v="2022-04-25T00:00:00"/>
    <d v="2022-04-26T00:00:00"/>
    <s v="Visita realizada"/>
    <d v="2022-04-25T00:00:00"/>
    <x v="0"/>
    <d v="2022-04-25T00:00:00"/>
    <x v="0"/>
    <d v="2022-04-25T00:00:00"/>
    <x v="0"/>
    <d v="2022-04-25T00:00:00"/>
    <x v="0"/>
    <d v="2022-04-25T00:00:00"/>
    <x v="0"/>
    <d v="2022-04-26T00:00:00"/>
    <x v="0"/>
    <d v="2022-04-25T00:00:00"/>
    <x v="0"/>
    <d v="2022-04-26T00:00:00"/>
    <x v="0"/>
    <d v="2022-04-26T00:00:00"/>
    <x v="0"/>
    <m/>
    <x v="0"/>
    <d v="2022-04-26T00:00:00"/>
    <x v="0"/>
    <s v="Sin Realizar"/>
    <s v="Maria C. Dominguez"/>
    <d v="2022-05-27T16:43:00"/>
    <s v="https://drive.google.com/drive/folders/1-_47vvoi2q-XZFysP_BQjLpMVq-nJkOR?usp=sharing"/>
    <s v="checked"/>
    <s v="Aprobado"/>
    <s v="checked"/>
    <s v="Aprobado"/>
    <s v="checked"/>
    <s v="Aprobado"/>
    <n v="71"/>
    <s v="Aprobado"/>
    <n v="19"/>
    <s v="Aprobado"/>
    <s v="checked"/>
    <s v="Aprobado"/>
    <s v="checked"/>
    <s v="Aprobado"/>
    <m/>
    <m/>
    <m/>
    <s v="Maria C. Dominguez"/>
    <d v="2022-05-27T16:43:00"/>
    <s v="Fernanda Salcedo"/>
    <d v="2022-05-27T16:23:00"/>
    <n v="1"/>
    <n v="1"/>
    <n v="1"/>
    <n v="1"/>
    <n v="1"/>
    <n v="1"/>
    <n v="1"/>
    <n v="1"/>
    <n v="1"/>
    <n v="1"/>
    <n v="1"/>
    <n v="1"/>
  </r>
  <r>
    <s v="Reporte Coordinadora Fernanda Salcedo.xlsx"/>
    <x v="0"/>
    <x v="14"/>
    <s v="Nariño"/>
    <s v="SAN ANDRES DE TUMACO"/>
    <x v="104"/>
    <n v="252835002461"/>
    <n v="203"/>
    <d v="2022-04-11T00:00:00"/>
    <d v="1899-12-30T02:12:00"/>
    <x v="0"/>
    <s v="No tiene señal ni voz ni datos"/>
    <d v="2022-05-04T00:00:00"/>
    <d v="2022-05-05T00:00:00"/>
    <s v="Visita Realizada"/>
    <d v="2022-05-03T00:00:00"/>
    <x v="0"/>
    <d v="2022-05-03T00:00:00"/>
    <x v="0"/>
    <d v="2022-05-03T00:00:00"/>
    <x v="0"/>
    <d v="2022-05-04T00:00:00"/>
    <x v="0"/>
    <d v="2022-05-04T00:00:00"/>
    <x v="0"/>
    <d v="2022-05-04T00:00:00"/>
    <x v="0"/>
    <d v="2022-05-03T00:00:00"/>
    <x v="0"/>
    <d v="2022-05-04T00:00:00"/>
    <x v="0"/>
    <d v="2022-05-04T00:00:00"/>
    <x v="0"/>
    <m/>
    <x v="0"/>
    <d v="2022-05-04T00:00:00"/>
    <x v="0"/>
    <s v="Sin Realizar"/>
    <s v="Maria C. Dominguez"/>
    <d v="2022-06-01T16:24:00"/>
    <s v="https://drive.google.com/drive/u/3/folders/1149IhArKuDk8e8P4DCM28gMUsqNxJh6B"/>
    <s v="checked"/>
    <s v="Aprobado"/>
    <s v="checked"/>
    <s v="Aprobado"/>
    <s v="checked"/>
    <s v="Aprobado"/>
    <n v="30"/>
    <s v="Aprobado"/>
    <n v="4"/>
    <s v="Aprobado"/>
    <s v="checked"/>
    <s v="Aprobado"/>
    <s v="checked"/>
    <s v="Aprobado"/>
    <m/>
    <m/>
    <m/>
    <s v="Maria C. Dominguez"/>
    <d v="2022-06-01T16:24:00"/>
    <s v="Fernanda Salcedo"/>
    <d v="2022-05-18T23:19:00"/>
    <n v="1"/>
    <n v="1"/>
    <n v="1"/>
    <n v="1"/>
    <n v="1"/>
    <n v="1"/>
    <n v="1"/>
    <n v="1"/>
    <n v="1"/>
    <n v="1"/>
    <n v="1"/>
    <n v="1"/>
  </r>
  <r>
    <s v="Reporte Coordinadora Fernanda Salcedo.xlsx"/>
    <x v="0"/>
    <x v="15"/>
    <s v="Tolima"/>
    <s v="IBAGUÉ"/>
    <x v="105"/>
    <n v="173001000308"/>
    <n v="204"/>
    <d v="2022-04-06T00:00:00"/>
    <d v="1899-12-30T09:00:00"/>
    <x v="0"/>
    <s v="Se realiza contacto telefonico sin exito, se procede a efectuar visita presencial de actualización de datos y participación"/>
    <d v="2022-04-22T00:00:00"/>
    <d v="2022-05-12T00:00:00"/>
    <s v="Programa Visita 1 viernes 22 de abril 11 am"/>
    <d v="2022-04-22T00:00:00"/>
    <x v="0"/>
    <d v="2022-05-05T00:00:00"/>
    <x v="0"/>
    <d v="2022-04-22T00:00:00"/>
    <x v="0"/>
    <d v="2022-05-05T00:00:00"/>
    <x v="0"/>
    <d v="2022-05-05T00:00:00"/>
    <x v="0"/>
    <d v="2022-05-05T00:00:00"/>
    <x v="0"/>
    <d v="2022-05-04T00:00:00"/>
    <x v="0"/>
    <d v="2022-04-25T00:00:00"/>
    <x v="0"/>
    <d v="2022-04-25T00:00:00"/>
    <x v="0"/>
    <m/>
    <x v="0"/>
    <d v="2022-05-05T00:00:00"/>
    <x v="0"/>
    <s v="Sin Realizar"/>
    <s v="Mario Alejandro Rincon Guzman"/>
    <d v="2022-06-17T00:05:00"/>
    <s v="https://drive.google.com/drive/folders/1eSW_k539b48msCSLNb-SNLRvov79-CN3?usp=sharing"/>
    <s v="checked"/>
    <s v="Aprobado"/>
    <s v="checked"/>
    <s v="Aprobado"/>
    <s v="checked"/>
    <s v="Aprobado"/>
    <n v="139"/>
    <s v="Aprobado"/>
    <n v="19"/>
    <s v="Aprobado"/>
    <s v="checked"/>
    <s v="Aprobado"/>
    <s v="checked"/>
    <s v="Aprobado"/>
    <m/>
    <m/>
    <s v="Anexo 4.1: se solicita una fotografía donde se mire el nombre de la IE"/>
    <s v="Mario Alejandro Rincon Guzman"/>
    <d v="2022-06-17T00:05:00"/>
    <s v="Fernanda Salcedo"/>
    <d v="2022-05-22T22:37:00"/>
    <n v="1"/>
    <n v="1"/>
    <n v="1"/>
    <n v="1"/>
    <n v="1"/>
    <n v="1"/>
    <n v="1"/>
    <n v="1"/>
    <n v="1"/>
    <n v="1"/>
    <n v="1"/>
    <n v="1"/>
  </r>
  <r>
    <s v="Reporte Coordinadora Fernanda Salcedo.xlsx"/>
    <x v="0"/>
    <x v="15"/>
    <s v="Tolima"/>
    <s v="IBAGUÉ"/>
    <x v="106"/>
    <n v="173001008741"/>
    <n v="205"/>
    <d v="2022-04-05T00:00:00"/>
    <d v="1899-12-30T16:30:00"/>
    <x v="0"/>
    <s v="LLamada efectiva de Actualización y participación"/>
    <d v="2022-04-19T00:00:00"/>
    <d v="2022-05-06T00:00:00"/>
    <s v="Realizada el día 19 de abril"/>
    <d v="2022-04-19T00:00:00"/>
    <x v="0"/>
    <d v="2022-04-18T00:00:00"/>
    <x v="0"/>
    <d v="2022-04-19T00:00:00"/>
    <x v="0"/>
    <d v="2022-04-28T00:00:00"/>
    <x v="0"/>
    <d v="2022-04-28T00:00:00"/>
    <x v="0"/>
    <d v="2022-04-28T00:00:00"/>
    <x v="0"/>
    <d v="2022-05-06T00:00:00"/>
    <x v="0"/>
    <d v="2022-05-03T00:00:00"/>
    <x v="0"/>
    <d v="2022-05-03T00:00:00"/>
    <x v="0"/>
    <m/>
    <x v="0"/>
    <d v="2022-05-06T00:00:00"/>
    <x v="0"/>
    <s v="Sin Realizar"/>
    <s v="Mario Alejandro Rincon Guzman"/>
    <d v="2022-06-01T00:18:00"/>
    <s v="https://drive.google.com/drive/folders/1ziUOnLi6R4NjEtHKTH1qKbidBUeujRLX?usp=sharing"/>
    <s v="checked"/>
    <s v="Aprobado"/>
    <s v="checked"/>
    <s v="Aprobado"/>
    <s v="checked"/>
    <s v="Aprobado"/>
    <n v="121"/>
    <s v="Aprobado"/>
    <n v="21"/>
    <s v="Aprobado"/>
    <s v="checked"/>
    <s v="Aprobado"/>
    <s v="checked"/>
    <s v="Aprobado"/>
    <m/>
    <m/>
    <m/>
    <s v="Mario Alejandro Rincon Guzman"/>
    <d v="2022-06-01T00:18:00"/>
    <s v="Fernanda Salcedo"/>
    <d v="2022-05-22T22:33:00"/>
    <n v="1"/>
    <n v="1"/>
    <n v="1"/>
    <n v="1"/>
    <n v="1"/>
    <n v="1"/>
    <n v="1"/>
    <n v="1"/>
    <n v="1"/>
    <n v="1"/>
    <n v="1"/>
    <n v="1"/>
  </r>
  <r>
    <s v="Reporte Coordinadora Fernanda Salcedo.xlsx"/>
    <x v="0"/>
    <x v="15"/>
    <s v="Tolima"/>
    <s v="IBAGUÉ"/>
    <x v="107"/>
    <n v="273001001422"/>
    <n v="206"/>
    <d v="2022-04-07T00:00:00"/>
    <d v="1899-12-30T09:00:00"/>
    <x v="0"/>
    <s v="Se realiza contacto telefonico sin exito, se procede a efectuar visita presencial de actualización de datos y participación"/>
    <d v="2022-04-18T00:00:00"/>
    <d v="2022-05-05T00:00:00"/>
    <s v="Se realizan visitas efectivas, con pendiente de ejecucion de prueba a grado 11 estudiantes "/>
    <d v="2022-04-18T00:00:00"/>
    <x v="0"/>
    <d v="2022-04-18T00:00:00"/>
    <x v="0"/>
    <d v="2022-04-18T00:00:00"/>
    <x v="0"/>
    <d v="2022-04-18T00:00:00"/>
    <x v="0"/>
    <d v="2022-04-18T00:00:00"/>
    <x v="0"/>
    <d v="2022-04-18T00:00:00"/>
    <x v="0"/>
    <d v="2022-05-05T00:00:00"/>
    <x v="0"/>
    <d v="2022-04-18T00:00:00"/>
    <x v="0"/>
    <d v="2022-04-18T00:00:00"/>
    <x v="0"/>
    <m/>
    <x v="0"/>
    <d v="2022-05-05T00:00:00"/>
    <x v="0"/>
    <s v="Sin Realizar"/>
    <s v="Mario Alejandro Rincon Guzman"/>
    <d v="2022-05-31T22:40:00"/>
    <s v="https://drive.google.com/drive/folders/1Rxn1wM3Z86WqUvouNvLxA04MM1q-3_cQ?usp=sharing"/>
    <s v="checked"/>
    <s v="Aprobado"/>
    <s v="checked"/>
    <s v="Aprobado"/>
    <s v="checked"/>
    <s v="Aprobado"/>
    <n v="51"/>
    <s v="Aprobado"/>
    <n v="28"/>
    <s v="Aprobado"/>
    <s v="checked"/>
    <s v="Aprobado"/>
    <s v="checked"/>
    <s v="Aprobado"/>
    <m/>
    <m/>
    <s v="Anexo 4.1: no se ven los pc "/>
    <s v="Mario Alejandro Rincon Guzman"/>
    <d v="2022-05-31T22:40:00"/>
    <s v="Fernanda Salcedo"/>
    <d v="2022-05-22T22:33:00"/>
    <n v="1"/>
    <n v="1"/>
    <n v="1"/>
    <n v="1"/>
    <n v="1"/>
    <n v="1"/>
    <n v="1"/>
    <n v="1"/>
    <n v="1"/>
    <n v="1"/>
    <n v="1"/>
    <n v="1"/>
  </r>
  <r>
    <s v="Reporte Coordinadora Fernanda Salcedo.xlsx"/>
    <x v="0"/>
    <x v="15"/>
    <s v="Tolima"/>
    <s v="IBAGUÉ"/>
    <x v="108"/>
    <n v="273001004286"/>
    <n v="207"/>
    <d v="2022-04-29T00:00:00"/>
    <d v="1899-12-30T15:00:00"/>
    <x v="0"/>
    <s v="Agendada visita dia 1 para el jueves 12 de mayo"/>
    <d v="2022-05-12T00:00:00"/>
    <d v="2022-05-19T00:00:00"/>
    <s v="Agendada visita dia 1 para el 12 de mayo"/>
    <d v="2022-05-12T00:00:00"/>
    <x v="0"/>
    <d v="2022-05-12T00:00:00"/>
    <x v="0"/>
    <d v="2022-05-12T00:00:00"/>
    <x v="0"/>
    <d v="2022-05-16T00:00:00"/>
    <x v="0"/>
    <d v="2022-05-16T00:00:00"/>
    <x v="0"/>
    <d v="2022-05-16T00:00:00"/>
    <x v="0"/>
    <d v="2022-05-19T00:00:00"/>
    <x v="0"/>
    <d v="2022-05-18T00:00:00"/>
    <x v="0"/>
    <d v="2022-05-19T00:00:00"/>
    <x v="0"/>
    <m/>
    <x v="0"/>
    <d v="2022-05-19T00:00:00"/>
    <x v="0"/>
    <s v="Sin Realizar"/>
    <s v="Mario Alejandro Rincon Guzman"/>
    <d v="2022-05-31T20:12:00"/>
    <s v="https://drive.google.com/drive/folders/1u4vHvT6NzX84KLmgVLW4kEJZh7kepKxb?usp=sharing"/>
    <s v="checked"/>
    <s v="Aprobado"/>
    <s v="checked"/>
    <s v="Aprobado"/>
    <s v="checked"/>
    <s v="Aprobado"/>
    <n v="53"/>
    <s v="Aprobado"/>
    <n v="19"/>
    <s v="Aprobado"/>
    <s v="checked"/>
    <s v="Aprobado"/>
    <s v="checked"/>
    <s v="Aprobado"/>
    <m/>
    <m/>
    <m/>
    <s v="Mario Alejandro Rincon Guzman"/>
    <d v="2022-05-31T20:12:00"/>
    <s v="Fernanda Salcedo"/>
    <d v="2022-05-26T09:32:00"/>
    <n v="1"/>
    <n v="1"/>
    <n v="1"/>
    <n v="1"/>
    <n v="1"/>
    <n v="1"/>
    <n v="1"/>
    <n v="1"/>
    <n v="1"/>
    <n v="1"/>
    <n v="1"/>
    <n v="1"/>
  </r>
  <r>
    <s v="Reporte Coordinadora Fernanda Salcedo.xlsx"/>
    <x v="0"/>
    <x v="15"/>
    <s v="Tolima"/>
    <s v="IBAGUÉ"/>
    <x v="109"/>
    <n v="173001000367"/>
    <n v="208"/>
    <d v="2022-04-18T00:00:00"/>
    <d v="1899-12-30T15:00:00"/>
    <x v="0"/>
    <s v="En comunicacion, esta pendiente la fecha de visita ya que esta semana se encuentran con poca disponibilidad, solicita llamar el dia miercoles 21 de abril"/>
    <d v="2022-04-26T00:00:00"/>
    <d v="2022-05-19T00:00:00"/>
    <s v="Programada visita no. 2 para el día 9 de Mayo 7 am, ya que en la semana del 2 al 6 de Mayo, la IE se encuentra en plan de apoyo sustentaciones"/>
    <d v="2022-04-26T00:00:00"/>
    <x v="0"/>
    <d v="2022-04-26T00:00:00"/>
    <x v="0"/>
    <d v="2022-04-26T00:00:00"/>
    <x v="0"/>
    <d v="2022-04-26T00:00:00"/>
    <x v="0"/>
    <d v="2022-04-26T00:00:00"/>
    <x v="0"/>
    <d v="2022-04-26T00:00:00"/>
    <x v="0"/>
    <d v="2022-05-12T00:00:00"/>
    <x v="0"/>
    <d v="2022-05-09T00:00:00"/>
    <x v="0"/>
    <d v="2022-05-12T00:00:00"/>
    <x v="0"/>
    <m/>
    <x v="0"/>
    <d v="2022-05-12T00:00:00"/>
    <x v="0"/>
    <s v="Sin Realizar"/>
    <s v="Mario Alejandro Rincon Guzman"/>
    <d v="2022-06-01T00:06:00"/>
    <s v="https://drive.google.com/drive/folders/1Nl2jgx4l6fnJiyHQ7zx0WEqLkse7zC5-?usp=sharing"/>
    <s v="checked"/>
    <s v="Aprobado"/>
    <s v="checked"/>
    <s v="Aprobado"/>
    <s v="checked"/>
    <s v="Aprobado"/>
    <n v="152"/>
    <s v="Aprobado"/>
    <n v="15"/>
    <s v="Aprobado"/>
    <s v="checked"/>
    <s v="Aprobado"/>
    <s v="checked"/>
    <s v="Aprobado"/>
    <m/>
    <m/>
    <m/>
    <s v="Mario Alejandro Rincon Guzman"/>
    <d v="2022-06-01T00:06:00"/>
    <s v="Fernanda Salcedo"/>
    <d v="2022-05-31T09:39:00"/>
    <n v="1"/>
    <n v="1"/>
    <n v="1"/>
    <n v="1"/>
    <n v="1"/>
    <n v="1"/>
    <n v="1"/>
    <n v="1"/>
    <n v="1"/>
    <n v="1"/>
    <n v="1"/>
    <n v="1"/>
  </r>
  <r>
    <s v="Reporte Coordinadora Fernanda Salcedo.xlsx"/>
    <x v="0"/>
    <x v="15"/>
    <s v="Tolima"/>
    <s v="IBAGUÉ"/>
    <x v="110"/>
    <n v="173001008945"/>
    <n v="209"/>
    <d v="2022-04-18T00:00:00"/>
    <d v="1899-12-30T16:30:00"/>
    <x v="0"/>
    <s v="En comunicacion con el Señor Rector, indica que confirmara fecha de visita entre el dia martes y miercoles 19 y 20 de abril"/>
    <d v="2022-04-28T00:00:00"/>
    <d v="2022-05-13T00:00:00"/>
    <s v="Se programa visita 1 para el dia Jueves  28 de Abril 6:00 am"/>
    <d v="2022-04-28T00:00:00"/>
    <x v="0"/>
    <d v="2022-05-13T00:00:00"/>
    <x v="0"/>
    <d v="2022-04-28T00:00:00"/>
    <x v="0"/>
    <d v="2022-04-28T00:00:00"/>
    <x v="0"/>
    <d v="2022-05-13T00:00:00"/>
    <x v="0"/>
    <d v="2022-04-28T00:00:00"/>
    <x v="0"/>
    <d v="2022-05-13T00:00:00"/>
    <x v="0"/>
    <d v="2022-05-04T00:00:00"/>
    <x v="0"/>
    <d v="2022-05-04T00:00:00"/>
    <x v="0"/>
    <m/>
    <x v="0"/>
    <d v="2022-05-12T00:00:00"/>
    <x v="0"/>
    <s v="Sin Realizar"/>
    <s v="Mario Alejandro Rincon Guzman"/>
    <d v="2022-06-01T00:14:00"/>
    <s v="https://drive.google.com/drive/folders/1IEk8-J6coEhjpstin0ItDY8s7daKd-yP?usp=sharing"/>
    <s v="checked"/>
    <s v="Aprobado"/>
    <s v="checked"/>
    <s v="Aprobado"/>
    <s v="checked"/>
    <s v="Aprobado"/>
    <n v="40"/>
    <s v="Aprobado"/>
    <n v="16"/>
    <s v="Aprobado"/>
    <s v="checked"/>
    <s v="Aprobado"/>
    <s v="checked"/>
    <s v="Aprobado"/>
    <m/>
    <m/>
    <m/>
    <s v="Mario Alejandro Rincon Guzman"/>
    <d v="2022-06-01T00:14:00"/>
    <s v="Fernanda Salcedo"/>
    <d v="2022-05-31T09:39:00"/>
    <n v="1"/>
    <n v="1"/>
    <n v="1"/>
    <n v="1"/>
    <n v="1"/>
    <n v="1"/>
    <n v="1"/>
    <n v="1"/>
    <n v="1"/>
    <n v="1"/>
    <n v="1"/>
    <n v="1"/>
  </r>
  <r>
    <s v="Reporte Coordinadora Fernanda Salcedo.xlsx"/>
    <x v="0"/>
    <x v="15"/>
    <s v="Tolima"/>
    <s v="IBAGUÉ"/>
    <x v="111"/>
    <n v="173001006896"/>
    <n v="210"/>
    <d v="2022-04-18T00:00:00"/>
    <d v="1899-12-30T15:25:00"/>
    <x v="0"/>
    <s v="Se realiza contacto, se programa visita para el dia lunes 25 de Abril"/>
    <d v="2022-04-25T00:00:00"/>
    <d v="2022-05-09T00:00:00"/>
    <s v="Programada Visita para el dia Lunes 25 de abril 7 am"/>
    <d v="2022-04-25T00:00:00"/>
    <x v="0"/>
    <d v="2022-04-25T00:00:00"/>
    <x v="0"/>
    <d v="2022-04-25T00:00:00"/>
    <x v="0"/>
    <d v="2022-04-26T00:00:00"/>
    <x v="0"/>
    <d v="2022-04-27T00:00:00"/>
    <x v="0"/>
    <d v="2022-04-27T00:00:00"/>
    <x v="0"/>
    <d v="2022-04-29T00:00:00"/>
    <x v="0"/>
    <d v="2022-04-25T00:00:00"/>
    <x v="0"/>
    <d v="2022-04-25T00:00:00"/>
    <x v="0"/>
    <m/>
    <x v="0"/>
    <d v="2022-04-29T00:00:00"/>
    <x v="0"/>
    <s v="Sin Realizar"/>
    <s v="Fernanda Salcedo"/>
    <d v="2022-05-31T09:39:00"/>
    <s v="https://drive.google.com/drive/folders/1nVGh42oBnNV2XxC5oklHWWYJ8jdfB94b?usp=sharing"/>
    <s v="checked"/>
    <s v="Aprobado"/>
    <s v="checked"/>
    <s v="Aprobado"/>
    <s v="checked"/>
    <s v="Aprobado"/>
    <n v="55"/>
    <s v="Aprobado"/>
    <n v="15"/>
    <s v="Aprobado"/>
    <s v="checked"/>
    <s v="Aprobado"/>
    <s v="checked"/>
    <s v="Aprobado"/>
    <m/>
    <m/>
    <m/>
    <s v="Mario Alejandro Rincon Guzman"/>
    <d v="2022-05-27T16:21:00"/>
    <s v="Fernanda Salcedo"/>
    <d v="2022-05-31T09:39:00"/>
    <n v="1"/>
    <n v="1"/>
    <n v="1"/>
    <n v="1"/>
    <n v="1"/>
    <n v="1"/>
    <n v="1"/>
    <n v="1"/>
    <n v="1"/>
    <n v="1"/>
    <n v="1"/>
    <n v="1"/>
  </r>
  <r>
    <s v="Reporte Coordinadora Fernanda Salcedo.xlsx"/>
    <x v="0"/>
    <x v="16"/>
    <s v="Risaralda"/>
    <s v="PEREIRA"/>
    <x v="112"/>
    <n v="166001006008"/>
    <n v="211"/>
    <d v="2022-04-04T00:00:00"/>
    <d v="1899-12-30T05:00:00"/>
    <x v="0"/>
    <s v="Se informó al rector del programa y se  indicó diligenciar el formulario. Se definió fecha de la primera visita"/>
    <d v="2022-04-18T00:00:00"/>
    <d v="2022-04-26T00:00:00"/>
    <s v="Ya se han realizado e visitas a la IE y aún hay actividades pendientes porque tienen visita de la contraloría y algunos estudiantes no están en la IE, se tenía programado dar el taller de PC el 21 de abril y al ir a la IE el rector no convocó a los docentes, se reprogramó el taller para una cuarta visita. Está pendiente el taller de PC y aplica una encuesta a estudiantes de 6 grado."/>
    <d v="2022-04-18T00:00:00"/>
    <x v="0"/>
    <d v="2022-04-18T00:00:00"/>
    <x v="0"/>
    <d v="2022-04-18T00:00:00"/>
    <x v="0"/>
    <d v="2022-04-26T00:00:00"/>
    <x v="0"/>
    <d v="2022-04-19T00:00:00"/>
    <x v="0"/>
    <d v="2022-04-21T00:00:00"/>
    <x v="0"/>
    <d v="2022-04-19T00:00:00"/>
    <x v="0"/>
    <d v="2022-04-19T00:00:00"/>
    <x v="0"/>
    <d v="2022-04-19T00:00:00"/>
    <x v="0"/>
    <m/>
    <x v="0"/>
    <d v="2022-04-26T00:00:00"/>
    <x v="0"/>
    <s v="Sin Realizar"/>
    <s v="Miryam Viviana Rodríguez"/>
    <d v="2022-06-10T18:21:00"/>
    <s v="https://drive.google.com/drive/folders/1i3IfEtt7wAK1b6qrOHSJf9p4xUyseuGB?usp=sharing"/>
    <s v="checked"/>
    <s v="Aprobado"/>
    <s v="checked"/>
    <s v="Aprobado"/>
    <s v="checked"/>
    <s v="Aprobado"/>
    <n v="97"/>
    <s v="Aprobado"/>
    <n v="30"/>
    <s v="Aprobado"/>
    <s v="checked"/>
    <s v="Aprobado"/>
    <s v="checked"/>
    <s v="Aprobado"/>
    <m/>
    <m/>
    <s v="Aplicar la encuesta al menos a  un directivo más"/>
    <s v="Miryam Viviana Rodríguez"/>
    <d v="2022-06-10T18:21:00"/>
    <s v="Fernanda Salcedo"/>
    <d v="2022-05-18T02:57:00"/>
    <n v="1"/>
    <n v="1"/>
    <n v="1"/>
    <n v="1"/>
    <n v="1"/>
    <n v="1"/>
    <n v="1"/>
    <n v="1"/>
    <n v="1"/>
    <n v="1"/>
    <n v="1"/>
    <n v="1"/>
  </r>
  <r>
    <s v="Reporte Coordinadora Fernanda Salcedo.xlsx"/>
    <x v="0"/>
    <x v="16"/>
    <s v="Risaralda"/>
    <s v="PEREIRA"/>
    <x v="113"/>
    <n v="266001001752"/>
    <n v="212"/>
    <d v="2022-04-18T00:00:00"/>
    <d v="1899-12-30T16:00:00"/>
    <x v="0"/>
    <s v="Comunicación exitosa, se confirman datos, se programa la primera visita y se planean las actividades del primer encuentro."/>
    <d v="2022-05-05T00:00:00"/>
    <d v="2022-05-11T00:00:00"/>
    <s v="Se proyecta una reunión un día antes para presentar el programa y gestionar firma de actas. Con el objeto de dejar organizada la planeación de las demás actividades."/>
    <d v="2022-05-05T00:00:00"/>
    <x v="0"/>
    <d v="2022-05-05T00:00:00"/>
    <x v="0"/>
    <d v="2022-05-05T00:00:00"/>
    <x v="0"/>
    <d v="2022-05-06T00:00:00"/>
    <x v="0"/>
    <d v="2022-05-06T00:00:00"/>
    <x v="0"/>
    <d v="2022-05-06T00:00:00"/>
    <x v="0"/>
    <d v="2022-05-11T00:00:00"/>
    <x v="0"/>
    <d v="2022-05-05T00:00:00"/>
    <x v="0"/>
    <d v="2022-05-11T00:00:00"/>
    <x v="0"/>
    <m/>
    <x v="0"/>
    <d v="2022-05-11T00:00:00"/>
    <x v="0"/>
    <s v="Sin Realizar"/>
    <s v="Miryam Viviana Rodríguez"/>
    <d v="2022-06-10T18:21:00"/>
    <s v="https://drive.google.com/drive/folders/1hT7Msj5NcjskYqcAiH0cw-dEcnJsig0A?usp=sharing"/>
    <s v="checked"/>
    <s v="Aprobado"/>
    <s v="checked"/>
    <s v="Aprobado"/>
    <s v="checked"/>
    <s v="Aprobado"/>
    <n v="122"/>
    <s v="Aprobado"/>
    <n v="38"/>
    <s v="Aprobado"/>
    <s v="checked"/>
    <s v="Aprobado"/>
    <s v="checked"/>
    <s v="Aprobado"/>
    <m/>
    <m/>
    <m/>
    <s v="Miryam Viviana Rodríguez"/>
    <d v="2022-06-10T18:21:00"/>
    <s v="Fernanda Salcedo"/>
    <d v="2022-05-18T02:59:00"/>
    <n v="1"/>
    <n v="1"/>
    <n v="1"/>
    <n v="1"/>
    <n v="1"/>
    <n v="1"/>
    <n v="1"/>
    <n v="1"/>
    <n v="1"/>
    <n v="1"/>
    <n v="1"/>
    <n v="1"/>
  </r>
  <r>
    <s v="Reporte Coordinadora Fernanda Salcedo.xlsx"/>
    <x v="0"/>
    <x v="16"/>
    <s v="Risaralda"/>
    <s v="PEREIRA"/>
    <x v="114"/>
    <n v="166001004242"/>
    <n v="213"/>
    <d v="2022-04-04T00:00:00"/>
    <d v="1899-12-30T15:00:00"/>
    <x v="0"/>
    <s v="Se informó al rector del programa y se  indicó diligenciar el formulario. Se definió fecha de la primera visita"/>
    <d v="2022-04-19T00:00:00"/>
    <d v="2022-04-21T00:00:00"/>
    <s v="Ya van tres visitas en la IE y aún hay pendiente aplicación de instrumentos, porque los estudiantes no están disponibles para nosotros todo el tiempo, tienen actividades con el SENA y otros."/>
    <d v="2022-04-19T00:00:00"/>
    <x v="0"/>
    <d v="2022-04-20T00:00:00"/>
    <x v="0"/>
    <d v="2022-04-19T00:00:00"/>
    <x v="0"/>
    <d v="2022-04-20T00:00:00"/>
    <x v="0"/>
    <d v="2022-04-20T00:00:00"/>
    <x v="0"/>
    <d v="2022-04-20T00:00:00"/>
    <x v="0"/>
    <d v="2022-04-22T00:00:00"/>
    <x v="0"/>
    <d v="2022-04-20T00:00:00"/>
    <x v="0"/>
    <d v="2022-04-19T00:00:00"/>
    <x v="0"/>
    <m/>
    <x v="0"/>
    <d v="2022-04-21T00:00:00"/>
    <x v="0"/>
    <s v="Sin Realizar"/>
    <s v="Miryam Viviana Rodríguez"/>
    <d v="2022-06-10T18:22:00"/>
    <s v="https://drive.google.com/drive/folders/1qmfnFe88UH26_v-0s_Fe5P1ZIu6ezFdg?usp=sharing"/>
    <s v="checked"/>
    <s v="Aprobado"/>
    <s v="checked"/>
    <s v="Aprobado"/>
    <s v="checked"/>
    <s v="Aprobado"/>
    <n v="113"/>
    <s v="Aprobado"/>
    <n v="37"/>
    <s v="Aprobado"/>
    <s v="checked"/>
    <s v="Aprobado"/>
    <s v="checked"/>
    <s v="Aprobado"/>
    <m/>
    <m/>
    <s v="Algunos rostros de los niños son visibles, sugiero colocar las fotografías necesarias "/>
    <s v="Miryam Viviana Rodríguez"/>
    <d v="2022-06-10T18:22:00"/>
    <s v="Fernanda Salcedo"/>
    <d v="2022-05-18T03:00:00"/>
    <n v="1"/>
    <n v="1"/>
    <n v="1"/>
    <n v="1"/>
    <n v="1"/>
    <n v="1"/>
    <n v="1"/>
    <n v="1"/>
    <n v="1"/>
    <n v="1"/>
    <n v="1"/>
    <n v="1"/>
  </r>
  <r>
    <s v="Reporte Coordinadora Fernanda Salcedo.xlsx"/>
    <x v="0"/>
    <x v="16"/>
    <s v="Risaralda"/>
    <s v="PEREIRA"/>
    <x v="115"/>
    <n v="266001005201"/>
    <n v="214"/>
    <d v="2022-04-04T00:00:00"/>
    <d v="1899-12-30T10:00:00"/>
    <x v="0"/>
    <s v="Se informó al rector del programa y se  indicó diligenciar el formulario. Se definió fecha de la primera visita"/>
    <d v="2022-04-27T00:00:00"/>
    <d v="2022-05-09T00:00:00"/>
    <s v="Fecha y actividades de la primera visita confirmadas"/>
    <d v="2022-04-27T00:00:00"/>
    <x v="0"/>
    <d v="2022-04-28T00:00:00"/>
    <x v="0"/>
    <d v="2022-04-27T00:00:00"/>
    <x v="0"/>
    <d v="2022-04-27T00:00:00"/>
    <x v="0"/>
    <d v="2022-04-27T00:00:00"/>
    <x v="0"/>
    <d v="2022-04-27T00:00:00"/>
    <x v="0"/>
    <d v="2022-04-28T00:00:00"/>
    <x v="0"/>
    <d v="2022-04-27T00:00:00"/>
    <x v="0"/>
    <d v="2022-04-27T00:00:00"/>
    <x v="0"/>
    <m/>
    <x v="0"/>
    <d v="2022-04-27T00:00:00"/>
    <x v="0"/>
    <s v="Sin Realizar"/>
    <s v="Miryam Viviana Rodríguez"/>
    <d v="2022-06-10T18:18:00"/>
    <s v="https://drive.google.com/drive/folders/1-E5KXVRtNDDIoSXCqNe-cW2yOClAYGD2?usp=sharing"/>
    <s v="checked"/>
    <s v="Aprobado"/>
    <s v="checked"/>
    <s v="Aprobado"/>
    <s v="checked"/>
    <s v="Aprobado"/>
    <n v="83"/>
    <s v="Aprobado"/>
    <n v="19"/>
    <s v="Aprobado"/>
    <s v="checked"/>
    <s v="Aprobado"/>
    <s v="checked"/>
    <s v="Aprobado"/>
    <m/>
    <m/>
    <s v="Sugiero que el acta esté escrita en computado o mano toda. Falta incluir algunas actividades."/>
    <s v="Miryam Viviana Rodríguez"/>
    <d v="2022-06-10T18:18:00"/>
    <s v="Fernanda Salcedo"/>
    <d v="2022-05-26T15:00:00"/>
    <n v="1"/>
    <n v="1"/>
    <n v="1"/>
    <n v="1"/>
    <n v="1"/>
    <n v="1"/>
    <n v="1"/>
    <n v="1"/>
    <n v="1"/>
    <n v="1"/>
    <n v="1"/>
    <n v="1"/>
  </r>
  <r>
    <s v="Reporte Coordinadora Fernanda Salcedo.xlsx"/>
    <x v="0"/>
    <x v="16"/>
    <s v="Risaralda"/>
    <s v="PEREIRA"/>
    <x v="116"/>
    <n v="166001006105"/>
    <n v="215"/>
    <d v="2022-04-18T00:00:00"/>
    <d v="1899-12-30T15:00:00"/>
    <x v="0"/>
    <s v="Se confirmó recepción de la agenda, se acordó fecha y hora de la primera visita"/>
    <d v="2022-05-03T00:00:00"/>
    <d v="2022-05-09T00:00:00"/>
    <s v="Fechas ya establecidas para la semana de 02 de mayo"/>
    <d v="2022-05-03T00:00:00"/>
    <x v="0"/>
    <d v="2022-05-03T00:00:00"/>
    <x v="0"/>
    <d v="2022-05-03T00:00:00"/>
    <x v="0"/>
    <d v="2022-05-09T00:00:00"/>
    <x v="0"/>
    <d v="2022-05-09T00:00:00"/>
    <x v="0"/>
    <d v="2022-05-09T00:00:00"/>
    <x v="0"/>
    <d v="2022-05-03T00:00:00"/>
    <x v="0"/>
    <d v="2022-05-09T00:00:00"/>
    <x v="0"/>
    <d v="2022-05-09T00:00:00"/>
    <x v="0"/>
    <m/>
    <x v="0"/>
    <d v="2022-05-09T00:00:00"/>
    <x v="0"/>
    <s v="Sin Realizar"/>
    <s v="Miryam Viviana Rodríguez"/>
    <d v="2022-06-10T18:19:00"/>
    <s v="https://drive.google.com/drive/folders/1oDepoP9ahtRcNxeX8mpxPiwzQJuRTqw-?usp=sharing"/>
    <s v="checked"/>
    <s v="Aprobado"/>
    <s v="checked"/>
    <s v="Aprobado"/>
    <s v="checked"/>
    <s v="Aprobado"/>
    <n v="130"/>
    <s v="Aprobado"/>
    <n v="60"/>
    <s v="Aprobado"/>
    <s v="checked"/>
    <s v="Aprobado"/>
    <s v="checked"/>
    <s v="Aprobado"/>
    <m/>
    <m/>
    <s v="Algunos rostros de los niños son visibles, sugiero colocar las fotografías necesarias "/>
    <s v="Miryam Viviana Rodríguez"/>
    <d v="2022-06-10T18:19:00"/>
    <s v="Fernanda Salcedo"/>
    <d v="2022-06-03T19:03:00"/>
    <n v="1"/>
    <n v="1"/>
    <n v="1"/>
    <n v="1"/>
    <n v="1"/>
    <n v="1"/>
    <n v="1"/>
    <n v="1"/>
    <n v="1"/>
    <n v="1"/>
    <n v="1"/>
    <n v="1"/>
  </r>
  <r>
    <s v="Reporte Coordinadora Fernanda Salcedo.xlsx"/>
    <x v="0"/>
    <x v="16"/>
    <s v="Risaralda"/>
    <s v="PEREIRA"/>
    <x v="117"/>
    <n v="166001002061"/>
    <n v="216"/>
    <d v="2022-04-18T00:00:00"/>
    <d v="1899-12-30T10:00:00"/>
    <x v="0"/>
    <s v="Se informó al rector del programa y se  indicó diligenciar el formulario. Se definió fecha de la primera visit"/>
    <d v="2022-04-25T00:00:00"/>
    <d v="2022-05-10T00:00:00"/>
    <s v="Se proyecta una reunión un día antes (jueves 21 de abril)para presentar el programa y gestionar firma de actas. Con el objeto de dejar organizada la planeación de las demás actividades"/>
    <d v="2022-04-25T00:00:00"/>
    <x v="0"/>
    <d v="2022-05-05T00:00:00"/>
    <x v="0"/>
    <d v="2022-04-25T00:00:00"/>
    <x v="0"/>
    <d v="2022-05-18T00:00:00"/>
    <x v="0"/>
    <d v="2022-05-18T00:00:00"/>
    <x v="0"/>
    <d v="2022-05-18T00:00:00"/>
    <x v="0"/>
    <d v="2022-05-09T00:00:00"/>
    <x v="0"/>
    <d v="2022-04-26T00:00:00"/>
    <x v="0"/>
    <d v="2022-04-26T00:00:00"/>
    <x v="0"/>
    <m/>
    <x v="0"/>
    <d v="2022-05-10T00:00:00"/>
    <x v="0"/>
    <s v="Sin Realizar"/>
    <s v="Miryam Viviana Rodríguez"/>
    <d v="2022-06-10T18:19:00"/>
    <s v="https://drive.google.com/drive/folders/1qzyD5orvka2NQj-2Yqx7YXtnAP0axTF9?usp=sharing"/>
    <s v="checked"/>
    <s v="Aprobado"/>
    <s v="checked"/>
    <s v="Aprobado"/>
    <s v="checked"/>
    <s v="Aprobado"/>
    <n v="125"/>
    <s v="Aprobado"/>
    <n v="59"/>
    <s v="Aprobado"/>
    <s v="checked"/>
    <s v="Aprobado"/>
    <s v="checked"/>
    <s v="Aprobado"/>
    <m/>
    <m/>
    <m/>
    <s v="Miryam Viviana Rodríguez"/>
    <d v="2022-06-10T18:19:00"/>
    <s v="Fernanda Salcedo"/>
    <d v="2022-05-18T03:03:00"/>
    <n v="1"/>
    <n v="1"/>
    <n v="1"/>
    <n v="1"/>
    <n v="1"/>
    <n v="1"/>
    <n v="1"/>
    <n v="1"/>
    <n v="1"/>
    <n v="1"/>
    <n v="1"/>
    <n v="1"/>
  </r>
  <r>
    <s v="Reporte Coordinadora Fernanda Salcedo.xlsx"/>
    <x v="0"/>
    <x v="16"/>
    <s v="Risaralda"/>
    <s v="PEREIRA"/>
    <x v="118"/>
    <n v="166001000069"/>
    <n v="217"/>
    <d v="2022-04-18T00:00:00"/>
    <d v="1899-12-30T02:50:00"/>
    <x v="0"/>
    <s v="Se informó al rector del programa, notificó que recibió el correo con la agenda, se cuadró reunión presencial"/>
    <d v="2022-04-22T00:00:00"/>
    <d v="2022-05-12T00:00:00"/>
    <s v="Se realizó con el rector de manera exitosa, se acordaron las actividades para los dos días de la semana siguiente en donde se aplicarán instrumentos y demás actividades."/>
    <d v="2022-04-22T00:00:00"/>
    <x v="0"/>
    <d v="2022-04-22T00:00:00"/>
    <x v="0"/>
    <d v="2022-04-22T00:00:00"/>
    <x v="0"/>
    <d v="2022-05-05T00:00:00"/>
    <x v="0"/>
    <d v="2022-04-29T00:00:00"/>
    <x v="0"/>
    <d v="2022-05-05T00:00:00"/>
    <x v="0"/>
    <d v="2022-05-12T00:00:00"/>
    <x v="0"/>
    <d v="2022-05-02T00:00:00"/>
    <x v="0"/>
    <d v="2022-05-02T00:00:00"/>
    <x v="0"/>
    <m/>
    <x v="0"/>
    <d v="2022-05-09T00:00:00"/>
    <x v="0"/>
    <s v="Sin Realizar"/>
    <s v="Miryam Viviana Rodríguez"/>
    <d v="2022-06-10T18:20:00"/>
    <s v="https://drive.google.com/drive/folders/17FPNCwrId_LBQ6rgUKX4AFvm9qYBF9S7?usp=sharing"/>
    <s v="checked"/>
    <s v="Aprobado"/>
    <s v="checked"/>
    <s v="Aprobado"/>
    <s v="checked"/>
    <s v="Aprobado"/>
    <n v="48"/>
    <s v="Aprobado"/>
    <n v="38"/>
    <s v="Aprobado"/>
    <s v="checked"/>
    <s v="Aprobado"/>
    <s v="checked"/>
    <s v="Aprobado"/>
    <m/>
    <m/>
    <m/>
    <s v="Miryam Viviana Rodríguez"/>
    <d v="2022-06-10T18:20:00"/>
    <s v="Fernanda Salcedo"/>
    <d v="2022-05-18T03:04:00"/>
    <n v="1"/>
    <n v="1"/>
    <n v="1"/>
    <n v="1"/>
    <n v="1"/>
    <n v="1"/>
    <n v="1"/>
    <n v="1"/>
    <n v="1"/>
    <n v="1"/>
    <n v="1"/>
    <n v="1"/>
  </r>
  <r>
    <s v="Reporte Coordinadora Fernanda Salcedo.xlsx"/>
    <x v="0"/>
    <x v="17"/>
    <s v="Bogotá "/>
    <s v="BOGOTÁ, D.C."/>
    <x v="119"/>
    <n v="111001002909"/>
    <n v="218"/>
    <d v="2022-04-11T00:00:00"/>
    <d v="1899-12-30T10:35:00"/>
    <x v="0"/>
    <s v="Se realizó la llamada y se acordó fecha para la primera visita."/>
    <d v="2022-04-21T00:00:00"/>
    <d v="2022-04-22T00:00:00"/>
    <s v="Se programó una visita adicional para el día 28 de abril para socializar  el proyecto y realizar el taller con docentes"/>
    <d v="2022-04-21T00:00:00"/>
    <x v="0"/>
    <d v="2022-04-21T00:00:00"/>
    <x v="0"/>
    <d v="2022-04-21T00:00:00"/>
    <x v="0"/>
    <d v="2022-04-22T00:00:00"/>
    <x v="0"/>
    <d v="2022-04-22T00:00:00"/>
    <x v="0"/>
    <d v="2022-04-22T00:00:00"/>
    <x v="0"/>
    <d v="2022-04-21T00:00:00"/>
    <x v="0"/>
    <d v="2022-04-21T00:00:00"/>
    <x v="0"/>
    <d v="2022-04-21T00:00:00"/>
    <x v="0"/>
    <m/>
    <x v="0"/>
    <d v="2022-04-21T00:00:00"/>
    <x v="0"/>
    <s v="Sin Realizar"/>
    <s v="Monica Cristancho"/>
    <d v="2022-05-24T10:32:00"/>
    <s v="https://drive.google.com/drive/folders/1qs5KXmY91XJjkYj8umEtbDCi5uX2sSOi?usp=sharing"/>
    <s v="checked"/>
    <s v="Aprobado"/>
    <s v="checked"/>
    <s v="Aprobado"/>
    <s v="checked"/>
    <s v="Aprobado"/>
    <n v="126"/>
    <s v="Aprobado"/>
    <n v="18"/>
    <s v="Aprobado"/>
    <s v="checked"/>
    <s v="Aprobado"/>
    <s v="checked"/>
    <s v="Aprobado"/>
    <m/>
    <m/>
    <m/>
    <s v="Monica Cristancho"/>
    <d v="2022-05-24T10:32:00"/>
    <s v="Fernanda Salcedo"/>
    <d v="2022-05-14T14:51:00"/>
    <n v="1"/>
    <n v="1"/>
    <n v="1"/>
    <n v="1"/>
    <n v="1"/>
    <n v="1"/>
    <n v="1"/>
    <n v="1"/>
    <n v="1"/>
    <n v="1"/>
    <n v="1"/>
    <n v="1"/>
  </r>
  <r>
    <s v="Reporte Coordinadora Fernanda Salcedo.xlsx"/>
    <x v="0"/>
    <x v="17"/>
    <s v="Bogotá "/>
    <s v="BOGOTÁ, D.C."/>
    <x v="120"/>
    <n v="111001106968"/>
    <n v="219"/>
    <d v="2022-04-06T00:00:00"/>
    <d v="1899-12-30T08:00:00"/>
    <x v="0"/>
    <s v="Se realizó la llamada pero solicitó una visita previa en el colegio para explicar de que se trata el proyecto. Aunque se realizaron dos visitas los docentes y el rector no tienen intención de ser parte del proyecto en este momento. "/>
    <d v="2022-05-11T00:00:00"/>
    <d v="2022-05-12T00:00:00"/>
    <s v="Las visitas se realizan pero hay dificultad por parte de las directivas en gestionar espacios con docentes. "/>
    <d v="2022-05-11T00:00:00"/>
    <x v="0"/>
    <d v="2022-05-11T00:00:00"/>
    <x v="0"/>
    <d v="2022-05-11T00:00:00"/>
    <x v="0"/>
    <d v="2022-05-11T00:00:00"/>
    <x v="0"/>
    <d v="2022-05-11T00:00:00"/>
    <x v="0"/>
    <d v="2022-05-11T00:00:00"/>
    <x v="0"/>
    <d v="2022-05-11T00:00:00"/>
    <x v="0"/>
    <d v="2022-05-11T00:00:00"/>
    <x v="0"/>
    <d v="2022-05-11T00:00:00"/>
    <x v="0"/>
    <m/>
    <x v="0"/>
    <d v="2022-05-11T00:00:00"/>
    <x v="0"/>
    <s v="Sin Realizar"/>
    <s v="Monica Cristancho"/>
    <d v="2022-05-24T10:33:00"/>
    <s v="https://drive.google.com/drive/folders/1t7o0rq-WaqdsgdTZ6wl2F6NaeX-tYqti?usp=sharing"/>
    <s v="checked"/>
    <s v="Aprobado"/>
    <s v="checked"/>
    <s v="Aprobado"/>
    <s v="checked"/>
    <s v="Aprobado"/>
    <n v="96"/>
    <s v="Aprobado"/>
    <n v="9"/>
    <s v="Aprobado"/>
    <s v="checked"/>
    <s v="Aprobado"/>
    <s v="checked"/>
    <s v="Aprobado"/>
    <m/>
    <m/>
    <s v="Cuestionario docentes: solamente se aplicó a 3, encuesta directivos mínimo 2"/>
    <s v="Monica Cristancho"/>
    <d v="2022-05-24T10:33:00"/>
    <s v="Fernanda Salcedo"/>
    <d v="2022-05-18T12:23:00"/>
    <n v="1"/>
    <n v="1"/>
    <n v="1"/>
    <n v="1"/>
    <n v="1"/>
    <n v="1"/>
    <n v="1"/>
    <n v="1"/>
    <n v="1"/>
    <n v="1"/>
    <n v="1"/>
    <n v="1"/>
  </r>
  <r>
    <s v="Reporte Coordinadora Fernanda Salcedo.xlsx"/>
    <x v="0"/>
    <x v="17"/>
    <s v="Amazonas"/>
    <s v="LETICIA"/>
    <x v="121"/>
    <n v="191001000519"/>
    <n v="220"/>
    <d v="2022-04-11T00:00:00"/>
    <d v="1899-12-30T14:00:00"/>
    <x v="0"/>
    <s v="Se realizó la llamada y se acordó fecha para la primera visita."/>
    <d v="2022-05-03T00:00:00"/>
    <d v="2022-05-04T00:00:00"/>
    <s v="La visita se realiza en los dos días programados con la dificultad de reunir  a la mayoría de los docentes debido a su carga laboral.  "/>
    <d v="2022-05-03T00:00:00"/>
    <x v="0"/>
    <d v="2022-05-04T00:00:00"/>
    <x v="0"/>
    <d v="2022-05-04T00:00:00"/>
    <x v="0"/>
    <d v="2022-05-03T00:00:00"/>
    <x v="0"/>
    <d v="2022-05-04T00:00:00"/>
    <x v="0"/>
    <d v="2022-05-02T00:00:00"/>
    <x v="0"/>
    <d v="2022-05-04T00:00:00"/>
    <x v="0"/>
    <d v="2022-05-03T00:00:00"/>
    <x v="0"/>
    <d v="2022-05-03T00:00:00"/>
    <x v="0"/>
    <m/>
    <x v="0"/>
    <d v="2022-05-03T00:00:00"/>
    <x v="0"/>
    <s v="Sin Realizar"/>
    <s v="Monica Cristancho"/>
    <d v="2022-05-31T19:24:00"/>
    <s v="https://drive.google.com/drive/folders/1eAvENnJXVyXX_uVH2U8StkSkpsfIkoA2?usp=sharing"/>
    <s v="checked"/>
    <s v="Aprobado"/>
    <s v="checked"/>
    <s v="Aprobado"/>
    <s v="checked"/>
    <s v="Aprobado"/>
    <n v="65"/>
    <s v="Aprobado"/>
    <n v="19"/>
    <s v="Aprobado"/>
    <s v="checked"/>
    <s v="Aprobado"/>
    <s v="checked"/>
    <s v="Aprobado"/>
    <m/>
    <m/>
    <s v="Solamente se aplicó a 4. encuesta directivos mínimo 2"/>
    <s v="Monica Cristancho"/>
    <d v="2022-05-31T19:24:00"/>
    <s v="Fernanda Salcedo"/>
    <d v="2022-05-31T14:58:00"/>
    <n v="1"/>
    <n v="1"/>
    <n v="1"/>
    <n v="1"/>
    <n v="1"/>
    <n v="1"/>
    <n v="1"/>
    <n v="1"/>
    <n v="1"/>
    <n v="1"/>
    <n v="1"/>
    <n v="1"/>
  </r>
  <r>
    <s v="Reporte Coordinadora Fernanda Salcedo.xlsx"/>
    <x v="0"/>
    <x v="17"/>
    <s v="Amazonas"/>
    <s v="LETICIA"/>
    <x v="122"/>
    <n v="191001000489"/>
    <n v="221"/>
    <d v="2022-04-11T00:00:00"/>
    <d v="1899-12-30T14:30:00"/>
    <x v="0"/>
    <s v="Se realizó la llamada y se acordó fecha para la primera visita."/>
    <d v="2022-05-05T00:00:00"/>
    <d v="2022-05-06T00:00:00"/>
    <s v="La vista se tuvo que realizar antes de lo previsto debido a que el colegio se encuentra en paro porque no ha sido entregado el colegio y en este momento hay descontento de toda la comunidad educativa. "/>
    <d v="2022-05-02T00:00:00"/>
    <x v="0"/>
    <d v="2022-05-02T00:00:00"/>
    <x v="0"/>
    <d v="2022-05-04T00:00:00"/>
    <x v="0"/>
    <d v="2022-05-02T00:00:00"/>
    <x v="0"/>
    <d v="2022-05-02T00:00:00"/>
    <x v="0"/>
    <d v="2022-05-04T00:00:00"/>
    <x v="0"/>
    <d v="2022-05-03T00:00:00"/>
    <x v="0"/>
    <d v="2022-05-03T00:00:00"/>
    <x v="0"/>
    <d v="2022-05-03T00:00:00"/>
    <x v="0"/>
    <m/>
    <x v="0"/>
    <d v="2022-05-03T00:00:00"/>
    <x v="0"/>
    <s v="Sin Realizar"/>
    <s v="Monica Cristancho"/>
    <d v="2022-05-31T15:11:00"/>
    <s v="https://drive.google.com/drive/folders/1WXx01E03Z-XGxsEatyvBuI8EXPYwj8jw?usp=sharing"/>
    <s v="checked"/>
    <s v="Aprobado"/>
    <s v="checked"/>
    <s v="Aprobado"/>
    <s v="checked"/>
    <s v="Aprobado"/>
    <n v="54"/>
    <s v="Aprobado"/>
    <n v="8"/>
    <s v="Aprobado"/>
    <s v="checked"/>
    <s v="Aprobado"/>
    <s v="checked"/>
    <s v="Aprobado"/>
    <m/>
    <m/>
    <m/>
    <s v="Monica Cristancho"/>
    <d v="2022-05-31T15:11:00"/>
    <s v="Fernanda Salcedo"/>
    <d v="2022-05-31T14:58:00"/>
    <n v="1"/>
    <n v="1"/>
    <n v="1"/>
    <n v="1"/>
    <n v="1"/>
    <n v="1"/>
    <n v="1"/>
    <n v="1"/>
    <n v="1"/>
    <n v="1"/>
    <n v="1"/>
    <n v="1"/>
  </r>
  <r>
    <s v="Reporte Coordinadora Fernanda Salcedo.xlsx"/>
    <x v="0"/>
    <x v="17"/>
    <s v="Bogotá "/>
    <s v="BOGOTÁ, D.C."/>
    <x v="123"/>
    <n v="111001030015"/>
    <n v="222"/>
    <d v="2022-04-11T00:00:00"/>
    <d v="1899-12-30T09:36:00"/>
    <x v="0"/>
    <s v="Se realizó la llamada y se acordó fecha para la primera visita."/>
    <d v="2022-04-26T00:00:00"/>
    <d v="2022-04-27T00:00:00"/>
    <s v="El día 27 de abril se socializará el proyecto a los docentes y se va a realizar el diagnostico a los estudiantes de grados sexto noveno de las dos jornadas"/>
    <d v="2022-04-26T00:00:00"/>
    <x v="0"/>
    <d v="2022-04-26T00:00:00"/>
    <x v="0"/>
    <d v="2022-04-26T00:00:00"/>
    <x v="0"/>
    <d v="2022-05-24T00:00:00"/>
    <x v="0"/>
    <d v="2022-05-10T00:00:00"/>
    <x v="0"/>
    <d v="2022-05-10T00:00:00"/>
    <x v="0"/>
    <d v="2022-04-27T00:00:00"/>
    <x v="0"/>
    <d v="2022-04-26T00:00:00"/>
    <x v="0"/>
    <d v="2022-04-26T00:00:00"/>
    <x v="0"/>
    <m/>
    <x v="0"/>
    <d v="2022-04-26T00:00:00"/>
    <x v="0"/>
    <s v="Sin Realizar"/>
    <s v="Fernanda Salcedo"/>
    <d v="2022-05-31T14:59:00"/>
    <s v="https://drive.google.com/drive/folders/1g7_1N1VCEB-_PcIhxP-4H4QZ6LtvY4Jm?usp=sharing"/>
    <s v="checked"/>
    <s v="Aprobado"/>
    <s v="checked"/>
    <s v="Aprobado"/>
    <s v="checked"/>
    <s v="Aprobado"/>
    <n v="119"/>
    <s v="Aprobado"/>
    <n v="10"/>
    <s v="Aprobado"/>
    <s v="checked"/>
    <s v="Aprobado"/>
    <s v="checked"/>
    <s v="Aprobado"/>
    <m/>
    <m/>
    <s v="Solamente se aplicó a 2"/>
    <s v="Monica Cristancho"/>
    <d v="2022-05-24T10:34:00"/>
    <s v="Fernanda Salcedo"/>
    <d v="2022-05-31T14:59:00"/>
    <n v="1"/>
    <n v="1"/>
    <n v="1"/>
    <n v="1"/>
    <n v="1"/>
    <n v="1"/>
    <n v="1"/>
    <n v="1"/>
    <n v="1"/>
    <n v="1"/>
    <n v="1"/>
    <n v="1"/>
  </r>
  <r>
    <s v="Reporte Coordinadora Fernanda Salcedo.xlsx"/>
    <x v="0"/>
    <x v="17"/>
    <s v="Bogotá "/>
    <s v="BOGOTÁ, D.C."/>
    <x v="124"/>
    <n v="111001030066"/>
    <n v="223"/>
    <d v="2022-04-11T00:00:00"/>
    <d v="1899-12-30T09:45:00"/>
    <x v="0"/>
    <s v="Se realizó la llamada pero solicitó una visita previa en el colegio para explicar de que se trata el proyecto. Se solicita ir el 26 de abril a las 12:30 pm para ajustar fecha de la visita con el consejo directivo."/>
    <d v="2022-04-26T00:00:00"/>
    <d v="2022-05-13T00:00:00"/>
    <s v="Se realizó la socialización del proyecto a rector y coordinadores de la institución educativa y se programó la segunda visita el 13 de Mayo para socializar el proyecto a docentes y estudiantes. "/>
    <d v="2022-04-26T00:00:00"/>
    <x v="0"/>
    <d v="2022-04-26T00:00:00"/>
    <x v="0"/>
    <d v="2022-04-26T00:00:00"/>
    <x v="0"/>
    <d v="2022-04-26T00:00:00"/>
    <x v="0"/>
    <d v="2022-05-13T00:00:00"/>
    <x v="0"/>
    <d v="2022-05-13T00:00:00"/>
    <x v="0"/>
    <d v="2022-05-13T00:00:00"/>
    <x v="0"/>
    <d v="2022-05-13T00:00:00"/>
    <x v="0"/>
    <d v="2022-05-13T00:00:00"/>
    <x v="0"/>
    <m/>
    <x v="0"/>
    <d v="2022-05-13T00:00:00"/>
    <x v="0"/>
    <s v="Sin Realizar"/>
    <s v="Fernanda Salcedo"/>
    <d v="2022-05-18T02:46:00"/>
    <s v="https://drive.google.com/drive/folders/15X_RdRfbsY9Is3IvJJVdwp2hjTN0PZVH?usp=sharing"/>
    <s v="checked"/>
    <s v="Aprobado"/>
    <s v="checked"/>
    <s v="Aprobado"/>
    <s v="checked"/>
    <s v="Aprobado"/>
    <n v="160"/>
    <s v="Aprobado"/>
    <n v="32"/>
    <s v="Aprobado"/>
    <s v="checked"/>
    <s v="Aprobado"/>
    <s v="checked"/>
    <s v="Aprobado"/>
    <m/>
    <m/>
    <m/>
    <s v="Monica Cristancho"/>
    <d v="2022-05-15T18:41:00"/>
    <s v="Fernanda Salcedo"/>
    <d v="2022-05-18T02:46:00"/>
    <n v="1"/>
    <n v="1"/>
    <n v="1"/>
    <n v="1"/>
    <n v="1"/>
    <n v="1"/>
    <n v="1"/>
    <n v="1"/>
    <n v="1"/>
    <n v="1"/>
    <n v="1"/>
    <n v="1"/>
  </r>
  <r>
    <s v="Reporte Coordinadora Fernanda Salcedo.xlsx"/>
    <x v="0"/>
    <x v="17"/>
    <s v="Bogotá "/>
    <s v="BOGOTÁ, D.C."/>
    <x v="125"/>
    <n v="211850001317"/>
    <n v="224"/>
    <d v="2022-04-11T00:00:00"/>
    <d v="1899-12-30T17:30:00"/>
    <x v="0"/>
    <s v="Se realizó la llamada y se acordó fecha para la primera visita."/>
    <d v="2022-04-29T00:00:00"/>
    <d v="2022-05-02T00:00:00"/>
    <s v="Se realizó la encuesta a estudiantes de grado sexto y el día lunes 02 de mayo se realiza la encuesta a grado noveno"/>
    <d v="2022-04-29T00:00:00"/>
    <x v="0"/>
    <d v="2022-04-29T00:00:00"/>
    <x v="0"/>
    <d v="2022-04-29T00:00:00"/>
    <x v="0"/>
    <d v="2022-04-29T00:00:00"/>
    <x v="0"/>
    <d v="2022-04-29T00:00:00"/>
    <x v="0"/>
    <d v="2022-04-29T00:00:00"/>
    <x v="0"/>
    <d v="2022-04-29T00:00:00"/>
    <x v="0"/>
    <d v="2022-04-29T00:00:00"/>
    <x v="0"/>
    <d v="2022-04-29T00:00:00"/>
    <x v="0"/>
    <m/>
    <x v="0"/>
    <d v="2022-04-29T00:00:00"/>
    <x v="0"/>
    <s v="Sin Realizar"/>
    <s v="Monica Cristancho"/>
    <d v="2022-05-31T19:21:00"/>
    <s v="https://drive.google.com/drive/folders/1BgLqH8Go4ys6aTAjNn0A8XP8mtmSzEzD?usp=sharing"/>
    <s v="checked"/>
    <s v="Aprobado"/>
    <s v="checked"/>
    <s v="Aprobado"/>
    <s v="checked"/>
    <s v="Aprobado"/>
    <n v="90"/>
    <s v="Aprobado"/>
    <n v="69"/>
    <s v="Aprobado"/>
    <s v="checked"/>
    <s v="Aprobado"/>
    <s v="checked"/>
    <s v="Aprobado"/>
    <m/>
    <m/>
    <s v="El acta debe tener la firma del rector y mencionar la aplicación de encuesta directivos y a docentes"/>
    <s v="Monica Cristancho"/>
    <d v="2022-05-31T19:21:00"/>
    <s v="Fernanda Salcedo"/>
    <d v="2022-05-14T14:46:00"/>
    <n v="1"/>
    <n v="1"/>
    <n v="1"/>
    <n v="1"/>
    <n v="1"/>
    <n v="1"/>
    <n v="1"/>
    <n v="1"/>
    <n v="1"/>
    <n v="1"/>
    <n v="1"/>
    <n v="1"/>
  </r>
  <r>
    <s v="Reporte Coordinadora Viviana Verdeza.xlsx"/>
    <x v="1"/>
    <x v="18"/>
    <s v="Atlántico"/>
    <s v="SOLEDAD"/>
    <x v="126"/>
    <n v="108758000023"/>
    <n v="8"/>
    <d v="2022-04-18T00:00:00"/>
    <d v="1899-12-30T09:00:00"/>
    <x v="0"/>
    <s v="El rector manifiesta interés en realizar Reunión preliminar. Se agendo esta Reunión para dialogar previamente a la  visita"/>
    <d v="2022-04-21T00:00:00"/>
    <d v="2022-04-27T00:00:00"/>
    <m/>
    <d v="2022-04-21T00:00:00"/>
    <x v="0"/>
    <d v="2022-04-27T00:00:00"/>
    <x v="0"/>
    <d v="2022-04-21T00:00:00"/>
    <x v="0"/>
    <d v="2022-04-27T00:00:00"/>
    <x v="0"/>
    <d v="2022-04-27T00:00:00"/>
    <x v="0"/>
    <d v="2022-04-27T00:00:00"/>
    <x v="0"/>
    <d v="2022-04-27T00:00:00"/>
    <x v="0"/>
    <d v="2022-04-27T00:00:00"/>
    <x v="0"/>
    <d v="2022-04-27T00:00:00"/>
    <x v="0"/>
    <m/>
    <x v="0"/>
    <d v="2022-04-27T00:00:00"/>
    <x v="0"/>
    <s v="Sin Realizar"/>
    <s v="Mg. Alexandra Valencia"/>
    <d v="2022-05-25T11:14:00"/>
    <s v="https://drive.google.com/drive/u/3/folders/1dt4NWUz9aZtk332qYJPMqh06J1RYOvNB"/>
    <m/>
    <s v="Aprobado"/>
    <s v="checked"/>
    <s v="Aprobado"/>
    <s v="checked"/>
    <s v="Aprobado"/>
    <n v="100"/>
    <s v="Aprobado"/>
    <n v="16"/>
    <s v="Aprobado"/>
    <s v="checked"/>
    <s v="Aprobado"/>
    <s v="checked"/>
    <s v="Aprobado"/>
    <m/>
    <m/>
    <s v="Corregir acta en hora y fecha de visita día 2"/>
    <s v="Mg. Alexandra Valencia"/>
    <d v="2022-05-20T08:06:00"/>
    <s v="Viviana Verdeza"/>
    <d v="2022-05-26T10:42:00"/>
    <n v="1"/>
    <n v="1"/>
    <n v="1"/>
    <n v="1"/>
    <n v="1"/>
    <n v="1"/>
    <n v="1"/>
    <n v="1"/>
    <n v="1"/>
    <n v="1"/>
    <n v="1"/>
    <n v="1"/>
  </r>
  <r>
    <s v="Reporte Coordinadora Viviana Verdeza.xlsx"/>
    <x v="1"/>
    <x v="18"/>
    <s v="Atlántico"/>
    <s v="SOLEDAD"/>
    <x v="127"/>
    <n v="108758800429"/>
    <n v="9"/>
    <d v="2022-04-18T00:00:00"/>
    <d v="1899-12-30T09:30:00"/>
    <x v="0"/>
    <s v="El rector manifiesta interés en realizar Reunión preliminar. Se agendo esta Reunión para dialogar previamente a la  visita"/>
    <d v="2022-04-25T00:00:00"/>
    <d v="2022-05-05T00:00:00"/>
    <m/>
    <d v="2022-04-25T00:00:00"/>
    <x v="0"/>
    <d v="2022-05-05T00:00:00"/>
    <x v="0"/>
    <d v="2022-05-05T00:00:00"/>
    <x v="0"/>
    <d v="2022-05-05T00:00:00"/>
    <x v="0"/>
    <d v="2022-05-05T00:00:00"/>
    <x v="0"/>
    <d v="2022-05-05T00:00:00"/>
    <x v="0"/>
    <d v="2022-05-05T00:00:00"/>
    <x v="0"/>
    <d v="2022-05-05T00:00:00"/>
    <x v="0"/>
    <d v="2022-05-05T00:00:00"/>
    <x v="0"/>
    <m/>
    <x v="0"/>
    <d v="2022-05-05T00:00:00"/>
    <x v="0"/>
    <s v="Sin Realizar"/>
    <s v="Mg. Alexandra Valencia"/>
    <d v="2022-05-25T12:36:00"/>
    <s v="https://drive.google.com/drive/u/3/folders/1O4rbXFNNsoalazubcsJ2HdvUiK01Bho-"/>
    <m/>
    <s v="Aprobado"/>
    <s v="checked"/>
    <s v="Aprobado"/>
    <s v="checked"/>
    <s v="Aprobado"/>
    <n v="129"/>
    <s v="Aprobado"/>
    <n v="38"/>
    <s v="Aprobado"/>
    <s v="checked"/>
    <s v="Aprobado"/>
    <s v="checked"/>
    <s v="Aprobado"/>
    <m/>
    <m/>
    <s v="Corregir acta en hora y fecha de visita día 2"/>
    <s v="Mg. Alexandra Valencia"/>
    <d v="2022-05-20T09:42:00"/>
    <s v="Viviana Verdeza"/>
    <d v="2022-05-26T10:43:00"/>
    <n v="1"/>
    <n v="1"/>
    <n v="1"/>
    <n v="1"/>
    <n v="1"/>
    <n v="1"/>
    <n v="1"/>
    <n v="1"/>
    <n v="1"/>
    <n v="1"/>
    <n v="1"/>
    <n v="1"/>
  </r>
  <r>
    <s v="Reporte Coordinadora Viviana Verdeza.xlsx"/>
    <x v="1"/>
    <x v="18"/>
    <s v="Atlántico"/>
    <s v="SOLEDAD"/>
    <x v="128"/>
    <n v="108758000988"/>
    <n v="10"/>
    <d v="2022-04-18T00:00:00"/>
    <d v="1899-12-30T10:00:00"/>
    <x v="0"/>
    <s v="El rector manifiesta interés en realizar Reunión preliminar. Se agendo esta Reunión para dialogar previamente a la  visita"/>
    <d v="2022-04-21T00:00:00"/>
    <d v="2022-04-26T00:00:00"/>
    <s v="Fue una excelente jornada, sin embargo no se logro aplicar el cuestionario a los estudiantes debido a la cancelación de las clases por lluvia en horas de la mañana. La jornada de la tarde es solo básica primaria. Se aplicaran mañana 27/04/22"/>
    <d v="2022-04-21T00:00:00"/>
    <x v="0"/>
    <d v="2022-04-26T00:00:00"/>
    <x v="0"/>
    <d v="2022-04-26T00:00:00"/>
    <x v="0"/>
    <d v="2022-04-26T00:00:00"/>
    <x v="0"/>
    <d v="2022-04-26T00:00:00"/>
    <x v="0"/>
    <d v="2022-04-26T00:00:00"/>
    <x v="0"/>
    <d v="2022-04-27T00:00:00"/>
    <x v="0"/>
    <d v="2022-04-26T00:00:00"/>
    <x v="0"/>
    <d v="2022-04-26T00:00:00"/>
    <x v="0"/>
    <m/>
    <x v="0"/>
    <d v="2022-04-26T00:00:00"/>
    <x v="0"/>
    <s v="Sin Realizar"/>
    <s v="Mg. Alexandra Valencia"/>
    <d v="2022-05-25T12:06:00"/>
    <s v="https://drive.google.com/drive/u/3/folders/1ANZptXzzaIPECd349o5q1k3N9Gnc-hwa"/>
    <m/>
    <s v="Aprobado"/>
    <s v="checked"/>
    <s v="Aprobado"/>
    <s v="checked"/>
    <s v="Aprobado"/>
    <n v="111"/>
    <s v="Aprobado"/>
    <n v="49"/>
    <s v="Aprobado"/>
    <s v="checked"/>
    <s v="Aprobado"/>
    <s v="checked"/>
    <s v="Aprobado"/>
    <m/>
    <m/>
    <s v="Corregir acta según solicitudes del pasado 10  de mayo- No coincide registros de encuesta estudiantes en el formulario con # reportado en airtable"/>
    <s v="Mg. Alexandra Valencia"/>
    <d v="2022-05-20T11:28:00"/>
    <s v="Viviana Verdeza"/>
    <d v="2022-05-26T10:44:00"/>
    <n v="1"/>
    <n v="1"/>
    <n v="1"/>
    <n v="1"/>
    <n v="1"/>
    <n v="1"/>
    <n v="1"/>
    <n v="1"/>
    <n v="1"/>
    <n v="1"/>
    <n v="1"/>
    <n v="1"/>
  </r>
  <r>
    <s v="Reporte Coordinadora Viviana Verdeza.xlsx"/>
    <x v="1"/>
    <x v="18"/>
    <s v="Atlántico"/>
    <s v="SOLEDAD"/>
    <x v="129"/>
    <n v="108758000058"/>
    <n v="11"/>
    <d v="2022-04-18T00:00:00"/>
    <d v="1899-12-30T10:30:00"/>
    <x v="0"/>
    <s v="El rector manifiesta interés en realizar Reunión preliminar. Se agendo esta Reunión para dialogar previamente a la  visita"/>
    <d v="2022-04-28T00:00:00"/>
    <d v="2022-04-29T00:00:00"/>
    <s v="Se reprograma visita para el 03/05/2022 por lluvias"/>
    <d v="2022-04-21T00:00:00"/>
    <x v="0"/>
    <d v="2022-05-03T00:00:00"/>
    <x v="0"/>
    <d v="2022-04-21T00:00:00"/>
    <x v="0"/>
    <d v="2022-05-03T00:00:00"/>
    <x v="0"/>
    <d v="2022-05-03T00:00:00"/>
    <x v="0"/>
    <d v="2022-05-03T00:00:00"/>
    <x v="0"/>
    <d v="2022-05-03T00:00:00"/>
    <x v="0"/>
    <d v="2022-05-03T00:00:00"/>
    <x v="0"/>
    <d v="2022-05-03T00:00:00"/>
    <x v="0"/>
    <m/>
    <x v="0"/>
    <d v="2022-05-03T00:00:00"/>
    <x v="0"/>
    <s v="Sin Realizar"/>
    <s v="Mg. Alexandra Valencia"/>
    <d v="2022-05-04T07:41:00"/>
    <s v="https://drive.google.com/drive/u/3/folders/1Iwmn0aouo4fDAaaJRjNGwFixzt1jOrdZ"/>
    <m/>
    <s v="Aprobado"/>
    <s v="checked"/>
    <s v="Aprobado"/>
    <s v="checked"/>
    <s v="Aprobado"/>
    <n v="107"/>
    <s v="Aprobado"/>
    <n v="64"/>
    <s v="Aprobado"/>
    <s v="checked"/>
    <s v="Aprobado"/>
    <s v="checked"/>
    <s v="Aprobado"/>
    <m/>
    <m/>
    <s v="No coincide registros de encuesta estudiantes en el formulario con # reportado en airtable"/>
    <s v="Viviana Verdeza"/>
    <d v="2022-06-10T19:41:00"/>
    <s v="Viviana Verdeza"/>
    <d v="2022-05-25T11:17:00"/>
    <n v="1"/>
    <n v="1"/>
    <n v="1"/>
    <n v="1"/>
    <n v="1"/>
    <n v="1"/>
    <n v="1"/>
    <n v="1"/>
    <n v="1"/>
    <n v="1"/>
    <n v="1"/>
    <n v="1"/>
  </r>
  <r>
    <s v="Reporte Coordinadora Viviana Verdeza.xlsx"/>
    <x v="1"/>
    <x v="18"/>
    <s v="Atlántico"/>
    <s v="SOLEDAD"/>
    <x v="130"/>
    <n v="108758000546"/>
    <n v="12"/>
    <d v="2022-04-20T00:00:00"/>
    <d v="1899-12-30T14:00:00"/>
    <x v="0"/>
    <s v="El rector manifiesta interés en realizar Reunión preliminar. Se agendo esta Reunión para dialogar previamente a la  visita"/>
    <d v="2022-05-04T00:00:00"/>
    <d v="2022-05-04T00:00:00"/>
    <m/>
    <d v="2022-04-25T00:00:00"/>
    <x v="0"/>
    <d v="2022-05-04T00:00:00"/>
    <x v="0"/>
    <d v="2022-04-25T00:00:00"/>
    <x v="0"/>
    <d v="2022-05-04T00:00:00"/>
    <x v="0"/>
    <d v="2022-05-04T00:00:00"/>
    <x v="0"/>
    <d v="2022-05-04T00:00:00"/>
    <x v="0"/>
    <d v="2022-05-04T00:00:00"/>
    <x v="0"/>
    <d v="2022-05-04T00:00:00"/>
    <x v="0"/>
    <d v="2022-05-04T00:00:00"/>
    <x v="0"/>
    <m/>
    <x v="0"/>
    <d v="2022-05-04T00:00:00"/>
    <x v="0"/>
    <s v="Sin Realizar"/>
    <s v="Mg. Alexandra Valencia"/>
    <d v="2022-05-09T08:39:00"/>
    <s v="https://drive.google.com/drive/u/3/folders/1_iPYmPzu4OR4LzFofPZc-3PaAdMc11Ml"/>
    <m/>
    <s v="Aprobado"/>
    <s v="checked"/>
    <s v="Aprobado"/>
    <s v="checked"/>
    <s v="Aprobado"/>
    <n v="137"/>
    <s v="Aprobado"/>
    <n v="19"/>
    <s v="Aprobado"/>
    <s v="checked"/>
    <s v="Aprobado"/>
    <s v="checked"/>
    <s v="Aprobado"/>
    <m/>
    <m/>
    <s v="No coincide registros de encuesta estudiantes en el formulario con # reportado en airtable"/>
    <s v="Viviana Verdeza"/>
    <d v="2022-06-10T19:41:00"/>
    <s v="Viviana Verdeza"/>
    <d v="2022-05-25T11:17:00"/>
    <n v="1"/>
    <n v="1"/>
    <n v="1"/>
    <n v="1"/>
    <n v="1"/>
    <n v="1"/>
    <n v="1"/>
    <n v="1"/>
    <n v="1"/>
    <n v="1"/>
    <n v="1"/>
    <n v="1"/>
  </r>
  <r>
    <s v="Reporte Coordinadora Viviana Verdeza.xlsx"/>
    <x v="1"/>
    <x v="18"/>
    <s v="Atlántico"/>
    <s v="SOLEDAD"/>
    <x v="131"/>
    <n v="108758000015"/>
    <n v="13"/>
    <d v="2022-04-20T00:00:00"/>
    <d v="1899-12-30T14:30:00"/>
    <x v="0"/>
    <s v="El rector manifiesta interés en realizar Reunión preliminar. Se agendo esta Reunión para dialogar previamente a la  visita"/>
    <d v="2022-04-25T00:00:00"/>
    <d v="2022-05-16T00:00:00"/>
    <s v="Se reprograma por lluvias"/>
    <d v="2022-04-25T00:00:00"/>
    <x v="0"/>
    <d v="2022-04-25T00:00:00"/>
    <x v="0"/>
    <d v="2022-05-16T00:00:00"/>
    <x v="0"/>
    <d v="2022-05-16T00:00:00"/>
    <x v="0"/>
    <d v="2022-05-16T00:00:00"/>
    <x v="0"/>
    <d v="2022-05-16T00:00:00"/>
    <x v="0"/>
    <d v="2022-05-16T00:00:00"/>
    <x v="0"/>
    <d v="2022-05-12T00:00:00"/>
    <x v="0"/>
    <d v="2022-05-12T00:00:00"/>
    <x v="0"/>
    <m/>
    <x v="0"/>
    <d v="2022-05-16T00:00:00"/>
    <x v="0"/>
    <s v="Sin Realizar"/>
    <s v="Mg. Alexandra Valencia"/>
    <d v="2022-05-25T14:13:00"/>
    <s v="https://drive.google.com/drive/u/3/folders/1h8BkPdyj9A2q_nP8FUfGcAOhnceb4_2d"/>
    <m/>
    <s v="Aprobado"/>
    <s v="checked"/>
    <s v="Aprobado"/>
    <s v="checked"/>
    <s v="Aprobado"/>
    <n v="137"/>
    <s v="Aprobado"/>
    <n v="42"/>
    <s v="Aprobado"/>
    <s v="checked"/>
    <s v="Aprobado"/>
    <s v="checked"/>
    <s v="Aprobado"/>
    <m/>
    <m/>
    <s v="No coincide la cantidad de docentes encuestados en el formulario con lo reportado-El registro fotográfico NO hay foto de selfie de mentora en la sede educativa"/>
    <s v="Mg. Alexandra Valencia"/>
    <d v="2022-06-09T08:10:00"/>
    <s v="Viviana Verdeza"/>
    <d v="2022-06-11T10:38:00"/>
    <n v="1"/>
    <n v="1"/>
    <n v="1"/>
    <n v="1"/>
    <n v="1"/>
    <n v="1"/>
    <n v="1"/>
    <n v="1"/>
    <n v="1"/>
    <n v="1"/>
    <n v="1"/>
    <n v="1"/>
  </r>
  <r>
    <s v="Reporte Coordinadora Viviana Verdeza.xlsx"/>
    <x v="1"/>
    <x v="18"/>
    <s v="Atlántico"/>
    <s v="SOLEDAD"/>
    <x v="132"/>
    <n v="108758000112"/>
    <n v="14"/>
    <d v="2022-04-20T00:00:00"/>
    <d v="1899-12-30T15:00:00"/>
    <x v="0"/>
    <s v="El rector manifiesta interés en realizar Reunión preliminar. Se agendo esta Reunión para dialogar previamente a la  visita"/>
    <d v="2022-05-02T00:00:00"/>
    <d v="2022-05-02T00:00:00"/>
    <m/>
    <d v="2022-04-25T00:00:00"/>
    <x v="0"/>
    <d v="2022-05-02T00:00:00"/>
    <x v="0"/>
    <d v="2022-04-25T00:00:00"/>
    <x v="0"/>
    <d v="2022-05-02T00:00:00"/>
    <x v="0"/>
    <d v="2022-05-02T00:00:00"/>
    <x v="0"/>
    <d v="2022-05-02T00:00:00"/>
    <x v="0"/>
    <d v="2022-05-02T00:00:00"/>
    <x v="0"/>
    <d v="2022-05-02T00:00:00"/>
    <x v="0"/>
    <d v="2022-05-02T00:00:00"/>
    <x v="0"/>
    <m/>
    <x v="0"/>
    <d v="2022-05-02T00:00:00"/>
    <x v="0"/>
    <s v="Sin Realizar"/>
    <s v="Mg. Alexandra Valencia"/>
    <d v="2022-05-18T08:47:00"/>
    <s v="https://drive.google.com/drive/u/3/folders/1nhZe8TMLlgSk0WAzMgvKiwtvDP2G7PxW"/>
    <m/>
    <s v="Aprobado"/>
    <s v="checked"/>
    <s v="Aprobado"/>
    <s v="checked"/>
    <s v="Aprobado"/>
    <n v="108"/>
    <s v="Aprobado"/>
    <n v="22"/>
    <s v="Aprobado"/>
    <s v="checked"/>
    <s v="Aprobado"/>
    <s v="checked"/>
    <s v="Aprobado"/>
    <m/>
    <m/>
    <s v="No hay encuesta docente líder en el formulario-No hay plan de área en el formulario de esta sede"/>
    <s v="Viviana Verdeza"/>
    <d v="2022-06-10T19:41:00"/>
    <s v="Viviana Verdeza"/>
    <d v="2022-05-27T18:44:00"/>
    <n v="1"/>
    <n v="1"/>
    <n v="1"/>
    <n v="1"/>
    <n v="1"/>
    <n v="1"/>
    <n v="1"/>
    <n v="1"/>
    <n v="1"/>
    <n v="1"/>
    <n v="1"/>
    <n v="1"/>
  </r>
  <r>
    <s v="Reporte Coordinadora Viviana Verdeza.xlsx"/>
    <x v="1"/>
    <x v="19"/>
    <s v="Atlántico"/>
    <s v="BARRANQUILLA"/>
    <x v="133"/>
    <n v="108001002215"/>
    <n v="22"/>
    <d v="2022-04-21T00:00:00"/>
    <d v="1899-12-30T04:30:00"/>
    <x v="0"/>
    <s v="Se concretó día de la primera visita y actividades a realizar"/>
    <d v="2022-04-29T00:00:00"/>
    <d v="2022-05-10T00:00:00"/>
    <s v="Se finalizaron todas las actividades correspondientes al primer momento. La presentación y el taller, se realizaron en un encuentro virtual "/>
    <d v="2022-05-10T00:00:00"/>
    <x v="0"/>
    <d v="2022-05-10T00:00:00"/>
    <x v="0"/>
    <d v="2022-05-10T00:00:00"/>
    <x v="0"/>
    <d v="2022-05-10T00:00:00"/>
    <x v="0"/>
    <d v="2022-05-10T00:00:00"/>
    <x v="0"/>
    <d v="2022-05-10T00:00:00"/>
    <x v="0"/>
    <d v="2022-04-29T00:00:00"/>
    <x v="0"/>
    <d v="2022-04-29T00:00:00"/>
    <x v="0"/>
    <d v="2022-04-29T00:00:00"/>
    <x v="0"/>
    <m/>
    <x v="0"/>
    <d v="2022-04-29T00:00:00"/>
    <x v="0"/>
    <s v="Sin Realizar"/>
    <s v="Anabell Zúñiga Ahumada"/>
    <d v="2022-05-10T18:15:00"/>
    <s v="https://drive.google.com/drive/folders/1NMrSJjSb4pSfLMKd1rJh3VthWR5NM3bZ?usp=sharing"/>
    <m/>
    <s v="Aprobado"/>
    <s v="checked"/>
    <s v="Aprobado"/>
    <s v="checked"/>
    <s v="Aprobado"/>
    <n v="51"/>
    <s v="Aprobado"/>
    <n v="41"/>
    <s v="Aprobado"/>
    <s v="checked"/>
    <s v="Aprobado"/>
    <s v="checked"/>
    <s v="Aprobado"/>
    <m/>
    <m/>
    <s v="No hay plan de área de la sede"/>
    <s v="Anabell Zúñiga Ahumada"/>
    <d v="2022-05-19T08:50:00"/>
    <s v="Viviana Verdeza"/>
    <d v="2022-05-25T10:12:00"/>
    <n v="1"/>
    <n v="1"/>
    <n v="1"/>
    <n v="1"/>
    <n v="1"/>
    <n v="1"/>
    <n v="1"/>
    <n v="1"/>
    <n v="1"/>
    <n v="1"/>
    <n v="1"/>
    <n v="1"/>
  </r>
  <r>
    <s v="Reporte Coordinadora Viviana Verdeza.xlsx"/>
    <x v="1"/>
    <x v="19"/>
    <s v="Atlántico"/>
    <s v="BARRANQUILLA"/>
    <x v="134"/>
    <n v="108001001812"/>
    <n v="23"/>
    <d v="2022-04-06T00:00:00"/>
    <d v="1899-12-30T09:06:00"/>
    <x v="0"/>
    <s v="Se Motivó a confirmar la participación y se explicó brevemente la estrategia"/>
    <d v="2022-04-22T00:00:00"/>
    <d v="2022-05-03T00:00:00"/>
    <s v="Se  realizaron las actividades definidas para esa visita.  "/>
    <d v="2022-05-07T00:00:00"/>
    <x v="0"/>
    <d v="2022-05-03T00:00:00"/>
    <x v="0"/>
    <d v="2022-05-03T00:00:00"/>
    <x v="0"/>
    <d v="2022-05-03T00:00:00"/>
    <x v="0"/>
    <d v="2022-05-03T00:00:00"/>
    <x v="0"/>
    <d v="2022-05-03T00:00:00"/>
    <x v="0"/>
    <d v="2022-04-22T00:00:00"/>
    <x v="0"/>
    <d v="2022-05-03T00:00:00"/>
    <x v="0"/>
    <d v="2022-05-03T00:00:00"/>
    <x v="0"/>
    <m/>
    <x v="0"/>
    <d v="2022-04-22T00:00:00"/>
    <x v="0"/>
    <s v="Sin Realizar"/>
    <s v="Anabell Zúñiga Ahumada"/>
    <d v="2022-05-05T20:50:00"/>
    <s v="https://drive.google.com/drive/folders/1Shrjl0KgG6xlYn2jxdADMMrCzij8YHq2?usp=sharing"/>
    <m/>
    <s v="Aprobado"/>
    <s v="checked"/>
    <s v="Aprobado"/>
    <s v="checked"/>
    <s v="Aprobado"/>
    <n v="69"/>
    <s v="Aprobado"/>
    <n v="17"/>
    <s v="Aprobado"/>
    <s v="checked"/>
    <s v="Aprobado"/>
    <s v="checked"/>
    <s v="Aprobado"/>
    <m/>
    <m/>
    <m/>
    <s v="Anabell Zúñiga Ahumada"/>
    <d v="2022-06-03T10:37:00"/>
    <s v="Viviana Verdeza"/>
    <d v="2022-05-17T16:22:00"/>
    <n v="1"/>
    <n v="1"/>
    <n v="1"/>
    <n v="1"/>
    <n v="1"/>
    <n v="1"/>
    <n v="1"/>
    <n v="1"/>
    <n v="1"/>
    <n v="1"/>
    <n v="1"/>
    <n v="1"/>
  </r>
  <r>
    <s v="Reporte Coordinadora Viviana Verdeza.xlsx"/>
    <x v="1"/>
    <x v="19"/>
    <s v="Atlántico"/>
    <s v="BARRANQUILLA"/>
    <x v="135"/>
    <n v="208638000075"/>
    <n v="24"/>
    <d v="2022-04-20T00:00:00"/>
    <d v="1899-12-30T04:00:00"/>
    <x v="0"/>
    <s v="Se concretó la primera visita a la Institución Educativa "/>
    <d v="2022-05-09T00:00:00"/>
    <d v="2022-05-09T00:00:00"/>
    <s v="Se realizaron todas las actividades correspondientes al primer momento. Solo se realizó una única Visita presencial"/>
    <d v="2022-05-09T00:00:00"/>
    <x v="0"/>
    <d v="2022-05-09T00:00:00"/>
    <x v="0"/>
    <d v="2022-05-09T00:00:00"/>
    <x v="0"/>
    <d v="2022-05-09T00:00:00"/>
    <x v="0"/>
    <d v="2022-05-09T00:00:00"/>
    <x v="0"/>
    <d v="2022-05-09T00:00:00"/>
    <x v="0"/>
    <d v="2022-05-09T00:00:00"/>
    <x v="0"/>
    <d v="2022-05-09T00:00:00"/>
    <x v="0"/>
    <d v="2022-05-09T00:00:00"/>
    <x v="0"/>
    <m/>
    <x v="0"/>
    <d v="2022-05-09T00:00:00"/>
    <x v="0"/>
    <s v="Sin Realizar"/>
    <s v="Anabell Zúñiga Ahumada"/>
    <d v="2022-05-10T09:26:00"/>
    <s v="https://drive.google.com/drive/folders/1eWegB-7v7EGxcWoIZWxQLtT1ER5g5AaJ?usp=sharing"/>
    <m/>
    <s v="Aprobado"/>
    <s v="checked"/>
    <s v="Aprobado"/>
    <s v="checked"/>
    <s v="Aprobado"/>
    <n v="43"/>
    <s v="Aprobado"/>
    <n v="19"/>
    <s v="Aprobado"/>
    <s v="checked"/>
    <s v="Aprobado"/>
    <s v="checked"/>
    <s v="Aprobado"/>
    <m/>
    <m/>
    <m/>
    <s v="Anabell Zúñiga Ahumada"/>
    <d v="2022-06-06T16:17:00"/>
    <s v="Viviana Verdeza"/>
    <d v="2022-05-17T13:54:00"/>
    <n v="1"/>
    <n v="1"/>
    <n v="1"/>
    <n v="1"/>
    <n v="1"/>
    <n v="1"/>
    <n v="1"/>
    <n v="1"/>
    <n v="1"/>
    <n v="1"/>
    <n v="1"/>
    <n v="1"/>
  </r>
  <r>
    <s v="Reporte Coordinadora Viviana Verdeza.xlsx"/>
    <x v="1"/>
    <x v="19"/>
    <s v="Atlántico"/>
    <s v="BARRANQUILLA"/>
    <x v="136"/>
    <n v="108001001766"/>
    <n v="25"/>
    <d v="2022-04-13T00:00:00"/>
    <d v="1899-12-30T08:42:00"/>
    <x v="0"/>
    <s v="Se contactó a docente lider. No se puede contactar al rector con el número registrado. Se me informa de cambio reciente de Rector"/>
    <d v="2022-05-12T00:00:00"/>
    <d v="2022-05-20T00:00:00"/>
    <s v="Se realizaron todas las actividades correspondientes al primer momento. Solo se realizó una única Visita presencial"/>
    <d v="2022-05-18T00:00:00"/>
    <x v="0"/>
    <d v="2022-05-18T00:00:00"/>
    <x v="0"/>
    <d v="2022-05-18T00:00:00"/>
    <x v="0"/>
    <d v="2022-05-18T00:00:00"/>
    <x v="0"/>
    <d v="2022-05-18T00:00:00"/>
    <x v="0"/>
    <d v="2022-05-18T00:00:00"/>
    <x v="0"/>
    <d v="2022-05-20T00:00:00"/>
    <x v="0"/>
    <d v="2022-05-24T00:00:00"/>
    <x v="0"/>
    <d v="2022-05-24T00:00:00"/>
    <x v="0"/>
    <m/>
    <x v="0"/>
    <d v="2022-05-20T00:00:00"/>
    <x v="0"/>
    <s v="Sin Realizar"/>
    <s v="Anabell Zúñiga Ahumada"/>
    <d v="2022-05-24T16:35:00"/>
    <s v="https://drive.google.com/drive/folders/1CZVQhmZCwE3S6JBD7FkkfP2qywwJRP0w?usp=sharing"/>
    <m/>
    <s v="Aprobado"/>
    <s v="checked"/>
    <s v="Aprobado"/>
    <s v="checked"/>
    <s v="Aprobado"/>
    <n v="50"/>
    <s v="Aprobado"/>
    <n v="12"/>
    <s v="Aprobado"/>
    <s v="checked"/>
    <s v="Aprobado"/>
    <s v="checked"/>
    <s v="Aprobado"/>
    <m/>
    <m/>
    <s v="No existe la cantidad de directivos encuestados solicitada"/>
    <s v="Anabell Zúñiga Ahumada"/>
    <d v="2022-06-08T15:08:00"/>
    <s v="Viviana Verdeza"/>
    <d v="2022-06-10T20:04:00"/>
    <n v="1"/>
    <n v="1"/>
    <n v="1"/>
    <n v="1"/>
    <n v="1"/>
    <n v="1"/>
    <n v="1"/>
    <n v="1"/>
    <n v="1"/>
    <n v="1"/>
    <n v="1"/>
    <n v="1"/>
  </r>
  <r>
    <s v="Reporte Coordinadora Viviana Verdeza.xlsx"/>
    <x v="1"/>
    <x v="19"/>
    <s v="Atlántico"/>
    <s v="BARRANQUILLA"/>
    <x v="137"/>
    <n v="308001011451"/>
    <n v="26"/>
    <d v="2022-04-12T00:00:00"/>
    <d v="1899-12-30T11:18:00"/>
    <x v="0"/>
    <s v="Se concretó día de la primera visita y actividades a realizar"/>
    <d v="2022-04-21T00:00:00"/>
    <d v="2022-05-18T00:00:00"/>
    <s v="Se realizaron todas las actividades correspondientes al primer momento. Solo se realizó una única Visita presencial"/>
    <d v="2022-05-18T00:00:00"/>
    <x v="0"/>
    <d v="2022-05-12T00:00:00"/>
    <x v="0"/>
    <d v="2022-05-18T00:00:00"/>
    <x v="0"/>
    <d v="2022-05-18T00:00:00"/>
    <x v="0"/>
    <d v="2022-05-12T00:00:00"/>
    <x v="0"/>
    <d v="2022-05-18T00:00:00"/>
    <x v="0"/>
    <d v="2022-04-21T00:00:00"/>
    <x v="0"/>
    <d v="2022-04-21T00:00:00"/>
    <x v="0"/>
    <d v="2022-04-21T00:00:00"/>
    <x v="0"/>
    <m/>
    <x v="0"/>
    <d v="2022-04-21T00:00:00"/>
    <x v="0"/>
    <s v="Sin Realizar"/>
    <s v="Anabell Zúñiga Ahumada"/>
    <d v="2022-05-19T08:56:00"/>
    <s v="https://drive.google.com/drive/folders/1HCSC65DpskYTfi2WR6WR6QyAdEzZ1tkg?usp=sharing"/>
    <m/>
    <s v="Aprobado"/>
    <s v="checked"/>
    <s v="Aprobado"/>
    <s v="checked"/>
    <s v="Aprobado"/>
    <n v="64"/>
    <s v="Aprobado"/>
    <n v="13"/>
    <s v="Aprobado"/>
    <s v="checked"/>
    <s v="Aprobado"/>
    <s v="checked"/>
    <s v="Aprobado"/>
    <m/>
    <m/>
    <m/>
    <s v="Anabell Zúñiga Ahumada"/>
    <d v="2022-06-03T10:39:00"/>
    <s v="Viviana Verdeza"/>
    <d v="2022-05-27T17:37:00"/>
    <n v="1"/>
    <n v="1"/>
    <n v="1"/>
    <n v="1"/>
    <n v="1"/>
    <n v="1"/>
    <n v="1"/>
    <n v="1"/>
    <n v="1"/>
    <n v="1"/>
    <n v="1"/>
    <n v="1"/>
  </r>
  <r>
    <s v="Reporte Coordinadora Viviana Verdeza.xlsx"/>
    <x v="1"/>
    <x v="19"/>
    <s v="Atlántico"/>
    <s v="BARRANQUILLA"/>
    <x v="138"/>
    <n v="308001003636"/>
    <n v="27"/>
    <d v="2022-04-13T00:00:00"/>
    <d v="1899-12-30T08:34:00"/>
    <x v="0"/>
    <s v="Presentación y agenda primera visita"/>
    <d v="2022-04-20T00:00:00"/>
    <d v="2022-04-26T00:00:00"/>
    <s v="Se realizaron las actividades definidas para el primer momento de la visita. "/>
    <d v="2022-04-26T00:00:00"/>
    <x v="0"/>
    <d v="2022-04-26T00:00:00"/>
    <x v="0"/>
    <d v="2022-04-26T00:00:00"/>
    <x v="0"/>
    <d v="2022-04-26T00:00:00"/>
    <x v="0"/>
    <d v="2022-04-26T00:00:00"/>
    <x v="0"/>
    <d v="2022-04-26T00:00:00"/>
    <x v="0"/>
    <d v="2022-04-20T00:00:00"/>
    <x v="0"/>
    <d v="2022-04-20T00:00:00"/>
    <x v="0"/>
    <d v="2022-04-26T00:00:00"/>
    <x v="0"/>
    <m/>
    <x v="0"/>
    <d v="2022-04-20T00:00:00"/>
    <x v="0"/>
    <s v="Sin Realizar"/>
    <s v="Anabell Zúñiga Ahumada"/>
    <d v="2022-04-28T17:38:00"/>
    <s v="https://drive.google.com/drive/folders/1FNkZp2r3I_a-lXIMj8gYXyZY-T7ehtNv?usp=sharing"/>
    <m/>
    <s v="Aprobado"/>
    <s v="checked"/>
    <s v="Aprobado"/>
    <s v="checked"/>
    <s v="Aprobado"/>
    <n v="62"/>
    <s v="Aprobado"/>
    <n v="34"/>
    <s v="Aprobado"/>
    <s v="checked"/>
    <s v="Aprobado"/>
    <s v="checked"/>
    <s v="Aprobado"/>
    <m/>
    <m/>
    <m/>
    <s v="Anabell Zúñiga Ahumada"/>
    <d v="2022-06-03T10:41:00"/>
    <s v="Viviana Verdeza"/>
    <d v="2022-05-17T16:05:00"/>
    <n v="1"/>
    <n v="1"/>
    <n v="1"/>
    <n v="1"/>
    <n v="1"/>
    <n v="1"/>
    <n v="1"/>
    <n v="1"/>
    <n v="1"/>
    <n v="1"/>
    <n v="1"/>
    <n v="1"/>
  </r>
  <r>
    <s v="Reporte Coordinadora Viviana Verdeza.xlsx"/>
    <x v="1"/>
    <x v="19"/>
    <s v="Atlántico"/>
    <s v="BARRANQUILLA"/>
    <x v="139"/>
    <n v="308001017254"/>
    <n v="28"/>
    <d v="2022-04-21T00:00:00"/>
    <d v="1899-12-30T04:00:00"/>
    <x v="0"/>
    <s v="Se concretó una única visita para realizar todas la agenda propuesta"/>
    <d v="2022-05-06T00:00:00"/>
    <d v="2022-05-07T00:00:00"/>
    <s v="Se define un solo día en jornada completa para la realización de las actividades "/>
    <d v="2022-05-06T00:00:00"/>
    <x v="0"/>
    <d v="2022-05-06T00:00:00"/>
    <x v="0"/>
    <d v="2022-05-06T00:00:00"/>
    <x v="0"/>
    <d v="2022-05-06T00:00:00"/>
    <x v="0"/>
    <d v="2022-05-06T00:00:00"/>
    <x v="0"/>
    <d v="2022-05-06T00:00:00"/>
    <x v="0"/>
    <d v="2022-05-06T00:00:00"/>
    <x v="0"/>
    <d v="2022-05-06T00:00:00"/>
    <x v="0"/>
    <d v="2022-05-06T00:00:00"/>
    <x v="0"/>
    <m/>
    <x v="0"/>
    <d v="2022-05-06T00:00:00"/>
    <x v="0"/>
    <s v="Sin Realizar"/>
    <s v="Anabell Zúñiga Ahumada"/>
    <d v="2022-05-30T13:04:00"/>
    <s v="https://drive.google.com/drive/folders/1UYf1q4IPSziBfXozDy4NpdTNCs-pbg-r?usp=sharing"/>
    <m/>
    <s v="Aprobado"/>
    <s v="checked"/>
    <s v="Aprobado"/>
    <s v="checked"/>
    <s v="Aprobado"/>
    <n v="50"/>
    <s v="Aprobado"/>
    <n v="26"/>
    <s v="Aprobado"/>
    <s v="checked"/>
    <s v="Aprobado"/>
    <s v="checked"/>
    <s v="Aprobado"/>
    <m/>
    <m/>
    <m/>
    <s v="Anabell Zúñiga Ahumada"/>
    <d v="2022-05-16T09:44:00"/>
    <s v="Viviana Verdeza"/>
    <d v="2022-05-17T15:59:00"/>
    <n v="1"/>
    <n v="1"/>
    <n v="1"/>
    <n v="1"/>
    <n v="1"/>
    <n v="1"/>
    <n v="1"/>
    <n v="1"/>
    <n v="1"/>
    <n v="1"/>
    <n v="1"/>
    <n v="1"/>
  </r>
  <r>
    <s v="Reporte Coordinadora Viviana Verdeza.xlsx"/>
    <x v="1"/>
    <x v="20"/>
    <s v="La Guajira"/>
    <s v="RIOHACHA"/>
    <x v="140"/>
    <n v="144001001941"/>
    <n v="134"/>
    <d v="2022-04-26T00:00:00"/>
    <d v="1899-12-30T08:00:00"/>
    <x v="0"/>
    <s v="Se concretó día de la primera visita y actividades a realizar"/>
    <d v="2022-05-25T00:00:00"/>
    <d v="2022-05-26T00:00:00"/>
    <s v="Se logran realizar las actividades del momento uno de manera exitosa - La IE no cuenta con conectividad, por tal motivo la encuesta a estudiantes se realiza de manera física."/>
    <d v="2022-05-25T00:00:00"/>
    <x v="0"/>
    <d v="2022-05-25T00:00:00"/>
    <x v="0"/>
    <d v="2022-05-05T00:00:00"/>
    <x v="0"/>
    <d v="2022-05-05T00:00:00"/>
    <x v="0"/>
    <d v="2022-05-05T00:00:00"/>
    <x v="0"/>
    <d v="2022-05-05T00:00:00"/>
    <x v="0"/>
    <d v="2022-05-05T00:00:00"/>
    <x v="0"/>
    <d v="2022-05-06T00:00:00"/>
    <x v="0"/>
    <d v="2022-05-06T00:00:00"/>
    <x v="0"/>
    <m/>
    <x v="0"/>
    <d v="2022-05-06T00:00:00"/>
    <x v="0"/>
    <s v="Sin Realizar"/>
    <s v="CAROLINA TIMANA"/>
    <d v="2022-05-31T12:11:00"/>
    <s v="https://drive.google.com/drive/folders/1msD0ehXuwdmO_itUeWsWAzMl5cyPQkmJ?usp=sharing"/>
    <m/>
    <s v="Aprobado"/>
    <s v="checked"/>
    <s v="Aprobado"/>
    <s v="checked"/>
    <s v="Aprobado"/>
    <n v="110"/>
    <s v="Pendiente"/>
    <n v="15"/>
    <s v="Aprobado"/>
    <s v="checked"/>
    <s v="Aprobado"/>
    <s v="checked"/>
    <s v="Aprobado"/>
    <m/>
    <m/>
    <m/>
    <s v="CAROLINA TIMANA"/>
    <d v="2022-06-15T09:58:00"/>
    <s v="CAROLINA TIMANA"/>
    <d v="2022-06-11T21:55:00"/>
    <n v="1"/>
    <n v="1"/>
    <n v="1"/>
    <n v="1"/>
    <n v="1"/>
    <n v="1"/>
    <n v="1"/>
    <n v="1"/>
    <n v="1"/>
    <n v="1"/>
    <n v="1"/>
    <n v="1"/>
  </r>
  <r>
    <s v="Reporte Coordinadora Viviana Verdeza.xlsx"/>
    <x v="1"/>
    <x v="20"/>
    <s v="La Guajira"/>
    <s v="RIOHACHA"/>
    <x v="141"/>
    <n v="144001001053"/>
    <n v="135"/>
    <d v="2022-04-26T00:00:00"/>
    <d v="1899-12-30T09:30:00"/>
    <x v="0"/>
    <s v="Se concretó día de la primera visita y actividades a realizar"/>
    <d v="2022-05-17T00:00:00"/>
    <d v="2022-05-18T00:00:00"/>
    <s v="Se logran realizar las actividades del momento uno de manera exitosa - La IE no cuenta con conectividad, por tal motivo la encuesta a estudiantes se realiza de manera física."/>
    <d v="2022-05-17T00:00:00"/>
    <x v="0"/>
    <d v="2022-05-18T00:00:00"/>
    <x v="0"/>
    <d v="2022-05-18T00:00:00"/>
    <x v="0"/>
    <d v="2022-05-17T00:00:00"/>
    <x v="0"/>
    <d v="2022-05-17T00:00:00"/>
    <x v="0"/>
    <d v="2022-05-17T00:00:00"/>
    <x v="0"/>
    <d v="2022-05-17T00:00:00"/>
    <x v="0"/>
    <d v="2022-05-17T00:00:00"/>
    <x v="0"/>
    <d v="2022-05-18T00:00:00"/>
    <x v="0"/>
    <m/>
    <x v="0"/>
    <d v="2022-05-18T00:00:00"/>
    <x v="0"/>
    <s v="Sin Realizar"/>
    <s v="CAROLINA TIMANA"/>
    <d v="2022-05-23T19:58:00"/>
    <s v="https://drive.google.com/drive/folders/1_8opf51MKv1JIEXyQY_qePR1LlzzqHwx?usp=sharing"/>
    <m/>
    <s v="Aprobado"/>
    <s v="checked"/>
    <s v="Aprobado"/>
    <s v="checked"/>
    <s v="Aprobado"/>
    <n v="94"/>
    <s v="Pendiente"/>
    <n v="32"/>
    <s v="Aprobado"/>
    <s v="checked"/>
    <s v="Aprobado"/>
    <s v="checked"/>
    <s v="Aprobado"/>
    <m/>
    <m/>
    <m/>
    <s v="CAROLINA TIMANA"/>
    <d v="2022-06-15T09:59:00"/>
    <s v="Viviana Verdeza"/>
    <d v="2022-06-10T19:51:00"/>
    <n v="1"/>
    <n v="1"/>
    <n v="1"/>
    <n v="1"/>
    <n v="1"/>
    <n v="1"/>
    <n v="1"/>
    <n v="1"/>
    <n v="1"/>
    <n v="1"/>
    <n v="1"/>
    <n v="1"/>
  </r>
  <r>
    <s v="Reporte Coordinadora Viviana Verdeza.xlsx"/>
    <x v="1"/>
    <x v="20"/>
    <s v="La Guajira"/>
    <s v="RIOHACHA"/>
    <x v="142"/>
    <n v="244001000671"/>
    <n v="136"/>
    <d v="2022-04-26T00:00:00"/>
    <d v="1899-12-30T10:30:00"/>
    <x v="0"/>
    <s v="Se concretó día de la primera visita y actividades a realizar"/>
    <d v="2022-05-09T00:00:00"/>
    <d v="2022-05-10T00:00:00"/>
    <s v="Se logran realizar las actividades del momento uno de manera exitosa - La IE no cuenta con conectividad, por tal motivo la encuesta a estudiantes se realiza de manera física."/>
    <d v="2022-05-09T00:00:00"/>
    <x v="0"/>
    <d v="2022-05-09T00:00:00"/>
    <x v="0"/>
    <d v="2022-05-09T00:00:00"/>
    <x v="0"/>
    <d v="2022-05-09T00:00:00"/>
    <x v="0"/>
    <d v="2022-05-10T00:00:00"/>
    <x v="0"/>
    <d v="2022-05-10T00:00:00"/>
    <x v="0"/>
    <d v="2022-05-09T00:00:00"/>
    <x v="0"/>
    <d v="2022-05-10T00:00:00"/>
    <x v="0"/>
    <d v="2022-05-09T00:00:00"/>
    <x v="0"/>
    <m/>
    <x v="0"/>
    <d v="2022-05-10T00:00:00"/>
    <x v="0"/>
    <s v="Sin Realizar"/>
    <s v="CAROLINA TIMANA"/>
    <d v="2022-05-12T21:10:00"/>
    <s v="https://drive.google.com/drive/folders/1HFygHW3u1yUwrad8PIW7f4-T9v9GabJp?usp=sharing"/>
    <m/>
    <s v="Aprobado"/>
    <s v="checked"/>
    <s v="Aprobado"/>
    <s v="checked"/>
    <s v="Aprobado"/>
    <n v="117"/>
    <s v="Pendiente"/>
    <n v="23"/>
    <s v="Aprobado"/>
    <s v="checked"/>
    <s v="Aprobado"/>
    <s v="checked"/>
    <s v="Aprobado"/>
    <m/>
    <m/>
    <m/>
    <s v="CAROLINA TIMANA"/>
    <d v="2022-06-09T10:49:00"/>
    <s v="Viviana Verdeza"/>
    <d v="2022-06-14T06:00:00"/>
    <n v="1"/>
    <n v="1"/>
    <n v="1"/>
    <n v="1"/>
    <n v="1"/>
    <n v="1"/>
    <n v="1"/>
    <n v="1"/>
    <n v="1"/>
    <n v="1"/>
    <n v="1"/>
    <n v="1"/>
  </r>
  <r>
    <s v="Reporte Coordinadora Viviana Verdeza.xlsx"/>
    <x v="1"/>
    <x v="20"/>
    <s v="La Guajira"/>
    <s v="RIOHACHA"/>
    <x v="143"/>
    <n v="244001002356"/>
    <n v="137"/>
    <d v="2022-04-26T00:00:00"/>
    <d v="1899-12-30T15:26:00"/>
    <x v="0"/>
    <s v="Se concretó día de la primera visita y actividades a realizar"/>
    <d v="2022-05-19T00:00:00"/>
    <d v="2022-05-20T00:00:00"/>
    <s v="Se logran realizar las actividades del momento uno de manera exitosa - La IE no cuenta con conectividad, por tal motivo la encuesta a estudiantes se realiza de manera física."/>
    <d v="2022-05-19T00:00:00"/>
    <x v="0"/>
    <d v="2022-05-19T00:00:00"/>
    <x v="0"/>
    <d v="2022-05-19T00:00:00"/>
    <x v="0"/>
    <d v="2022-05-19T00:00:00"/>
    <x v="0"/>
    <d v="2022-05-19T00:00:00"/>
    <x v="0"/>
    <d v="2022-05-19T00:00:00"/>
    <x v="0"/>
    <d v="2022-05-20T00:00:00"/>
    <x v="0"/>
    <d v="2022-05-19T00:00:00"/>
    <x v="0"/>
    <d v="2022-05-19T00:00:00"/>
    <x v="0"/>
    <m/>
    <x v="0"/>
    <d v="2022-05-20T00:00:00"/>
    <x v="0"/>
    <s v="Sin Realizar"/>
    <s v="CAROLINA TIMANA"/>
    <d v="2022-05-23T20:02:00"/>
    <s v="https://drive.google.com/drive/folders/15y3rJ2Up0k5v2smucEDn85wUIfJ7471O?usp=sharing"/>
    <m/>
    <s v="Aprobado"/>
    <s v="checked"/>
    <s v="Aprobado"/>
    <s v="checked"/>
    <s v="Aprobado"/>
    <n v="127"/>
    <s v="Pendiente"/>
    <n v="54"/>
    <s v="Aprobado"/>
    <s v="checked"/>
    <s v="Aprobado"/>
    <s v="checked"/>
    <s v="Aprobado"/>
    <m/>
    <m/>
    <m/>
    <s v="CAROLINA TIMANA"/>
    <d v="2022-06-15T09:58:00"/>
    <s v="Viviana Verdeza"/>
    <d v="2022-06-10T19:51:00"/>
    <n v="1"/>
    <n v="1"/>
    <n v="1"/>
    <n v="1"/>
    <n v="1"/>
    <n v="1"/>
    <n v="1"/>
    <n v="1"/>
    <n v="1"/>
    <n v="1"/>
    <n v="1"/>
    <n v="1"/>
  </r>
  <r>
    <s v="Reporte Coordinadora Viviana Verdeza.xlsx"/>
    <x v="1"/>
    <x v="20"/>
    <s v="La Guajira"/>
    <s v="RIOHACHA"/>
    <x v="144"/>
    <n v="144001001878"/>
    <n v="138"/>
    <d v="2022-04-27T00:00:00"/>
    <d v="1899-12-30T10:07:00"/>
    <x v="0"/>
    <s v="Se concretó día de la primera visita y actividades a realizar"/>
    <d v="2022-05-11T00:00:00"/>
    <d v="2022-05-12T00:00:00"/>
    <s v="Se logran realizar las actividades del momento uno de manera exitosa - La IE no cuenta con conectividad, por tal motivo la encuesta a estudiantes se realiza de manera física."/>
    <d v="2022-05-11T00:00:00"/>
    <x v="0"/>
    <d v="2022-05-11T00:00:00"/>
    <x v="0"/>
    <d v="2022-05-11T00:00:00"/>
    <x v="0"/>
    <d v="2022-05-11T00:00:00"/>
    <x v="0"/>
    <d v="2022-05-12T00:00:00"/>
    <x v="0"/>
    <d v="2022-05-12T00:00:00"/>
    <x v="0"/>
    <d v="2022-05-12T00:00:00"/>
    <x v="0"/>
    <d v="2022-05-11T00:00:00"/>
    <x v="0"/>
    <d v="2022-05-11T00:00:00"/>
    <x v="0"/>
    <m/>
    <x v="0"/>
    <d v="2022-05-11T00:00:00"/>
    <x v="0"/>
    <s v="Sin Realizar"/>
    <s v="CAROLINA TIMANA"/>
    <d v="2022-05-12T21:10:00"/>
    <s v="https://drive.google.com/drive/folders/1cnOBqhJHgTNkrU07k-8_7UCPjE5Bc6Zg?usp=sharing"/>
    <m/>
    <s v="Aprobado"/>
    <s v="checked"/>
    <s v="Aprobado"/>
    <s v="checked"/>
    <s v="Aprobado"/>
    <n v="59"/>
    <s v="Pendiente"/>
    <n v="21"/>
    <s v="Aprobado"/>
    <s v="checked"/>
    <s v="Aprobado"/>
    <s v="checked"/>
    <s v="Aprobado"/>
    <m/>
    <m/>
    <m/>
    <s v="CAROLINA TIMANA"/>
    <d v="2022-06-09T10:49:00"/>
    <s v="Viviana Verdeza"/>
    <d v="2022-06-10T19:51:00"/>
    <n v="1"/>
    <n v="1"/>
    <n v="1"/>
    <n v="1"/>
    <n v="1"/>
    <n v="1"/>
    <n v="1"/>
    <n v="1"/>
    <n v="1"/>
    <n v="1"/>
    <n v="1"/>
    <n v="1"/>
  </r>
  <r>
    <s v="Reporte Coordinadora Viviana Verdeza.xlsx"/>
    <x v="1"/>
    <x v="20"/>
    <s v="La Guajira"/>
    <s v="RIOHACHA"/>
    <x v="145"/>
    <n v="144001000545"/>
    <n v="139"/>
    <d v="2022-04-27T00:00:00"/>
    <d v="1899-12-30T09:47:00"/>
    <x v="0"/>
    <s v="Se concretó día de la primera visita y actividades a realizar"/>
    <d v="2022-05-23T00:00:00"/>
    <d v="2022-05-24T00:00:00"/>
    <s v="Se logran realizar las actividades del momento uno de manera exitosa - La IE no cuenta con conectividad, por tal motivo la encuesta a estudiantes se realiza de manera física."/>
    <d v="2022-05-23T00:00:00"/>
    <x v="0"/>
    <d v="2022-05-24T00:00:00"/>
    <x v="0"/>
    <d v="2022-05-24T00:00:00"/>
    <x v="0"/>
    <d v="2022-05-24T00:00:00"/>
    <x v="0"/>
    <d v="2022-05-24T00:00:00"/>
    <x v="0"/>
    <d v="2022-05-24T00:00:00"/>
    <x v="0"/>
    <d v="2022-05-23T00:00:00"/>
    <x v="0"/>
    <d v="2022-05-24T00:00:00"/>
    <x v="0"/>
    <d v="2022-05-24T00:00:00"/>
    <x v="0"/>
    <m/>
    <x v="0"/>
    <d v="2022-05-24T00:00:00"/>
    <x v="0"/>
    <s v="Sin Realizar"/>
    <s v="CAROLINA TIMANA"/>
    <d v="2022-05-24T14:29:00"/>
    <s v="https://drive.google.com/drive/folders/12KpQs1yfex7GM-KgeqMCubMTIa03aki2?usp=sharing"/>
    <m/>
    <s v="Aprobado"/>
    <s v="checked"/>
    <s v="Aprobado"/>
    <s v="checked"/>
    <s v="Aprobado"/>
    <n v="125"/>
    <s v="Pendiente"/>
    <n v="24"/>
    <s v="Aprobado"/>
    <s v="checked"/>
    <s v="Aprobado"/>
    <s v="checked"/>
    <s v="Aprobado"/>
    <m/>
    <m/>
    <m/>
    <s v="CAROLINA TIMANA"/>
    <d v="2022-06-15T09:58:00"/>
    <s v="Viviana Verdeza"/>
    <d v="2022-06-14T06:00:00"/>
    <n v="1"/>
    <n v="1"/>
    <n v="1"/>
    <n v="1"/>
    <n v="1"/>
    <n v="1"/>
    <n v="1"/>
    <n v="1"/>
    <n v="1"/>
    <n v="1"/>
    <n v="1"/>
    <n v="1"/>
  </r>
  <r>
    <s v="Reporte Coordinadora Viviana Verdeza.xlsx"/>
    <x v="1"/>
    <x v="20"/>
    <s v="La Guajira"/>
    <s v="RIOHACHA"/>
    <x v="146"/>
    <n v="244001004669"/>
    <n v="140"/>
    <d v="2022-04-26T00:00:00"/>
    <d v="1899-12-30T15:09:00"/>
    <x v="0"/>
    <s v="Se concretó día de la primera visita y actividades a realizar"/>
    <d v="2022-05-13T00:00:00"/>
    <d v="2022-05-16T00:00:00"/>
    <s v="Se logran realizar las actividades del momento uno de manera exitosa - La IE no cuenta con conectividad, por tal motivo la encuesta a estudiantes se realiza de manera física."/>
    <d v="2022-05-13T00:00:00"/>
    <x v="0"/>
    <d v="2022-05-13T00:00:00"/>
    <x v="0"/>
    <d v="2022-05-13T00:00:00"/>
    <x v="0"/>
    <d v="2022-05-13T00:00:00"/>
    <x v="0"/>
    <d v="2022-05-13T00:00:00"/>
    <x v="0"/>
    <d v="2022-05-13T00:00:00"/>
    <x v="0"/>
    <d v="2022-05-13T00:00:00"/>
    <x v="0"/>
    <d v="2022-05-13T00:00:00"/>
    <x v="0"/>
    <d v="2022-05-13T00:00:00"/>
    <x v="0"/>
    <m/>
    <x v="0"/>
    <d v="2022-05-16T00:00:00"/>
    <x v="0"/>
    <s v="Sin Realizar"/>
    <s v="CAROLINA TIMANA"/>
    <d v="2022-05-18T19:53:00"/>
    <s v="https://drive.google.com/drive/folders/1mmgvE-SwsSF0FAMz1mIU76Iaz5lgFSII?usp=sharing"/>
    <m/>
    <s v="Aprobado"/>
    <s v="checked"/>
    <s v="Aprobado"/>
    <s v="checked"/>
    <s v="Aprobado"/>
    <n v="56"/>
    <s v="Pendiente"/>
    <n v="32"/>
    <s v="Aprobado"/>
    <s v="checked"/>
    <s v="Aprobado"/>
    <s v="checked"/>
    <s v="Aprobado"/>
    <m/>
    <m/>
    <m/>
    <s v="CAROLINA TIMANA"/>
    <d v="2022-06-11T21:55:00"/>
    <s v="CAROLINA TIMANA"/>
    <d v="2022-06-11T21:55:00"/>
    <n v="1"/>
    <n v="1"/>
    <n v="1"/>
    <n v="1"/>
    <n v="1"/>
    <n v="1"/>
    <n v="1"/>
    <n v="1"/>
    <n v="1"/>
    <n v="1"/>
    <n v="1"/>
    <n v="1"/>
  </r>
  <r>
    <s v="Reporte Coordinadora Viviana Verdeza.xlsx"/>
    <x v="1"/>
    <x v="21"/>
    <s v="Magdalena"/>
    <s v="SANTA MARTA"/>
    <x v="147"/>
    <n v="147001051190"/>
    <n v="50"/>
    <d v="2022-04-04T00:00:00"/>
    <d v="1899-12-30T14:15:00"/>
    <x v="0"/>
    <s v="Se logra concretar la participación en el componente de consolidación del proyecto CFK 2022."/>
    <d v="2022-05-03T00:00:00"/>
    <d v="2022-05-04T00:00:00"/>
    <s v="Se logran realizar las actividades del momento uno de manera exitosa - La IE no cuenta con conectividad, por tal motivo la encuesta a estudiantes se realiza de manera física."/>
    <d v="2022-05-03T00:00:00"/>
    <x v="0"/>
    <d v="2022-05-03T00:00:00"/>
    <x v="0"/>
    <d v="2022-05-04T00:00:00"/>
    <x v="0"/>
    <d v="2022-05-04T00:00:00"/>
    <x v="0"/>
    <d v="2022-05-04T00:00:00"/>
    <x v="0"/>
    <d v="2022-05-04T00:00:00"/>
    <x v="0"/>
    <d v="2022-05-03T00:00:00"/>
    <x v="0"/>
    <d v="2022-05-04T00:00:00"/>
    <x v="0"/>
    <d v="2022-05-04T00:00:00"/>
    <x v="0"/>
    <m/>
    <x v="0"/>
    <d v="2022-05-04T00:00:00"/>
    <x v="0"/>
    <s v="Sin Realizar"/>
    <s v="César Gaviria"/>
    <d v="2022-05-06T07:46:00"/>
    <s v="https://drive.google.com/drive/u/1/folders/1asdntMpSVkcB4cW9QM7QnzqXnv_O9VYZ"/>
    <m/>
    <s v="Aprobado"/>
    <s v="checked"/>
    <s v="Aprobado"/>
    <s v="checked"/>
    <s v="Aprobado"/>
    <n v="48"/>
    <s v="Aprobado"/>
    <n v="10"/>
    <s v="Aprobado"/>
    <s v="checked"/>
    <s v="Aprobado"/>
    <s v="checked"/>
    <s v="Aprobado"/>
    <m/>
    <m/>
    <m/>
    <s v="César Gaviria"/>
    <d v="2022-05-06T08:06:00"/>
    <s v="Viviana Verdeza"/>
    <d v="2022-05-17T13:38:00"/>
    <n v="1"/>
    <n v="1"/>
    <n v="1"/>
    <n v="1"/>
    <n v="1"/>
    <n v="1"/>
    <n v="1"/>
    <n v="1"/>
    <n v="1"/>
    <n v="1"/>
    <n v="1"/>
    <n v="1"/>
  </r>
  <r>
    <s v="Reporte Coordinadora Viviana Verdeza.xlsx"/>
    <x v="1"/>
    <x v="21"/>
    <s v="Magdalena"/>
    <s v="SANTA MARTA"/>
    <x v="148"/>
    <n v="147001007140"/>
    <n v="51"/>
    <d v="2022-04-13T00:00:00"/>
    <d v="1899-12-30T16:00:00"/>
    <x v="0"/>
    <s v="Se realiza el protocolo propuesto y se logra concretar fecha de la primera visita."/>
    <d v="2022-04-27T00:00:00"/>
    <d v="2022-04-28T00:00:00"/>
    <s v="Se logran realizar las actividades del momento uno de manera exitosa - La IE no cuenta con conectividad, por tal motivo la encuesta a estudiantes se realiza de manera física."/>
    <d v="2022-04-27T00:00:00"/>
    <x v="0"/>
    <d v="2022-04-27T00:00:00"/>
    <x v="0"/>
    <d v="2022-04-27T00:00:00"/>
    <x v="0"/>
    <d v="2022-04-27T00:00:00"/>
    <x v="0"/>
    <d v="2022-04-27T00:00:00"/>
    <x v="0"/>
    <d v="2022-04-28T00:00:00"/>
    <x v="0"/>
    <d v="2022-04-28T00:00:00"/>
    <x v="0"/>
    <d v="2022-04-28T00:00:00"/>
    <x v="0"/>
    <d v="2022-04-27T00:00:00"/>
    <x v="0"/>
    <m/>
    <x v="0"/>
    <d v="2022-04-28T00:00:00"/>
    <x v="0"/>
    <s v="Sin Realizar"/>
    <s v="César Gaviria"/>
    <d v="2022-05-01T22:35:00"/>
    <s v="https://drive.google.com/drive/u/1/folders/1W9i-oNRO3z-yq0erSfYsspkK6ifI8qcL"/>
    <m/>
    <s v="Aprobado"/>
    <s v="checked"/>
    <s v="Aprobado"/>
    <s v="checked"/>
    <s v="Aprobado"/>
    <n v="64"/>
    <s v="Aprobado"/>
    <n v="14"/>
    <s v="Aprobado"/>
    <s v="checked"/>
    <s v="Aprobado"/>
    <s v="checked"/>
    <s v="Aprobado"/>
    <m/>
    <m/>
    <m/>
    <s v="César Gaviria"/>
    <d v="2022-05-27T11:04:00"/>
    <s v="Viviana Verdeza"/>
    <d v="2022-05-17T13:38:00"/>
    <n v="1"/>
    <n v="1"/>
    <n v="1"/>
    <n v="1"/>
    <n v="1"/>
    <n v="1"/>
    <n v="1"/>
    <n v="1"/>
    <n v="1"/>
    <n v="1"/>
    <n v="1"/>
    <n v="1"/>
  </r>
  <r>
    <s v="Reporte Coordinadora Viviana Verdeza.xlsx"/>
    <x v="1"/>
    <x v="21"/>
    <s v="Bolívar"/>
    <s v="CARTAGENA"/>
    <x v="149"/>
    <n v="113001002626"/>
    <n v="52"/>
    <d v="2022-04-25T00:00:00"/>
    <d v="1899-12-30T09:05:00"/>
    <x v="0"/>
    <s v="Se realiza el protocolo propuesto y se logra concretar fecha de la primera visita."/>
    <d v="2022-05-05T00:00:00"/>
    <d v="2022-05-06T00:00:00"/>
    <s v="Se logran realizar las actividades del momento uno de manera exitosa."/>
    <d v="2022-05-05T00:00:00"/>
    <x v="0"/>
    <d v="2022-05-06T00:00:00"/>
    <x v="0"/>
    <d v="2022-05-05T00:00:00"/>
    <x v="0"/>
    <d v="2022-05-05T00:00:00"/>
    <x v="0"/>
    <d v="2022-05-05T00:00:00"/>
    <x v="0"/>
    <d v="2022-05-05T00:00:00"/>
    <x v="0"/>
    <d v="2022-05-05T00:00:00"/>
    <x v="0"/>
    <d v="2022-05-05T00:00:00"/>
    <x v="0"/>
    <d v="2022-05-05T00:00:00"/>
    <x v="0"/>
    <m/>
    <x v="0"/>
    <d v="2022-05-05T00:00:00"/>
    <x v="0"/>
    <s v="Sin Realizar"/>
    <s v="César Gaviria"/>
    <d v="2022-05-06T17:53:00"/>
    <s v="https://drive.google.com/drive/u/1/folders/1EHe5KFPWoeXu7ogNGanOwoi13ZGeHDEN"/>
    <m/>
    <s v="Aprobado"/>
    <s v="checked"/>
    <s v="Aprobado"/>
    <s v="checked"/>
    <s v="Aprobado"/>
    <n v="63"/>
    <s v="Aprobado"/>
    <n v="21"/>
    <s v="Aprobado"/>
    <s v="checked"/>
    <s v="Aprobado"/>
    <s v="checked"/>
    <s v="Aprobado"/>
    <m/>
    <m/>
    <m/>
    <s v="César Gaviria"/>
    <d v="2022-05-12T13:32:00"/>
    <s v="Viviana Verdeza"/>
    <d v="2022-05-17T13:38:00"/>
    <n v="1"/>
    <n v="1"/>
    <n v="1"/>
    <n v="1"/>
    <n v="1"/>
    <n v="1"/>
    <n v="1"/>
    <n v="1"/>
    <n v="1"/>
    <n v="1"/>
    <n v="1"/>
    <n v="1"/>
  </r>
  <r>
    <s v="Reporte Coordinadora Viviana Verdeza.xlsx"/>
    <x v="1"/>
    <x v="21"/>
    <s v="Magdalena"/>
    <s v="SANTA MARTA"/>
    <x v="150"/>
    <n v="347001051768"/>
    <n v="53"/>
    <d v="2022-04-08T00:00:00"/>
    <d v="1899-12-30T16:05:00"/>
    <x v="0"/>
    <s v="Se realiza el protocolo propuesto y se logra concretar fecha de la primera visita."/>
    <d v="2022-04-25T00:00:00"/>
    <d v="2022-04-26T00:00:00"/>
    <s v="Se logran realizar las actividades del momento uno de manera exitosa - La IE no cuenta con conectividad, por tal motivo la encuesta a estudiantes se realiza de manera física."/>
    <d v="2022-04-25T00:00:00"/>
    <x v="0"/>
    <d v="2022-04-25T00:00:00"/>
    <x v="0"/>
    <d v="2022-04-25T00:00:00"/>
    <x v="0"/>
    <d v="2022-04-25T00:00:00"/>
    <x v="0"/>
    <d v="2022-04-25T00:00:00"/>
    <x v="0"/>
    <d v="2022-04-25T00:00:00"/>
    <x v="0"/>
    <d v="2022-04-26T00:00:00"/>
    <x v="0"/>
    <d v="2022-04-25T00:00:00"/>
    <x v="0"/>
    <d v="2022-04-25T00:00:00"/>
    <x v="0"/>
    <d v="2022-04-26T00:00:00"/>
    <x v="1"/>
    <d v="2022-04-26T00:00:00"/>
    <x v="0"/>
    <s v="Sin Realizar"/>
    <s v="César Gaviria"/>
    <d v="2022-05-01T22:26:00"/>
    <s v="https://drive.google.com/drive/u/1/folders/16-t_Mrt4PM6JmkyKFYq4F9usTQtQexlO"/>
    <m/>
    <s v="Aprobado"/>
    <s v="checked"/>
    <s v="Aprobado"/>
    <s v="checked"/>
    <s v="Aprobado"/>
    <n v="73"/>
    <s v="Aprobado"/>
    <n v="28"/>
    <s v="Aprobado"/>
    <s v="checked"/>
    <s v="Aprobado"/>
    <s v="checked"/>
    <s v="Aprobado"/>
    <m/>
    <m/>
    <m/>
    <s v="Viviana Verdeza"/>
    <d v="2022-05-17T11:00:00"/>
    <s v="Viviana Verdeza"/>
    <d v="2022-05-17T13:38:00"/>
    <n v="1"/>
    <n v="1"/>
    <n v="1"/>
    <n v="1"/>
    <n v="1"/>
    <n v="1"/>
    <n v="1"/>
    <n v="1"/>
    <n v="1"/>
    <n v="1"/>
    <n v="1"/>
    <n v="1"/>
  </r>
  <r>
    <s v="Reporte Coordinadora Viviana Verdeza.xlsx"/>
    <x v="1"/>
    <x v="21"/>
    <s v="Magdalena"/>
    <s v="SANTA MARTA"/>
    <x v="151"/>
    <n v="147001000153"/>
    <n v="54"/>
    <d v="2022-04-08T00:00:00"/>
    <d v="1899-12-30T15:30:00"/>
    <x v="0"/>
    <s v="Se realiza el protocolo propuesto y se logra concretar fecha de la primera visita."/>
    <d v="2022-04-21T00:00:00"/>
    <d v="2022-04-22T00:00:00"/>
    <s v="Se logran realizar las actividades del momento uno de manera exitosa - La IE no cuenta con conectividad, por tal motivo la encuesta a estudiantes se realiza de manera física."/>
    <d v="2022-04-21T00:00:00"/>
    <x v="0"/>
    <d v="2022-04-21T00:00:00"/>
    <x v="0"/>
    <d v="2022-04-21T00:00:00"/>
    <x v="0"/>
    <d v="2022-04-21T00:00:00"/>
    <x v="0"/>
    <d v="2022-04-21T00:00:00"/>
    <x v="0"/>
    <d v="2022-04-22T00:00:00"/>
    <x v="0"/>
    <d v="2022-04-22T00:00:00"/>
    <x v="0"/>
    <d v="2022-04-22T00:00:00"/>
    <x v="0"/>
    <d v="2022-04-21T00:00:00"/>
    <x v="0"/>
    <d v="2022-04-22T00:00:00"/>
    <x v="1"/>
    <d v="2022-04-22T00:00:00"/>
    <x v="0"/>
    <s v="Sin Realizar"/>
    <s v="Viviana Verdeza"/>
    <d v="2022-04-29T20:25:00"/>
    <s v="https://drive.google.com/drive/u/1/folders/16CPdwd1M62R6S8P41YC8vJQYe4IJatMY"/>
    <m/>
    <s v="Aprobado"/>
    <s v="checked"/>
    <s v="Aprobado"/>
    <s v="checked"/>
    <s v="Aprobado"/>
    <n v="119"/>
    <s v="Aprobado"/>
    <n v="19"/>
    <s v="Aprobado"/>
    <s v="checked"/>
    <s v="Aprobado"/>
    <s v="checked"/>
    <s v="Aprobado"/>
    <m/>
    <m/>
    <m/>
    <s v="César Gaviria"/>
    <d v="2022-05-12T17:06:00"/>
    <s v="Viviana Verdeza"/>
    <d v="2022-05-17T13:38:00"/>
    <n v="1"/>
    <n v="1"/>
    <n v="1"/>
    <n v="1"/>
    <n v="1"/>
    <n v="1"/>
    <n v="1"/>
    <n v="1"/>
    <n v="1"/>
    <n v="1"/>
    <n v="1"/>
    <n v="1"/>
  </r>
  <r>
    <s v="Reporte Coordinadora Viviana Verdeza.xlsx"/>
    <x v="1"/>
    <x v="21"/>
    <s v="Magdalena"/>
    <s v="SANTA MARTA"/>
    <x v="152"/>
    <n v="147001000455"/>
    <n v="55"/>
    <d v="2022-04-08T00:00:00"/>
    <d v="1899-12-30T15:10:00"/>
    <x v="0"/>
    <s v="Se realiza el protocolo propuesto y se logra concretar fecha de la primera visita."/>
    <d v="2022-04-19T00:00:00"/>
    <d v="2022-04-20T00:00:00"/>
    <s v="Se logran realizar las actividades del momento uno de manera exitosa - La IE no cuenta con conectividad, por tal motivo la encuesta a estudiantes se realiza de manera física."/>
    <d v="2022-04-19T00:00:00"/>
    <x v="0"/>
    <d v="2022-04-20T00:00:00"/>
    <x v="0"/>
    <d v="2022-04-19T00:00:00"/>
    <x v="0"/>
    <d v="2022-04-19T00:00:00"/>
    <x v="0"/>
    <d v="2022-04-19T00:00:00"/>
    <x v="0"/>
    <d v="2022-04-20T00:00:00"/>
    <x v="0"/>
    <d v="2022-04-19T00:00:00"/>
    <x v="0"/>
    <d v="2022-04-19T00:00:00"/>
    <x v="0"/>
    <d v="2022-04-19T00:00:00"/>
    <x v="0"/>
    <m/>
    <x v="0"/>
    <d v="2022-04-20T00:00:00"/>
    <x v="0"/>
    <s v="Sin Realizar"/>
    <s v="Viviana Verdeza"/>
    <d v="2022-04-29T20:25:00"/>
    <s v="https://drive.google.com/drive/u/1/folders/1s_sbVNOGFPwwuE3NG7uVBNlfvsZ8O26j"/>
    <m/>
    <s v="Aprobado"/>
    <s v="checked"/>
    <s v="Aprobado"/>
    <s v="checked"/>
    <s v="Aprobado"/>
    <n v="71"/>
    <s v="Aprobado"/>
    <n v="11"/>
    <s v="Aprobado"/>
    <s v="checked"/>
    <s v="Aprobado"/>
    <s v="checked"/>
    <s v="Aprobado"/>
    <m/>
    <m/>
    <m/>
    <s v="César Gaviria"/>
    <d v="2022-04-26T09:17:00"/>
    <s v="Viviana Verdeza"/>
    <d v="2022-05-17T13:38:00"/>
    <n v="1"/>
    <n v="1"/>
    <n v="1"/>
    <n v="1"/>
    <n v="1"/>
    <n v="1"/>
    <n v="1"/>
    <n v="1"/>
    <n v="1"/>
    <n v="1"/>
    <n v="1"/>
    <n v="1"/>
  </r>
  <r>
    <s v="Reporte Coordinadora Viviana Verdeza.xlsx"/>
    <x v="1"/>
    <x v="21"/>
    <s v="Magdalena"/>
    <s v="SANTA MARTA"/>
    <x v="153"/>
    <n v="247001006512"/>
    <n v="56"/>
    <d v="2022-04-08T00:00:00"/>
    <d v="1899-12-30T16:20:00"/>
    <x v="0"/>
    <s v="Se realiza el protocolo propuesto y se logra concretar fecha de la primera visita."/>
    <d v="2022-04-29T00:00:00"/>
    <d v="2022-05-02T00:00:00"/>
    <s v="Se logran realizar las actividades del momento uno de manera exitosa - La IE no cuenta con conectividad, por tal motivo la encuesta a estudiantes se realiza de manera física."/>
    <d v="2022-04-29T00:00:00"/>
    <x v="0"/>
    <d v="2022-05-02T00:00:00"/>
    <x v="0"/>
    <d v="2022-04-29T00:00:00"/>
    <x v="0"/>
    <d v="2022-04-29T00:00:00"/>
    <x v="0"/>
    <d v="2022-04-29T00:00:00"/>
    <x v="0"/>
    <d v="2022-04-29T00:00:00"/>
    <x v="0"/>
    <d v="2022-05-02T00:00:00"/>
    <x v="0"/>
    <d v="2022-04-29T00:00:00"/>
    <x v="0"/>
    <d v="2022-04-29T00:00:00"/>
    <x v="0"/>
    <m/>
    <x v="0"/>
    <d v="2022-04-29T00:00:00"/>
    <x v="0"/>
    <s v="Sin Realizar"/>
    <s v="César Gaviria"/>
    <d v="2022-05-02T08:49:00"/>
    <s v="https://drive.google.com/drive/u/1/folders/1cmIQhv88nhZED5f8PlgpdtF8_FF64bm6"/>
    <m/>
    <s v="Aprobado"/>
    <s v="checked"/>
    <s v="Aprobado"/>
    <s v="checked"/>
    <s v="Aprobado"/>
    <n v="60"/>
    <s v="Aprobado"/>
    <n v="19"/>
    <s v="Aprobado"/>
    <s v="checked"/>
    <s v="Aprobado"/>
    <s v="checked"/>
    <s v="Aprobado"/>
    <m/>
    <m/>
    <m/>
    <s v="César Gaviria"/>
    <d v="2022-05-12T13:32:00"/>
    <s v="Viviana Verdeza"/>
    <d v="2022-05-17T13:38:00"/>
    <n v="1"/>
    <n v="1"/>
    <n v="1"/>
    <n v="1"/>
    <n v="1"/>
    <n v="1"/>
    <n v="1"/>
    <n v="1"/>
    <n v="1"/>
    <n v="1"/>
    <n v="1"/>
    <n v="1"/>
  </r>
  <r>
    <s v="Reporte Coordinadora Viviana Verdeza.xlsx"/>
    <x v="1"/>
    <x v="22"/>
    <s v="Huila"/>
    <s v="NEIVA"/>
    <x v="154"/>
    <n v="141001004452"/>
    <n v="78"/>
    <d v="2022-05-04T00:00:00"/>
    <d v="1899-12-30T14:04:00"/>
    <x v="0"/>
    <s v="Se agendo visita para organizar cronograma de visita 1 el día 09 de mayo de 2022"/>
    <d v="2022-05-10T00:00:00"/>
    <d v="2022-05-24T00:00:00"/>
    <s v="Se establecieron varios días para el desarrollo de las actividades del momento 1"/>
    <d v="2022-05-09T00:00:00"/>
    <x v="0"/>
    <d v="2022-05-24T00:00:00"/>
    <x v="0"/>
    <d v="2022-05-09T00:00:00"/>
    <x v="0"/>
    <d v="2022-05-24T00:00:00"/>
    <x v="0"/>
    <d v="2022-05-24T00:00:00"/>
    <x v="0"/>
    <d v="2022-05-24T00:00:00"/>
    <x v="0"/>
    <d v="2022-05-23T00:00:00"/>
    <x v="0"/>
    <d v="2022-05-24T00:00:00"/>
    <x v="0"/>
    <d v="2022-05-24T00:00:00"/>
    <x v="0"/>
    <m/>
    <x v="0"/>
    <d v="2022-05-24T00:00:00"/>
    <x v="0"/>
    <s v="Sin Realizar"/>
    <s v="DIANA PAOLA GONZALEZ CAMPOS"/>
    <d v="2022-05-24T10:14:00"/>
    <s v="https://drive.google.com/drive/folders/1edOeGWFIDLYNEpb8gK1E-Tvoz--gN0Zn?usp=sharing"/>
    <m/>
    <s v="Aprobado"/>
    <s v="checked"/>
    <s v="Aprobado"/>
    <s v="checked"/>
    <s v="Aprobado"/>
    <n v="136"/>
    <s v="Aprobado"/>
    <n v="22"/>
    <s v="Aprobado"/>
    <s v="checked"/>
    <s v="Aprobado"/>
    <s v="checked"/>
    <s v="Aprobado"/>
    <m/>
    <m/>
    <s v="No coincide la cantidad de docentes encuestados en airtable con lo que esta en el formulario"/>
    <s v="Viviana Verdeza"/>
    <d v="2022-06-10T19:42:00"/>
    <s v="Viviana Verdeza"/>
    <d v="2022-06-10T19:52:00"/>
    <n v="1"/>
    <n v="1"/>
    <n v="1"/>
    <n v="1"/>
    <n v="1"/>
    <n v="1"/>
    <n v="1"/>
    <n v="1"/>
    <n v="1"/>
    <n v="1"/>
    <n v="1"/>
    <n v="1"/>
  </r>
  <r>
    <s v="Reporte Coordinadora Viviana Verdeza.xlsx"/>
    <x v="1"/>
    <x v="22"/>
    <s v="Huila"/>
    <s v="NEIVA"/>
    <x v="155"/>
    <n v="141001060441"/>
    <n v="79"/>
    <d v="2022-04-09T00:00:00"/>
    <d v="1899-12-30T09:49:00"/>
    <x v="0"/>
    <s v="Se realiza primer contacto y se confirma la primera visita."/>
    <d v="2022-04-25T00:00:00"/>
    <d v="2022-05-10T00:00:00"/>
    <s v="Se agendan varios días, ya que se estan trabajando als actividades de manera aislada"/>
    <d v="2022-04-27T00:00:00"/>
    <x v="0"/>
    <d v="2022-05-16T00:00:00"/>
    <x v="0"/>
    <d v="2022-04-27T00:00:00"/>
    <x v="0"/>
    <d v="2022-05-04T00:00:00"/>
    <x v="0"/>
    <d v="2022-05-04T00:00:00"/>
    <x v="0"/>
    <d v="2022-05-04T00:00:00"/>
    <x v="0"/>
    <d v="2022-04-28T00:00:00"/>
    <x v="0"/>
    <d v="2022-04-28T00:00:00"/>
    <x v="0"/>
    <d v="2022-05-09T00:00:00"/>
    <x v="0"/>
    <d v="2022-05-10T00:00:00"/>
    <x v="1"/>
    <d v="2022-04-28T00:00:00"/>
    <x v="0"/>
    <s v="Sin Realizar"/>
    <s v="DIANA PAOLA GONZALEZ CAMPOS"/>
    <d v="2022-05-17T23:00:00"/>
    <s v="https://drive.google.com/drive/folders/1NsEO_BnBAO--HxUPkSqDDaiYhKBCRqJ6?usp=sharing"/>
    <m/>
    <s v="Aprobado"/>
    <s v="checked"/>
    <s v="Aprobado"/>
    <s v="checked"/>
    <s v="Aprobado"/>
    <n v="77"/>
    <s v="Aprobado"/>
    <n v="21"/>
    <s v="Aprobado"/>
    <s v="checked"/>
    <s v="Aprobado"/>
    <s v="checked"/>
    <s v="Aprobado"/>
    <m/>
    <m/>
    <m/>
    <s v="Viviana Verdeza"/>
    <d v="2022-06-10T19:42:00"/>
    <s v="Viviana Verdeza"/>
    <d v="2022-05-25T12:30:00"/>
    <n v="1"/>
    <n v="1"/>
    <n v="1"/>
    <n v="1"/>
    <n v="1"/>
    <n v="1"/>
    <n v="1"/>
    <n v="1"/>
    <n v="1"/>
    <n v="1"/>
    <n v="1"/>
    <n v="1"/>
  </r>
  <r>
    <s v="Reporte Coordinadora Viviana Verdeza.xlsx"/>
    <x v="1"/>
    <x v="22"/>
    <s v="Huila"/>
    <s v="NEIVA"/>
    <x v="156"/>
    <n v="441001002747"/>
    <n v="80"/>
    <d v="2022-04-09T00:00:00"/>
    <d v="1899-12-30T09:59:00"/>
    <x v="0"/>
    <s v="Se realiza primer contacto y se confirma la primera visita."/>
    <d v="2022-04-27T00:00:00"/>
    <d v="2022-05-11T00:00:00"/>
    <s v="Se han agendado más de dos días, las fechas corresponden solamente a actividades diarias dependiendo de la disponibilidad de los docentes"/>
    <d v="2022-04-22T00:00:00"/>
    <x v="0"/>
    <d v="2022-04-22T00:00:00"/>
    <x v="0"/>
    <d v="2022-04-22T00:00:00"/>
    <x v="0"/>
    <d v="2022-05-11T00:00:00"/>
    <x v="0"/>
    <d v="2022-05-10T00:00:00"/>
    <x v="0"/>
    <d v="2022-05-10T00:00:00"/>
    <x v="0"/>
    <d v="2022-04-27T00:00:00"/>
    <x v="0"/>
    <d v="2022-05-02T00:00:00"/>
    <x v="0"/>
    <d v="2022-05-02T00:00:00"/>
    <x v="0"/>
    <m/>
    <x v="0"/>
    <d v="2022-05-02T00:00:00"/>
    <x v="0"/>
    <s v="Sin Realizar"/>
    <s v="DIANA PAOLA GONZALEZ CAMPOS"/>
    <d v="2022-05-11T23:44:00"/>
    <s v="https://drive.google.com/drive/folders/188AE8TCnFiqSGD9HD6cbWvNER62h0swB?usp=sharing"/>
    <m/>
    <s v="Aprobado"/>
    <s v="checked"/>
    <s v="Aprobado"/>
    <s v="checked"/>
    <s v="Aprobado"/>
    <n v="97"/>
    <s v="Aprobado"/>
    <n v="23"/>
    <s v="Aprobado"/>
    <s v="checked"/>
    <s v="Aprobado"/>
    <s v="checked"/>
    <s v="Aprobado"/>
    <m/>
    <m/>
    <m/>
    <s v="Viviana Verdeza"/>
    <d v="2022-06-10T19:42:00"/>
    <s v="Viviana Verdeza"/>
    <d v="2022-05-25T12:30:00"/>
    <n v="1"/>
    <n v="1"/>
    <n v="1"/>
    <n v="1"/>
    <n v="1"/>
    <n v="1"/>
    <n v="1"/>
    <n v="1"/>
    <n v="1"/>
    <n v="1"/>
    <n v="1"/>
    <n v="1"/>
  </r>
  <r>
    <s v="Reporte Coordinadora Viviana Verdeza.xlsx"/>
    <x v="1"/>
    <x v="22"/>
    <s v="Huila"/>
    <s v="NEIVA"/>
    <x v="157"/>
    <n v="441001004839"/>
    <n v="81"/>
    <d v="2022-04-12T00:00:00"/>
    <d v="1899-12-30T14:15:00"/>
    <x v="0"/>
    <s v="El rector manifestó estar en semana de receso y que lo contactará el día lunes 18 de abril para agendar primera visita"/>
    <d v="2022-05-11T00:00:00"/>
    <d v="2022-05-27T00:00:00"/>
    <s v="Los días programados se van a re agendar, estoy pendiente de la confirmación"/>
    <d v="2022-05-11T00:00:00"/>
    <x v="0"/>
    <d v="2022-05-12T00:00:00"/>
    <x v="0"/>
    <d v="2022-05-11T00:00:00"/>
    <x v="0"/>
    <d v="2022-05-27T00:00:00"/>
    <x v="0"/>
    <d v="2022-05-27T00:00:00"/>
    <x v="0"/>
    <d v="2022-05-27T00:00:00"/>
    <x v="0"/>
    <d v="2022-05-23T00:00:00"/>
    <x v="0"/>
    <d v="2022-05-25T00:00:00"/>
    <x v="0"/>
    <d v="2022-05-25T00:00:00"/>
    <x v="0"/>
    <m/>
    <x v="0"/>
    <d v="2022-05-25T00:00:00"/>
    <x v="0"/>
    <s v="Sin Realizar"/>
    <s v="DIANA PAOLA GONZALEZ CAMPOS"/>
    <d v="2022-05-27T09:53:00"/>
    <s v="https://drive.google.com/drive/folders/1krWt_INfQm8COlCcfEt4qQ1t6pcwlcUW?usp=sharing"/>
    <m/>
    <s v="Aprobado"/>
    <s v="checked"/>
    <s v="Aprobado"/>
    <s v="checked"/>
    <s v="Aprobado"/>
    <n v="48"/>
    <s v="Aprobado"/>
    <n v="23"/>
    <s v="Aprobado"/>
    <s v="checked"/>
    <s v="Aprobado"/>
    <s v="checked"/>
    <s v="Aprobado"/>
    <m/>
    <m/>
    <s v="No coincide la cantidad de docentes encuestados en airtable con lo que esta en el formulario"/>
    <s v="Viviana Verdeza"/>
    <d v="2022-06-10T19:42:00"/>
    <s v="Viviana Verdeza"/>
    <d v="2022-06-10T19:52:00"/>
    <n v="1"/>
    <n v="1"/>
    <n v="1"/>
    <n v="1"/>
    <n v="1"/>
    <n v="1"/>
    <n v="1"/>
    <n v="1"/>
    <n v="1"/>
    <n v="1"/>
    <n v="1"/>
    <n v="1"/>
  </r>
  <r>
    <s v="Reporte Coordinadora Viviana Verdeza.xlsx"/>
    <x v="1"/>
    <x v="22"/>
    <s v="Huila"/>
    <s v="NEIVA"/>
    <x v="158"/>
    <n v="141001001763"/>
    <n v="82"/>
    <d v="2022-04-12T00:00:00"/>
    <d v="1899-12-30T14:21:00"/>
    <x v="0"/>
    <s v="La rectora manifesto acercarse al colegio y programar las fechas con los coordinadores en sus respectivas jornadas"/>
    <d v="2022-04-20T00:00:00"/>
    <d v="2022-05-11T00:00:00"/>
    <s v="Las actividades del momento 1 se realizan en distintos días"/>
    <d v="2022-04-20T00:00:00"/>
    <x v="0"/>
    <d v="2022-04-21T00:00:00"/>
    <x v="0"/>
    <d v="2022-04-20T00:00:00"/>
    <x v="0"/>
    <d v="2022-05-11T00:00:00"/>
    <x v="0"/>
    <d v="2022-05-11T00:00:00"/>
    <x v="0"/>
    <d v="2022-05-11T00:00:00"/>
    <x v="0"/>
    <d v="2022-04-28T00:00:00"/>
    <x v="0"/>
    <d v="2022-04-28T00:00:00"/>
    <x v="0"/>
    <d v="2022-05-03T00:00:00"/>
    <x v="0"/>
    <m/>
    <x v="0"/>
    <d v="2022-04-28T00:00:00"/>
    <x v="0"/>
    <s v="Sin Realizar"/>
    <s v="DIANA PAOLA GONZALEZ CAMPOS"/>
    <d v="2022-05-18T00:32:00"/>
    <s v="https://drive.google.com/drive/folders/1PhFe-H6M9qGqqLaz8U1kUPrH1DSKmoi8?usp=sharing"/>
    <m/>
    <s v="Aprobado"/>
    <s v="checked"/>
    <s v="Aprobado"/>
    <s v="checked"/>
    <s v="Aprobado"/>
    <n v="106"/>
    <s v="Aprobado"/>
    <n v="36"/>
    <s v="Aprobado"/>
    <s v="checked"/>
    <s v="Aprobado"/>
    <s v="checked"/>
    <s v="Aprobado"/>
    <m/>
    <m/>
    <m/>
    <s v="Viviana Verdeza"/>
    <d v="2022-06-10T19:42:00"/>
    <s v="Viviana Verdeza"/>
    <d v="2022-05-25T12:30:00"/>
    <n v="1"/>
    <n v="1"/>
    <n v="1"/>
    <n v="1"/>
    <n v="1"/>
    <n v="1"/>
    <n v="1"/>
    <n v="1"/>
    <n v="1"/>
    <n v="1"/>
    <n v="1"/>
    <n v="1"/>
  </r>
  <r>
    <s v="Reporte Coordinadora Viviana Verdeza.xlsx"/>
    <x v="1"/>
    <x v="22"/>
    <s v="Huila"/>
    <s v="NEIVA"/>
    <x v="159"/>
    <n v="141001000031"/>
    <n v="83"/>
    <d v="2022-04-12T00:00:00"/>
    <d v="1899-12-30T14:12:00"/>
    <x v="0"/>
    <s v="El rector manifestó acercarse al colegio y programar las fechas con los coordinadores en sus respectivas jornadas"/>
    <d v="2022-04-20T00:00:00"/>
    <d v="2022-05-12T00:00:00"/>
    <s v="Pendiente de definir fecha para dia 2, se envió correo con los hallazgos"/>
    <d v="2022-04-20T00:00:00"/>
    <x v="0"/>
    <d v="2022-04-21T00:00:00"/>
    <x v="0"/>
    <d v="2022-04-20T00:00:00"/>
    <x v="0"/>
    <d v="2022-05-12T00:00:00"/>
    <x v="0"/>
    <d v="2022-05-12T00:00:00"/>
    <x v="0"/>
    <d v="2022-05-12T00:00:00"/>
    <x v="0"/>
    <d v="2022-04-29T00:00:00"/>
    <x v="0"/>
    <d v="2022-05-03T00:00:00"/>
    <x v="0"/>
    <d v="2022-05-03T00:00:00"/>
    <x v="0"/>
    <m/>
    <x v="0"/>
    <d v="2022-04-21T00:00:00"/>
    <x v="0"/>
    <s v="Sin Realizar"/>
    <s v="DIANA PAOLA GONZALEZ CAMPOS"/>
    <d v="2022-05-11T23:50:00"/>
    <s v="https://drive.google.com/drive/folders/1SPfHIxskFSn7pjNpdQJmNv2U8tbTBODy?usp=sharing"/>
    <m/>
    <s v="Aprobado"/>
    <s v="checked"/>
    <s v="Aprobado"/>
    <s v="checked"/>
    <s v="Aprobado"/>
    <n v="185"/>
    <s v="Aprobado"/>
    <n v="6"/>
    <s v="Aprobado"/>
    <s v="checked"/>
    <s v="Aprobado"/>
    <s v="checked"/>
    <s v="Aprobado"/>
    <m/>
    <m/>
    <s v="No hay suficientes encuestas de directivos en el formulario"/>
    <s v="Viviana Verdeza"/>
    <d v="2022-06-10T19:42:00"/>
    <s v="Viviana Verdeza"/>
    <d v="2022-05-27T18:40:00"/>
    <n v="1"/>
    <n v="1"/>
    <n v="1"/>
    <n v="1"/>
    <n v="1"/>
    <n v="1"/>
    <n v="1"/>
    <n v="1"/>
    <n v="1"/>
    <n v="1"/>
    <n v="1"/>
    <n v="1"/>
  </r>
  <r>
    <s v="Reporte Coordinadora Viviana Verdeza.xlsx"/>
    <x v="1"/>
    <x v="22"/>
    <s v="Huila"/>
    <s v="NEIVA"/>
    <x v="160"/>
    <n v="141001003341"/>
    <n v="84"/>
    <d v="2022-05-12T00:00:00"/>
    <d v="1899-12-30T10:00:00"/>
    <x v="0"/>
    <s v="No se logró estabecer llamada, por lo tanto se envio correo elecronico y se agendo cita para el 17 de mayo, la cita no fue confirmada pero la mentora fue hasta la IE, ese mismo día le agendaron para el 18 de mayo"/>
    <d v="2022-05-18T00:00:00"/>
    <d v="2022-05-31T00:00:00"/>
    <s v="Se realizó reunión con la vicerrectora y se organizaron las actividades en varios días"/>
    <d v="2022-05-18T00:00:00"/>
    <x v="0"/>
    <d v="2022-05-18T00:00:00"/>
    <x v="0"/>
    <d v="2022-05-18T00:00:00"/>
    <x v="0"/>
    <d v="2022-05-31T00:00:00"/>
    <x v="0"/>
    <d v="2022-05-31T00:00:00"/>
    <x v="0"/>
    <d v="2022-05-31T00:00:00"/>
    <x v="0"/>
    <d v="2022-05-26T00:00:00"/>
    <x v="0"/>
    <d v="2022-05-25T00:00:00"/>
    <x v="0"/>
    <d v="2022-05-25T00:00:00"/>
    <x v="0"/>
    <m/>
    <x v="0"/>
    <d v="2022-05-18T00:00:00"/>
    <x v="0"/>
    <s v="Sin Realizar"/>
    <s v="DIANA PAOLA GONZALEZ CAMPOS"/>
    <d v="2022-05-31T14:53:00"/>
    <s v="https://drive.google.com/drive/folders/1pcDa7vkXMqJ3UB7dQHzQMHYK7CtjzOLL?usp=sharing"/>
    <m/>
    <s v="Aprobado"/>
    <s v="checked"/>
    <s v="Aprobado"/>
    <s v="checked"/>
    <s v="Aprobado"/>
    <n v="101"/>
    <s v="Aprobado"/>
    <n v="44"/>
    <s v="Aprobado"/>
    <s v="checked"/>
    <s v="Aprobado"/>
    <s v="checked"/>
    <s v="Aprobado"/>
    <m/>
    <m/>
    <m/>
    <s v="DIANA PAOLA GONZALEZ CAMPOS"/>
    <d v="2022-05-31T15:00:00"/>
    <s v="Viviana Verdeza"/>
    <d v="2022-06-10T19:52:00"/>
    <n v="1"/>
    <n v="1"/>
    <n v="1"/>
    <n v="1"/>
    <n v="1"/>
    <n v="1"/>
    <n v="1"/>
    <n v="1"/>
    <n v="1"/>
    <n v="1"/>
    <n v="1"/>
    <n v="1"/>
  </r>
  <r>
    <s v="Reporte Coordinadora Viviana Verdeza.xlsx"/>
    <x v="1"/>
    <x v="23"/>
    <s v="Córdoba"/>
    <s v="MONTERÍA"/>
    <x v="161"/>
    <n v="123001002346"/>
    <n v="85"/>
    <d v="2022-04-05T00:00:00"/>
    <d v="1899-12-30T16:06:00"/>
    <x v="0"/>
    <s v="Se establece contacto con docente de enlace, quien confirma la fecha de visita."/>
    <d v="2022-05-11T00:00:00"/>
    <d v="2022-05-20T00:00:00"/>
    <s v="El día de la visita del día 1 el rector pospuso la sesión con los docentes para la próxima semana, debido a los recientes eventos de orden público (paro armado)."/>
    <d v="2022-05-11T00:00:00"/>
    <x v="0"/>
    <d v="2022-05-11T00:00:00"/>
    <x v="0"/>
    <d v="2022-05-11T00:00:00"/>
    <x v="0"/>
    <d v="2022-05-20T00:00:00"/>
    <x v="0"/>
    <d v="2022-05-20T00:00:00"/>
    <x v="0"/>
    <d v="2022-05-20T00:00:00"/>
    <x v="0"/>
    <d v="2022-05-11T00:00:00"/>
    <x v="0"/>
    <d v="2022-05-17T00:00:00"/>
    <x v="0"/>
    <d v="2022-05-17T00:00:00"/>
    <x v="0"/>
    <m/>
    <x v="0"/>
    <d v="2022-05-17T00:00:00"/>
    <x v="0"/>
    <s v="Sin Realizar"/>
    <s v="Erika Nela Miranda Martínez"/>
    <d v="2022-05-25T08:50:00"/>
    <s v="https://drive.google.com/drive/folders/1z4lDj7GFP6NgzF9lKm0v5UDe82sVD-2i?usp=sharing"/>
    <m/>
    <s v="Aprobado"/>
    <s v="checked"/>
    <s v="Aprobado"/>
    <s v="checked"/>
    <s v="Aprobado"/>
    <n v="153"/>
    <s v="Aprobado"/>
    <n v="40"/>
    <s v="Aprobado"/>
    <s v="checked"/>
    <s v="Aprobado"/>
    <s v="checked"/>
    <s v="Aprobado"/>
    <m/>
    <m/>
    <s v="No coincide registros de encuesta estudiantes en el formulario con # reportado en airtable"/>
    <s v="Viviana Verdeza"/>
    <d v="2022-06-10T19:43:00"/>
    <s v="Viviana Verdeza"/>
    <d v="2022-06-10T19:13:00"/>
    <n v="1"/>
    <n v="1"/>
    <n v="1"/>
    <n v="1"/>
    <n v="1"/>
    <n v="1"/>
    <n v="1"/>
    <n v="1"/>
    <n v="1"/>
    <n v="1"/>
    <n v="1"/>
    <n v="1"/>
  </r>
  <r>
    <s v="Reporte Coordinadora Viviana Verdeza.xlsx"/>
    <x v="1"/>
    <x v="23"/>
    <s v="Córdoba"/>
    <s v="MONTERÍA"/>
    <x v="162"/>
    <n v="123001000483"/>
    <n v="86"/>
    <d v="2022-04-08T00:00:00"/>
    <d v="1899-12-30T16:58:00"/>
    <x v="0"/>
    <s v="Se concreta agendamiento primera visita."/>
    <d v="2022-05-04T00:00:00"/>
    <d v="2022-05-27T00:00:00"/>
    <s v="La visita se efectuó exitosamente. Debido al paro armado, las actividades del segundo día fueron reprogramadas."/>
    <d v="2022-05-04T00:00:00"/>
    <x v="0"/>
    <d v="2022-05-04T00:00:00"/>
    <x v="0"/>
    <d v="2022-05-04T00:00:00"/>
    <x v="0"/>
    <d v="2022-05-27T00:00:00"/>
    <x v="0"/>
    <d v="2022-05-27T00:00:00"/>
    <x v="0"/>
    <d v="2022-05-27T00:00:00"/>
    <x v="0"/>
    <d v="2022-05-04T00:00:00"/>
    <x v="0"/>
    <d v="2022-05-04T00:00:00"/>
    <x v="0"/>
    <d v="2022-05-04T00:00:00"/>
    <x v="0"/>
    <m/>
    <x v="0"/>
    <d v="2022-05-19T00:00:00"/>
    <x v="0"/>
    <s v="Sin Realizar"/>
    <s v="Erika Nela Miranda Martínez"/>
    <d v="2022-05-27T09:08:00"/>
    <s v="https://drive.google.com/drive/folders/1lGwSf7SYpm8kyahm55o4zd8Hi3wPAqPw?usp=sharing"/>
    <m/>
    <s v="Aprobado"/>
    <s v="checked"/>
    <s v="Aprobado"/>
    <s v="checked"/>
    <s v="Aprobado"/>
    <n v="117"/>
    <s v="Aprobado"/>
    <n v="20"/>
    <s v="Aprobado"/>
    <s v="checked"/>
    <s v="Aprobado"/>
    <s v="checked"/>
    <s v="Aprobado"/>
    <m/>
    <m/>
    <s v="No coincide registros de encuesta estudiantes en el formulario con # reportado en airtable"/>
    <s v="Viviana Verdeza"/>
    <d v="2022-06-10T19:43:00"/>
    <s v="Viviana Verdeza"/>
    <d v="2022-06-10T19:14:00"/>
    <n v="1"/>
    <n v="1"/>
    <n v="1"/>
    <n v="1"/>
    <n v="1"/>
    <n v="1"/>
    <n v="1"/>
    <n v="1"/>
    <n v="1"/>
    <n v="1"/>
    <n v="1"/>
    <n v="1"/>
  </r>
  <r>
    <s v="Reporte Coordinadora Viviana Verdeza.xlsx"/>
    <x v="1"/>
    <x v="23"/>
    <s v="Córdoba"/>
    <s v="MONTERÍA"/>
    <x v="163"/>
    <n v="123001002478"/>
    <n v="87"/>
    <d v="2022-04-11T00:00:00"/>
    <d v="1899-12-30T14:44:00"/>
    <x v="0"/>
    <s v="Se concreta agendamiento primera visita."/>
    <d v="2022-05-02T00:00:00"/>
    <d v="2022-05-25T00:00:00"/>
    <s v="Por disposición del rector, se destinan 3 días para este primer momento, ya que la institución se encuentra realizando otros proyectos.  Debido al paro armado, las actividades del segundo día fueron reprogramadas."/>
    <d v="2022-05-02T00:00:00"/>
    <x v="0"/>
    <d v="2022-05-02T00:00:00"/>
    <x v="0"/>
    <d v="2022-05-02T00:00:00"/>
    <x v="0"/>
    <d v="2022-05-25T00:00:00"/>
    <x v="0"/>
    <d v="2022-05-25T00:00:00"/>
    <x v="0"/>
    <d v="2022-05-25T00:00:00"/>
    <x v="0"/>
    <d v="2022-05-03T00:00:00"/>
    <x v="0"/>
    <d v="2022-05-13T00:00:00"/>
    <x v="0"/>
    <d v="2022-05-13T00:00:00"/>
    <x v="0"/>
    <d v="2022-05-05T00:00:00"/>
    <x v="1"/>
    <d v="2022-05-13T00:00:00"/>
    <x v="0"/>
    <s v="Sin Realizar"/>
    <s v="Erika Nela Miranda Martínez"/>
    <d v="2022-05-25T08:49:00"/>
    <s v="https://drive.google.com/drive/folders/1oEW784jJGlEKH2H3z5lo1dc7j7xB6XEc?usp=sharing"/>
    <m/>
    <s v="Aprobado"/>
    <s v="checked"/>
    <s v="Aprobado"/>
    <s v="checked"/>
    <s v="Aprobado"/>
    <n v="119"/>
    <s v="Aprobado"/>
    <n v="6"/>
    <s v="Aprobado"/>
    <s v="checked"/>
    <s v="Aprobado"/>
    <s v="checked"/>
    <s v="Aprobado"/>
    <m/>
    <m/>
    <m/>
    <s v="Viviana Verdeza"/>
    <d v="2022-06-10T19:52:00"/>
    <s v="Viviana Verdeza"/>
    <d v="2022-06-11T10:54:00"/>
    <n v="1"/>
    <n v="1"/>
    <n v="1"/>
    <n v="1"/>
    <n v="1"/>
    <n v="1"/>
    <n v="1"/>
    <n v="1"/>
    <n v="1"/>
    <n v="1"/>
    <n v="1"/>
    <n v="1"/>
  </r>
  <r>
    <s v="Reporte Coordinadora Viviana Verdeza.xlsx"/>
    <x v="1"/>
    <x v="23"/>
    <s v="Córdoba"/>
    <s v="MONTERÍA"/>
    <x v="164"/>
    <n v="123001007038"/>
    <n v="88"/>
    <d v="2022-04-11T00:00:00"/>
    <d v="1899-12-30T14:56:00"/>
    <x v="0"/>
    <s v="Se concreta agendamiento primera visita."/>
    <d v="2022-04-20T00:00:00"/>
    <d v="2022-04-21T00:00:00"/>
    <s v="Visita efectuada exitosamente. Rector afirma que la IE no cuenta con conectividad, por tal motivo las encuestas a estudiantes se realizan en físico."/>
    <d v="2022-04-20T00:00:00"/>
    <x v="0"/>
    <d v="2022-04-20T00:00:00"/>
    <x v="0"/>
    <d v="2022-04-20T00:00:00"/>
    <x v="0"/>
    <d v="2022-04-20T00:00:00"/>
    <x v="0"/>
    <d v="2022-04-20T00:00:00"/>
    <x v="0"/>
    <d v="2022-04-20T00:00:00"/>
    <x v="0"/>
    <d v="2022-04-20T00:00:00"/>
    <x v="0"/>
    <d v="2022-04-21T00:00:00"/>
    <x v="0"/>
    <d v="2022-04-21T00:00:00"/>
    <x v="0"/>
    <d v="2022-04-21T00:00:00"/>
    <x v="1"/>
    <d v="2022-04-21T00:00:00"/>
    <x v="0"/>
    <s v="Sin Realizar"/>
    <s v="Erika Nela Miranda Martínez"/>
    <d v="2022-05-13T10:32:00"/>
    <s v="https://drive.google.com/drive/folders/1fJjLzc2yY8ZHjMNgIEbegizirgdIgnJm?usp=sharing"/>
    <m/>
    <s v="Aprobado"/>
    <s v="checked"/>
    <s v="Aprobado"/>
    <s v="checked"/>
    <s v="Aprobado"/>
    <n v="149"/>
    <s v="Aprobado"/>
    <n v="32"/>
    <s v="Aprobado"/>
    <s v="checked"/>
    <s v="Aprobado"/>
    <s v="checked"/>
    <s v="Aprobado"/>
    <m/>
    <m/>
    <m/>
    <s v="Viviana Verdeza"/>
    <d v="2022-06-10T19:43:00"/>
    <s v="Viviana Verdeza"/>
    <d v="2022-05-25T11:19:00"/>
    <n v="1"/>
    <n v="1"/>
    <n v="1"/>
    <n v="1"/>
    <n v="1"/>
    <n v="1"/>
    <n v="1"/>
    <n v="1"/>
    <n v="1"/>
    <n v="1"/>
    <n v="1"/>
    <n v="1"/>
  </r>
  <r>
    <s v="Reporte Coordinadora Viviana Verdeza.xlsx"/>
    <x v="1"/>
    <x v="23"/>
    <s v="Córdoba"/>
    <s v="MONTERÍA"/>
    <x v="165"/>
    <n v="223001001531"/>
    <n v="89"/>
    <d v="2022-04-11T00:00:00"/>
    <d v="1899-12-30T18:18:00"/>
    <x v="0"/>
    <s v="Se concreta agendamiento primera visita."/>
    <d v="2022-04-25T00:00:00"/>
    <d v="2022-04-27T00:00:00"/>
    <s v="La visita se efectúa exitosamente en sus primeras actividades. Rector afirma que la IE no tiene conectividad, por lo que se procede a realizar la prueba física a estudiantes. En la IE solo hay una docente formada, pero se encuentra incapacitada y no se ha podido agendar observación de clase. Se mueve el día 2 para el 27 de abril."/>
    <d v="2022-04-25T00:00:00"/>
    <x v="0"/>
    <d v="2022-04-25T00:00:00"/>
    <x v="0"/>
    <d v="2022-04-25T00:00:00"/>
    <x v="0"/>
    <d v="2022-04-27T00:00:00"/>
    <x v="0"/>
    <d v="2022-04-27T00:00:00"/>
    <x v="0"/>
    <d v="2022-04-27T00:00:00"/>
    <x v="0"/>
    <d v="2022-04-25T00:00:00"/>
    <x v="0"/>
    <d v="2022-04-27T00:00:00"/>
    <x v="0"/>
    <d v="2022-04-27T00:00:00"/>
    <x v="0"/>
    <m/>
    <x v="0"/>
    <d v="2022-04-27T00:00:00"/>
    <x v="0"/>
    <s v="Sin Realizar"/>
    <s v="Erika Nela Miranda Martínez"/>
    <d v="2022-05-04T21:24:00"/>
    <s v="https://drive.google.com/drive/folders/13iGkJ1n4CUao7GIjbcU9sOa20V9ZVB8B?usp=sharing"/>
    <m/>
    <s v="Aprobado"/>
    <s v="checked"/>
    <s v="Aprobado"/>
    <s v="checked"/>
    <s v="Aprobado"/>
    <n v="137"/>
    <s v="Aprobado"/>
    <n v="15"/>
    <s v="Aprobado"/>
    <s v="checked"/>
    <s v="Aprobado"/>
    <s v="checked"/>
    <s v="Aprobado"/>
    <m/>
    <m/>
    <m/>
    <s v="Viviana Verdeza"/>
    <d v="2022-06-10T19:43:00"/>
    <s v="Viviana Verdeza"/>
    <d v="2022-05-25T11:19:00"/>
    <n v="1"/>
    <n v="1"/>
    <n v="1"/>
    <n v="1"/>
    <n v="1"/>
    <n v="1"/>
    <n v="1"/>
    <n v="1"/>
    <n v="1"/>
    <n v="1"/>
    <n v="1"/>
    <n v="1"/>
  </r>
  <r>
    <s v="Reporte Coordinadora Viviana Verdeza.xlsx"/>
    <x v="1"/>
    <x v="23"/>
    <s v="Córdoba"/>
    <s v="MONTERÍA"/>
    <x v="166"/>
    <n v="223001006702"/>
    <n v="90"/>
    <d v="2022-04-11T00:00:00"/>
    <d v="1899-12-30T15:06:00"/>
    <x v="0"/>
    <s v="Se concreta agendamiento primera visita."/>
    <d v="2022-04-22T00:00:00"/>
    <d v="2022-04-26T00:00:00"/>
    <s v="El día de la visita, debido a las lluvias, se presentó un inconveniente técnico con la conexión a internet, por tal motivo las encuestas a estudiantes se realizaron de manera física."/>
    <d v="2022-04-22T00:00:00"/>
    <x v="0"/>
    <d v="2022-04-22T00:00:00"/>
    <x v="0"/>
    <d v="2022-04-22T00:00:00"/>
    <x v="0"/>
    <d v="2022-04-26T00:00:00"/>
    <x v="0"/>
    <d v="2022-04-26T00:00:00"/>
    <x v="0"/>
    <d v="2022-04-26T00:00:00"/>
    <x v="0"/>
    <d v="2022-04-22T00:00:00"/>
    <x v="0"/>
    <d v="2022-04-26T00:00:00"/>
    <x v="0"/>
    <d v="2022-04-26T00:00:00"/>
    <x v="0"/>
    <d v="2022-04-26T00:00:00"/>
    <x v="1"/>
    <d v="2022-04-26T00:00:00"/>
    <x v="0"/>
    <s v="Sin Realizar"/>
    <s v="Erika Nela Miranda Martínez"/>
    <d v="2022-05-13T10:32:00"/>
    <s v="https://drive.google.com/drive/folders/1SnBWtKKWbjfRfdcsjgWIO7WmpmN11mWs?usp=sharing"/>
    <m/>
    <s v="Aprobado"/>
    <s v="checked"/>
    <s v="Aprobado"/>
    <s v="checked"/>
    <s v="Aprobado"/>
    <n v="83"/>
    <s v="Aprobado"/>
    <n v="16"/>
    <s v="Aprobado"/>
    <s v="checked"/>
    <s v="Aprobado"/>
    <s v="checked"/>
    <s v="Aprobado"/>
    <m/>
    <m/>
    <s v="No hay la cantidad de directivos docentes suficiente"/>
    <s v="Viviana Verdeza"/>
    <d v="2022-06-10T19:43:00"/>
    <s v="Viviana Verdeza"/>
    <d v="2022-06-10T19:56:00"/>
    <n v="1"/>
    <n v="1"/>
    <n v="1"/>
    <n v="1"/>
    <n v="1"/>
    <n v="1"/>
    <n v="1"/>
    <n v="1"/>
    <n v="1"/>
    <n v="1"/>
    <n v="1"/>
    <n v="1"/>
  </r>
  <r>
    <s v="Reporte Coordinadora Viviana Verdeza.xlsx"/>
    <x v="1"/>
    <x v="23"/>
    <s v="Córdoba"/>
    <s v="MONTERÍA"/>
    <x v="167"/>
    <n v="123001009071"/>
    <n v="91"/>
    <d v="2022-04-11T00:00:00"/>
    <d v="1899-12-30T15:15:00"/>
    <x v="0"/>
    <s v="Se concreta agendamiento primera visita."/>
    <d v="2022-04-28T00:00:00"/>
    <d v="2022-05-12T00:00:00"/>
    <s v="Por condición médica de la mentora, la visita fue aplazada.  Debido al paro armado, las actividades del segundo día fueron reprogramadas."/>
    <d v="2022-04-28T00:00:00"/>
    <x v="0"/>
    <d v="2022-04-28T00:00:00"/>
    <x v="0"/>
    <d v="2022-04-28T00:00:00"/>
    <x v="0"/>
    <d v="2022-05-12T00:00:00"/>
    <x v="0"/>
    <d v="2022-05-12T00:00:00"/>
    <x v="0"/>
    <d v="2022-05-12T00:00:00"/>
    <x v="0"/>
    <d v="2022-05-12T00:00:00"/>
    <x v="0"/>
    <d v="2022-04-28T00:00:00"/>
    <x v="0"/>
    <d v="2022-05-12T00:00:00"/>
    <x v="0"/>
    <m/>
    <x v="0"/>
    <d v="2022-05-12T00:00:00"/>
    <x v="0"/>
    <s v="Sin Realizar"/>
    <s v="Erika Nela Miranda Martínez"/>
    <d v="2022-05-13T10:57:00"/>
    <s v="https://drive.google.com/drive/folders/1YQchdhjmIf2fz_4iSzpKl0tqYT0m55EM?usp=sharing"/>
    <m/>
    <s v="Aprobado"/>
    <s v="checked"/>
    <s v="Aprobado"/>
    <s v="checked"/>
    <s v="Aprobado"/>
    <n v="132"/>
    <s v="Aprobado"/>
    <n v="34"/>
    <s v="Aprobado"/>
    <s v="checked"/>
    <s v="Aprobado"/>
    <s v="checked"/>
    <s v="Aprobado"/>
    <m/>
    <m/>
    <m/>
    <s v="Viviana Verdeza"/>
    <d v="2022-06-10T19:43:00"/>
    <s v="Viviana Verdeza"/>
    <d v="2022-05-25T11:19:00"/>
    <n v="1"/>
    <n v="1"/>
    <n v="1"/>
    <n v="1"/>
    <n v="1"/>
    <n v="1"/>
    <n v="1"/>
    <n v="1"/>
    <n v="1"/>
    <n v="1"/>
    <n v="1"/>
    <n v="1"/>
  </r>
  <r>
    <s v="Reporte Coordinadora Viviana Verdeza.xlsx"/>
    <x v="1"/>
    <x v="24"/>
    <s v="La Guajira"/>
    <s v="MAICAO"/>
    <x v="168"/>
    <n v="144430000499"/>
    <n v="92"/>
    <d v="2022-04-08T00:00:00"/>
    <d v="1899-12-30T12:51:00"/>
    <x v="0"/>
    <s v="Se concreto la fecha de primera visita y se envío correo de confirmación "/>
    <d v="2022-04-19T00:00:00"/>
    <d v="2022-04-20T00:00:00"/>
    <s v="Fue necesario realizar las pruebas en papel a los estudiantes de grado 6 y en la tarde no hay grado 9 "/>
    <d v="2022-04-19T00:00:00"/>
    <x v="0"/>
    <d v="2022-04-19T00:00:00"/>
    <x v="0"/>
    <d v="2022-04-19T00:00:00"/>
    <x v="0"/>
    <d v="2022-04-19T00:00:00"/>
    <x v="0"/>
    <d v="2022-04-19T00:00:00"/>
    <x v="0"/>
    <d v="2022-04-20T00:00:00"/>
    <x v="0"/>
    <d v="2022-04-19T00:00:00"/>
    <x v="0"/>
    <d v="2022-04-19T00:00:00"/>
    <x v="0"/>
    <d v="2022-04-19T00:00:00"/>
    <x v="0"/>
    <d v="2022-04-20T00:00:00"/>
    <x v="1"/>
    <d v="2022-04-20T00:00:00"/>
    <x v="0"/>
    <s v="Sin Realizar"/>
    <s v="Viviana Verdeza"/>
    <d v="2022-04-29T20:26:00"/>
    <s v="https://drive.google.com/drive/folders/1VH7_EXx57rSxiX16As0Ht5yMseZyjWfi?usp=sharing"/>
    <m/>
    <s v="Aprobado"/>
    <s v="checked"/>
    <s v="Aprobado"/>
    <s v="checked"/>
    <s v="Aprobado"/>
    <n v="75"/>
    <s v="Aprobado"/>
    <n v="20"/>
    <s v="Aprobado"/>
    <s v="checked"/>
    <s v="Aprobado"/>
    <s v="checked"/>
    <s v="Aprobado"/>
    <m/>
    <m/>
    <m/>
    <s v="Francy Segura Jiménez"/>
    <d v="2022-06-06T11:33:00"/>
    <s v="Viviana Verdeza"/>
    <d v="2022-05-17T14:46:00"/>
    <n v="1"/>
    <n v="1"/>
    <n v="1"/>
    <n v="1"/>
    <n v="1"/>
    <n v="1"/>
    <n v="1"/>
    <n v="1"/>
    <n v="1"/>
    <n v="1"/>
    <n v="1"/>
    <n v="1"/>
  </r>
  <r>
    <s v="Reporte Coordinadora Viviana Verdeza.xlsx"/>
    <x v="1"/>
    <x v="24"/>
    <s v="La Guajira"/>
    <s v="MAICAO"/>
    <x v="169"/>
    <n v="144430000669"/>
    <n v="93"/>
    <d v="2022-04-08T00:00:00"/>
    <d v="1899-12-30T12:28:00"/>
    <x v="0"/>
    <s v="Se concreto la fecha de primera visita y se envío correo de confirmación "/>
    <d v="2022-04-29T00:00:00"/>
    <d v="2022-05-02T00:00:00"/>
    <m/>
    <d v="2022-04-29T00:00:00"/>
    <x v="0"/>
    <d v="2022-04-29T00:00:00"/>
    <x v="0"/>
    <d v="2022-04-29T00:00:00"/>
    <x v="0"/>
    <d v="2022-04-29T00:00:00"/>
    <x v="0"/>
    <d v="2022-04-29T00:00:00"/>
    <x v="0"/>
    <d v="2022-05-02T00:00:00"/>
    <x v="0"/>
    <d v="2022-04-29T00:00:00"/>
    <x v="0"/>
    <d v="2022-04-29T00:00:00"/>
    <x v="0"/>
    <d v="2022-04-29T00:00:00"/>
    <x v="0"/>
    <d v="2022-05-02T00:00:00"/>
    <x v="1"/>
    <d v="2022-05-02T00:00:00"/>
    <x v="0"/>
    <s v="Sin Realizar"/>
    <s v="Francy Segura Jiménez"/>
    <d v="2022-05-03T16:49:00"/>
    <s v="https://drive.google.com/drive/folders/1vkBxC-FtnNg1oYY_1KqqbRwMH1719C5v?usp=sharing"/>
    <m/>
    <s v="Aprobado"/>
    <s v="checked"/>
    <s v="Aprobado"/>
    <s v="checked"/>
    <s v="Aprobado"/>
    <n v="63"/>
    <s v="Aprobado"/>
    <n v="24"/>
    <s v="Aprobado"/>
    <s v="checked"/>
    <s v="Aprobado"/>
    <s v="checked"/>
    <s v="Aprobado"/>
    <m/>
    <m/>
    <m/>
    <s v="Francy Segura Jiménez"/>
    <d v="2022-05-10T15:57:00"/>
    <s v="Viviana Verdeza"/>
    <d v="2022-05-13T07:58:00"/>
    <n v="1"/>
    <n v="1"/>
    <n v="1"/>
    <n v="1"/>
    <n v="1"/>
    <n v="1"/>
    <n v="1"/>
    <n v="1"/>
    <n v="1"/>
    <n v="1"/>
    <n v="1"/>
    <n v="1"/>
  </r>
  <r>
    <s v="Reporte Coordinadora Viviana Verdeza.xlsx"/>
    <x v="1"/>
    <x v="24"/>
    <s v="La Guajira"/>
    <s v="MAICAO"/>
    <x v="170"/>
    <n v="144430000031"/>
    <n v="94"/>
    <d v="2022-04-08T00:00:00"/>
    <d v="1899-12-30T13:03:00"/>
    <x v="0"/>
    <s v="Se concreto la fecha de primera visita y se envío correo de confirmación "/>
    <d v="2022-05-05T00:00:00"/>
    <d v="2022-05-06T00:00:00"/>
    <m/>
    <d v="2022-05-05T00:00:00"/>
    <x v="0"/>
    <d v="2022-05-05T00:00:00"/>
    <x v="0"/>
    <d v="2022-05-05T00:00:00"/>
    <x v="0"/>
    <d v="2022-05-05T00:00:00"/>
    <x v="0"/>
    <d v="2022-05-05T00:00:00"/>
    <x v="0"/>
    <d v="2022-05-05T00:00:00"/>
    <x v="0"/>
    <d v="2022-05-06T00:00:00"/>
    <x v="0"/>
    <d v="2022-05-05T00:00:00"/>
    <x v="0"/>
    <d v="2022-05-05T00:00:00"/>
    <x v="0"/>
    <d v="2022-05-06T00:00:00"/>
    <x v="0"/>
    <d v="2022-05-06T00:00:00"/>
    <x v="0"/>
    <s v="Sin Realizar"/>
    <s v="Francy Segura Jiménez"/>
    <d v="2022-05-10T10:19:00"/>
    <s v="https://drive.google.com/drive/folders/1UltbwvjILVmpQFJl48_DtBuK-DtA_VVB?usp=sharing"/>
    <m/>
    <s v="Aprobado"/>
    <s v="checked"/>
    <s v="Aprobado"/>
    <s v="checked"/>
    <s v="Aprobado"/>
    <n v="63"/>
    <s v="Aprobado"/>
    <n v="21"/>
    <s v="Aprobado"/>
    <s v="checked"/>
    <s v="Aprobado"/>
    <s v="checked"/>
    <s v="Aprobado"/>
    <m/>
    <m/>
    <m/>
    <s v="Francy Segura Jiménez"/>
    <d v="2022-06-06T11:33:00"/>
    <s v="Viviana Verdeza"/>
    <d v="2022-05-13T07:59:00"/>
    <n v="1"/>
    <n v="1"/>
    <n v="1"/>
    <n v="1"/>
    <n v="1"/>
    <n v="1"/>
    <n v="1"/>
    <n v="1"/>
    <n v="1"/>
    <n v="1"/>
    <n v="1"/>
    <n v="1"/>
  </r>
  <r>
    <s v="Reporte Coordinadora Viviana Verdeza.xlsx"/>
    <x v="1"/>
    <x v="24"/>
    <s v="La Guajira"/>
    <s v="MAICAO"/>
    <x v="171"/>
    <n v="244430001180"/>
    <n v="95"/>
    <d v="2022-04-08T00:00:00"/>
    <d v="1899-12-30T13:14:00"/>
    <x v="0"/>
    <s v="Se concreto la fecha de primera visita y se envío correo de confirmación "/>
    <d v="2022-05-03T00:00:00"/>
    <d v="2022-05-04T00:00:00"/>
    <s v="Se generó sólo un espacio para realizar  la presentación del proyecto y el taller de pensamiento computacional, porque el segundo día de la visita los docentes debían asistir al velorio de una estudiante "/>
    <d v="2022-05-03T00:00:00"/>
    <x v="0"/>
    <d v="2022-05-03T00:00:00"/>
    <x v="0"/>
    <d v="2022-05-03T00:00:00"/>
    <x v="0"/>
    <d v="2022-05-03T00:00:00"/>
    <x v="0"/>
    <d v="2022-05-03T00:00:00"/>
    <x v="0"/>
    <d v="2022-05-03T00:00:00"/>
    <x v="0"/>
    <d v="2022-05-03T00:00:00"/>
    <x v="0"/>
    <d v="2022-05-03T00:00:00"/>
    <x v="0"/>
    <d v="2022-05-03T00:00:00"/>
    <x v="0"/>
    <d v="2022-05-04T00:00:00"/>
    <x v="0"/>
    <d v="2022-05-04T00:00:00"/>
    <x v="0"/>
    <s v="Sin Realizar"/>
    <s v="Francy Segura Jiménez"/>
    <d v="2022-05-10T16:02:00"/>
    <s v="https://drive.google.com/drive/folders/1cYMKjtyLg1Qj6yy_goYLPNHQ66U_fOup?usp=sharing"/>
    <m/>
    <s v="Aprobado"/>
    <s v="checked"/>
    <s v="Aprobado"/>
    <s v="checked"/>
    <s v="Aprobado"/>
    <n v="36"/>
    <s v="Aprobado"/>
    <n v="32"/>
    <s v="Aprobado"/>
    <s v="checked"/>
    <s v="Aprobado"/>
    <s v="checked"/>
    <s v="Aprobado"/>
    <m/>
    <m/>
    <m/>
    <s v="Francy Segura Jiménez"/>
    <d v="2022-06-06T11:33:00"/>
    <s v="Viviana Verdeza"/>
    <d v="2022-05-17T14:46:00"/>
    <n v="1"/>
    <n v="1"/>
    <n v="1"/>
    <n v="1"/>
    <n v="1"/>
    <n v="1"/>
    <n v="1"/>
    <n v="1"/>
    <n v="1"/>
    <n v="1"/>
    <n v="1"/>
    <n v="1"/>
  </r>
  <r>
    <s v="Reporte Coordinadora Viviana Verdeza.xlsx"/>
    <x v="1"/>
    <x v="24"/>
    <s v="La Guajira"/>
    <s v="MAICAO"/>
    <x v="172"/>
    <n v="144430002564"/>
    <n v="96"/>
    <d v="2022-04-08T00:00:00"/>
    <d v="1899-12-30T14:27:00"/>
    <x v="0"/>
    <s v="Se concreto la fecha de primera visita y se envío correo de confirmación "/>
    <d v="2022-04-25T00:00:00"/>
    <d v="2022-04-26T00:00:00"/>
    <s v="No hay conectividad de internet en la IE, por tanto, fue necesario realizar las pruebas de sexto y noveno en papel , Se generó sólo un espacio para realizar  la presentación del proyecto y el taller de pensamiento computacional "/>
    <d v="2022-04-25T00:00:00"/>
    <x v="0"/>
    <d v="2022-04-25T00:00:00"/>
    <x v="0"/>
    <d v="2022-04-25T00:00:00"/>
    <x v="0"/>
    <d v="2022-04-25T00:00:00"/>
    <x v="0"/>
    <d v="2022-04-25T00:00:00"/>
    <x v="0"/>
    <d v="2022-04-26T00:00:00"/>
    <x v="0"/>
    <d v="2022-04-25T00:00:00"/>
    <x v="0"/>
    <d v="2022-04-25T00:00:00"/>
    <x v="0"/>
    <d v="2022-04-25T00:00:00"/>
    <x v="0"/>
    <d v="2022-04-26T00:00:00"/>
    <x v="1"/>
    <d v="2022-04-25T00:00:00"/>
    <x v="0"/>
    <s v="Sin Realizar"/>
    <s v="Francy Segura Jiménez"/>
    <d v="2022-05-10T16:02:00"/>
    <s v="https://drive.google.com/drive/folders/1s_cPxp2VGFl1u5E2Y7LMocKDeBHHF8Bc?usp=sharing"/>
    <m/>
    <s v="Aprobado"/>
    <s v="checked"/>
    <s v="Aprobado"/>
    <s v="checked"/>
    <s v="Aprobado"/>
    <n v="60"/>
    <s v="Aprobado"/>
    <n v="25"/>
    <s v="Aprobado"/>
    <s v="checked"/>
    <s v="Aprobado"/>
    <s v="checked"/>
    <s v="Aprobado"/>
    <m/>
    <m/>
    <m/>
    <s v="Francy Segura Jiménez"/>
    <d v="2022-05-10T15:57:00"/>
    <s v="Viviana Verdeza"/>
    <d v="2022-05-17T14:46:00"/>
    <n v="1"/>
    <n v="1"/>
    <n v="1"/>
    <n v="1"/>
    <n v="1"/>
    <n v="1"/>
    <n v="1"/>
    <n v="1"/>
    <n v="1"/>
    <n v="1"/>
    <n v="1"/>
    <n v="1"/>
  </r>
  <r>
    <s v="Reporte Coordinadora Viviana Verdeza.xlsx"/>
    <x v="1"/>
    <x v="24"/>
    <s v="La Guajira"/>
    <s v="MAICAO"/>
    <x v="173"/>
    <n v="144430001550"/>
    <n v="97"/>
    <d v="2022-04-08T00:00:00"/>
    <d v="1899-12-30T14:45:00"/>
    <x v="0"/>
    <s v="Se concreto la fecha de primera visita y se envío correo de confirmación "/>
    <d v="2022-04-27T00:00:00"/>
    <d v="2022-04-28T00:00:00"/>
    <m/>
    <d v="2022-04-27T00:00:00"/>
    <x v="0"/>
    <d v="2022-04-27T00:00:00"/>
    <x v="0"/>
    <d v="2022-04-27T00:00:00"/>
    <x v="0"/>
    <d v="2022-04-27T00:00:00"/>
    <x v="0"/>
    <d v="2022-04-27T00:00:00"/>
    <x v="0"/>
    <d v="2022-04-28T00:00:00"/>
    <x v="0"/>
    <d v="2022-04-27T00:00:00"/>
    <x v="0"/>
    <d v="2022-04-27T00:00:00"/>
    <x v="0"/>
    <d v="2022-04-27T00:00:00"/>
    <x v="0"/>
    <d v="2022-04-28T00:00:00"/>
    <x v="0"/>
    <d v="2022-04-28T00:00:00"/>
    <x v="0"/>
    <s v="Sin Realizar"/>
    <s v="Francy Segura Jiménez"/>
    <d v="2022-05-02T09:31:00"/>
    <s v="https://drive.google.com/drive/folders/1DtPu870OOYk3_egdjOXdaRTIm1eoEOen?usp=sharing"/>
    <m/>
    <s v="Aprobado"/>
    <s v="checked"/>
    <s v="Aprobado"/>
    <s v="checked"/>
    <s v="Aprobado"/>
    <n v="65"/>
    <s v="Aprobado"/>
    <n v="14"/>
    <s v="Aprobado"/>
    <s v="checked"/>
    <s v="Aprobado"/>
    <s v="checked"/>
    <s v="Aprobado"/>
    <m/>
    <m/>
    <m/>
    <s v="Francy Segura Jiménez"/>
    <d v="2022-06-06T12:14:00"/>
    <s v="Viviana Verdeza"/>
    <d v="2022-05-17T14:46:00"/>
    <n v="1"/>
    <n v="1"/>
    <n v="1"/>
    <n v="1"/>
    <n v="1"/>
    <n v="1"/>
    <n v="1"/>
    <n v="1"/>
    <n v="1"/>
    <n v="1"/>
    <n v="1"/>
    <n v="1"/>
  </r>
  <r>
    <s v="Reporte Coordinadora Viviana Verdeza.xlsx"/>
    <x v="1"/>
    <x v="24"/>
    <s v="La Guajira"/>
    <s v="MAICAO"/>
    <x v="174"/>
    <n v="244430000868"/>
    <n v="98"/>
    <d v="2022-04-08T00:00:00"/>
    <d v="1899-12-30T14:54:00"/>
    <x v="0"/>
    <s v="Se concreto la fecha de primera visita y se envío correo de confirmación "/>
    <d v="2022-04-21T00:00:00"/>
    <d v="2022-04-22T00:00:00"/>
    <m/>
    <d v="2022-04-21T00:00:00"/>
    <x v="0"/>
    <d v="2022-04-21T00:00:00"/>
    <x v="0"/>
    <d v="2022-04-21T00:00:00"/>
    <x v="0"/>
    <d v="2022-04-21T00:00:00"/>
    <x v="0"/>
    <d v="2022-04-21T00:00:00"/>
    <x v="0"/>
    <d v="2022-04-22T00:00:00"/>
    <x v="0"/>
    <d v="2022-04-21T00:00:00"/>
    <x v="0"/>
    <d v="2022-04-21T00:00:00"/>
    <x v="0"/>
    <d v="2022-04-21T00:00:00"/>
    <x v="0"/>
    <d v="2022-04-22T00:00:00"/>
    <x v="0"/>
    <d v="2022-04-22T00:00:00"/>
    <x v="0"/>
    <s v="Sin Realizar"/>
    <s v="Viviana Verdeza"/>
    <d v="2022-04-29T20:26:00"/>
    <s v="https://drive.google.com/drive/folders/1VW-WfQZRbLdyHMLx0Dz8R2EAqobLgwy5?usp=sharing"/>
    <m/>
    <s v="Aprobado"/>
    <s v="checked"/>
    <s v="Aprobado"/>
    <s v="checked"/>
    <s v="Aprobado"/>
    <n v="35"/>
    <s v="Aprobado"/>
    <n v="21"/>
    <s v="Aprobado"/>
    <s v="checked"/>
    <s v="Aprobado"/>
    <s v="checked"/>
    <s v="Aprobado"/>
    <m/>
    <m/>
    <m/>
    <s v="Francy Segura Jiménez"/>
    <d v="2022-05-10T15:55:00"/>
    <s v="Viviana Verdeza"/>
    <d v="2022-05-13T08:07:00"/>
    <n v="1"/>
    <n v="1"/>
    <n v="1"/>
    <n v="1"/>
    <n v="1"/>
    <n v="1"/>
    <n v="1"/>
    <n v="1"/>
    <n v="1"/>
    <n v="1"/>
    <n v="1"/>
    <n v="1"/>
  </r>
  <r>
    <s v="Reporte Coordinadora Viviana Verdeza.xlsx"/>
    <x v="1"/>
    <x v="25"/>
    <s v="Córdoba"/>
    <s v="MONTERÍA"/>
    <x v="175"/>
    <n v="123001005647"/>
    <n v="113"/>
    <d v="2022-04-18T00:00:00"/>
    <d v="1899-12-30T16:30:00"/>
    <x v="0"/>
    <s v="Agendamiento  de la primer visita"/>
    <d v="2022-05-17T00:00:00"/>
    <d v="2022-05-18T00:00:00"/>
    <s v="La visita se debe nuevamente agendar, estando en la I.E reunido con el rector, llego la orden de desalojar el colegio, por el tema del paro armado, el cual fue “decretado” por 4 días, es decir no puedo realizar tampoco la visita del 6 de Mayo. Nuevamente la visita se corre, debido a que los docentes del colegio están en paro, es el  único colegio que esta en Paro."/>
    <d v="2022-05-05T00:00:00"/>
    <x v="0"/>
    <d v="2022-05-05T00:00:00"/>
    <x v="0"/>
    <d v="2022-05-17T00:00:00"/>
    <x v="0"/>
    <d v="2022-05-17T00:00:00"/>
    <x v="0"/>
    <d v="2022-05-05T00:00:00"/>
    <x v="0"/>
    <d v="2022-05-18T00:00:00"/>
    <x v="0"/>
    <d v="2022-05-17T00:00:00"/>
    <x v="0"/>
    <d v="2022-05-05T00:00:00"/>
    <x v="0"/>
    <d v="2022-05-17T00:00:00"/>
    <x v="0"/>
    <m/>
    <x v="0"/>
    <d v="2022-05-18T00:00:00"/>
    <x v="0"/>
    <s v="Sin Realizar"/>
    <s v="Hernando Manrique"/>
    <d v="2022-05-23T09:49:00"/>
    <s v="https://drive.google.com/drive/folders/1Y2UndLUS1sp09RkeYeCfGDo0zA9_j7CW?usp=sharing"/>
    <m/>
    <s v="Aprobado"/>
    <s v="checked"/>
    <s v="Aprobado"/>
    <s v="checked"/>
    <s v="Aprobado"/>
    <n v="58"/>
    <s v="Aprobado"/>
    <n v="22"/>
    <s v="Aprobado"/>
    <s v="checked"/>
    <s v="Aprobado"/>
    <s v="checked"/>
    <s v="Aprobado"/>
    <m/>
    <m/>
    <m/>
    <s v="Hernando Manrique"/>
    <d v="2022-06-10T11:39:00"/>
    <s v="Viviana Verdeza"/>
    <d v="2022-05-27T18:50:00"/>
    <n v="1"/>
    <n v="1"/>
    <n v="1"/>
    <n v="1"/>
    <n v="1"/>
    <n v="1"/>
    <n v="1"/>
    <n v="1"/>
    <n v="1"/>
    <n v="1"/>
    <n v="1"/>
    <n v="1"/>
  </r>
  <r>
    <s v="Reporte Coordinadora Viviana Verdeza.xlsx"/>
    <x v="1"/>
    <x v="25"/>
    <s v="Córdoba"/>
    <s v="MONTERÍA"/>
    <x v="176"/>
    <n v="123001000157"/>
    <n v="114"/>
    <d v="2022-04-11T00:00:00"/>
    <d v="1899-12-30T09:30:00"/>
    <x v="0"/>
    <s v="Agendamiento  de la primer visita"/>
    <d v="2022-04-27T00:00:00"/>
    <d v="2022-04-28T00:00:00"/>
    <s v="La I.E, tenia organizado los tiempos de la agenda."/>
    <d v="2022-04-27T00:00:00"/>
    <x v="0"/>
    <d v="2022-04-27T00:00:00"/>
    <x v="0"/>
    <d v="2022-04-27T00:00:00"/>
    <x v="0"/>
    <d v="2022-04-27T00:00:00"/>
    <x v="0"/>
    <d v="2022-04-27T00:00:00"/>
    <x v="0"/>
    <d v="2022-04-27T00:00:00"/>
    <x v="0"/>
    <d v="2022-04-28T00:00:00"/>
    <x v="0"/>
    <d v="2022-04-27T00:00:00"/>
    <x v="0"/>
    <d v="2022-04-27T00:00:00"/>
    <x v="0"/>
    <m/>
    <x v="0"/>
    <d v="2022-04-27T00:00:00"/>
    <x v="0"/>
    <s v="Sin Realizar"/>
    <s v="Hernando Manrique"/>
    <d v="2022-05-10T17:06:00"/>
    <s v="https://drive.google.com/drive/folders/1rR8G-5zfOMOdpa7fvJ_j6dvKSBYUBwR_?usp=sharing"/>
    <m/>
    <s v="Aprobado"/>
    <s v="checked"/>
    <s v="Aprobado"/>
    <s v="checked"/>
    <s v="Aprobado"/>
    <n v="55"/>
    <s v="Aprobado"/>
    <n v="22"/>
    <s v="Aprobado"/>
    <s v="checked"/>
    <s v="Aprobado"/>
    <s v="checked"/>
    <s v="Aprobado"/>
    <m/>
    <m/>
    <m/>
    <s v="Hernando Manrique"/>
    <d v="2022-05-10T18:24:00"/>
    <s v="Viviana Verdeza"/>
    <d v="2022-05-17T14:40:00"/>
    <n v="1"/>
    <n v="1"/>
    <n v="1"/>
    <n v="1"/>
    <n v="1"/>
    <n v="1"/>
    <n v="1"/>
    <n v="1"/>
    <n v="1"/>
    <n v="1"/>
    <n v="1"/>
    <n v="1"/>
  </r>
  <r>
    <s v="Reporte Coordinadora Viviana Verdeza.xlsx"/>
    <x v="1"/>
    <x v="25"/>
    <s v="Córdoba"/>
    <s v="MONTERÍA"/>
    <x v="177"/>
    <n v="123001007186"/>
    <n v="115"/>
    <d v="2022-04-18T00:00:00"/>
    <d v="1899-12-30T15:30:00"/>
    <x v="0"/>
    <s v="Se le envia la agenda al rector al corre electrónico,  para agendar los días de visita"/>
    <d v="2022-05-11T00:00:00"/>
    <d v="2022-05-12T00:00:00"/>
    <s v="Destaco el interés del señor rector, lo oranizado y respetuoso con los tiempos de la agenda. "/>
    <d v="2022-05-11T00:00:00"/>
    <x v="0"/>
    <d v="2022-05-11T00:00:00"/>
    <x v="0"/>
    <d v="2022-05-11T00:00:00"/>
    <x v="0"/>
    <d v="2022-05-12T00:00:00"/>
    <x v="0"/>
    <d v="2022-05-12T00:00:00"/>
    <x v="0"/>
    <d v="2022-05-12T00:00:00"/>
    <x v="0"/>
    <d v="2022-05-11T00:00:00"/>
    <x v="0"/>
    <d v="2022-05-11T00:00:00"/>
    <x v="0"/>
    <d v="2022-05-12T00:00:00"/>
    <x v="0"/>
    <m/>
    <x v="0"/>
    <d v="2022-05-12T00:00:00"/>
    <x v="0"/>
    <s v="Sin Realizar"/>
    <s v="Hernando Manrique"/>
    <d v="2022-05-14T09:32:00"/>
    <s v="https://drive.google.com/drive/folders/1-wzPDckjIU9Ivkc2FfP4LeR8N_TbJMrn?usp=sharing"/>
    <m/>
    <s v="Aprobado"/>
    <s v="checked"/>
    <s v="Aprobado"/>
    <s v="checked"/>
    <s v="Aprobado"/>
    <n v="72"/>
    <s v="Aprobado"/>
    <n v="72"/>
    <s v="Aprobado"/>
    <s v="checked"/>
    <s v="Aprobado"/>
    <s v="checked"/>
    <s v="Aprobado"/>
    <m/>
    <m/>
    <m/>
    <s v="Hernando Manrique"/>
    <d v="2022-05-14T09:35:00"/>
    <s v="Viviana Verdeza"/>
    <d v="2022-05-17T14:40:00"/>
    <n v="1"/>
    <n v="1"/>
    <n v="1"/>
    <n v="1"/>
    <n v="1"/>
    <n v="1"/>
    <n v="1"/>
    <n v="1"/>
    <n v="1"/>
    <n v="1"/>
    <n v="1"/>
    <n v="1"/>
  </r>
  <r>
    <s v="Reporte Coordinadora Viviana Verdeza.xlsx"/>
    <x v="1"/>
    <x v="25"/>
    <s v="Córdoba"/>
    <s v="MONTERÍA"/>
    <x v="178"/>
    <n v="123001001838"/>
    <n v="116"/>
    <d v="2022-04-12T00:00:00"/>
    <d v="1899-12-30T16:30:00"/>
    <x v="0"/>
    <s v="Agendamiento  de la primer visita"/>
    <d v="2022-04-29T00:00:00"/>
    <d v="2022-05-02T00:00:00"/>
    <s v="La I.E, no tiene conectividad."/>
    <d v="2022-04-29T00:00:00"/>
    <x v="0"/>
    <d v="2022-04-29T00:00:00"/>
    <x v="0"/>
    <d v="2022-04-29T00:00:00"/>
    <x v="0"/>
    <d v="2022-05-02T00:00:00"/>
    <x v="0"/>
    <d v="2022-05-02T00:00:00"/>
    <x v="0"/>
    <d v="2022-05-02T00:00:00"/>
    <x v="0"/>
    <d v="2022-04-29T00:00:00"/>
    <x v="0"/>
    <d v="2022-04-29T00:00:00"/>
    <x v="0"/>
    <d v="2022-04-29T00:00:00"/>
    <x v="0"/>
    <m/>
    <x v="0"/>
    <d v="2022-05-02T00:00:00"/>
    <x v="0"/>
    <s v="Sin Realizar"/>
    <s v="Hernando Manrique"/>
    <d v="2022-05-02T16:23:00"/>
    <s v="https://drive.google.com/drive/folders/1o0UdaXAAj1R9U-8WGqvpZODI8GiXia9N?usp=sharing"/>
    <m/>
    <s v="Aprobado"/>
    <s v="checked"/>
    <s v="Aprobado"/>
    <s v="checked"/>
    <s v="Aprobado"/>
    <n v="79"/>
    <s v="Aprobado"/>
    <n v="30"/>
    <s v="Aprobado"/>
    <s v="checked"/>
    <s v="Aprobado"/>
    <s v="checked"/>
    <s v="Aprobado"/>
    <m/>
    <m/>
    <m/>
    <s v="Hernando Manrique"/>
    <d v="2022-05-15T17:30:00"/>
    <s v="Viviana Verdeza"/>
    <d v="2022-05-17T14:40:00"/>
    <n v="1"/>
    <n v="1"/>
    <n v="1"/>
    <n v="1"/>
    <n v="1"/>
    <n v="1"/>
    <n v="1"/>
    <n v="1"/>
    <n v="1"/>
    <n v="1"/>
    <n v="1"/>
    <n v="1"/>
  </r>
  <r>
    <s v="Reporte Coordinadora Viviana Verdeza.xlsx"/>
    <x v="1"/>
    <x v="25"/>
    <s v="Córdoba"/>
    <s v="MONTERÍA"/>
    <x v="179"/>
    <n v="123001006490"/>
    <n v="117"/>
    <d v="2022-04-11T00:00:00"/>
    <d v="1899-12-30T10:00:00"/>
    <x v="0"/>
    <s v="Agendamiento  de la primer visita, La rectora pidio correr la fecha para  el 5 de Mayo, por motivos de entrega de notas."/>
    <d v="2022-05-03T00:00:00"/>
    <d v="2022-05-04T00:00:00"/>
    <s v="No hay conectividad."/>
    <d v="2022-05-03T00:00:00"/>
    <x v="0"/>
    <d v="2022-05-03T00:00:00"/>
    <x v="0"/>
    <d v="2022-05-03T00:00:00"/>
    <x v="0"/>
    <d v="2022-05-04T00:00:00"/>
    <x v="0"/>
    <d v="2022-05-04T00:00:00"/>
    <x v="0"/>
    <d v="2022-05-04T00:00:00"/>
    <x v="0"/>
    <d v="2022-05-03T00:00:00"/>
    <x v="0"/>
    <d v="2022-04-03T00:00:00"/>
    <x v="0"/>
    <d v="2022-05-03T00:00:00"/>
    <x v="0"/>
    <m/>
    <x v="0"/>
    <d v="2022-05-04T00:00:00"/>
    <x v="0"/>
    <s v="Sin Realizar"/>
    <s v="Hernando Manrique"/>
    <d v="2022-05-05T11:44:00"/>
    <s v="https://drive.google.com/drive/folders/1zcu6TikMNPtVOMygA7eZbK2nF9gJ_art?usp=sharing"/>
    <m/>
    <s v="Aprobado"/>
    <s v="checked"/>
    <s v="Aprobado"/>
    <s v="checked"/>
    <s v="Aprobado"/>
    <n v="74"/>
    <s v="Aprobado"/>
    <n v="38"/>
    <s v="Aprobado"/>
    <s v="checked"/>
    <s v="Aprobado"/>
    <s v="checked"/>
    <s v="Aprobado"/>
    <m/>
    <m/>
    <m/>
    <s v="Hernando Manrique"/>
    <d v="2022-05-10T17:24:00"/>
    <s v="Viviana Verdeza"/>
    <d v="2022-05-13T13:59:00"/>
    <n v="1"/>
    <n v="1"/>
    <n v="1"/>
    <n v="1"/>
    <n v="1"/>
    <n v="1"/>
    <n v="1"/>
    <n v="1"/>
    <n v="1"/>
    <n v="1"/>
    <n v="1"/>
    <n v="1"/>
  </r>
  <r>
    <s v="Reporte Coordinadora Viviana Verdeza.xlsx"/>
    <x v="1"/>
    <x v="25"/>
    <s v="Córdoba"/>
    <s v="MONTERÍA"/>
    <x v="180"/>
    <n v="223001007016"/>
    <n v="118"/>
    <d v="2022-04-18T00:00:00"/>
    <d v="1899-12-30T10:00:00"/>
    <x v="0"/>
    <s v="Se le envia la agenda al rector al corre electrónico,  para agendar los días de visita"/>
    <d v="2022-05-09T00:00:00"/>
    <d v="2022-05-10T00:00:00"/>
    <s v="La I.E, no tiene conectividad."/>
    <d v="2022-05-09T00:00:00"/>
    <x v="0"/>
    <d v="2022-05-09T00:00:00"/>
    <x v="0"/>
    <d v="2022-05-09T00:00:00"/>
    <x v="0"/>
    <d v="2022-05-09T00:00:00"/>
    <x v="0"/>
    <d v="2022-05-09T00:00:00"/>
    <x v="0"/>
    <d v="2022-05-09T00:00:00"/>
    <x v="0"/>
    <d v="2022-05-10T00:00:00"/>
    <x v="0"/>
    <d v="2022-05-09T00:00:00"/>
    <x v="0"/>
    <d v="2022-05-10T00:00:00"/>
    <x v="0"/>
    <d v="2022-05-10T00:00:00"/>
    <x v="1"/>
    <d v="2022-05-10T00:00:00"/>
    <x v="0"/>
    <s v="Sin Realizar"/>
    <s v="Hernando Manrique"/>
    <d v="2022-05-12T23:47:00"/>
    <s v="https://drive.google.com/drive/folders/1GVlRsNQNxZoBbK-mMNVLnOoneYMatm8e?usp=sharing"/>
    <m/>
    <s v="Aprobado"/>
    <s v="checked"/>
    <s v="Aprobado"/>
    <s v="checked"/>
    <s v="Aprobado"/>
    <n v="48"/>
    <s v="Aprobado"/>
    <n v="24"/>
    <s v="Aprobado"/>
    <s v="checked"/>
    <s v="Aprobado"/>
    <s v="checked"/>
    <s v="Aprobado"/>
    <m/>
    <m/>
    <m/>
    <s v="Hernando Manrique"/>
    <d v="2022-05-14T20:13:00"/>
    <s v="Viviana Verdeza"/>
    <d v="2022-05-17T14:40:00"/>
    <n v="1"/>
    <n v="1"/>
    <n v="1"/>
    <n v="1"/>
    <n v="1"/>
    <n v="1"/>
    <n v="1"/>
    <n v="1"/>
    <n v="1"/>
    <n v="1"/>
    <n v="1"/>
    <n v="1"/>
  </r>
  <r>
    <s v="Reporte Coordinadora Viviana Verdeza.xlsx"/>
    <x v="1"/>
    <x v="25"/>
    <s v="Córdoba"/>
    <s v="MONTERÍA"/>
    <x v="181"/>
    <n v="123001800064"/>
    <n v="119"/>
    <d v="2022-04-11T00:00:00"/>
    <d v="1899-12-30T10:20:00"/>
    <x v="0"/>
    <s v="Agendamiento  de la primer visita. La primer visita se había concertado para el 22 de Abril, La Rectora solicita que se corra la visita para los días 25 y 26 de abril"/>
    <d v="2022-04-25T00:00:00"/>
    <d v="2022-04-26T00:00:00"/>
    <s v="La I.E, no tiene conectividad"/>
    <d v="2022-04-25T00:00:00"/>
    <x v="0"/>
    <d v="2022-04-25T00:00:00"/>
    <x v="0"/>
    <d v="2022-04-25T00:00:00"/>
    <x v="0"/>
    <d v="2022-04-25T00:00:00"/>
    <x v="0"/>
    <d v="2022-04-25T00:00:00"/>
    <x v="0"/>
    <d v="2022-04-26T00:00:00"/>
    <x v="0"/>
    <d v="2022-04-25T00:00:00"/>
    <x v="0"/>
    <d v="2022-04-25T00:00:00"/>
    <x v="0"/>
    <d v="2022-04-26T00:00:00"/>
    <x v="0"/>
    <m/>
    <x v="0"/>
    <d v="2022-04-26T00:00:00"/>
    <x v="0"/>
    <s v="Sin Realizar"/>
    <s v="Hernando Manrique"/>
    <d v="2022-05-02T15:22:00"/>
    <s v="https://drive.google.com/drive/folders/1qVup9PoDXckh-Gs2AnVh_81e26FRzW8m?usp=sharing"/>
    <m/>
    <s v="Aprobado"/>
    <s v="checked"/>
    <s v="Aprobado"/>
    <s v="checked"/>
    <s v="Aprobado"/>
    <n v="55"/>
    <s v="Aprobado"/>
    <n v="16"/>
    <s v="Aprobado"/>
    <s v="checked"/>
    <s v="Aprobado"/>
    <s v="checked"/>
    <s v="Aprobado"/>
    <m/>
    <m/>
    <m/>
    <s v="Hernando Manrique"/>
    <d v="2022-06-08T15:46:00"/>
    <s v="Viviana Verdeza"/>
    <d v="2022-05-17T14:40:00"/>
    <n v="1"/>
    <n v="1"/>
    <n v="1"/>
    <n v="1"/>
    <n v="1"/>
    <n v="1"/>
    <n v="1"/>
    <n v="1"/>
    <n v="1"/>
    <n v="1"/>
    <n v="1"/>
    <n v="1"/>
  </r>
  <r>
    <s v="Reporte Coordinadora Viviana Verdeza.xlsx"/>
    <x v="1"/>
    <x v="26"/>
    <s v="Magdalena"/>
    <s v="SANTA MARTA"/>
    <x v="182"/>
    <n v="247001006598"/>
    <n v="127"/>
    <d v="2022-04-12T00:00:00"/>
    <d v="1899-12-30T10:16:00"/>
    <x v="0"/>
    <s v="Agendamiento  de la primer visita"/>
    <d v="2022-05-02T00:00:00"/>
    <d v="2022-05-03T00:00:00"/>
    <m/>
    <d v="2022-05-02T00:00:00"/>
    <x v="0"/>
    <d v="2022-05-02T00:00:00"/>
    <x v="0"/>
    <d v="2022-05-02T00:00:00"/>
    <x v="0"/>
    <d v="2022-05-03T00:00:00"/>
    <x v="0"/>
    <d v="2022-05-03T00:00:00"/>
    <x v="0"/>
    <d v="2022-05-03T00:00:00"/>
    <x v="0"/>
    <d v="2022-05-02T00:00:00"/>
    <x v="0"/>
    <d v="2022-05-02T00:00:00"/>
    <x v="0"/>
    <d v="2022-05-02T00:00:00"/>
    <x v="0"/>
    <m/>
    <x v="0"/>
    <d v="2022-05-02T00:00:00"/>
    <x v="0"/>
    <s v="Sin Realizar"/>
    <s v="Jairo David Cabarcas Escobar"/>
    <d v="2022-05-03T21:46:00"/>
    <s v="https://drive.google.com/drive/folders/1xnTflblkZnyJVJAdUBrc_kyElJLKTwhW?usp=sharing"/>
    <m/>
    <s v="Aprobado"/>
    <s v="checked"/>
    <s v="Aprobado"/>
    <s v="checked"/>
    <s v="Aprobado"/>
    <n v="55"/>
    <s v="Aprobado"/>
    <n v="26"/>
    <s v="Aprobado"/>
    <s v="checked"/>
    <s v="Aprobado"/>
    <s v="checked"/>
    <s v="Aprobado"/>
    <m/>
    <m/>
    <m/>
    <s v="Jairo David Cabarcas Escobar"/>
    <d v="2022-06-06T17:01:00"/>
    <s v="Viviana Verdeza"/>
    <d v="2022-05-27T17:21:00"/>
    <n v="1"/>
    <n v="1"/>
    <n v="1"/>
    <n v="1"/>
    <n v="1"/>
    <n v="1"/>
    <n v="1"/>
    <n v="1"/>
    <n v="1"/>
    <n v="1"/>
    <n v="1"/>
    <n v="1"/>
  </r>
  <r>
    <s v="Reporte Coordinadora Viviana Verdeza.xlsx"/>
    <x v="1"/>
    <x v="26"/>
    <s v="Magdalena"/>
    <s v="SANTA MARTA"/>
    <x v="183"/>
    <n v="247001001791"/>
    <n v="128"/>
    <m/>
    <m/>
    <x v="1"/>
    <m/>
    <m/>
    <m/>
    <m/>
    <m/>
    <x v="1"/>
    <m/>
    <x v="1"/>
    <m/>
    <x v="1"/>
    <m/>
    <x v="1"/>
    <m/>
    <x v="1"/>
    <m/>
    <x v="1"/>
    <m/>
    <x v="1"/>
    <m/>
    <x v="1"/>
    <m/>
    <x v="1"/>
    <m/>
    <x v="2"/>
    <m/>
    <x v="1"/>
    <m/>
    <s v="Viviana Verdeza"/>
    <d v="2022-06-06T11:13:00"/>
    <m/>
    <m/>
    <m/>
    <m/>
    <m/>
    <m/>
    <m/>
    <m/>
    <m/>
    <m/>
    <m/>
    <m/>
    <m/>
    <m/>
    <m/>
    <m/>
    <m/>
    <m/>
    <s v="Viviana Verdeza"/>
    <d v="2022-06-06T11:13:00"/>
    <s v="Viviana Verdeza"/>
    <d v="2022-06-06T11:13:00"/>
    <n v="0"/>
    <n v="0"/>
    <n v="0"/>
    <n v="0"/>
    <n v="0"/>
    <n v="0"/>
    <n v="0"/>
    <n v="0"/>
    <n v="0"/>
    <n v="0"/>
    <n v="0"/>
    <n v="0"/>
  </r>
  <r>
    <s v="Reporte Coordinadora Viviana Verdeza.xlsx"/>
    <x v="1"/>
    <x v="26"/>
    <s v="Magdalena"/>
    <s v="SANTA MARTA"/>
    <x v="184"/>
    <n v="147001051360"/>
    <n v="129"/>
    <d v="2022-04-11T00:00:00"/>
    <d v="1899-12-30T10:34:00"/>
    <x v="0"/>
    <s v="Agendamiento  de la primer visita"/>
    <d v="2022-04-19T00:00:00"/>
    <d v="2022-04-20T00:00:00"/>
    <m/>
    <d v="2022-04-19T00:00:00"/>
    <x v="0"/>
    <d v="2022-04-19T00:00:00"/>
    <x v="0"/>
    <d v="2022-04-19T00:00:00"/>
    <x v="0"/>
    <d v="2022-04-19T00:00:00"/>
    <x v="0"/>
    <d v="2022-04-19T00:00:00"/>
    <x v="0"/>
    <d v="2022-04-19T00:00:00"/>
    <x v="0"/>
    <d v="2022-04-19T00:00:00"/>
    <x v="0"/>
    <d v="2022-04-19T00:00:00"/>
    <x v="0"/>
    <d v="2022-04-19T00:00:00"/>
    <x v="0"/>
    <m/>
    <x v="0"/>
    <d v="2022-04-19T00:00:00"/>
    <x v="0"/>
    <s v="Sin Realizar"/>
    <s v="Jairo David Cabarcas Escobar"/>
    <d v="2022-05-03T21:46:00"/>
    <s v="https://drive.google.com/drive/folders/1y4dKzEtGlyYC9PJwIXfz7xAYauop6OHP?usp=sharing"/>
    <m/>
    <s v="Aprobado"/>
    <s v="checked"/>
    <s v="Aprobado"/>
    <s v="checked"/>
    <s v="Aprobado"/>
    <n v="67"/>
    <s v="Aprobado"/>
    <n v="26"/>
    <s v="Aprobado"/>
    <s v="checked"/>
    <s v="Aprobado"/>
    <s v="checked"/>
    <s v="Aprobado"/>
    <m/>
    <m/>
    <m/>
    <s v="Jairo David Cabarcas Escobar"/>
    <d v="2022-06-06T17:01:00"/>
    <s v="Viviana Verdeza"/>
    <d v="2022-05-27T17:21:00"/>
    <n v="1"/>
    <n v="1"/>
    <n v="1"/>
    <n v="1"/>
    <n v="1"/>
    <n v="1"/>
    <n v="1"/>
    <n v="1"/>
    <n v="1"/>
    <n v="1"/>
    <n v="1"/>
    <n v="1"/>
  </r>
  <r>
    <s v="Reporte Coordinadora Viviana Verdeza.xlsx"/>
    <x v="1"/>
    <x v="26"/>
    <s v="Magdalena"/>
    <s v="SANTA MARTA"/>
    <x v="185"/>
    <n v="147001001800"/>
    <n v="130"/>
    <d v="2022-04-08T00:00:00"/>
    <d v="1899-12-30T15:36:00"/>
    <x v="0"/>
    <s v="Agendamiento  de la primer visita"/>
    <d v="2022-04-21T00:00:00"/>
    <d v="2022-04-22T00:00:00"/>
    <m/>
    <d v="2022-04-21T00:00:00"/>
    <x v="0"/>
    <d v="2022-04-21T00:00:00"/>
    <x v="0"/>
    <d v="2022-04-21T00:00:00"/>
    <x v="0"/>
    <d v="2022-04-21T00:00:00"/>
    <x v="0"/>
    <d v="2022-04-21T00:00:00"/>
    <x v="0"/>
    <d v="2022-04-21T00:00:00"/>
    <x v="0"/>
    <d v="2022-04-21T00:00:00"/>
    <x v="0"/>
    <d v="2022-04-21T00:00:00"/>
    <x v="0"/>
    <d v="2022-04-21T00:00:00"/>
    <x v="0"/>
    <m/>
    <x v="0"/>
    <d v="2022-04-21T00:00:00"/>
    <x v="0"/>
    <s v="Sin Realizar"/>
    <s v="Jairo David Cabarcas Escobar"/>
    <d v="2022-05-03T21:46:00"/>
    <s v="https://drive.google.com/drive/folders/1_RhE9liinJIXreZDhIsixN2AlL9vY98x?usp=sharing"/>
    <m/>
    <s v="Aprobado"/>
    <s v="checked"/>
    <s v="Aprobado"/>
    <s v="checked"/>
    <s v="Aprobado"/>
    <n v="95"/>
    <s v="Aprobado"/>
    <n v="25"/>
    <s v="Aprobado"/>
    <s v="checked"/>
    <s v="Aprobado"/>
    <s v="checked"/>
    <s v="Aprobado"/>
    <m/>
    <m/>
    <m/>
    <s v="Jairo David Cabarcas Escobar"/>
    <d v="2022-06-11T11:17:00"/>
    <s v="Viviana Verdeza"/>
    <d v="2022-05-27T17:21:00"/>
    <n v="1"/>
    <n v="1"/>
    <n v="1"/>
    <n v="1"/>
    <n v="1"/>
    <n v="1"/>
    <n v="1"/>
    <n v="1"/>
    <n v="1"/>
    <n v="1"/>
    <n v="1"/>
    <n v="1"/>
  </r>
  <r>
    <s v="Reporte Coordinadora Viviana Verdeza.xlsx"/>
    <x v="1"/>
    <x v="26"/>
    <s v="Magdalena"/>
    <s v="SANTA MARTA"/>
    <x v="186"/>
    <n v="147001053133"/>
    <n v="131"/>
    <d v="2022-04-11T00:00:00"/>
    <d v="1899-12-30T11:10:00"/>
    <x v="0"/>
    <s v="Agendamiento  de la primer visita"/>
    <d v="2022-05-04T00:00:00"/>
    <d v="2022-05-05T00:00:00"/>
    <m/>
    <d v="2022-05-05T00:00:00"/>
    <x v="0"/>
    <d v="2022-05-05T00:00:00"/>
    <x v="0"/>
    <d v="2022-05-05T00:00:00"/>
    <x v="0"/>
    <d v="2022-05-04T00:00:00"/>
    <x v="0"/>
    <d v="2022-05-04T00:00:00"/>
    <x v="0"/>
    <d v="2022-05-04T00:00:00"/>
    <x v="0"/>
    <d v="2022-05-05T00:00:00"/>
    <x v="0"/>
    <d v="2022-05-05T00:00:00"/>
    <x v="0"/>
    <d v="2022-05-05T00:00:00"/>
    <x v="0"/>
    <m/>
    <x v="0"/>
    <d v="2022-04-04T00:00:00"/>
    <x v="0"/>
    <s v="Sin Realizar"/>
    <s v="Jairo David Cabarcas Escobar"/>
    <d v="2022-05-05T17:04:00"/>
    <s v="https://drive.google.com/drive/folders/1dr4E_Q8OjGU83dL7e68hH7dA5TN_Rd0L?usp=sharing"/>
    <m/>
    <s v="Aprobado"/>
    <s v="checked"/>
    <s v="Aprobado"/>
    <s v="checked"/>
    <s v="Aprobado"/>
    <n v="81"/>
    <s v="Aprobado"/>
    <n v="28"/>
    <s v="Aprobado"/>
    <s v="checked"/>
    <s v="Aprobado"/>
    <s v="checked"/>
    <s v="Aprobado"/>
    <m/>
    <m/>
    <m/>
    <s v="Jairo David Cabarcas Escobar"/>
    <d v="2022-05-18T16:22:00"/>
    <s v="Viviana Verdeza"/>
    <d v="2022-05-27T17:21:00"/>
    <n v="1"/>
    <n v="1"/>
    <n v="1"/>
    <n v="1"/>
    <n v="1"/>
    <n v="1"/>
    <n v="1"/>
    <n v="1"/>
    <n v="1"/>
    <n v="1"/>
    <n v="1"/>
    <n v="1"/>
  </r>
  <r>
    <s v="Reporte Coordinadora Viviana Verdeza.xlsx"/>
    <x v="1"/>
    <x v="26"/>
    <s v="Magdalena"/>
    <s v="SANTA MARTA"/>
    <x v="187"/>
    <n v="147001052592"/>
    <n v="132"/>
    <d v="2022-04-11T00:00:00"/>
    <d v="1899-12-30T11:23:00"/>
    <x v="0"/>
    <s v="Agendamiento  de la primer visita"/>
    <d v="2022-04-27T00:00:00"/>
    <d v="2022-04-28T00:00:00"/>
    <m/>
    <d v="2022-04-27T00:00:00"/>
    <x v="0"/>
    <d v="2022-04-27T00:00:00"/>
    <x v="0"/>
    <d v="2022-04-27T00:00:00"/>
    <x v="0"/>
    <d v="2022-04-28T00:00:00"/>
    <x v="0"/>
    <d v="2022-04-28T00:00:00"/>
    <x v="0"/>
    <d v="2022-04-28T00:00:00"/>
    <x v="0"/>
    <d v="2022-04-27T00:00:00"/>
    <x v="0"/>
    <d v="2022-04-27T00:00:00"/>
    <x v="0"/>
    <d v="2022-04-27T00:00:00"/>
    <x v="0"/>
    <m/>
    <x v="0"/>
    <d v="2022-04-27T00:00:00"/>
    <x v="0"/>
    <s v="Sin Realizar"/>
    <s v="Jairo David Cabarcas Escobar"/>
    <d v="2022-05-03T21:46:00"/>
    <s v="https://drive.google.com/drive/folders/1fK7M4t5WxyLd3DU_ooFusZcbxkXoCyD4?usp=sharing"/>
    <m/>
    <s v="Aprobado"/>
    <s v="checked"/>
    <s v="Aprobado"/>
    <s v="checked"/>
    <s v="Aprobado"/>
    <n v="62"/>
    <s v="Aprobado"/>
    <n v="22"/>
    <s v="Aprobado"/>
    <s v="checked"/>
    <s v="Aprobado"/>
    <s v="checked"/>
    <s v="Aprobado"/>
    <m/>
    <m/>
    <m/>
    <s v="Jairo David Cabarcas Escobar"/>
    <d v="2022-06-11T11:26:00"/>
    <s v="Viviana Verdeza"/>
    <d v="2022-05-27T17:21:00"/>
    <n v="1"/>
    <n v="1"/>
    <n v="1"/>
    <n v="1"/>
    <n v="1"/>
    <n v="1"/>
    <n v="1"/>
    <n v="1"/>
    <n v="1"/>
    <n v="1"/>
    <n v="1"/>
    <n v="1"/>
  </r>
  <r>
    <s v="Reporte Coordinadora Viviana Verdeza.xlsx"/>
    <x v="1"/>
    <x v="26"/>
    <s v="Magdalena"/>
    <s v="SANTA MARTA"/>
    <x v="188"/>
    <n v="147001000285"/>
    <n v="133"/>
    <d v="2022-04-11T00:00:00"/>
    <d v="1899-12-30T15:32:00"/>
    <x v="0"/>
    <s v="Agendamiento  de la primer visita"/>
    <d v="2022-04-29T00:00:00"/>
    <d v="2022-05-02T00:00:00"/>
    <m/>
    <d v="2022-04-29T00:00:00"/>
    <x v="0"/>
    <d v="2022-04-29T00:00:00"/>
    <x v="0"/>
    <d v="2022-04-29T00:00:00"/>
    <x v="0"/>
    <d v="2022-04-29T00:00:00"/>
    <x v="0"/>
    <d v="2022-04-29T00:00:00"/>
    <x v="0"/>
    <d v="2022-04-29T00:00:00"/>
    <x v="0"/>
    <d v="2022-04-29T00:00:00"/>
    <x v="0"/>
    <d v="2022-04-29T00:00:00"/>
    <x v="0"/>
    <d v="2022-04-29T00:00:00"/>
    <x v="0"/>
    <m/>
    <x v="0"/>
    <d v="2022-04-29T00:00:00"/>
    <x v="0"/>
    <s v="Sin Realizar"/>
    <s v="Jairo David Cabarcas Escobar"/>
    <d v="2022-05-03T21:46:00"/>
    <s v="https://drive.google.com/drive/folders/1tqjzqfyb_WiE6n54QcYTyvWoDk9_RFsD?usp=sharing"/>
    <m/>
    <s v="Aprobado"/>
    <s v="checked"/>
    <s v="Aprobado"/>
    <s v="checked"/>
    <s v="Aprobado"/>
    <n v="109"/>
    <s v="Aprobado"/>
    <n v="34"/>
    <s v="Aprobado"/>
    <s v="checked"/>
    <s v="Aprobado"/>
    <s v="checked"/>
    <s v="Aprobado"/>
    <m/>
    <m/>
    <m/>
    <s v="Jairo David Cabarcas Escobar"/>
    <d v="2022-06-11T11:27:00"/>
    <s v="Viviana Verdeza"/>
    <d v="2022-05-27T17:22:00"/>
    <n v="1"/>
    <n v="1"/>
    <n v="1"/>
    <n v="1"/>
    <n v="1"/>
    <n v="1"/>
    <n v="1"/>
    <n v="1"/>
    <n v="1"/>
    <n v="1"/>
    <n v="1"/>
    <n v="1"/>
  </r>
  <r>
    <s v="Reporte Coordinadora Viviana Verdeza.xlsx"/>
    <x v="1"/>
    <x v="27"/>
    <s v="Sucre"/>
    <s v="SINCELEJO"/>
    <x v="189"/>
    <n v="170001000414"/>
    <n v="148"/>
    <d v="2022-04-06T00:00:00"/>
    <d v="1899-12-30T10:49:00"/>
    <x v="0"/>
    <s v="El rector confirma su participación en el componente de consolidación y solicita que lo llame al día 7 de abril para actualizar datos de su sede y concretar fecha de primera visita."/>
    <d v="2022-04-26T00:00:00"/>
    <d v="2022-05-16T00:00:00"/>
    <s v="Debido a la falta de recurso tecnológico las encuesta a estudiantes se realizaron offline. El rector solicita cambiar la fecha del día 2 puesto que el 28/04/2022 día acordado abra jornada sindical propone realizarla el 3 de Mayo. Queda pendiente realizar el test a estudiantes del segundo grado de 6 y 9 escogidos para realizar la encuesta. Se reprograma día 2 para el 12 de mayo."/>
    <d v="2022-04-26T00:00:00"/>
    <x v="0"/>
    <d v="2022-04-26T00:00:00"/>
    <x v="0"/>
    <d v="2022-04-26T00:00:00"/>
    <x v="0"/>
    <d v="2022-04-26T00:00:00"/>
    <x v="0"/>
    <d v="2022-04-26T00:00:00"/>
    <x v="0"/>
    <d v="2022-05-12T00:00:00"/>
    <x v="0"/>
    <d v="2022-05-13T00:00:00"/>
    <x v="0"/>
    <d v="2022-04-26T00:00:00"/>
    <x v="0"/>
    <d v="2022-04-26T00:00:00"/>
    <x v="0"/>
    <m/>
    <x v="0"/>
    <d v="2022-05-06T00:00:00"/>
    <x v="0"/>
    <s v="Sin Realizar"/>
    <s v="Johana De Hoyos De Hoyos"/>
    <d v="2022-05-16T08:24:00"/>
    <s v="https://drive.google.com/drive/folders/1XyScDC7MOTP_fmyp6NTZ3-UMBMq1DU5j?usp=sharing"/>
    <m/>
    <s v="Aprobado"/>
    <s v="checked"/>
    <s v="Aprobado"/>
    <s v="checked"/>
    <s v="Aprobado"/>
    <n v="116"/>
    <s v="Aprobado"/>
    <n v="94"/>
    <s v="Aprobado"/>
    <s v="checked"/>
    <s v="Aprobado"/>
    <s v="checked"/>
    <s v="Aprobado"/>
    <m/>
    <m/>
    <m/>
    <s v="Johana De Hoyos De Hoyos"/>
    <d v="2022-06-13T07:42:00"/>
    <s v="Viviana Verdeza"/>
    <d v="2022-05-27T17:15:00"/>
    <n v="1"/>
    <n v="1"/>
    <n v="1"/>
    <n v="1"/>
    <n v="1"/>
    <n v="1"/>
    <n v="1"/>
    <n v="1"/>
    <n v="1"/>
    <n v="1"/>
    <n v="1"/>
    <n v="1"/>
  </r>
  <r>
    <s v="Reporte Coordinadora Viviana Verdeza.xlsx"/>
    <x v="1"/>
    <x v="27"/>
    <s v="Sucre"/>
    <s v="SINCELEJO"/>
    <x v="190"/>
    <n v="170001000244"/>
    <n v="149"/>
    <d v="2022-04-06T00:00:00"/>
    <d v="1899-12-30T02:14:00"/>
    <x v="0"/>
    <s v="El rector confirma su participación"/>
    <d v="2022-04-27T00:00:00"/>
    <d v="2022-05-19T00:00:00"/>
    <s v="Se realiza la encuesta a un grupo de sexto offline debido a las fallas presentadas con el servicio de internet. Quedaron pendiente 3 grupos por presentar prubea"/>
    <d v="2022-04-27T00:00:00"/>
    <x v="0"/>
    <d v="2022-04-27T00:00:00"/>
    <x v="0"/>
    <d v="2022-05-27T00:00:00"/>
    <x v="0"/>
    <d v="2022-05-04T00:00:00"/>
    <x v="0"/>
    <d v="2022-05-04T00:00:00"/>
    <x v="0"/>
    <d v="2022-05-04T00:00:00"/>
    <x v="0"/>
    <d v="2022-05-18T00:00:00"/>
    <x v="0"/>
    <d v="2022-04-27T00:00:00"/>
    <x v="0"/>
    <d v="2022-04-27T00:00:00"/>
    <x v="0"/>
    <d v="2022-05-18T00:00:00"/>
    <x v="1"/>
    <d v="2022-05-06T00:00:00"/>
    <x v="0"/>
    <s v="Sin Realizar"/>
    <s v="Johana De Hoyos De Hoyos"/>
    <d v="2022-06-03T08:33:00"/>
    <s v="https://drive.google.com/drive/folders/1LR_HsUZ7I38roF54wiWcoiDG1cZFBGwo?usp=sharing"/>
    <m/>
    <s v="Aprobado"/>
    <s v="checked"/>
    <s v="Aprobado"/>
    <s v="checked"/>
    <s v="Aprobado"/>
    <n v="165"/>
    <s v="Aprobado"/>
    <n v="29"/>
    <s v="Aprobado"/>
    <s v="checked"/>
    <s v="Aprobado"/>
    <s v="checked"/>
    <s v="Aprobado"/>
    <m/>
    <m/>
    <m/>
    <s v="Johana De Hoyos De Hoyos"/>
    <d v="2022-05-25T12:40:00"/>
    <s v="Viviana Verdeza"/>
    <d v="2022-05-27T17:15:00"/>
    <n v="1"/>
    <n v="1"/>
    <n v="1"/>
    <n v="1"/>
    <n v="1"/>
    <n v="1"/>
    <n v="1"/>
    <n v="1"/>
    <n v="1"/>
    <n v="1"/>
    <n v="1"/>
    <n v="1"/>
  </r>
  <r>
    <s v="Reporte Coordinadora Viviana Verdeza.xlsx"/>
    <x v="1"/>
    <x v="27"/>
    <s v="Sucre"/>
    <s v="SINCELEJO"/>
    <x v="191"/>
    <n v="170001038811"/>
    <n v="150"/>
    <d v="2022-04-06T00:00:00"/>
    <d v="1899-12-30T10:00:00"/>
    <x v="0"/>
    <s v="La rectora confirma su participación y actualiza los datos de su sede"/>
    <d v="2022-04-21T00:00:00"/>
    <d v="2022-05-06T00:00:00"/>
    <s v="La encuesta a los estudiantes se presenta de forma offline debido a habían fallas en el internet el día de la visita"/>
    <d v="2022-04-21T00:00:00"/>
    <x v="0"/>
    <d v="2022-04-21T00:00:00"/>
    <x v="0"/>
    <d v="2022-04-21T00:00:00"/>
    <x v="0"/>
    <d v="2022-04-21T00:00:00"/>
    <x v="0"/>
    <d v="2022-04-21T00:00:00"/>
    <x v="0"/>
    <d v="2022-05-03T00:00:00"/>
    <x v="0"/>
    <d v="2022-04-21T00:00:00"/>
    <x v="0"/>
    <d v="2022-04-21T00:00:00"/>
    <x v="0"/>
    <d v="2022-04-21T00:00:00"/>
    <x v="0"/>
    <m/>
    <x v="0"/>
    <d v="2022-05-06T00:00:00"/>
    <x v="0"/>
    <s v="Sin Realizar"/>
    <s v="Johana De Hoyos De Hoyos"/>
    <d v="2022-05-09T06:25:00"/>
    <s v="https://drive.google.com/drive/folders/1HPf8MWF-J4GLWcHMDbRM-oqK9FSHMR8l?usp=sharing"/>
    <m/>
    <s v="Aprobado"/>
    <s v="checked"/>
    <s v="Aprobado"/>
    <s v="checked"/>
    <s v="Aprobado"/>
    <n v="132"/>
    <s v="Aprobado"/>
    <n v="49"/>
    <s v="Aprobado"/>
    <s v="checked"/>
    <s v="Aprobado"/>
    <s v="checked"/>
    <s v="Aprobado"/>
    <m/>
    <m/>
    <m/>
    <s v="Johana De Hoyos De Hoyos"/>
    <d v="2022-05-25T12:40:00"/>
    <s v="Viviana Verdeza"/>
    <d v="2022-05-27T17:15:00"/>
    <n v="1"/>
    <n v="1"/>
    <n v="1"/>
    <n v="1"/>
    <n v="1"/>
    <n v="1"/>
    <n v="1"/>
    <n v="1"/>
    <n v="1"/>
    <n v="1"/>
    <n v="1"/>
    <n v="1"/>
  </r>
  <r>
    <s v="Reporte Coordinadora Viviana Verdeza.xlsx"/>
    <x v="1"/>
    <x v="27"/>
    <s v="Sucre"/>
    <s v="SINCELEJO"/>
    <x v="192"/>
    <n v="170001000431"/>
    <n v="151"/>
    <d v="2022-04-06T00:00:00"/>
    <d v="1899-12-30T07:49:00"/>
    <x v="0"/>
    <s v="El rector confirma participación  en el componente de consolidación y solicita llamada a las 10:30 am del mismo día para actualizar datos de su sede y programar primera visita."/>
    <d v="2022-04-19T00:00:00"/>
    <d v="2022-05-06T00:00:00"/>
    <s v="Los test a los estudiantes de grado 6 y 9 se realiza offline debido a las fallas presentadas por estos días con el internet."/>
    <d v="2022-04-19T00:00:00"/>
    <x v="0"/>
    <d v="2022-04-19T00:00:00"/>
    <x v="0"/>
    <d v="2022-04-19T00:00:00"/>
    <x v="0"/>
    <d v="2022-04-19T00:00:00"/>
    <x v="0"/>
    <d v="2022-04-19T00:00:00"/>
    <x v="0"/>
    <d v="2022-04-22T00:00:00"/>
    <x v="0"/>
    <d v="2022-04-19T00:00:00"/>
    <x v="0"/>
    <d v="2022-04-19T00:00:00"/>
    <x v="0"/>
    <d v="2022-04-19T00:00:00"/>
    <x v="0"/>
    <m/>
    <x v="0"/>
    <d v="2022-05-06T00:00:00"/>
    <x v="0"/>
    <s v="Sin Realizar"/>
    <s v="Johana De Hoyos De Hoyos"/>
    <d v="2022-05-09T06:25:00"/>
    <s v="https://drive.google.com/drive/folders/1bQ3kr0uvjun94DrR5gCT2s83IHd1nlx0?usp=sharing"/>
    <m/>
    <s v="Aprobado"/>
    <s v="checked"/>
    <s v="Aprobado"/>
    <s v="checked"/>
    <s v="Aprobado"/>
    <n v="126"/>
    <s v="Aprobado"/>
    <n v="47"/>
    <s v="Aprobado"/>
    <s v="checked"/>
    <s v="Aprobado"/>
    <s v="checked"/>
    <s v="Aprobado"/>
    <m/>
    <m/>
    <m/>
    <s v="Johana De Hoyos De Hoyos"/>
    <d v="2022-06-13T07:46:00"/>
    <s v="Viviana Verdeza"/>
    <d v="2022-05-27T17:15:00"/>
    <n v="1"/>
    <n v="1"/>
    <n v="1"/>
    <n v="1"/>
    <n v="1"/>
    <n v="1"/>
    <n v="1"/>
    <n v="1"/>
    <n v="1"/>
    <n v="1"/>
    <n v="1"/>
    <n v="1"/>
  </r>
  <r>
    <s v="Reporte Coordinadora Viviana Verdeza.xlsx"/>
    <x v="1"/>
    <x v="27"/>
    <s v="Sucre"/>
    <s v="SINCELEJO"/>
    <x v="193"/>
    <n v="270001001288"/>
    <n v="152"/>
    <d v="2022-04-06T00:00:00"/>
    <d v="1899-12-30T04:00:00"/>
    <x v="0"/>
    <s v="La rector confirma participación de la IE en el componente de consolidación"/>
    <d v="2022-04-20T00:00:00"/>
    <d v="2022-05-19T00:00:00"/>
    <s v="Queda pendiente para el día 2 prueba dos grupos completos de los  grados 6 y 9. Los docentes de la sede no están actualmente  aplicando las fichas por lo tanto no se  llevara a cabo la actividad de observación de clase"/>
    <d v="2022-04-20T00:00:00"/>
    <x v="0"/>
    <d v="2022-04-20T00:00:00"/>
    <x v="0"/>
    <d v="2022-04-20T00:00:00"/>
    <x v="0"/>
    <d v="2022-04-20T00:00:00"/>
    <x v="0"/>
    <d v="2022-04-20T00:00:00"/>
    <x v="0"/>
    <d v="2022-05-06T00:00:00"/>
    <x v="0"/>
    <d v="2022-05-17T00:00:00"/>
    <x v="0"/>
    <d v="2022-04-20T00:00:00"/>
    <x v="0"/>
    <d v="2022-04-20T00:00:00"/>
    <x v="0"/>
    <m/>
    <x v="0"/>
    <d v="2022-05-10T00:00:00"/>
    <x v="0"/>
    <s v="Sin Realizar"/>
    <s v="Johana De Hoyos De Hoyos"/>
    <d v="2022-06-03T08:35:00"/>
    <s v="https://drive.google.com/drive/folders/1hJGfBVhJOdDmA-a-V5eMUNMZi3qZ7j07?usp=sharing"/>
    <m/>
    <s v="Aprobado"/>
    <s v="checked"/>
    <s v="Aprobado"/>
    <s v="checked"/>
    <s v="Aprobado"/>
    <n v="82"/>
    <s v="Aprobado"/>
    <n v="30"/>
    <s v="Aprobado"/>
    <s v="checked"/>
    <s v="Aprobado"/>
    <s v="checked"/>
    <s v="Aprobado"/>
    <m/>
    <m/>
    <m/>
    <s v="Johana De Hoyos De Hoyos"/>
    <d v="2022-06-13T07:46:00"/>
    <s v="Viviana Verdeza"/>
    <d v="2022-05-27T17:15:00"/>
    <n v="1"/>
    <n v="1"/>
    <n v="1"/>
    <n v="1"/>
    <n v="1"/>
    <n v="1"/>
    <n v="1"/>
    <n v="1"/>
    <n v="1"/>
    <n v="1"/>
    <n v="1"/>
    <n v="1"/>
  </r>
  <r>
    <s v="Reporte Coordinadora Viviana Verdeza.xlsx"/>
    <x v="1"/>
    <x v="27"/>
    <s v="Sucre"/>
    <s v="SINCELEJO"/>
    <x v="194"/>
    <n v="170001003847"/>
    <n v="153"/>
    <d v="2022-04-13T00:00:00"/>
    <d v="1899-12-30T04:11:00"/>
    <x v="0"/>
    <s v="Se concreta fecha de primera visita y se agenda una próxima llamada para realizar la actualización de datos de la sede"/>
    <d v="2022-04-25T00:00:00"/>
    <d v="2022-05-19T00:00:00"/>
    <s v="Algunos inconvenientes presentados en los equipos que estaban desactualizados  y un bloqueo constante en el formulario de la encuesta no permitió que la actividad con los estudiantes se realizara con normalidad por lo que se deja pendiente realizar la prueba a un grupo de sexto y dos grupos de noveno. Se reprogramo entrevista al líder del área de informática al igual que la revisión de equipos. Debido a las dinámicas de la IE  se debió reprogramar el taller de PC para los docentes de la jornada mañana. "/>
    <d v="2022-04-25T00:00:00"/>
    <x v="0"/>
    <d v="2022-04-25T00:00:00"/>
    <x v="0"/>
    <d v="2022-04-25T00:00:00"/>
    <x v="0"/>
    <d v="2022-04-25T00:00:00"/>
    <x v="0"/>
    <d v="2022-04-25T00:00:00"/>
    <x v="0"/>
    <d v="2022-05-06T00:00:00"/>
    <x v="0"/>
    <d v="2022-05-18T00:00:00"/>
    <x v="0"/>
    <d v="2022-05-06T00:00:00"/>
    <x v="0"/>
    <d v="2022-05-06T00:00:00"/>
    <x v="0"/>
    <d v="2022-05-17T00:00:00"/>
    <x v="1"/>
    <d v="2022-05-06T00:00:00"/>
    <x v="0"/>
    <s v="Sin Realizar"/>
    <s v="Johana De Hoyos De Hoyos"/>
    <d v="2022-05-19T08:24:00"/>
    <s v="https://drive.google.com/drive/folders/1wcY4eEzWN2J-VDzj6Wi0YRi_4rYmjsVV?usp=sharing"/>
    <m/>
    <s v="Aprobado"/>
    <s v="checked"/>
    <s v="Aprobado"/>
    <s v="checked"/>
    <s v="Aprobado"/>
    <n v="107"/>
    <s v="Aprobado"/>
    <n v="76"/>
    <s v="Aprobado"/>
    <s v="checked"/>
    <s v="Aprobado"/>
    <s v="checked"/>
    <s v="Aprobado"/>
    <m/>
    <m/>
    <m/>
    <s v="Johana De Hoyos De Hoyos"/>
    <d v="2022-06-13T07:46:00"/>
    <s v="Viviana Verdeza"/>
    <d v="2022-05-27T17:15:00"/>
    <n v="1"/>
    <n v="1"/>
    <n v="1"/>
    <n v="1"/>
    <n v="1"/>
    <n v="1"/>
    <n v="1"/>
    <n v="1"/>
    <n v="1"/>
    <n v="1"/>
    <n v="1"/>
    <n v="1"/>
  </r>
  <r>
    <s v="Reporte Coordinadora Viviana Verdeza.xlsx"/>
    <x v="1"/>
    <x v="27"/>
    <s v="Sucre"/>
    <s v="SINCELEJO"/>
    <x v="195"/>
    <n v="270001000125"/>
    <n v="154"/>
    <d v="2022-04-13T00:00:00"/>
    <d v="1899-12-30T04:26:00"/>
    <x v="0"/>
    <s v="La rectora solicita de ser posible que la reunión con directivos sea virtual"/>
    <d v="2022-04-29T00:00:00"/>
    <d v="2022-05-06T00:00:00"/>
    <s v="La sede no cuenta con internet. Se les solicita a los docentes llenar sus encuesta hasta el 5 de Mayo"/>
    <d v="2022-04-29T00:00:00"/>
    <x v="0"/>
    <d v="2022-04-29T00:00:00"/>
    <x v="0"/>
    <d v="2022-05-29T00:00:00"/>
    <x v="0"/>
    <d v="2022-05-29T00:00:00"/>
    <x v="0"/>
    <d v="2022-05-29T00:00:00"/>
    <x v="0"/>
    <d v="2022-05-29T00:00:00"/>
    <x v="0"/>
    <d v="2022-05-05T00:00:00"/>
    <x v="0"/>
    <d v="2022-05-29T00:00:00"/>
    <x v="0"/>
    <d v="2022-05-29T00:00:00"/>
    <x v="0"/>
    <m/>
    <x v="0"/>
    <d v="2022-05-06T00:00:00"/>
    <x v="0"/>
    <s v="Sin Realizar"/>
    <s v="Johana De Hoyos De Hoyos"/>
    <d v="2022-05-09T06:25:00"/>
    <s v="https://drive.google.com/drive/folders/1J3A2vrZyVWYcU5FNgEErM2iEGTgNM1Hk?usp=sharing"/>
    <m/>
    <s v="Aprobado"/>
    <s v="checked"/>
    <s v="Aprobado"/>
    <s v="checked"/>
    <s v="Aprobado"/>
    <n v="91"/>
    <s v="Aprobado"/>
    <n v="17"/>
    <s v="Aprobado"/>
    <s v="checked"/>
    <s v="Aprobado"/>
    <s v="checked"/>
    <s v="Aprobado"/>
    <m/>
    <m/>
    <s v="No coincide registros de encuesta estudiantes en el formulario con # reportado en airtable"/>
    <s v="Johana De Hoyos De Hoyos"/>
    <d v="2022-06-15T16:28:00"/>
    <s v="Viviana Verdeza"/>
    <d v="2022-06-10T19:16:00"/>
    <n v="1"/>
    <n v="1"/>
    <n v="1"/>
    <n v="1"/>
    <n v="1"/>
    <n v="1"/>
    <n v="1"/>
    <n v="1"/>
    <n v="1"/>
    <n v="1"/>
    <n v="1"/>
    <n v="1"/>
  </r>
  <r>
    <s v="Reporte Coordinadora Viviana Verdeza.xlsx"/>
    <x v="1"/>
    <x v="28"/>
    <s v="Antioquia"/>
    <s v="BELLO"/>
    <x v="196"/>
    <n v="105088001512"/>
    <n v="162"/>
    <d v="2022-04-08T00:00:00"/>
    <d v="1899-12-30T08:00:00"/>
    <x v="0"/>
    <s v="Ninguna"/>
    <d v="2022-04-26T00:00:00"/>
    <d v="2022-05-04T00:00:00"/>
    <s v="No se logra presentar el programa a las y los docentes por falta de agendamiento institucional"/>
    <d v="2022-04-26T00:00:00"/>
    <x v="0"/>
    <d v="2022-04-26T00:00:00"/>
    <x v="0"/>
    <d v="2022-04-26T00:00:00"/>
    <x v="0"/>
    <d v="2022-05-04T00:00:00"/>
    <x v="0"/>
    <d v="2022-05-04T00:00:00"/>
    <x v="0"/>
    <d v="2022-05-04T00:00:00"/>
    <x v="0"/>
    <d v="2022-04-26T00:00:00"/>
    <x v="0"/>
    <d v="2022-04-26T00:00:00"/>
    <x v="0"/>
    <d v="2022-04-26T00:00:00"/>
    <x v="0"/>
    <m/>
    <x v="0"/>
    <d v="2022-04-26T00:00:00"/>
    <x v="0"/>
    <s v="Realizado"/>
    <s v="Juan Diego Botero"/>
    <d v="2022-05-05T08:10:00"/>
    <s v="https://drive.google.com/drive/folders/1djsjXBs4dP9_hrPrfsWT4Ehns66TPP6R?usp=sharing"/>
    <m/>
    <s v="Aprobado"/>
    <s v="checked"/>
    <s v="Aprobado"/>
    <s v="checked"/>
    <s v="Aprobado"/>
    <n v="156"/>
    <s v="Aprobado"/>
    <n v="38"/>
    <s v="Aprobado"/>
    <s v="checked"/>
    <s v="Aprobado"/>
    <s v="checked"/>
    <s v="Aprobado"/>
    <m/>
    <m/>
    <m/>
    <s v="Juan Diego Botero"/>
    <d v="2022-05-13T18:26:00"/>
    <s v="Viviana Verdeza"/>
    <d v="2022-05-17T13:50:00"/>
    <n v="1"/>
    <n v="1"/>
    <n v="1"/>
    <n v="1"/>
    <n v="1"/>
    <n v="1"/>
    <n v="1"/>
    <n v="1"/>
    <n v="1"/>
    <n v="1"/>
    <n v="1"/>
    <n v="1"/>
  </r>
  <r>
    <s v="Reporte Coordinadora Viviana Verdeza.xlsx"/>
    <x v="1"/>
    <x v="28"/>
    <s v="Antioquia"/>
    <s v="BELLO"/>
    <x v="197"/>
    <n v="105088000273"/>
    <n v="163"/>
    <d v="2022-04-06T00:00:00"/>
    <d v="1899-12-30T09:30:00"/>
    <x v="0"/>
    <s v="Ninguna"/>
    <d v="2022-04-28T00:00:00"/>
    <d v="2022-05-04T00:00:00"/>
    <s v="Se hizo la presentación a docentes jornada Am, se programa segunda visita con docentes jornada Pm"/>
    <d v="2022-04-28T00:00:00"/>
    <x v="0"/>
    <d v="2022-04-28T00:00:00"/>
    <x v="0"/>
    <d v="2022-04-28T00:00:00"/>
    <x v="0"/>
    <d v="2022-04-28T00:00:00"/>
    <x v="0"/>
    <d v="2022-04-28T00:00:00"/>
    <x v="0"/>
    <d v="2022-04-28T00:00:00"/>
    <x v="0"/>
    <d v="2022-04-28T00:00:00"/>
    <x v="0"/>
    <d v="2022-04-28T00:00:00"/>
    <x v="0"/>
    <d v="2022-04-28T00:00:00"/>
    <x v="0"/>
    <d v="2022-05-04T00:00:00"/>
    <x v="1"/>
    <d v="2022-04-28T00:00:00"/>
    <x v="0"/>
    <s v="Realizado"/>
    <s v="Juan Diego Botero"/>
    <d v="2022-05-05T08:10:00"/>
    <s v="https://drive.google.com/drive/folders/1IMkAu6MbA5ujEfCQEpc9OcKLvAAN2dF_?usp=sharing"/>
    <m/>
    <s v="Aprobado"/>
    <s v="checked"/>
    <s v="Aprobado"/>
    <s v="checked"/>
    <s v="Aprobado"/>
    <n v="138"/>
    <s v="Aprobado"/>
    <n v="22"/>
    <s v="Aprobado"/>
    <s v="checked"/>
    <s v="Aprobado"/>
    <s v="checked"/>
    <s v="Aprobado"/>
    <m/>
    <m/>
    <m/>
    <s v="Juan Diego Botero"/>
    <d v="2022-06-01T12:24:00"/>
    <s v="Viviana Verdeza"/>
    <d v="2022-05-17T13:50:00"/>
    <n v="1"/>
    <n v="1"/>
    <n v="1"/>
    <n v="1"/>
    <n v="1"/>
    <n v="1"/>
    <n v="1"/>
    <n v="1"/>
    <n v="1"/>
    <n v="1"/>
    <n v="1"/>
    <n v="1"/>
  </r>
  <r>
    <s v="Reporte Coordinadora Viviana Verdeza.xlsx"/>
    <x v="1"/>
    <x v="28"/>
    <s v="Antioquia"/>
    <s v="BELLO"/>
    <x v="198"/>
    <n v="305088002950"/>
    <n v="164"/>
    <d v="2022-04-06T00:00:00"/>
    <d v="1899-12-30T09:44:00"/>
    <x v="0"/>
    <s v="Ninguna"/>
    <d v="2022-05-11T00:00:00"/>
    <m/>
    <s v="Se ha intentando en muchas ocasiones planear el día de la visita, sin embargo, el rector siempre manifiesta diferentes ocupaciones e impedimentos. "/>
    <d v="2022-05-11T00:00:00"/>
    <x v="0"/>
    <d v="2022-05-11T00:00:00"/>
    <x v="0"/>
    <d v="2022-05-11T00:00:00"/>
    <x v="0"/>
    <d v="2022-05-11T00:00:00"/>
    <x v="0"/>
    <d v="2022-05-12T00:00:00"/>
    <x v="0"/>
    <d v="2022-05-11T00:00:00"/>
    <x v="0"/>
    <d v="2022-05-11T00:00:00"/>
    <x v="0"/>
    <d v="2022-05-11T00:00:00"/>
    <x v="0"/>
    <d v="2022-05-11T00:00:00"/>
    <x v="0"/>
    <m/>
    <x v="0"/>
    <d v="2022-05-11T00:00:00"/>
    <x v="0"/>
    <s v="Realizado"/>
    <s v="Juan Diego Botero"/>
    <d v="2022-05-13T14:05:00"/>
    <s v="https://drive.google.com/drive/folders/1QZOi__4jrrBHD1SeSjdPGQvCcKnNdfV0?usp=sharing"/>
    <m/>
    <s v="Aprobado"/>
    <s v="checked"/>
    <s v="Aprobado"/>
    <s v="checked"/>
    <s v="Aprobado"/>
    <n v="135"/>
    <s v="Aprobado"/>
    <n v="41"/>
    <s v="Aprobado"/>
    <s v="checked"/>
    <s v="Aprobado"/>
    <s v="checked"/>
    <s v="Aprobado"/>
    <m/>
    <m/>
    <m/>
    <s v="Viviana Verdeza"/>
    <d v="2022-05-17T12:18:00"/>
    <s v="Viviana Verdeza"/>
    <d v="2022-05-27T17:20:00"/>
    <n v="1"/>
    <n v="1"/>
    <n v="1"/>
    <n v="1"/>
    <n v="1"/>
    <n v="1"/>
    <n v="1"/>
    <n v="1"/>
    <n v="1"/>
    <n v="1"/>
    <n v="1"/>
    <n v="1"/>
  </r>
  <r>
    <s v="Reporte Coordinadora Viviana Verdeza.xlsx"/>
    <x v="1"/>
    <x v="28"/>
    <s v="Antioquia"/>
    <s v="BELLO"/>
    <x v="199"/>
    <n v="105088002993"/>
    <n v="165"/>
    <d v="2022-04-06T00:00:00"/>
    <d v="1899-12-30T12:29:00"/>
    <x v="0"/>
    <s v="Ninguna"/>
    <d v="2022-04-25T00:00:00"/>
    <m/>
    <s v="Ninguna"/>
    <d v="2022-04-25T00:00:00"/>
    <x v="0"/>
    <d v="2022-04-25T00:00:00"/>
    <x v="0"/>
    <d v="2022-04-25T00:00:00"/>
    <x v="0"/>
    <d v="2022-04-25T00:00:00"/>
    <x v="0"/>
    <d v="2022-04-25T00:00:00"/>
    <x v="0"/>
    <d v="2022-04-25T00:00:00"/>
    <x v="0"/>
    <d v="2022-04-25T00:00:00"/>
    <x v="0"/>
    <d v="2022-04-25T00:00:00"/>
    <x v="0"/>
    <d v="2022-04-25T00:00:00"/>
    <x v="0"/>
    <m/>
    <x v="0"/>
    <d v="2022-04-25T00:00:00"/>
    <x v="0"/>
    <s v="Realizado"/>
    <s v="Juan Diego Botero"/>
    <d v="2022-05-05T08:10:00"/>
    <s v="https://drive.google.com/drive/folders/1rjtd-02IHcQIu5r7aAvG7BtDdqPiZpli?usp=sharing"/>
    <m/>
    <s v="Aprobado"/>
    <s v="checked"/>
    <s v="Aprobado"/>
    <s v="checked"/>
    <s v="Aprobado"/>
    <n v="163"/>
    <s v="Aprobado"/>
    <n v="42"/>
    <s v="Aprobado"/>
    <s v="checked"/>
    <s v="Aprobado"/>
    <s v="checked"/>
    <s v="Aprobado"/>
    <m/>
    <m/>
    <s v="No hay la cantidad suficiente directivos en el encuesta-No coincide registros de encuesta estudiantes en el formulario con # reportado en airtable"/>
    <s v="Juan Diego Botero"/>
    <d v="2022-05-13T18:26:00"/>
    <s v="Viviana Verdeza"/>
    <d v="2022-05-17T12:34:00"/>
    <n v="1"/>
    <n v="1"/>
    <n v="1"/>
    <n v="1"/>
    <n v="1"/>
    <n v="1"/>
    <n v="1"/>
    <n v="1"/>
    <n v="1"/>
    <n v="1"/>
    <n v="1"/>
    <n v="1"/>
  </r>
  <r>
    <s v="Reporte Coordinadora Viviana Verdeza.xlsx"/>
    <x v="1"/>
    <x v="28"/>
    <s v="Antioquia"/>
    <s v="BELLO"/>
    <x v="200"/>
    <n v="105088002829"/>
    <n v="166"/>
    <d v="2022-04-06T00:00:00"/>
    <d v="1899-12-30T11:47:00"/>
    <x v="0"/>
    <s v="Ninguna"/>
    <d v="2022-04-19T00:00:00"/>
    <m/>
    <s v="Se agenda visita de observación de aula, sin embargo, la docente la aplaza por dificultades eléctricas en la sala y goteras en el aula. "/>
    <d v="2022-04-19T00:00:00"/>
    <x v="0"/>
    <d v="2022-04-19T00:00:00"/>
    <x v="0"/>
    <d v="2022-04-19T00:00:00"/>
    <x v="0"/>
    <d v="2022-04-19T00:00:00"/>
    <x v="0"/>
    <d v="2022-04-19T00:00:00"/>
    <x v="0"/>
    <d v="2022-04-19T00:00:00"/>
    <x v="0"/>
    <d v="2022-04-19T00:00:00"/>
    <x v="0"/>
    <d v="2022-04-19T00:00:00"/>
    <x v="0"/>
    <d v="2022-04-19T00:00:00"/>
    <x v="0"/>
    <m/>
    <x v="0"/>
    <d v="2022-04-19T00:00:00"/>
    <x v="0"/>
    <s v="Realizado"/>
    <s v="Juan Diego Botero"/>
    <d v="2022-05-09T15:20:00"/>
    <s v="https://drive.google.com/drive/folders/12NKJ1_x9tNPhDffmKxWjItcFVE4jmdpi?usp=sharing"/>
    <m/>
    <s v="Aprobado"/>
    <s v="checked"/>
    <s v="Aprobado"/>
    <s v="checked"/>
    <s v="Aprobado"/>
    <n v="108"/>
    <s v="Aprobado"/>
    <n v="32"/>
    <s v="Aprobado"/>
    <s v="checked"/>
    <s v="Aprobado"/>
    <s v="checked"/>
    <s v="Aprobado"/>
    <m/>
    <m/>
    <m/>
    <s v="Juan Diego Botero"/>
    <d v="2022-05-13T18:26:00"/>
    <s v="Viviana Verdeza"/>
    <d v="2022-05-17T13:51:00"/>
    <n v="1"/>
    <n v="1"/>
    <n v="1"/>
    <n v="1"/>
    <n v="1"/>
    <n v="1"/>
    <n v="1"/>
    <n v="1"/>
    <n v="1"/>
    <n v="1"/>
    <n v="1"/>
    <n v="1"/>
  </r>
  <r>
    <s v="Reporte Coordinadora Viviana Verdeza.xlsx"/>
    <x v="1"/>
    <x v="28"/>
    <s v="Antioquia"/>
    <s v="BELLO"/>
    <x v="201"/>
    <n v="205088000430"/>
    <n v="167"/>
    <d v="2022-04-06T00:00:00"/>
    <d v="1899-12-30T12:00:00"/>
    <x v="0"/>
    <s v="Ninguna"/>
    <d v="2022-04-22T00:00:00"/>
    <m/>
    <s v="4 docentes no son de la sede principal, el quinto es el coordinador, los otros 2 docentes pertenecen a la principal pero no están aplicando fichas."/>
    <d v="2022-04-22T00:00:00"/>
    <x v="0"/>
    <d v="2022-04-22T00:00:00"/>
    <x v="0"/>
    <d v="2022-04-22T00:00:00"/>
    <x v="0"/>
    <d v="2022-04-22T00:00:00"/>
    <x v="0"/>
    <d v="2022-04-22T00:00:00"/>
    <x v="0"/>
    <d v="2022-04-22T00:00:00"/>
    <x v="0"/>
    <d v="2022-04-22T00:00:00"/>
    <x v="0"/>
    <d v="2022-04-22T00:00:00"/>
    <x v="0"/>
    <d v="2022-04-22T00:00:00"/>
    <x v="0"/>
    <m/>
    <x v="0"/>
    <d v="2022-04-22T00:00:00"/>
    <x v="0"/>
    <s v="Realizado"/>
    <s v="Juan Diego Botero"/>
    <d v="2022-05-05T08:10:00"/>
    <s v="https://drive.google.com/drive/folders/1XXYHYePZPZ9gpeRHxLegzNCJdBUuMvgx?usp=sharing"/>
    <m/>
    <s v="Aprobado"/>
    <s v="checked"/>
    <s v="Aprobado"/>
    <s v="checked"/>
    <s v="Aprobado"/>
    <n v="50"/>
    <s v="Aprobado"/>
    <n v="15"/>
    <s v="Aprobado"/>
    <s v="checked"/>
    <s v="Aprobado"/>
    <s v="checked"/>
    <s v="Aprobado"/>
    <m/>
    <m/>
    <m/>
    <s v="Juan Diego Botero"/>
    <d v="2022-05-31T10:53:00"/>
    <s v="Viviana Verdeza"/>
    <d v="2022-05-17T13:51:00"/>
    <n v="1"/>
    <n v="1"/>
    <n v="1"/>
    <n v="1"/>
    <n v="1"/>
    <n v="1"/>
    <n v="1"/>
    <n v="1"/>
    <n v="1"/>
    <n v="1"/>
    <n v="1"/>
    <n v="1"/>
  </r>
  <r>
    <s v="Reporte Coordinadora Viviana Verdeza.xlsx"/>
    <x v="1"/>
    <x v="28"/>
    <s v="Antioquia"/>
    <s v="  Medellín"/>
    <x v="202"/>
    <n v="205001007735"/>
    <n v="168"/>
    <d v="2022-04-06T00:00:00"/>
    <d v="1899-12-30T12:15:00"/>
    <x v="0"/>
    <s v="Ninguna"/>
    <d v="2022-04-27T00:00:00"/>
    <m/>
    <s v="Ninguna"/>
    <d v="2022-04-27T00:00:00"/>
    <x v="0"/>
    <d v="2022-04-27T00:00:00"/>
    <x v="0"/>
    <d v="2022-04-27T00:00:00"/>
    <x v="0"/>
    <d v="2022-04-27T00:00:00"/>
    <x v="0"/>
    <d v="2022-04-27T00:00:00"/>
    <x v="0"/>
    <d v="2022-04-27T00:00:00"/>
    <x v="0"/>
    <d v="2022-04-27T00:00:00"/>
    <x v="0"/>
    <d v="2022-04-27T00:00:00"/>
    <x v="0"/>
    <d v="2022-04-27T00:00:00"/>
    <x v="0"/>
    <m/>
    <x v="0"/>
    <d v="2022-04-27T00:00:00"/>
    <x v="0"/>
    <s v="Realizado"/>
    <s v="Juan Diego Botero"/>
    <d v="2022-05-05T08:10:00"/>
    <s v="https://drive.google.com/drive/folders/1UVHl7N0rQA0zWv9fRF6qUKjNIJS10pKi?usp=sharing"/>
    <m/>
    <s v="Aprobado"/>
    <s v="checked"/>
    <s v="Aprobado"/>
    <s v="checked"/>
    <s v="Aprobado"/>
    <n v="91"/>
    <s v="Aprobado"/>
    <n v="18"/>
    <s v="Aprobado"/>
    <s v="checked"/>
    <s v="Aprobado"/>
    <s v="checked"/>
    <s v="Aprobado"/>
    <m/>
    <m/>
    <m/>
    <s v="Viviana Verdeza"/>
    <d v="2022-06-10T19:44:00"/>
    <s v="Viviana Verdeza"/>
    <d v="2022-05-17T13:58:00"/>
    <n v="1"/>
    <n v="1"/>
    <n v="1"/>
    <n v="1"/>
    <n v="1"/>
    <n v="1"/>
    <n v="1"/>
    <n v="1"/>
    <n v="1"/>
    <n v="1"/>
    <n v="1"/>
    <n v="1"/>
  </r>
  <r>
    <s v="Reporte Coordinadora Viviana Verdeza.xlsx"/>
    <x v="1"/>
    <x v="29"/>
    <s v="Norte de Santander"/>
    <s v="Cúcuta"/>
    <x v="203"/>
    <n v="354001007714"/>
    <n v="176"/>
    <d v="2022-04-04T00:00:00"/>
    <d v="1899-12-30T10:00:00"/>
    <x v="0"/>
    <s v="Ninguna"/>
    <d v="2022-04-19T00:00:00"/>
    <d v="2022-04-26T00:00:00"/>
    <s v="IE no cuenta con conectividad"/>
    <d v="2022-04-19T00:00:00"/>
    <x v="0"/>
    <d v="2022-04-19T00:00:00"/>
    <x v="0"/>
    <d v="2022-04-19T00:00:00"/>
    <x v="0"/>
    <d v="2022-04-19T00:00:00"/>
    <x v="0"/>
    <d v="2022-04-19T00:00:00"/>
    <x v="0"/>
    <d v="2022-04-19T00:00:00"/>
    <x v="0"/>
    <d v="2022-04-19T00:00:00"/>
    <x v="0"/>
    <d v="2022-04-19T00:00:00"/>
    <x v="0"/>
    <d v="2022-04-19T00:00:00"/>
    <x v="0"/>
    <m/>
    <x v="0"/>
    <d v="2022-04-19T00:00:00"/>
    <x v="0"/>
    <s v="Sin Realizar"/>
    <s v="Lina Fernanda Ortega Bermón"/>
    <d v="2022-05-11T21:52:00"/>
    <s v="https://drive.google.com/drive/folders/1uxtimI-CaOOsyb2chmB2xEwwi75c63cG"/>
    <m/>
    <s v="Aprobado"/>
    <s v="checked"/>
    <s v="Aprobado"/>
    <s v="checked"/>
    <s v="Aprobado"/>
    <n v="63"/>
    <s v="Aprobado"/>
    <n v="37"/>
    <s v="Aprobado"/>
    <s v="checked"/>
    <s v="Aprobado"/>
    <s v="checked"/>
    <s v="Aprobado"/>
    <m/>
    <m/>
    <s v="No hay la cantidad suficiente directivos en el encuesta-"/>
    <s v="Lina Fernanda Ortega Bermón"/>
    <d v="2022-05-31T14:48:00"/>
    <s v="Viviana Verdeza"/>
    <d v="2022-05-20T18:51:00"/>
    <n v="1"/>
    <n v="1"/>
    <n v="1"/>
    <n v="1"/>
    <n v="1"/>
    <n v="1"/>
    <n v="1"/>
    <n v="1"/>
    <n v="1"/>
    <n v="1"/>
    <n v="1"/>
    <n v="1"/>
  </r>
  <r>
    <s v="Reporte Coordinadora Viviana Verdeza.xlsx"/>
    <x v="1"/>
    <x v="29"/>
    <s v="Norte de Santander"/>
    <s v="Cúcuta"/>
    <x v="204"/>
    <n v="154001000087"/>
    <n v="177"/>
    <d v="2022-04-04T00:00:00"/>
    <d v="1899-12-30T10:30:00"/>
    <x v="0"/>
    <s v="Ninguna"/>
    <d v="2022-04-27T00:00:00"/>
    <d v="2022-04-28T00:00:00"/>
    <s v="Ninguna"/>
    <d v="2022-04-27T00:00:00"/>
    <x v="0"/>
    <d v="2022-04-30T00:00:00"/>
    <x v="0"/>
    <d v="2022-04-27T00:00:00"/>
    <x v="0"/>
    <d v="2022-04-28T00:00:00"/>
    <x v="0"/>
    <d v="2022-05-02T00:00:00"/>
    <x v="0"/>
    <d v="2022-04-28T00:00:00"/>
    <x v="0"/>
    <d v="2022-04-27T00:00:00"/>
    <x v="0"/>
    <d v="2022-04-28T00:00:00"/>
    <x v="0"/>
    <d v="2022-04-27T00:00:00"/>
    <x v="0"/>
    <m/>
    <x v="0"/>
    <d v="2022-04-27T00:00:00"/>
    <x v="0"/>
    <s v="Sin Realizar"/>
    <s v="Lina Fernanda Ortega Bermón"/>
    <d v="2022-05-11T21:57:00"/>
    <s v="https://drive.google.com/drive/folders/1Sh0SSngLiRkavoQXsTX7814rqAXDLbJ1"/>
    <m/>
    <s v="Aprobado"/>
    <s v="checked"/>
    <s v="Aprobado"/>
    <s v="checked"/>
    <s v="Aprobado"/>
    <n v="63"/>
    <s v="Aprobado"/>
    <n v="17"/>
    <s v="Aprobado"/>
    <s v="checked"/>
    <s v="Aprobado"/>
    <s v="checked"/>
    <s v="Aprobado"/>
    <m/>
    <m/>
    <s v="No coincide registros de encuesta estudiantes en el formulario con # reportado en airtable"/>
    <s v="Lina Fernanda Ortega Bermón"/>
    <d v="2022-06-21T06:40:00"/>
    <s v="Viviana Verdeza"/>
    <d v="2022-05-17T16:26:00"/>
    <n v="1"/>
    <n v="1"/>
    <n v="1"/>
    <n v="1"/>
    <n v="1"/>
    <n v="1"/>
    <n v="1"/>
    <n v="1"/>
    <n v="1"/>
    <n v="1"/>
    <n v="1"/>
    <n v="1"/>
  </r>
  <r>
    <s v="Reporte Coordinadora Viviana Verdeza.xlsx"/>
    <x v="1"/>
    <x v="29"/>
    <s v="Norte de Santander"/>
    <s v="Cúcuta"/>
    <x v="205"/>
    <n v="254001002815"/>
    <n v="178"/>
    <d v="2022-04-04T00:00:00"/>
    <d v="1899-12-30T14:00:00"/>
    <x v="0"/>
    <s v="IE en zona rural, sin señal ,sin conectividad, y zona de conflicto armado"/>
    <d v="2022-04-21T00:00:00"/>
    <d v="2022-04-21T00:00:00"/>
    <s v="IE en zona rural, sin señal ,sin conectividad, y zona de conflicto armado"/>
    <d v="2022-04-21T00:00:00"/>
    <x v="0"/>
    <d v="2022-04-21T00:00:00"/>
    <x v="0"/>
    <d v="2022-04-21T00:00:00"/>
    <x v="0"/>
    <d v="2022-04-21T00:00:00"/>
    <x v="0"/>
    <d v="2022-04-21T00:00:00"/>
    <x v="0"/>
    <d v="2022-04-21T00:00:00"/>
    <x v="0"/>
    <d v="2022-04-21T00:00:00"/>
    <x v="0"/>
    <d v="2022-04-21T00:00:00"/>
    <x v="0"/>
    <d v="2022-04-21T00:00:00"/>
    <x v="0"/>
    <m/>
    <x v="0"/>
    <d v="2022-04-21T00:00:00"/>
    <x v="0"/>
    <s v="Sin Realizar"/>
    <s v="Lina Fernanda Ortega Bermón"/>
    <d v="2022-05-04T11:14:00"/>
    <s v="https://drive.google.com/drive/folders/1rUsHBNVp03iz9zqPMpmAHBQ9CTouatK4"/>
    <m/>
    <s v="Aprobado"/>
    <s v="checked"/>
    <s v="Aprobado"/>
    <s v="checked"/>
    <s v="Aprobado"/>
    <n v="45"/>
    <s v="Aprobado"/>
    <n v="15"/>
    <s v="Aprobado"/>
    <s v="checked"/>
    <s v="Aprobado"/>
    <s v="checked"/>
    <s v="Aprobado"/>
    <m/>
    <m/>
    <s v="Sede Rural por eso un solo directivo"/>
    <s v="Lina Fernanda Ortega Bermón"/>
    <d v="2022-05-11T22:01:00"/>
    <s v="Viviana Verdeza"/>
    <d v="2022-05-17T16:30:00"/>
    <n v="1"/>
    <n v="1"/>
    <n v="1"/>
    <n v="1"/>
    <n v="1"/>
    <n v="1"/>
    <n v="1"/>
    <n v="1"/>
    <n v="1"/>
    <n v="1"/>
    <n v="1"/>
    <n v="1"/>
  </r>
  <r>
    <s v="Reporte Coordinadora Viviana Verdeza.xlsx"/>
    <x v="1"/>
    <x v="29"/>
    <s v="Norte de Santander"/>
    <s v="Cúcuta"/>
    <x v="206"/>
    <n v="154001000010"/>
    <n v="179"/>
    <d v="2022-04-18T00:00:00"/>
    <d v="1899-12-30T08:00:00"/>
    <x v="0"/>
    <s v="Ninguna"/>
    <d v="2022-04-23T00:00:00"/>
    <d v="2022-04-25T00:00:00"/>
    <s v="Ninguna"/>
    <d v="2022-04-23T00:00:00"/>
    <x v="0"/>
    <d v="2022-04-23T00:00:00"/>
    <x v="0"/>
    <d v="2022-04-23T00:00:00"/>
    <x v="0"/>
    <d v="2022-04-23T00:00:00"/>
    <x v="0"/>
    <d v="2022-04-23T00:00:00"/>
    <x v="0"/>
    <d v="2022-04-23T00:00:00"/>
    <x v="0"/>
    <d v="2022-04-25T00:00:00"/>
    <x v="0"/>
    <d v="2022-04-23T00:00:00"/>
    <x v="0"/>
    <d v="2022-04-23T00:00:00"/>
    <x v="0"/>
    <m/>
    <x v="0"/>
    <d v="2022-04-21T00:00:00"/>
    <x v="0"/>
    <s v="Sin Realizar"/>
    <s v="Lina Fernanda Ortega Bermón"/>
    <d v="2022-05-11T22:01:00"/>
    <s v="https://drive.google.com/drive/folders/1O8h7psw-JOAKVJRM5UkL4qWcF1cVDDzn"/>
    <m/>
    <s v="Aprobado"/>
    <s v="checked"/>
    <s v="Aprobado"/>
    <s v="checked"/>
    <s v="Aprobado"/>
    <n v="153"/>
    <s v="Aprobado"/>
    <n v="31"/>
    <s v="Aprobado"/>
    <s v="checked"/>
    <s v="Aprobado"/>
    <s v="checked"/>
    <s v="Aprobado"/>
    <m/>
    <m/>
    <m/>
    <s v="Lina Fernanda Ortega Bermón"/>
    <d v="2022-06-21T06:40:00"/>
    <s v="Viviana Verdeza"/>
    <d v="2022-05-17T16:31:00"/>
    <n v="1"/>
    <n v="1"/>
    <n v="1"/>
    <n v="1"/>
    <n v="1"/>
    <n v="1"/>
    <n v="1"/>
    <n v="1"/>
    <n v="1"/>
    <n v="1"/>
    <n v="1"/>
    <n v="1"/>
  </r>
  <r>
    <s v="Reporte Coordinadora Viviana Verdeza.xlsx"/>
    <x v="1"/>
    <x v="29"/>
    <s v="Norte de Santander"/>
    <s v="Cúcuta"/>
    <x v="207"/>
    <n v="154001002136"/>
    <n v="180"/>
    <d v="2022-04-05T00:00:00"/>
    <d v="1899-12-30T09:00:00"/>
    <x v="0"/>
    <s v="se realizará reunión directivos el dia 27 de abril"/>
    <d v="2022-04-27T00:00:00"/>
    <d v="2022-04-29T00:00:00"/>
    <s v="Ninguna"/>
    <d v="2022-04-27T00:00:00"/>
    <x v="0"/>
    <d v="2022-05-02T00:00:00"/>
    <x v="0"/>
    <d v="2022-04-28T00:00:00"/>
    <x v="0"/>
    <d v="2022-04-29T00:00:00"/>
    <x v="0"/>
    <d v="2022-05-02T00:00:00"/>
    <x v="0"/>
    <d v="2022-04-29T00:00:00"/>
    <x v="0"/>
    <d v="2022-04-28T00:00:00"/>
    <x v="0"/>
    <d v="2022-05-29T00:00:00"/>
    <x v="0"/>
    <d v="2022-05-03T00:00:00"/>
    <x v="0"/>
    <m/>
    <x v="0"/>
    <d v="2022-04-28T00:00:00"/>
    <x v="0"/>
    <s v="Sin Realizar"/>
    <s v="Lina Fernanda Ortega Bermón"/>
    <d v="2022-05-11T22:03:00"/>
    <s v="https://drive.google.com/drive/folders/1vfA5zgyzLnFGHJtbnJMMM1gX2lTdguei"/>
    <m/>
    <s v="Aprobado"/>
    <s v="checked"/>
    <s v="Aprobado"/>
    <s v="checked"/>
    <s v="Aprobado"/>
    <n v="69"/>
    <s v="Aprobado"/>
    <n v="16"/>
    <s v="Aprobado"/>
    <s v="checked"/>
    <s v="Aprobado"/>
    <s v="checked"/>
    <s v="Aprobado"/>
    <m/>
    <m/>
    <m/>
    <s v="Lina Fernanda Ortega Bermón"/>
    <d v="2022-06-15T08:42:00"/>
    <s v="Viviana Verdeza"/>
    <d v="2022-05-17T16:32:00"/>
    <n v="1"/>
    <n v="1"/>
    <n v="1"/>
    <n v="1"/>
    <n v="1"/>
    <n v="1"/>
    <n v="1"/>
    <n v="1"/>
    <n v="1"/>
    <n v="1"/>
    <n v="1"/>
    <n v="1"/>
  </r>
  <r>
    <s v="Reporte Coordinadora Viviana Verdeza.xlsx"/>
    <x v="1"/>
    <x v="29"/>
    <s v="Norte de Santander"/>
    <s v="Cúcuta"/>
    <x v="208"/>
    <n v="154001000095"/>
    <n v="181"/>
    <d v="2022-04-05T00:00:00"/>
    <d v="1899-12-30T09:30:00"/>
    <x v="0"/>
    <s v="Ninguna"/>
    <d v="2022-04-22T00:00:00"/>
    <d v="2022-05-05T00:00:00"/>
    <s v="se programa taller a docentes y socializacion para el dia 5 de mayo en cada una de las jornadas"/>
    <d v="2022-04-22T00:00:00"/>
    <x v="0"/>
    <d v="2022-05-06T00:00:00"/>
    <x v="0"/>
    <d v="2022-04-22T00:00:00"/>
    <x v="0"/>
    <d v="2022-05-05T00:00:00"/>
    <x v="0"/>
    <d v="2022-05-06T00:00:00"/>
    <x v="0"/>
    <d v="2022-05-05T00:00:00"/>
    <x v="0"/>
    <d v="2022-04-22T00:00:00"/>
    <x v="0"/>
    <d v="2022-04-22T00:00:00"/>
    <x v="0"/>
    <d v="2022-04-22T00:00:00"/>
    <x v="0"/>
    <d v="2022-05-05T00:00:00"/>
    <x v="1"/>
    <d v="2022-04-26T00:00:00"/>
    <x v="0"/>
    <s v="Sin Realizar"/>
    <s v="Lina Fernanda Ortega Bermón"/>
    <d v="2022-05-13T16:34:00"/>
    <s v="https://drive.google.com/drive/folders/1NNhQOp1NRt5K72z41n_37YoZ8EJ97jTR"/>
    <m/>
    <s v="Aprobado"/>
    <s v="checked"/>
    <s v="Aprobado"/>
    <s v="checked"/>
    <s v="Aprobado"/>
    <n v="148"/>
    <s v="Aprobado"/>
    <n v="35"/>
    <s v="Aprobado"/>
    <s v="checked"/>
    <s v="Aprobado"/>
    <s v="checked"/>
    <s v="Aprobado"/>
    <m/>
    <m/>
    <s v="No hay la cantidad suficiente directivos en el encuesta"/>
    <s v="Lina Fernanda Ortega Bermón"/>
    <d v="2022-06-15T08:43:00"/>
    <s v="Viviana Verdeza"/>
    <d v="2022-05-20T18:51:00"/>
    <n v="1"/>
    <n v="1"/>
    <n v="1"/>
    <n v="1"/>
    <n v="1"/>
    <n v="1"/>
    <n v="1"/>
    <n v="1"/>
    <n v="1"/>
    <n v="1"/>
    <n v="1"/>
    <n v="1"/>
  </r>
  <r>
    <s v="Reporte Coordinadora Viviana Verdeza.xlsx"/>
    <x v="1"/>
    <x v="29"/>
    <s v="Norte de Santander"/>
    <s v="Cúcuta"/>
    <x v="209"/>
    <n v="254001003323"/>
    <n v="182"/>
    <d v="2022-04-04T00:00:00"/>
    <d v="1899-12-30T10:00:00"/>
    <x v="0"/>
    <s v="Ninguna"/>
    <d v="2022-04-22T00:00:00"/>
    <d v="2022-05-12T00:00:00"/>
    <s v="se confirma fecha ultima visita para actividades pendientes para el dia 12 de mayo 2022"/>
    <d v="2022-04-26T00:00:00"/>
    <x v="0"/>
    <d v="2022-05-12T00:00:00"/>
    <x v="0"/>
    <d v="2022-05-12T00:00:00"/>
    <x v="0"/>
    <d v="2022-05-12T00:00:00"/>
    <x v="0"/>
    <d v="2022-05-12T00:00:00"/>
    <x v="0"/>
    <d v="2022-05-12T00:00:00"/>
    <x v="0"/>
    <d v="2022-04-25T00:00:00"/>
    <x v="0"/>
    <d v="2022-04-25T00:00:00"/>
    <x v="0"/>
    <d v="2022-04-22T00:00:00"/>
    <x v="0"/>
    <m/>
    <x v="0"/>
    <d v="2022-05-12T00:00:00"/>
    <x v="0"/>
    <s v="Sin Realizar"/>
    <s v="Lina Fernanda Ortega Bermón"/>
    <d v="2022-05-20T13:48:00"/>
    <s v="https://drive.google.com/drive/folders/1hJ_09prrgAQOln2j53dM-yWtzA5_6KJ6"/>
    <m/>
    <s v="Aprobado"/>
    <s v="checked"/>
    <s v="Aprobado"/>
    <s v="checked"/>
    <s v="Aprobado"/>
    <n v="67"/>
    <s v="Aprobado"/>
    <n v="10"/>
    <s v="Aprobado"/>
    <s v="checked"/>
    <s v="Aprobado"/>
    <s v="checked"/>
    <s v="Aprobado"/>
    <m/>
    <m/>
    <s v="No hay encuesta de directivos de la sede educativa"/>
    <s v="Lina Fernanda Ortega Bermón"/>
    <d v="2022-06-15T08:43:00"/>
    <s v="Viviana Verdeza"/>
    <d v="2022-05-25T10:52:00"/>
    <n v="1"/>
    <n v="1"/>
    <n v="1"/>
    <n v="1"/>
    <n v="1"/>
    <n v="1"/>
    <n v="1"/>
    <n v="1"/>
    <n v="1"/>
    <n v="1"/>
    <n v="1"/>
    <n v="1"/>
  </r>
  <r>
    <s v="Reporte Coordinadora Viviana Verdeza.xlsx"/>
    <x v="1"/>
    <x v="30"/>
    <s v="Valle del Cauca"/>
    <s v="PALMIRA"/>
    <x v="210"/>
    <n v="176520000527"/>
    <n v="183"/>
    <d v="2022-04-05T00:00:00"/>
    <d v="1899-12-30T11:49:00"/>
    <x v="0"/>
    <s v="Rectora solicita primero reunión con ella para socializar proyecto y posteriormente, reunirse con otros directivos y docentes."/>
    <d v="2022-04-19T00:00:00"/>
    <d v="2022-04-29T00:00:00"/>
    <s v="Se realizan las pruebas a los estudiantes y entrevista a líder de área"/>
    <d v="2022-04-19T00:00:00"/>
    <x v="0"/>
    <d v="2022-04-19T00:00:00"/>
    <x v="0"/>
    <d v="2022-04-19T00:00:00"/>
    <x v="0"/>
    <d v="2022-04-21T00:00:00"/>
    <x v="0"/>
    <d v="2022-04-21T00:00:00"/>
    <x v="0"/>
    <d v="2022-04-21T00:00:00"/>
    <x v="0"/>
    <d v="2022-04-19T00:00:00"/>
    <x v="0"/>
    <d v="2022-04-19T00:00:00"/>
    <x v="0"/>
    <d v="2022-04-19T00:00:00"/>
    <x v="0"/>
    <m/>
    <x v="0"/>
    <d v="2022-04-19T00:00:00"/>
    <x v="0"/>
    <s v="Sin Realizar"/>
    <s v="Miguel Franco"/>
    <d v="2022-05-09T11:09:00"/>
    <s v="https://drive.google.com/drive/u/2/folders/1kJCrpvsVGIwCiEM_l2FJFXrhjM2xxwEb"/>
    <m/>
    <s v="Aprobado"/>
    <s v="checked"/>
    <s v="Aprobado"/>
    <s v="checked"/>
    <s v="Aprobado"/>
    <n v="137"/>
    <s v="Aprobado"/>
    <n v="31"/>
    <s v="Aprobado"/>
    <s v="checked"/>
    <s v="Aprobado"/>
    <s v="checked"/>
    <s v="Aprobado"/>
    <m/>
    <m/>
    <s v="Revisar cantidad de docentes encuestados no coincide con formulario"/>
    <s v="Miguel Franco"/>
    <d v="2022-05-31T14:25:00"/>
    <s v="Viviana Verdeza"/>
    <d v="2022-05-20T18:05:00"/>
    <n v="1"/>
    <n v="1"/>
    <n v="1"/>
    <n v="1"/>
    <n v="1"/>
    <n v="1"/>
    <n v="1"/>
    <n v="1"/>
    <n v="1"/>
    <n v="1"/>
    <n v="1"/>
    <n v="1"/>
  </r>
  <r>
    <s v="Reporte Coordinadora Viviana Verdeza.xlsx"/>
    <x v="1"/>
    <x v="30"/>
    <s v="Valle del Cauca"/>
    <s v="PALMIRA"/>
    <x v="211"/>
    <n v="176520000454"/>
    <n v="184"/>
    <d v="2022-04-05T00:00:00"/>
    <d v="1899-12-30T09:08:00"/>
    <x v="0"/>
    <s v="Llamar después de semana santa para agendar primera visita"/>
    <d v="2022-04-26T00:00:00"/>
    <d v="2022-05-05T00:00:00"/>
    <s v="Se programa visita 2 en reunión con directivas"/>
    <d v="2022-04-26T00:00:00"/>
    <x v="0"/>
    <d v="2022-04-26T00:00:00"/>
    <x v="0"/>
    <d v="2022-04-26T00:00:00"/>
    <x v="0"/>
    <d v="2022-05-05T00:00:00"/>
    <x v="0"/>
    <d v="2022-05-05T00:00:00"/>
    <x v="0"/>
    <d v="2022-05-05T00:00:00"/>
    <x v="0"/>
    <d v="2022-04-26T00:00:00"/>
    <x v="0"/>
    <d v="2022-04-26T00:00:00"/>
    <x v="0"/>
    <d v="2022-04-26T00:00:00"/>
    <x v="0"/>
    <m/>
    <x v="0"/>
    <d v="2022-04-26T00:00:00"/>
    <x v="0"/>
    <s v="Sin Realizar"/>
    <s v="Miguel Franco"/>
    <d v="2022-05-09T11:09:00"/>
    <s v="https://drive.google.com/drive/u/2/folders/1X8SO-1sk0AgcC3MSYZxBo0TWJjhuF2-1"/>
    <m/>
    <s v="Aprobado"/>
    <s v="checked"/>
    <s v="Aprobado"/>
    <s v="checked"/>
    <s v="Aprobado"/>
    <n v="112"/>
    <s v="Aprobado"/>
    <n v="22"/>
    <s v="Aprobado"/>
    <s v="checked"/>
    <s v="Aprobado"/>
    <s v="checked"/>
    <s v="Aprobado"/>
    <m/>
    <m/>
    <s v="Revisar cantidad de docentes encuestados no coincide con formulario"/>
    <s v="Miguel Franco"/>
    <d v="2022-05-17T17:22:00"/>
    <s v="Viviana Verdeza"/>
    <d v="2022-05-20T17:52:00"/>
    <n v="1"/>
    <n v="1"/>
    <n v="1"/>
    <n v="1"/>
    <n v="1"/>
    <n v="1"/>
    <n v="1"/>
    <n v="1"/>
    <n v="1"/>
    <n v="1"/>
    <n v="1"/>
    <n v="1"/>
  </r>
  <r>
    <s v="Reporte Coordinadora Viviana Verdeza.xlsx"/>
    <x v="1"/>
    <x v="30"/>
    <s v="Valle del Cauca"/>
    <s v="PALMIRA"/>
    <x v="212"/>
    <n v="276520000823"/>
    <n v="185"/>
    <d v="2022-04-04T00:00:00"/>
    <d v="1899-12-30T04:12:00"/>
    <x v="0"/>
    <s v="Llamar después de semana santa para agendar primera visita"/>
    <d v="2022-04-20T00:00:00"/>
    <d v="2022-04-29T00:00:00"/>
    <s v="Reunión con docentes sólo se puede el 16/05/2022"/>
    <d v="2022-04-20T00:00:00"/>
    <x v="0"/>
    <d v="2022-04-20T00:00:00"/>
    <x v="0"/>
    <d v="2022-04-20T00:00:00"/>
    <x v="0"/>
    <d v="2022-04-22T00:00:00"/>
    <x v="0"/>
    <d v="2022-04-22T00:00:00"/>
    <x v="0"/>
    <d v="2022-04-22T00:00:00"/>
    <x v="0"/>
    <d v="2022-04-20T00:00:00"/>
    <x v="0"/>
    <d v="2022-04-20T00:00:00"/>
    <x v="0"/>
    <d v="2022-04-20T00:00:00"/>
    <x v="0"/>
    <m/>
    <x v="0"/>
    <d v="2022-04-20T00:00:00"/>
    <x v="0"/>
    <s v="Sin Realizar"/>
    <s v="Miguel Franco"/>
    <d v="2022-05-22T20:17:00"/>
    <s v="https://drive.google.com/drive/u/2/folders/17p1OR-crqtFC6gsa_UdASJRWKoZ4qHko"/>
    <m/>
    <s v="Aprobado"/>
    <s v="checked"/>
    <s v="Aprobado"/>
    <s v="checked"/>
    <s v="Aprobado"/>
    <n v="45"/>
    <s v="Aprobado"/>
    <n v="39"/>
    <s v="Aprobado"/>
    <s v="checked"/>
    <s v="Aprobado"/>
    <s v="checked"/>
    <s v="Aprobado"/>
    <m/>
    <m/>
    <s v="No hay la cantidad suficiente directivos en el encuesta"/>
    <s v="Miguel Franco"/>
    <d v="2022-05-31T14:26:00"/>
    <s v="Viviana Verdeza"/>
    <d v="2022-05-20T18:25:00"/>
    <n v="1"/>
    <n v="1"/>
    <n v="1"/>
    <n v="1"/>
    <n v="1"/>
    <n v="1"/>
    <n v="1"/>
    <n v="1"/>
    <n v="1"/>
    <n v="1"/>
    <n v="1"/>
    <n v="1"/>
  </r>
  <r>
    <s v="Reporte Coordinadora Viviana Verdeza.xlsx"/>
    <x v="1"/>
    <x v="30"/>
    <s v="Valle del Cauca"/>
    <s v="PALMIRA"/>
    <x v="213"/>
    <n v="176520002121"/>
    <n v="186"/>
    <d v="2022-04-05T00:00:00"/>
    <d v="1899-12-30T11:56:00"/>
    <x v="0"/>
    <s v="Se programó primera visita"/>
    <d v="2022-04-19T00:00:00"/>
    <d v="2022-05-02T00:00:00"/>
    <s v="Se está gestionando los tiempos y espacio para la presentación a docentes ya que son bastantes y se requiere ir a todas las sedes."/>
    <d v="2022-04-19T00:00:00"/>
    <x v="0"/>
    <d v="2022-04-19T00:00:00"/>
    <x v="0"/>
    <d v="2022-04-19T00:00:00"/>
    <x v="0"/>
    <d v="2022-05-02T00:00:00"/>
    <x v="0"/>
    <d v="2022-05-02T00:00:00"/>
    <x v="0"/>
    <d v="2022-05-02T00:00:00"/>
    <x v="0"/>
    <d v="2022-04-19T00:00:00"/>
    <x v="0"/>
    <d v="2022-04-19T00:00:00"/>
    <x v="0"/>
    <d v="2022-04-19T00:00:00"/>
    <x v="0"/>
    <m/>
    <x v="0"/>
    <d v="2022-04-19T00:00:00"/>
    <x v="0"/>
    <s v="Sin Realizar"/>
    <s v="Miguel Franco"/>
    <d v="2022-05-09T11:09:00"/>
    <s v="https://drive.google.com/drive/u/2/folders/1wbc37fehRLqZFqzfo5hcM_X-o5Wvmaq_"/>
    <m/>
    <s v="Aprobado"/>
    <s v="checked"/>
    <s v="Aprobado"/>
    <s v="checked"/>
    <s v="Aprobado"/>
    <n v="152"/>
    <s v="Aprobado"/>
    <n v="57"/>
    <s v="Aprobado"/>
    <s v="checked"/>
    <s v="Aprobado"/>
    <s v="checked"/>
    <s v="Aprobado"/>
    <m/>
    <m/>
    <s v="No coincide registros de encuesta estudiantes en el formulario con # reportado en airtable"/>
    <s v="Miguel Franco"/>
    <d v="2022-06-06T15:50:00"/>
    <s v="Viviana Verdeza"/>
    <d v="2022-05-20T18:05:00"/>
    <n v="1"/>
    <n v="1"/>
    <n v="1"/>
    <n v="1"/>
    <n v="1"/>
    <n v="1"/>
    <n v="1"/>
    <n v="1"/>
    <n v="1"/>
    <n v="1"/>
    <n v="1"/>
    <n v="1"/>
  </r>
  <r>
    <s v="Reporte Coordinadora Viviana Verdeza.xlsx"/>
    <x v="1"/>
    <x v="30"/>
    <s v="Valle del Cauca"/>
    <s v="PALMIRA"/>
    <x v="214"/>
    <n v="176520002759"/>
    <n v="187"/>
    <d v="2022-04-05T00:00:00"/>
    <d v="1899-12-30T09:16:00"/>
    <x v="0"/>
    <s v="Rector solicita llamar después de semana santa"/>
    <d v="2022-04-26T00:00:00"/>
    <d v="2022-05-16T00:00:00"/>
    <s v="Reunión con docentes sólo se puede el 17/05/2022"/>
    <d v="2022-04-26T00:00:00"/>
    <x v="0"/>
    <d v="2022-04-26T00:00:00"/>
    <x v="0"/>
    <d v="2022-04-26T00:00:00"/>
    <x v="0"/>
    <d v="2022-05-16T00:00:00"/>
    <x v="0"/>
    <d v="2022-05-16T00:00:00"/>
    <x v="0"/>
    <d v="2022-05-16T00:00:00"/>
    <x v="0"/>
    <d v="2022-04-26T00:00:00"/>
    <x v="0"/>
    <d v="2022-04-26T00:00:00"/>
    <x v="0"/>
    <d v="2022-04-26T00:00:00"/>
    <x v="0"/>
    <m/>
    <x v="0"/>
    <d v="2022-04-26T00:00:00"/>
    <x v="0"/>
    <s v="Sin Realizar"/>
    <s v="Miguel Franco"/>
    <d v="2022-05-16T10:01:00"/>
    <s v="https://drive.google.com/drive/u/2/folders/1zb-7uyLUz_voq76E5vwpz2uIYmfwBOHM"/>
    <m/>
    <s v="Aprobado"/>
    <s v="checked"/>
    <s v="Aprobado"/>
    <s v="checked"/>
    <s v="Aprobado"/>
    <n v="145"/>
    <s v="Aprobado"/>
    <n v="52"/>
    <s v="Aprobado"/>
    <s v="checked"/>
    <s v="Aprobado"/>
    <s v="checked"/>
    <s v="Aprobado"/>
    <m/>
    <m/>
    <s v="No hay la cantidad suficiente directivos en el encuesta-No coincide registros de encuesta estudiantes en el formulario con # reportado en airtable"/>
    <s v="Miguel Franco"/>
    <d v="2022-05-31T14:26:00"/>
    <s v="Viviana Verdeza"/>
    <d v="2022-05-20T18:05:00"/>
    <n v="1"/>
    <n v="1"/>
    <n v="1"/>
    <n v="1"/>
    <n v="1"/>
    <n v="1"/>
    <n v="1"/>
    <n v="1"/>
    <n v="1"/>
    <n v="1"/>
    <n v="1"/>
    <n v="1"/>
  </r>
  <r>
    <s v="Reporte Coordinadora Viviana Verdeza.xlsx"/>
    <x v="1"/>
    <x v="30"/>
    <s v="Valle del Cauca"/>
    <s v="PALMIRA"/>
    <x v="215"/>
    <n v="176520001876"/>
    <n v="188"/>
    <d v="2022-04-05T00:00:00"/>
    <d v="1899-12-30T03:26:00"/>
    <x v="0"/>
    <s v="Llamar después de semana santa para agendar primera visita"/>
    <d v="2022-04-27T00:00:00"/>
    <d v="2022-05-16T00:00:00"/>
    <s v="Se programa visita 2 en reunión con directivas"/>
    <d v="2022-04-27T00:00:00"/>
    <x v="0"/>
    <d v="2022-04-27T00:00:00"/>
    <x v="0"/>
    <d v="2022-04-27T00:00:00"/>
    <x v="0"/>
    <d v="2022-05-16T00:00:00"/>
    <x v="0"/>
    <d v="2022-05-16T00:00:00"/>
    <x v="0"/>
    <d v="2022-05-16T00:00:00"/>
    <x v="0"/>
    <d v="2022-04-27T00:00:00"/>
    <x v="0"/>
    <d v="2022-04-27T00:00:00"/>
    <x v="0"/>
    <d v="2022-04-27T00:00:00"/>
    <x v="0"/>
    <m/>
    <x v="0"/>
    <d v="2022-04-27T00:00:00"/>
    <x v="0"/>
    <s v="Sin Realizar"/>
    <s v="Miguel Franco"/>
    <d v="2022-05-16T10:01:00"/>
    <s v="https://drive.google.com/drive/u/2/folders/1PtFF7EW1VWDmv261w5b47SHSW5c7ELjz"/>
    <m/>
    <s v="Aprobado"/>
    <s v="checked"/>
    <s v="Aprobado"/>
    <s v="checked"/>
    <s v="Aprobado"/>
    <n v="58"/>
    <s v="Aprobado"/>
    <n v="39"/>
    <s v="Aprobado"/>
    <s v="checked"/>
    <s v="Aprobado"/>
    <s v="checked"/>
    <s v="Aprobado"/>
    <m/>
    <m/>
    <s v="No hay la cantidad suficiente directivos en el encuesta-No coincide registros de encuesta estudiantes en el formulario con # reportado en airtable"/>
    <s v="Miguel Franco"/>
    <d v="2022-06-06T15:50:00"/>
    <s v="Viviana Verdeza"/>
    <d v="2022-05-20T18:25:00"/>
    <n v="1"/>
    <n v="1"/>
    <n v="1"/>
    <n v="1"/>
    <n v="1"/>
    <n v="1"/>
    <n v="1"/>
    <n v="1"/>
    <n v="1"/>
    <n v="1"/>
    <n v="1"/>
    <n v="1"/>
  </r>
  <r>
    <s v="Reporte Coordinadora Viviana Verdeza.xlsx"/>
    <x v="1"/>
    <x v="30"/>
    <s v="Valle del Cauca"/>
    <s v="PALMIRA"/>
    <x v="216"/>
    <n v="276520002346"/>
    <n v="189"/>
    <d v="2022-04-05T00:00:00"/>
    <d v="1899-12-30T09:27:00"/>
    <x v="0"/>
    <s v="Rector solicita llamar después de semana santa"/>
    <d v="2022-04-21T00:00:00"/>
    <d v="2022-05-13T00:00:00"/>
    <s v="La líder de área se encuentra incapacitada."/>
    <d v="2022-04-21T00:00:00"/>
    <x v="0"/>
    <d v="2022-04-21T00:00:00"/>
    <x v="0"/>
    <d v="2022-04-21T00:00:00"/>
    <x v="0"/>
    <d v="2022-05-13T00:00:00"/>
    <x v="0"/>
    <d v="2022-05-13T00:00:00"/>
    <x v="0"/>
    <d v="2022-05-13T00:00:00"/>
    <x v="0"/>
    <d v="2022-04-21T00:00:00"/>
    <x v="0"/>
    <d v="2022-04-21T00:00:00"/>
    <x v="0"/>
    <d v="2022-04-21T00:00:00"/>
    <x v="0"/>
    <m/>
    <x v="0"/>
    <d v="2022-04-21T00:00:00"/>
    <x v="0"/>
    <s v="Sin Realizar"/>
    <s v="Miguel Franco"/>
    <d v="2022-05-12T08:57:00"/>
    <s v="https://drive.google.com/drive/u/2/folders/1kTcfgzkkcVTZH56BTeRTjQpwuPgqPobK"/>
    <m/>
    <s v="Aprobado"/>
    <s v="checked"/>
    <s v="Aprobado"/>
    <s v="checked"/>
    <s v="Aprobado"/>
    <n v="61"/>
    <s v="Aprobado"/>
    <n v="14"/>
    <s v="Aprobado"/>
    <s v="checked"/>
    <s v="Aprobado"/>
    <s v="checked"/>
    <s v="Aprobado"/>
    <m/>
    <m/>
    <s v="No coincide registros de encuesta estudiantes en el formulario con # reportado en airtable"/>
    <s v="Miguel Franco"/>
    <d v="2022-05-17T17:22:00"/>
    <s v="Viviana Verdeza"/>
    <d v="2022-05-20T17:52:00"/>
    <n v="1"/>
    <n v="1"/>
    <n v="1"/>
    <n v="1"/>
    <n v="1"/>
    <n v="1"/>
    <n v="1"/>
    <n v="1"/>
    <n v="1"/>
    <n v="1"/>
    <n v="1"/>
    <n v="1"/>
  </r>
  <r>
    <s v="Reporte Coordinadora Viviana Verdeza.xlsx"/>
    <x v="1"/>
    <x v="31"/>
    <s v="La Guajira"/>
    <s v="URIBIA"/>
    <x v="217"/>
    <n v="144847000793"/>
    <n v="190"/>
    <d v="2022-04-05T00:00:00"/>
    <d v="1899-12-30T16:21:00"/>
    <x v="0"/>
    <s v="Se logra concretar la participación en el componente de consolidación del proyecto CFK 2022 y actualización de datos."/>
    <d v="2022-05-10T00:00:00"/>
    <d v="2022-05-11T00:00:00"/>
    <m/>
    <d v="2022-05-10T00:00:00"/>
    <x v="0"/>
    <d v="2022-05-19T00:00:00"/>
    <x v="0"/>
    <d v="2022-05-10T00:00:00"/>
    <x v="0"/>
    <d v="2022-05-10T00:00:00"/>
    <x v="0"/>
    <d v="2022-05-10T00:00:00"/>
    <x v="0"/>
    <d v="2022-05-11T00:00:00"/>
    <x v="0"/>
    <d v="2022-05-10T00:00:00"/>
    <x v="0"/>
    <d v="2022-05-10T00:00:00"/>
    <x v="0"/>
    <d v="2022-05-11T00:00:00"/>
    <x v="0"/>
    <m/>
    <x v="0"/>
    <d v="2022-05-10T00:00:00"/>
    <x v="0"/>
    <s v="Sin Realizar"/>
    <s v="David Monclou"/>
    <d v="2022-05-27T16:08:00"/>
    <s v="https://drive.google.com/drive/folders/1qmg-YHL5opduNQX4fkDwYEJJLvs_rUn_"/>
    <m/>
    <s v="Aprobado"/>
    <s v="checked"/>
    <s v="Aprobado"/>
    <s v="checked"/>
    <s v="Aprobado"/>
    <n v="44"/>
    <s v="Aprobado"/>
    <n v="10"/>
    <s v="Aprobado"/>
    <s v="checked"/>
    <s v="Aprobado"/>
    <s v="checked"/>
    <s v="Aprobado"/>
    <m/>
    <m/>
    <s v="No hay asistencias de PPT y PC de docentes en la carpeta"/>
    <s v="Adriana Medina Dussan"/>
    <d v="2022-06-20T09:38:00"/>
    <s v="Viviana Verdeza"/>
    <d v="2022-06-14T06:13:00"/>
    <n v="1"/>
    <n v="1"/>
    <n v="1"/>
    <n v="1"/>
    <n v="1"/>
    <n v="1"/>
    <n v="1"/>
    <n v="1"/>
    <n v="1"/>
    <n v="1"/>
    <n v="1"/>
    <n v="1"/>
  </r>
  <r>
    <s v="Reporte Coordinadora Viviana Verdeza.xlsx"/>
    <x v="1"/>
    <x v="31"/>
    <s v="La Guajira"/>
    <s v="URIBIA"/>
    <x v="218"/>
    <n v="144847003865"/>
    <n v="191"/>
    <d v="2022-04-06T00:00:00"/>
    <d v="1899-12-30T09:57:00"/>
    <x v="0"/>
    <s v="Se logra concretar la participación en el componente de consolidación del proyecto CFK 2022 y actualización de datos."/>
    <d v="2022-05-16T00:00:00"/>
    <d v="2022-05-17T00:00:00"/>
    <m/>
    <d v="2022-05-16T00:00:00"/>
    <x v="0"/>
    <d v="2022-05-16T00:00:00"/>
    <x v="0"/>
    <d v="2022-05-16T00:00:00"/>
    <x v="0"/>
    <d v="2022-05-16T00:00:00"/>
    <x v="0"/>
    <d v="2022-05-16T00:00:00"/>
    <x v="0"/>
    <d v="2022-05-17T00:00:00"/>
    <x v="0"/>
    <d v="2022-05-16T00:00:00"/>
    <x v="0"/>
    <d v="2022-05-16T00:00:00"/>
    <x v="0"/>
    <d v="2022-05-17T00:00:00"/>
    <x v="0"/>
    <m/>
    <x v="0"/>
    <d v="2022-05-17T00:00:00"/>
    <x v="0"/>
    <s v="Sin Realizar"/>
    <s v="Adriana Medina Dussan"/>
    <d v="2022-05-23T10:38:00"/>
    <s v="https://drive.google.com/drive/folders/1_N3vW3Adk-fTYVg_-sPM31bk7X70_DC0"/>
    <m/>
    <s v="Aprobado"/>
    <s v="checked"/>
    <s v="Aprobado"/>
    <s v="checked"/>
    <s v="Aprobado"/>
    <n v="50"/>
    <s v="Aprobado"/>
    <n v="12"/>
    <s v="Aprobado"/>
    <s v="checked"/>
    <s v="Aprobado"/>
    <s v="checked"/>
    <s v="Aprobado"/>
    <m/>
    <m/>
    <s v="No hay asistencias de PPT y PC de docentes en la carpeta"/>
    <s v="Adriana Medina Dussan"/>
    <d v="2022-06-12T19:11:00"/>
    <s v="Viviana Verdeza"/>
    <d v="2022-06-14T06:39:00"/>
    <n v="1"/>
    <n v="1"/>
    <n v="1"/>
    <n v="1"/>
    <n v="1"/>
    <n v="1"/>
    <n v="1"/>
    <n v="1"/>
    <n v="1"/>
    <n v="1"/>
    <n v="1"/>
    <n v="1"/>
  </r>
  <r>
    <s v="Reporte Coordinadora Viviana Verdeza.xlsx"/>
    <x v="1"/>
    <x v="31"/>
    <s v="Cundinamarca"/>
    <s v="Bogotá D.C."/>
    <x v="219"/>
    <n v="211850001121"/>
    <n v="192"/>
    <d v="2022-04-29T00:00:00"/>
    <d v="1899-12-30T09:30:00"/>
    <x v="0"/>
    <s v="Se logra establecer comunicación con los docentes lideres, sin embargo se programa visita presencial para primer contacto con los directivos."/>
    <d v="2022-05-25T00:00:00"/>
    <d v="2022-06-09T00:00:00"/>
    <m/>
    <d v="2022-05-25T00:00:00"/>
    <x v="0"/>
    <d v="2022-05-25T00:00:00"/>
    <x v="0"/>
    <d v="2022-05-25T00:00:00"/>
    <x v="0"/>
    <d v="2022-06-09T00:00:00"/>
    <x v="0"/>
    <d v="2022-06-09T00:00:00"/>
    <x v="0"/>
    <d v="2022-06-09T00:00:00"/>
    <x v="0"/>
    <d v="2022-05-25T00:00:00"/>
    <x v="0"/>
    <d v="2022-05-25T00:00:00"/>
    <x v="0"/>
    <d v="2022-05-25T00:00:00"/>
    <x v="0"/>
    <m/>
    <x v="0"/>
    <d v="2022-05-25T00:00:00"/>
    <x v="0"/>
    <s v="Sin Realizar"/>
    <s v="Adriana Medina Dussan"/>
    <d v="2022-06-12T19:25:00"/>
    <s v="https://drive.google.com/drive/folders/1RBX24eOZAM3X7jL_Gw4uuUZK1tQoIN9o"/>
    <m/>
    <s v="Aprobado"/>
    <s v="checked"/>
    <s v="Aprobado"/>
    <s v="checked"/>
    <s v="Aprobado"/>
    <n v="59"/>
    <s v="Rechazada"/>
    <n v="10"/>
    <s v="Aprobado"/>
    <s v="checked"/>
    <s v="Aprobado"/>
    <s v="checked"/>
    <s v="Aprobado"/>
    <m/>
    <m/>
    <s v="No hay asistencias de PPT de docentes en la carpeta- No coincide cantidad de encuestas estudiantes reportadas con el formulario"/>
    <s v="Adriana Medina Dussan"/>
    <d v="2022-06-20T09:42:00"/>
    <s v="Viviana Verdeza"/>
    <d v="2022-06-14T06:41:00"/>
    <n v="1"/>
    <n v="1"/>
    <n v="1"/>
    <n v="1"/>
    <n v="1"/>
    <n v="1"/>
    <n v="1"/>
    <n v="1"/>
    <n v="1"/>
    <n v="1"/>
    <n v="1"/>
    <n v="1"/>
  </r>
  <r>
    <s v="Reporte Coordinadora Viviana Verdeza.xlsx"/>
    <x v="1"/>
    <x v="31"/>
    <s v="Cundinamarca"/>
    <s v="Bogotá D.C."/>
    <x v="220"/>
    <n v="111001044385"/>
    <n v="193"/>
    <d v="2022-04-29T00:00:00"/>
    <d v="1899-12-30T11:15:00"/>
    <x v="0"/>
    <s v="Se logra por medio de la coordinadora, programar reunion con los directivos."/>
    <d v="2022-05-06T00:00:00"/>
    <d v="2022-05-24T00:00:00"/>
    <m/>
    <d v="2022-05-06T00:00:00"/>
    <x v="0"/>
    <d v="2022-05-24T00:00:00"/>
    <x v="0"/>
    <d v="2022-05-06T00:00:00"/>
    <x v="0"/>
    <d v="2022-05-24T00:00:00"/>
    <x v="0"/>
    <d v="2022-05-24T00:00:00"/>
    <x v="0"/>
    <d v="2022-05-24T00:00:00"/>
    <x v="0"/>
    <d v="2022-05-24T00:00:00"/>
    <x v="0"/>
    <d v="2022-05-06T00:00:00"/>
    <x v="0"/>
    <d v="2022-05-06T00:00:00"/>
    <x v="0"/>
    <m/>
    <x v="0"/>
    <d v="2022-05-05T00:00:00"/>
    <x v="0"/>
    <s v="Sin Realizar"/>
    <s v="Adriana Medina Dussan"/>
    <d v="2022-06-08T08:57:00"/>
    <s v="https://drive.google.com/drive/folders/18ngzyr9922nszM6bhiRCBO-0Ga5e-Drr"/>
    <m/>
    <s v="Aprobado"/>
    <s v="checked"/>
    <s v="Aprobado"/>
    <s v="checked"/>
    <s v="Aprobado"/>
    <n v="54"/>
    <s v="Aprobado"/>
    <n v="25"/>
    <s v="Aprobado"/>
    <s v="checked"/>
    <s v="Aprobado"/>
    <s v="checked"/>
    <s v="Aprobado"/>
    <m/>
    <m/>
    <s v="No hay asistencias de PPT de docentes en la carpeta"/>
    <s v="Adriana Medina Dussan"/>
    <d v="2022-06-12T19:12:00"/>
    <s v="Viviana Verdeza"/>
    <d v="2022-06-14T06:41:00"/>
    <n v="1"/>
    <n v="1"/>
    <n v="1"/>
    <n v="1"/>
    <n v="1"/>
    <n v="1"/>
    <n v="1"/>
    <n v="1"/>
    <n v="1"/>
    <n v="1"/>
    <n v="1"/>
    <n v="1"/>
  </r>
  <r>
    <s v="Reporte Coordinadora Viviana Verdeza.xlsx"/>
    <x v="1"/>
    <x v="31"/>
    <s v="La Guajira"/>
    <s v="URIBIA"/>
    <x v="221"/>
    <n v="244847001450"/>
    <n v="194"/>
    <d v="2022-04-06T00:00:00"/>
    <d v="1899-12-30T14:09:00"/>
    <x v="0"/>
    <s v="Se logra concretar la participación en el componente de consolidación del proyecto CFK 2022 y actualización de datos."/>
    <d v="2022-05-18T00:00:00"/>
    <d v="2022-05-18T00:00:00"/>
    <m/>
    <d v="2022-05-18T00:00:00"/>
    <x v="0"/>
    <d v="2022-05-18T00:00:00"/>
    <x v="0"/>
    <d v="2022-05-18T00:00:00"/>
    <x v="0"/>
    <d v="2022-05-18T00:00:00"/>
    <x v="0"/>
    <d v="2022-05-18T00:00:00"/>
    <x v="0"/>
    <d v="2022-05-19T00:00:00"/>
    <x v="0"/>
    <d v="2022-05-18T00:00:00"/>
    <x v="0"/>
    <d v="2022-05-18T00:00:00"/>
    <x v="0"/>
    <d v="2022-05-19T00:00:00"/>
    <x v="0"/>
    <m/>
    <x v="0"/>
    <d v="2022-05-19T00:00:00"/>
    <x v="0"/>
    <s v="Sin Realizar"/>
    <s v="Adriana Medina Dussan"/>
    <d v="2022-06-12T19:25:00"/>
    <s v="https://drive.google.com/drive/folders/1vnyZsNC7VUKmb6szi-w5CwRxUyU3lqOB"/>
    <m/>
    <s v="Aprobado"/>
    <s v="checked"/>
    <s v="Aprobado"/>
    <s v="checked"/>
    <s v="Aprobado"/>
    <n v="50"/>
    <s v="Rechazada"/>
    <n v="16"/>
    <s v="Aprobado"/>
    <s v="checked"/>
    <s v="Aprobado"/>
    <s v="checked"/>
    <s v="Aprobado"/>
    <m/>
    <m/>
    <s v="No hay asistencias de PPT de docentes en la carpeta-No coincide cantidad de encuestas estudiantes reportadas con el formulario"/>
    <s v="Adriana Medina Dussan"/>
    <d v="2022-06-12T19:12:00"/>
    <s v="Viviana Verdeza"/>
    <d v="2022-06-14T06:41:00"/>
    <n v="1"/>
    <n v="1"/>
    <n v="1"/>
    <n v="1"/>
    <n v="1"/>
    <n v="1"/>
    <n v="1"/>
    <n v="1"/>
    <n v="1"/>
    <n v="1"/>
    <n v="1"/>
    <n v="1"/>
  </r>
  <r>
    <s v="Reporte Coordinadora Viviana Verdeza.xlsx"/>
    <x v="1"/>
    <x v="31"/>
    <s v="Cundinamarca"/>
    <s v="Bogotá D.C."/>
    <x v="222"/>
    <n v="111001107816"/>
    <n v="195"/>
    <d v="2022-05-05T00:00:00"/>
    <d v="1899-12-30T15:00:00"/>
    <x v="0"/>
    <s v="Se logra establecer el primer contacto con coordinadoras, quienes remitiran la información al rector para definir participación"/>
    <d v="2022-05-06T00:00:00"/>
    <d v="2022-06-14T00:00:00"/>
    <m/>
    <d v="2022-05-06T00:00:00"/>
    <x v="0"/>
    <d v="2022-06-14T00:00:00"/>
    <x v="0"/>
    <d v="2022-05-06T00:00:00"/>
    <x v="0"/>
    <d v="2022-06-14T00:00:00"/>
    <x v="0"/>
    <d v="2022-06-14T00:00:00"/>
    <x v="0"/>
    <d v="2022-06-14T00:00:00"/>
    <x v="0"/>
    <d v="2022-05-26T00:00:00"/>
    <x v="0"/>
    <d v="2022-05-26T00:00:00"/>
    <x v="0"/>
    <d v="2022-05-26T00:00:00"/>
    <x v="0"/>
    <m/>
    <x v="0"/>
    <d v="2022-06-14T00:00:00"/>
    <x v="0"/>
    <s v="Sin Realizar"/>
    <s v="Adriana Medina Dussan"/>
    <d v="2022-06-17T10:23:00"/>
    <s v="https://drive.google.com/drive/folders/1mnsppicFAIj9ezSPc6dZ8b8vtegKdHf1"/>
    <m/>
    <s v="Pendiente"/>
    <s v="checked"/>
    <s v="Pendiente"/>
    <s v="checked"/>
    <s v="Aprobado"/>
    <n v="52"/>
    <s v="Aprobado"/>
    <n v="10"/>
    <s v="Pendiente"/>
    <s v="checked"/>
    <s v="Pendiente"/>
    <s v="checked"/>
    <s v="Pendiente"/>
    <m/>
    <m/>
    <m/>
    <s v="Adriana Medina Dussan"/>
    <d v="2022-06-17T14:55:00"/>
    <s v="Viviana Verdeza"/>
    <d v="2022-06-14T06:39:00"/>
    <n v="1"/>
    <n v="1"/>
    <n v="1"/>
    <n v="1"/>
    <n v="1"/>
    <n v="1"/>
    <n v="1"/>
    <n v="1"/>
    <n v="1"/>
    <n v="1"/>
    <n v="1"/>
    <n v="1"/>
  </r>
  <r>
    <s v="Reporte Coordinadora Viviana Verdeza.xlsx"/>
    <x v="1"/>
    <x v="31"/>
    <s v="La Guajira"/>
    <s v="URIBIA"/>
    <x v="223"/>
    <n v="144847001129"/>
    <n v="196"/>
    <d v="2022-04-05T00:00:00"/>
    <d v="1899-12-30T10:40:00"/>
    <x v="0"/>
    <s v="Se logra concretar la participación en el componente de consolidación del proyecto CFK 2022 y actualización de datos."/>
    <d v="2022-05-12T00:00:00"/>
    <d v="2022-05-13T00:00:00"/>
    <m/>
    <d v="2022-05-12T00:00:00"/>
    <x v="0"/>
    <d v="2022-05-16T00:00:00"/>
    <x v="0"/>
    <d v="2022-05-12T00:00:00"/>
    <x v="0"/>
    <d v="2022-05-12T00:00:00"/>
    <x v="0"/>
    <d v="2022-05-16T00:00:00"/>
    <x v="0"/>
    <d v="2022-05-13T00:00:00"/>
    <x v="0"/>
    <d v="2022-05-16T00:00:00"/>
    <x v="0"/>
    <d v="2022-05-12T00:00:00"/>
    <x v="0"/>
    <d v="2022-05-12T00:00:00"/>
    <x v="0"/>
    <m/>
    <x v="0"/>
    <d v="2022-05-12T00:00:00"/>
    <x v="0"/>
    <s v="Sin Realizar"/>
    <s v="Adriana Medina Dussan"/>
    <d v="2022-05-23T10:39:00"/>
    <s v="https://drive.google.com/drive/folders/1z67ebWfbXY-aI-L8WZ2TVtILS7e-0DFv"/>
    <m/>
    <s v="Aprobado"/>
    <s v="checked"/>
    <s v="Aprobado"/>
    <s v="checked"/>
    <s v="Aprobado"/>
    <n v="60"/>
    <s v="Rechazada"/>
    <n v="10"/>
    <s v="Aprobado"/>
    <s v="checked"/>
    <s v="Aprobado"/>
    <s v="checked"/>
    <s v="Aprobado"/>
    <m/>
    <m/>
    <s v="No hay asistencias de PPT de docentes en la carpeta-No coincide cantidad de encuestas estudiantes reportadas con el formulario"/>
    <s v="Adriana Medina Dussan"/>
    <d v="2022-06-14T23:18:00"/>
    <s v="Viviana Verdeza"/>
    <d v="2022-06-14T06:30:00"/>
    <n v="1"/>
    <n v="1"/>
    <n v="1"/>
    <n v="1"/>
    <n v="1"/>
    <n v="1"/>
    <n v="1"/>
    <n v="1"/>
    <n v="1"/>
    <n v="1"/>
    <n v="1"/>
    <n v="1"/>
  </r>
  <r>
    <s v="Reporte Coordinadora Viviana Verdeza.xlsx"/>
    <x v="1"/>
    <x v="32"/>
    <s v="Norte de Santander"/>
    <s v="Cúcuta"/>
    <x v="224"/>
    <n v="154001001628"/>
    <n v="225"/>
    <d v="2022-04-11T00:00:00"/>
    <d v="1899-12-30T14:00:00"/>
    <x v="0"/>
    <s v="Se logra comunicación vía Whatsapp para confirmació0n"/>
    <d v="2022-05-03T00:00:00"/>
    <d v="2022-05-11T00:00:00"/>
    <m/>
    <d v="2022-05-03T00:00:00"/>
    <x v="0"/>
    <d v="2022-05-04T00:00:00"/>
    <x v="0"/>
    <d v="2022-05-11T00:00:00"/>
    <x v="0"/>
    <d v="2022-05-11T00:00:00"/>
    <x v="0"/>
    <d v="2022-05-11T00:00:00"/>
    <x v="0"/>
    <d v="2022-05-11T00:00:00"/>
    <x v="0"/>
    <d v="2022-05-09T00:00:00"/>
    <x v="0"/>
    <d v="2022-05-03T00:00:00"/>
    <x v="0"/>
    <d v="2022-05-03T00:00:00"/>
    <x v="0"/>
    <m/>
    <x v="0"/>
    <d v="2022-05-11T00:00:00"/>
    <x v="0"/>
    <s v="Sin Realizar"/>
    <s v="Monica Cote"/>
    <d v="2022-06-09T11:59:00"/>
    <s v="https://drive.google.com/drive/folders/1hW1Lo5ChzPdMJVshhRc1QwW9xqUo-0Lv?usp=sharing"/>
    <m/>
    <s v="Aprobado"/>
    <s v="checked"/>
    <s v="Aprobado"/>
    <s v="checked"/>
    <s v="Aprobado"/>
    <n v="156"/>
    <s v="Aprobado"/>
    <n v="15"/>
    <s v="Aprobado"/>
    <s v="checked"/>
    <s v="Aprobado"/>
    <s v="checked"/>
    <s v="Aprobado"/>
    <m/>
    <m/>
    <m/>
    <s v="Adriana Medina Dussan"/>
    <d v="2022-06-14T20:10:00"/>
    <s v="Viviana Verdeza"/>
    <d v="2022-05-17T20:40:00"/>
    <n v="1"/>
    <n v="1"/>
    <n v="1"/>
    <n v="1"/>
    <n v="1"/>
    <n v="1"/>
    <n v="1"/>
    <n v="1"/>
    <n v="1"/>
    <n v="1"/>
    <n v="1"/>
    <n v="1"/>
  </r>
  <r>
    <s v="Reporte Coordinadora Viviana Verdeza.xlsx"/>
    <x v="1"/>
    <x v="32"/>
    <s v="Norte de Santander"/>
    <s v="Cúcuta"/>
    <x v="225"/>
    <n v="154001009467"/>
    <n v="226"/>
    <d v="2022-04-09T00:00:00"/>
    <d v="1899-12-30T10:15:00"/>
    <x v="0"/>
    <s v="se envió correo como primera comunicación"/>
    <d v="2022-04-21T00:00:00"/>
    <d v="2022-04-22T00:00:00"/>
    <m/>
    <d v="2022-04-21T00:00:00"/>
    <x v="0"/>
    <d v="2022-04-21T00:00:00"/>
    <x v="0"/>
    <d v="2022-04-21T00:00:00"/>
    <x v="0"/>
    <d v="2022-04-22T00:00:00"/>
    <x v="0"/>
    <d v="2022-04-22T00:00:00"/>
    <x v="0"/>
    <d v="2022-04-22T00:00:00"/>
    <x v="0"/>
    <d v="2022-04-21T00:00:00"/>
    <x v="0"/>
    <d v="2022-04-21T00:00:00"/>
    <x v="0"/>
    <d v="2022-04-21T00:00:00"/>
    <x v="0"/>
    <m/>
    <x v="0"/>
    <d v="2022-04-21T00:00:00"/>
    <x v="0"/>
    <s v="Sin Realizar"/>
    <s v="Monica Cote"/>
    <d v="2022-05-10T18:41:00"/>
    <s v="https://drive.google.com/drive/folders/1sxjlkk-S07BbHPK-8MFUpai2jBa8lpao?usp=sharing"/>
    <m/>
    <s v="Aprobado"/>
    <s v="checked"/>
    <s v="Aprobado"/>
    <s v="checked"/>
    <s v="Aprobado"/>
    <n v="79"/>
    <s v="Aprobado"/>
    <n v="31"/>
    <s v="Aprobado"/>
    <s v="checked"/>
    <s v="Aprobado"/>
    <s v="checked"/>
    <s v="Aprobado"/>
    <m/>
    <m/>
    <m/>
    <s v="Monica Cote"/>
    <d v="2022-06-09T15:18:00"/>
    <s v="Viviana Verdeza"/>
    <d v="2022-06-11T09:56:00"/>
    <n v="1"/>
    <n v="1"/>
    <n v="1"/>
    <n v="1"/>
    <n v="1"/>
    <n v="1"/>
    <n v="1"/>
    <n v="1"/>
    <n v="1"/>
    <n v="1"/>
    <n v="1"/>
    <n v="1"/>
  </r>
  <r>
    <s v="Reporte Coordinadora Viviana Verdeza.xlsx"/>
    <x v="1"/>
    <x v="32"/>
    <s v="Norte de Santander"/>
    <s v="Cúcuta"/>
    <x v="226"/>
    <n v="254001003196"/>
    <n v="227"/>
    <d v="2022-04-11T00:00:00"/>
    <d v="1899-12-30T14:30:00"/>
    <x v="0"/>
    <s v="Se logra comunicación vía Whatsapp"/>
    <d v="2022-04-26T00:00:00"/>
    <d v="2022-04-26T00:00:00"/>
    <m/>
    <d v="2022-04-26T00:00:00"/>
    <x v="0"/>
    <d v="2022-04-27T00:00:00"/>
    <x v="0"/>
    <d v="2022-04-26T00:00:00"/>
    <x v="0"/>
    <d v="2022-04-26T00:00:00"/>
    <x v="0"/>
    <d v="2022-04-26T00:00:00"/>
    <x v="0"/>
    <d v="2022-04-26T00:00:00"/>
    <x v="0"/>
    <d v="2022-04-26T00:00:00"/>
    <x v="0"/>
    <d v="2022-04-26T00:00:00"/>
    <x v="0"/>
    <d v="2022-04-26T00:00:00"/>
    <x v="0"/>
    <m/>
    <x v="0"/>
    <d v="2022-04-26T00:00:00"/>
    <x v="0"/>
    <s v="Sin Realizar"/>
    <s v="Monica Cote"/>
    <d v="2022-05-10T10:56:00"/>
    <s v="https://drive.google.com/drive/folders/1iQ4gcCpJoF256telukE6vSRNNZrx9sIK?usp=sharing"/>
    <m/>
    <s v="Aprobado"/>
    <s v="checked"/>
    <s v="Aprobado"/>
    <s v="checked"/>
    <s v="Aprobado"/>
    <n v="55"/>
    <s v="Aprobado"/>
    <n v="8"/>
    <s v="Aprobado"/>
    <s v="checked"/>
    <s v="Aprobado"/>
    <s v="checked"/>
    <s v="Aprobado"/>
    <m/>
    <m/>
    <m/>
    <s v="Monica Cote"/>
    <d v="2022-06-09T15:18:00"/>
    <s v="Viviana Verdeza"/>
    <d v="2022-06-11T09:56:00"/>
    <n v="1"/>
    <n v="1"/>
    <n v="1"/>
    <n v="1"/>
    <n v="1"/>
    <n v="1"/>
    <n v="1"/>
    <n v="1"/>
    <n v="1"/>
    <n v="1"/>
    <n v="1"/>
    <n v="1"/>
  </r>
  <r>
    <s v="Reporte Coordinadora Viviana Verdeza.xlsx"/>
    <x v="1"/>
    <x v="32"/>
    <s v="Norte de Santander"/>
    <s v="Cúcuta"/>
    <x v="227"/>
    <n v="254001004087"/>
    <n v="228"/>
    <d v="2022-04-09T00:00:00"/>
    <d v="1899-12-30T10:50:00"/>
    <x v="0"/>
    <s v="se envió correo como primera comunicación"/>
    <d v="2022-04-25T00:00:00"/>
    <d v="2022-04-25T00:00:00"/>
    <m/>
    <d v="2022-04-25T00:00:00"/>
    <x v="0"/>
    <d v="2022-04-21T00:00:00"/>
    <x v="0"/>
    <d v="2022-04-25T00:00:00"/>
    <x v="0"/>
    <d v="2022-04-25T00:00:00"/>
    <x v="0"/>
    <d v="2022-04-27T00:00:00"/>
    <x v="0"/>
    <d v="2022-04-25T00:00:00"/>
    <x v="0"/>
    <d v="2022-04-25T00:00:00"/>
    <x v="0"/>
    <d v="2022-04-25T00:00:00"/>
    <x v="0"/>
    <d v="2022-04-25T00:00:00"/>
    <x v="0"/>
    <m/>
    <x v="0"/>
    <d v="2022-04-25T00:00:00"/>
    <x v="0"/>
    <s v="Sin Realizar"/>
    <s v="Adriana Medina Dussan"/>
    <d v="2022-05-26T21:28:00"/>
    <s v="https://drive.google.com/drive/folders/1gecIpZkLSyVC9KhyPA8Mwrd9XoWzwI63?usp=sharing"/>
    <m/>
    <s v="Aprobado"/>
    <s v="checked"/>
    <s v="Aprobado"/>
    <s v="checked"/>
    <s v="Aprobado"/>
    <n v="51"/>
    <s v="Aprobado"/>
    <n v="17"/>
    <s v="Aprobado"/>
    <s v="checked"/>
    <s v="Aprobado"/>
    <s v="checked"/>
    <s v="Aprobado"/>
    <m/>
    <m/>
    <m/>
    <s v="Monica Cote"/>
    <d v="2022-06-09T15:18:00"/>
    <s v="Viviana Verdeza"/>
    <d v="2022-06-11T09:56:00"/>
    <n v="1"/>
    <n v="1"/>
    <n v="1"/>
    <n v="1"/>
    <n v="1"/>
    <n v="1"/>
    <n v="1"/>
    <n v="1"/>
    <n v="1"/>
    <n v="1"/>
    <n v="1"/>
    <n v="1"/>
  </r>
  <r>
    <s v="Reporte Coordinadora Viviana Verdeza.xlsx"/>
    <x v="1"/>
    <x v="32"/>
    <s v="Norte de Santander"/>
    <s v="Cúcuta"/>
    <x v="228"/>
    <n v="154001004333"/>
    <n v="229"/>
    <d v="2022-04-09T00:00:00"/>
    <d v="1899-12-30T11:00:00"/>
    <x v="0"/>
    <s v="se envió correo como primera comunicación"/>
    <d v="2022-04-29T00:00:00"/>
    <d v="2022-05-02T00:00:00"/>
    <m/>
    <d v="2022-04-29T00:00:00"/>
    <x v="0"/>
    <d v="2022-04-29T00:00:00"/>
    <x v="0"/>
    <d v="2022-04-29T00:00:00"/>
    <x v="0"/>
    <d v="2022-05-02T00:00:00"/>
    <x v="0"/>
    <d v="2022-05-02T00:00:00"/>
    <x v="0"/>
    <d v="2022-05-02T00:00:00"/>
    <x v="0"/>
    <d v="2022-05-02T00:00:00"/>
    <x v="0"/>
    <d v="2022-05-02T00:00:00"/>
    <x v="0"/>
    <d v="2022-05-02T00:00:00"/>
    <x v="0"/>
    <m/>
    <x v="3"/>
    <d v="2022-05-02T00:00:00"/>
    <x v="0"/>
    <s v="Sin Realizar"/>
    <s v="Adriana Medina Dussan"/>
    <d v="2022-05-26T21:28:00"/>
    <s v="https://drive.google.com/drive/folders/1dTnwJjEKCH6QANzBsaviDaPh16dv0040?usp=sharing"/>
    <m/>
    <s v="Aprobado"/>
    <s v="checked"/>
    <s v="Aprobado"/>
    <s v="checked"/>
    <s v="Aprobado"/>
    <n v="65"/>
    <s v="Aprobado"/>
    <n v="20"/>
    <s v="Aprobado"/>
    <s v="checked"/>
    <s v="Aprobado"/>
    <s v="checked"/>
    <s v="Aprobado"/>
    <m/>
    <m/>
    <m/>
    <s v="Monica Cote"/>
    <d v="2022-06-09T15:18:00"/>
    <s v="Viviana Verdeza"/>
    <d v="2022-06-11T09:56:00"/>
    <n v="1"/>
    <n v="1"/>
    <n v="1"/>
    <n v="1"/>
    <n v="1"/>
    <n v="1"/>
    <n v="1"/>
    <n v="1"/>
    <n v="1"/>
    <n v="1"/>
    <n v="0"/>
    <n v="1"/>
  </r>
  <r>
    <s v="Reporte Coordinadora Viviana Verdeza.xlsx"/>
    <x v="1"/>
    <x v="32"/>
    <s v="Norte de Santander"/>
    <s v="Cúcuta"/>
    <x v="229"/>
    <n v="154001003426"/>
    <n v="230"/>
    <d v="2022-04-09T00:00:00"/>
    <d v="1899-12-30T11:30:00"/>
    <x v="0"/>
    <s v="se envió correo como primera comunicación"/>
    <d v="2022-04-27T00:00:00"/>
    <d v="2022-04-28T00:00:00"/>
    <m/>
    <d v="2022-04-27T00:00:00"/>
    <x v="0"/>
    <d v="2022-05-02T00:00:00"/>
    <x v="0"/>
    <d v="2022-04-27T00:00:00"/>
    <x v="0"/>
    <d v="2022-04-27T00:00:00"/>
    <x v="0"/>
    <d v="2022-05-27T00:00:00"/>
    <x v="0"/>
    <d v="2022-04-27T00:00:00"/>
    <x v="0"/>
    <d v="2022-04-28T00:00:00"/>
    <x v="0"/>
    <d v="2022-04-27T00:00:00"/>
    <x v="0"/>
    <d v="2022-04-27T00:00:00"/>
    <x v="0"/>
    <m/>
    <x v="0"/>
    <d v="2022-05-27T00:00:00"/>
    <x v="0"/>
    <s v="Sin Realizar"/>
    <s v="Monica Cote"/>
    <d v="2022-05-10T10:49:00"/>
    <s v="https://drive.google.com/drive/folders/1bQZRyBm-UA-NB7Bo7lboSR8htgDOst-P?usp=sharing"/>
    <m/>
    <s v="Aprobado"/>
    <s v="checked"/>
    <s v="Aprobado"/>
    <s v="checked"/>
    <s v="Aprobado"/>
    <n v="72"/>
    <s v="Aprobado"/>
    <n v="10"/>
    <s v="Aprobado"/>
    <s v="checked"/>
    <s v="Aprobado"/>
    <s v="checked"/>
    <s v="Aprobado"/>
    <m/>
    <m/>
    <m/>
    <s v="Monica Cote"/>
    <d v="2022-06-09T15:18:00"/>
    <s v="Viviana Verdeza"/>
    <d v="2022-06-11T09:56:00"/>
    <n v="1"/>
    <n v="1"/>
    <n v="1"/>
    <n v="1"/>
    <n v="1"/>
    <n v="1"/>
    <n v="1"/>
    <n v="1"/>
    <n v="1"/>
    <n v="1"/>
    <n v="1"/>
    <n v="1"/>
  </r>
  <r>
    <s v="Reporte Coordinadora Viviana Verdeza.xlsx"/>
    <x v="1"/>
    <x v="32"/>
    <s v="Norte de Santander"/>
    <s v="Cúcuta"/>
    <x v="230"/>
    <n v="154001011470"/>
    <n v="231"/>
    <d v="2022-04-09T00:00:00"/>
    <d v="1899-12-30T11:50:00"/>
    <x v="0"/>
    <s v="se envió correo como primera comunicación"/>
    <d v="2022-04-19T00:00:00"/>
    <d v="2022-04-22T00:00:00"/>
    <m/>
    <d v="2022-04-19T00:00:00"/>
    <x v="0"/>
    <d v="2022-04-19T00:00:00"/>
    <x v="0"/>
    <d v="2022-04-19T00:00:00"/>
    <x v="0"/>
    <d v="2022-04-22T00:00:00"/>
    <x v="0"/>
    <d v="2022-04-18T00:00:00"/>
    <x v="0"/>
    <d v="2022-04-22T00:00:00"/>
    <x v="0"/>
    <d v="2022-04-20T00:00:00"/>
    <x v="0"/>
    <d v="2022-04-19T00:00:00"/>
    <x v="0"/>
    <d v="2022-04-19T00:00:00"/>
    <x v="0"/>
    <m/>
    <x v="3"/>
    <d v="2022-04-19T00:00:00"/>
    <x v="0"/>
    <s v="Sin Realizar"/>
    <s v="Monica Cote"/>
    <d v="2022-05-04T20:00:00"/>
    <s v="https://drive.google.com/drive/folders/1VMAcSWKjfa0NhewoBjaa7eIP-RHWxxR1?usp=sharing"/>
    <m/>
    <s v="Aprobado"/>
    <s v="checked"/>
    <s v="Aprobado"/>
    <s v="checked"/>
    <s v="Aprobado"/>
    <n v="74"/>
    <s v="Aprobado"/>
    <n v="24"/>
    <s v="Aprobado"/>
    <s v="checked"/>
    <s v="Aprobado"/>
    <s v="checked"/>
    <s v="Aprobado"/>
    <m/>
    <m/>
    <m/>
    <s v="Monica Cote"/>
    <d v="2022-06-09T15:18:00"/>
    <s v="Viviana Verdeza"/>
    <d v="2022-05-17T20:50:00"/>
    <n v="1"/>
    <n v="1"/>
    <n v="1"/>
    <n v="1"/>
    <n v="1"/>
    <n v="1"/>
    <n v="1"/>
    <n v="1"/>
    <n v="1"/>
    <n v="1"/>
    <n v="0"/>
    <n v="1"/>
  </r>
  <r>
    <s v="Reporte Coordinadora Viviana Verdeza.xlsx"/>
    <x v="1"/>
    <x v="33"/>
    <s v="Antioquia"/>
    <s v="MEDELLÍN"/>
    <x v="231"/>
    <n v="305001022232"/>
    <n v="232"/>
    <d v="2022-04-25T00:00:00"/>
    <d v="1899-12-30T09:04:00"/>
    <x v="0"/>
    <s v="El rector no responde la llamada, se envía correo electrónico y se procede además a contactar a los Docentes formados previamente. Se repiten varias llamadas hasta que se hace efectiva "/>
    <d v="2022-05-05T00:00:00"/>
    <d v="2022-06-09T00:00:00"/>
    <s v="El rector de la IE abre espacio para reunión inicial con Directivas "/>
    <d v="2022-05-05T00:00:00"/>
    <x v="0"/>
    <d v="2022-05-10T00:00:00"/>
    <x v="0"/>
    <d v="2022-05-05T00:00:00"/>
    <x v="0"/>
    <d v="2022-05-18T00:00:00"/>
    <x v="0"/>
    <d v="2022-05-18T00:00:00"/>
    <x v="0"/>
    <d v="2022-05-18T00:00:00"/>
    <x v="0"/>
    <d v="2022-05-31T00:00:00"/>
    <x v="0"/>
    <d v="2022-05-26T00:00:00"/>
    <x v="0"/>
    <d v="2022-05-26T00:00:00"/>
    <x v="0"/>
    <m/>
    <x v="0"/>
    <d v="2022-05-10T00:00:00"/>
    <x v="0"/>
    <s v="Realizado"/>
    <s v="Mónica Yazmín Giraldo Osorio"/>
    <d v="2022-06-09T08:51:00"/>
    <s v="https://drive.google.com/drive/u/0/folders/10C8UgDvTfNMiL_4JPEY6hh28ST6ZbSw6"/>
    <m/>
    <s v="Aprobado"/>
    <s v="checked"/>
    <s v="Aprobado"/>
    <s v="checked"/>
    <s v="Aprobado"/>
    <n v="119"/>
    <s v="Aprobado"/>
    <n v="19"/>
    <s v="Aprobado"/>
    <s v="checked"/>
    <s v="Aprobado"/>
    <s v="checked"/>
    <s v="Aprobado"/>
    <m/>
    <m/>
    <m/>
    <s v="Mónica Yazmín Giraldo Osorio"/>
    <d v="2022-06-20T10:34:00"/>
    <s v="Viviana Verdeza"/>
    <d v="2022-06-10T20:10:00"/>
    <n v="1"/>
    <n v="1"/>
    <n v="1"/>
    <n v="1"/>
    <n v="1"/>
    <n v="1"/>
    <n v="1"/>
    <n v="1"/>
    <n v="1"/>
    <n v="1"/>
    <n v="1"/>
    <n v="1"/>
  </r>
  <r>
    <s v="Reporte Coordinadora Viviana Verdeza.xlsx"/>
    <x v="1"/>
    <x v="33"/>
    <s v="Antioquia"/>
    <s v="MEDELLÍN"/>
    <x v="232"/>
    <n v="105001001490"/>
    <n v="233"/>
    <d v="2022-04-09T00:00:00"/>
    <d v="1899-12-30T11:29:00"/>
    <x v="0"/>
    <m/>
    <d v="2022-04-21T00:00:00"/>
    <d v="2022-05-24T00:00:00"/>
    <s v="Adicional a primera visita, se realizó otra el 4 de mayo para realizar presentación del programa a docentes y taller sobre pensamiento computacional "/>
    <d v="2022-04-21T00:00:00"/>
    <x v="0"/>
    <d v="2022-05-02T00:00:00"/>
    <x v="0"/>
    <d v="2022-04-21T00:00:00"/>
    <x v="0"/>
    <d v="2022-05-04T00:00:00"/>
    <x v="0"/>
    <d v="2022-05-05T00:00:00"/>
    <x v="0"/>
    <d v="2022-05-04T00:00:00"/>
    <x v="0"/>
    <d v="2022-05-09T00:00:00"/>
    <x v="0"/>
    <d v="2022-05-16T00:00:00"/>
    <x v="0"/>
    <d v="2022-05-16T00:00:00"/>
    <x v="0"/>
    <m/>
    <x v="0"/>
    <d v="2022-05-09T00:00:00"/>
    <x v="0"/>
    <s v="Realizado"/>
    <s v="Mónica Yazmín Giraldo Osorio"/>
    <d v="2022-06-07T14:01:00"/>
    <s v="https://drive.google.com/drive/u/0/folders/1Hn3djxYejWHU6UJJv3I8hW07-G7HEFNd"/>
    <m/>
    <s v="Aprobado"/>
    <s v="checked"/>
    <s v="Aprobado"/>
    <s v="checked"/>
    <s v="Aprobado"/>
    <n v="140"/>
    <s v="Aprobado"/>
    <n v="32"/>
    <s v="Aprobado"/>
    <s v="checked"/>
    <s v="Aprobado"/>
    <s v="checked"/>
    <s v="Aprobado"/>
    <m/>
    <m/>
    <m/>
    <s v="Mónica Yazmín Giraldo Osorio"/>
    <d v="2022-06-11T12:31:00"/>
    <s v="Viviana Verdeza"/>
    <d v="2022-06-11T10:05:00"/>
    <n v="1"/>
    <n v="1"/>
    <n v="1"/>
    <n v="1"/>
    <n v="1"/>
    <n v="1"/>
    <n v="1"/>
    <n v="1"/>
    <n v="1"/>
    <n v="1"/>
    <n v="1"/>
    <n v="1"/>
  </r>
  <r>
    <s v="Reporte Coordinadora Viviana Verdeza.xlsx"/>
    <x v="1"/>
    <x v="33"/>
    <s v="Antioquia"/>
    <s v="MEDELLÍN"/>
    <x v="233"/>
    <n v="105001023965"/>
    <n v="234"/>
    <d v="2022-04-08T00:00:00"/>
    <d v="1899-12-30T14:12:00"/>
    <x v="0"/>
    <s v="El rector manifiesta que ya tiene programada toda la semana del 18 de abril, por lo cual no es posible programar para esa semana. Pide que se vuelva a realizar llamada entre el 18 y 19 de abril para programar reunión inicial"/>
    <d v="2022-04-27T00:00:00"/>
    <d v="2022-06-14T00:00:00"/>
    <s v="No se tiene fecha de visita 2 "/>
    <d v="2022-04-27T00:00:00"/>
    <x v="0"/>
    <d v="2022-05-09T00:00:00"/>
    <x v="0"/>
    <d v="2022-04-27T00:00:00"/>
    <x v="0"/>
    <d v="2022-06-13T00:00:00"/>
    <x v="0"/>
    <d v="2022-06-13T00:00:00"/>
    <x v="0"/>
    <d v="2022-06-13T00:00:00"/>
    <x v="0"/>
    <d v="2022-05-23T00:00:00"/>
    <x v="0"/>
    <d v="2022-06-08T00:00:00"/>
    <x v="0"/>
    <d v="2022-06-08T00:00:00"/>
    <x v="0"/>
    <m/>
    <x v="0"/>
    <d v="2022-05-17T00:00:00"/>
    <x v="0"/>
    <s v="Realizado"/>
    <s v="Mónica Yazmín Giraldo Osorio"/>
    <d v="2022-06-15T18:26:00"/>
    <s v="https://drive.google.com/drive/u/0/folders/1wwNmMUkNSI5p_eTHz1x0W_72JXg7QTm6"/>
    <m/>
    <m/>
    <s v="checked"/>
    <m/>
    <s v="checked"/>
    <s v="Aprobado"/>
    <n v="114"/>
    <s v="Aprobado"/>
    <n v="53"/>
    <m/>
    <s v="checked"/>
    <s v="Aprobado"/>
    <s v="checked"/>
    <s v="Aprobado"/>
    <m/>
    <m/>
    <m/>
    <s v="Mónica Yazmín Giraldo Osorio"/>
    <d v="2022-06-20T09:42:00"/>
    <s v="Viviana Verdeza"/>
    <d v="2022-06-11T10:05:00"/>
    <n v="1"/>
    <n v="1"/>
    <n v="1"/>
    <n v="1"/>
    <n v="1"/>
    <n v="1"/>
    <n v="1"/>
    <n v="1"/>
    <n v="1"/>
    <n v="1"/>
    <n v="1"/>
    <n v="1"/>
  </r>
  <r>
    <s v="Reporte Coordinadora Viviana Verdeza.xlsx"/>
    <x v="1"/>
    <x v="33"/>
    <s v="Antioquia"/>
    <s v="MEDELLÍN"/>
    <x v="234"/>
    <n v="105001000876"/>
    <n v="235"/>
    <d v="2022-04-08T00:00:00"/>
    <d v="1899-12-30T15:00:00"/>
    <x v="0"/>
    <s v="No se logra comunicación en la llamada, se envía mensaje por WhatsApp y es efectiva esta comunicación. Se logra confirmar una reunión con la rectora, aún no con el equipo directivo en pleno"/>
    <d v="2022-04-18T00:00:00"/>
    <d v="2022-05-09T00:00:00"/>
    <s v="El 20 de abril y el 2 de mayo se hicieron nuevas visitas a la IE con la finalidad de seguir avanzando en las actividades, aún no se tiene programada la fecha de la última visita"/>
    <d v="2022-04-18T00:00:00"/>
    <x v="0"/>
    <d v="2022-04-18T00:00:00"/>
    <x v="0"/>
    <d v="2022-04-18T00:00:00"/>
    <x v="0"/>
    <d v="2022-04-20T00:00:00"/>
    <x v="0"/>
    <d v="2022-04-22T00:00:00"/>
    <x v="0"/>
    <d v="2022-04-22T00:00:00"/>
    <x v="0"/>
    <d v="2022-05-02T00:00:00"/>
    <x v="0"/>
    <d v="2022-05-09T00:00:00"/>
    <x v="0"/>
    <d v="2022-04-20T00:00:00"/>
    <x v="0"/>
    <m/>
    <x v="0"/>
    <d v="2022-05-02T00:00:00"/>
    <x v="0"/>
    <s v="Realizado"/>
    <s v="Mónica Yazmín Giraldo Osorio"/>
    <d v="2022-06-07T14:01:00"/>
    <s v="https://drive.google.com/drive/folders/1gdvJaZb5lKlBWqPC4sXnal3nZjYbxlvc"/>
    <m/>
    <s v="Aprobado"/>
    <s v="checked"/>
    <s v="Aprobado"/>
    <s v="checked"/>
    <s v="Aprobado"/>
    <n v="121"/>
    <s v="Aprobado"/>
    <n v="36"/>
    <s v="Aprobado"/>
    <s v="checked"/>
    <s v="Aprobado"/>
    <s v="checked"/>
    <s v="Aprobado"/>
    <m/>
    <m/>
    <m/>
    <s v="Mónica Yazmín Giraldo Osorio"/>
    <d v="2022-06-20T10:04:00"/>
    <s v="Viviana Verdeza"/>
    <d v="2022-05-17T21:28:00"/>
    <n v="1"/>
    <n v="1"/>
    <n v="1"/>
    <n v="1"/>
    <n v="1"/>
    <n v="1"/>
    <n v="1"/>
    <n v="1"/>
    <n v="1"/>
    <n v="1"/>
    <n v="1"/>
    <n v="1"/>
  </r>
  <r>
    <s v="Reporte Coordinadora Viviana Verdeza.xlsx"/>
    <x v="1"/>
    <x v="33"/>
    <s v="Antioquia"/>
    <s v="MEDELLÍN"/>
    <x v="235"/>
    <n v="105001000621"/>
    <n v="236"/>
    <d v="2022-04-08T00:00:00"/>
    <d v="1899-12-30T14:51:00"/>
    <x v="0"/>
    <s v="Se logra comunicación con el rector el día 18 de abril y se programa encuentro con el rector el día 19 de abril "/>
    <d v="2022-04-19T00:00:00"/>
    <d v="2022-05-20T00:00:00"/>
    <s v="Adicional a la visita 1 se ha realizado una visita adicional a la IE el día 27 de abril"/>
    <d v="2022-04-19T00:00:00"/>
    <x v="0"/>
    <d v="2022-04-20T00:00:00"/>
    <x v="0"/>
    <d v="2022-04-19T00:00:00"/>
    <x v="0"/>
    <d v="2022-05-10T00:00:00"/>
    <x v="0"/>
    <d v="2022-05-11T00:00:00"/>
    <x v="0"/>
    <d v="2022-05-10T00:00:00"/>
    <x v="0"/>
    <d v="2022-05-12T00:00:00"/>
    <x v="0"/>
    <d v="2022-05-20T00:00:00"/>
    <x v="0"/>
    <d v="2022-05-20T00:00:00"/>
    <x v="0"/>
    <d v="2022-05-20T00:00:00"/>
    <x v="1"/>
    <d v="2022-04-27T00:00:00"/>
    <x v="0"/>
    <s v="Realizado"/>
    <s v="Mónica Yazmín Giraldo Osorio"/>
    <d v="2022-06-07T14:00:00"/>
    <s v="https://drive.google.com/drive/folders/1hjq_Qr3GHaIPTu7FE_G_etSynKOjeeMQ"/>
    <m/>
    <s v="Aprobado"/>
    <s v="checked"/>
    <s v="Aprobado"/>
    <s v="checked"/>
    <s v="Aprobado"/>
    <n v="119"/>
    <s v="Aprobado"/>
    <n v="18"/>
    <s v="Aprobado"/>
    <s v="checked"/>
    <s v="Aprobado"/>
    <s v="checked"/>
    <s v="Aprobado"/>
    <m/>
    <m/>
    <m/>
    <s v="Mónica Yazmín Giraldo Osorio"/>
    <d v="2022-06-11T12:32:00"/>
    <s v="Viviana Verdeza"/>
    <d v="2022-05-25T12:50:00"/>
    <n v="1"/>
    <n v="1"/>
    <n v="1"/>
    <n v="1"/>
    <n v="1"/>
    <n v="1"/>
    <n v="1"/>
    <n v="1"/>
    <n v="1"/>
    <n v="1"/>
    <n v="1"/>
    <n v="1"/>
  </r>
  <r>
    <s v="Reporte Coordinadora Viviana Verdeza.xlsx"/>
    <x v="1"/>
    <x v="33"/>
    <s v="Antioquia"/>
    <s v="MEDELLÍN"/>
    <x v="236"/>
    <n v="105001002038"/>
    <n v="237"/>
    <d v="2022-04-08T00:00:00"/>
    <d v="1899-12-30T14:25:00"/>
    <x v="0"/>
    <m/>
    <d v="2022-04-18T00:00:00"/>
    <d v="2022-05-16T00:00:00"/>
    <s v="En esta IE de manera particular se han realizado muchas visitas, puesto que los tiempos que otorgan para cada actividad son muy puntuales y en diferentes días. A parte de la visita 1, se han realizado 4 visitas más (22, 25 y 26 de abril y 3 de mayo)"/>
    <d v="2022-04-18T00:00:00"/>
    <x v="0"/>
    <d v="2022-04-26T00:00:00"/>
    <x v="0"/>
    <d v="2022-04-18T00:00:00"/>
    <x v="0"/>
    <d v="2022-04-26T00:00:00"/>
    <x v="0"/>
    <d v="2022-04-26T00:00:00"/>
    <x v="0"/>
    <d v="2022-04-26T00:00:00"/>
    <x v="0"/>
    <d v="2022-05-03T00:00:00"/>
    <x v="0"/>
    <d v="2022-05-11T00:00:00"/>
    <x v="0"/>
    <d v="2022-04-22T00:00:00"/>
    <x v="0"/>
    <m/>
    <x v="0"/>
    <d v="2022-05-02T00:00:00"/>
    <x v="0"/>
    <s v="Realizado"/>
    <s v="Mónica Yazmín Giraldo Osorio"/>
    <d v="2022-06-07T14:00:00"/>
    <s v="https://drive.google.com/drive/u/0/folders/1v_IfMDPrhV_m2XsMhCaYZfxHc7AOAprN"/>
    <m/>
    <s v="Aprobado"/>
    <s v="checked"/>
    <s v="Aprobado"/>
    <s v="checked"/>
    <s v="Aprobado"/>
    <n v="150"/>
    <s v="Aprobado"/>
    <n v="27"/>
    <s v="Aprobado"/>
    <s v="checked"/>
    <s v="Aprobado"/>
    <s v="checked"/>
    <s v="Aprobado"/>
    <m/>
    <m/>
    <m/>
    <s v="Mónica Yazmín Giraldo Osorio"/>
    <d v="2022-06-11T12:32:00"/>
    <s v="Viviana Verdeza"/>
    <d v="2022-06-11T10:05:00"/>
    <n v="1"/>
    <n v="1"/>
    <n v="1"/>
    <n v="1"/>
    <n v="1"/>
    <n v="1"/>
    <n v="1"/>
    <n v="1"/>
    <n v="1"/>
    <n v="1"/>
    <n v="1"/>
    <n v="1"/>
  </r>
  <r>
    <s v="Reporte Coordinadora Viviana Verdeza.xlsx"/>
    <x v="1"/>
    <x v="33"/>
    <s v="Antioquia"/>
    <s v="MEDELLÍN"/>
    <x v="237"/>
    <n v="205001019318"/>
    <n v="238"/>
    <d v="2022-04-08T00:00:00"/>
    <d v="1899-12-30T14:17:00"/>
    <x v="0"/>
    <m/>
    <d v="2022-04-19T00:00:00"/>
    <d v="2022-05-12T00:00:00"/>
    <s v="A parte de la visita del día 1, se han realizados otras 2 visitas a la IE (26 y 28 de abril respectivamente). Aún no se tiene fecha programada para la última visita "/>
    <d v="2022-04-19T00:00:00"/>
    <x v="0"/>
    <d v="2022-04-20T00:00:00"/>
    <x v="0"/>
    <d v="2022-04-19T00:00:00"/>
    <x v="0"/>
    <d v="2022-04-26T00:00:00"/>
    <x v="0"/>
    <d v="2022-04-26T00:00:00"/>
    <x v="0"/>
    <d v="2022-04-26T00:00:00"/>
    <x v="0"/>
    <d v="2022-04-28T00:00:00"/>
    <x v="0"/>
    <d v="2022-05-12T00:00:00"/>
    <x v="0"/>
    <d v="2022-05-04T00:00:00"/>
    <x v="0"/>
    <m/>
    <x v="0"/>
    <d v="2022-04-28T00:00:00"/>
    <x v="0"/>
    <s v="Realizado"/>
    <s v="Mónica Yazmín Giraldo Osorio"/>
    <d v="2022-06-07T14:00:00"/>
    <s v="https://drive.google.com/drive/u/0/folders/1eqIhQTPLgCrh5xRpriZX66w4w5B3bavd"/>
    <m/>
    <s v="Aprobado"/>
    <s v="checked"/>
    <s v="Aprobado"/>
    <s v="checked"/>
    <s v="Aprobado"/>
    <n v="109"/>
    <s v="Aprobado"/>
    <n v="48"/>
    <s v="Aprobado"/>
    <s v="checked"/>
    <s v="Aprobado"/>
    <s v="checked"/>
    <s v="Aprobado"/>
    <m/>
    <m/>
    <m/>
    <s v="Mónica Yazmín Giraldo Osorio"/>
    <d v="2022-06-11T12:32:00"/>
    <s v="Viviana Verdeza"/>
    <d v="2022-06-11T10:05:00"/>
    <n v="1"/>
    <n v="1"/>
    <n v="1"/>
    <n v="1"/>
    <n v="1"/>
    <n v="1"/>
    <n v="1"/>
    <n v="1"/>
    <n v="1"/>
    <n v="1"/>
    <n v="1"/>
    <n v="1"/>
  </r>
  <r>
    <s v="Reporte Coordinadora Viviana Verdeza.xlsx"/>
    <x v="1"/>
    <x v="34"/>
    <s v="Antioquia"/>
    <s v="MEDELLÍN"/>
    <x v="238"/>
    <n v="105001026697"/>
    <n v="239"/>
    <d v="2022-04-26T00:00:00"/>
    <d v="1899-12-30T11:30:00"/>
    <x v="0"/>
    <m/>
    <d v="2022-05-06T00:00:00"/>
    <m/>
    <s v="Se aplazó visita para 6 de mayo, de esta visita depende la segunda visita"/>
    <d v="2022-05-06T00:00:00"/>
    <x v="0"/>
    <d v="2022-05-13T00:00:00"/>
    <x v="0"/>
    <d v="2022-05-06T00:00:00"/>
    <x v="0"/>
    <d v="2022-06-14T00:00:00"/>
    <x v="0"/>
    <d v="2022-05-13T00:00:00"/>
    <x v="0"/>
    <d v="2022-06-14T00:00:00"/>
    <x v="0"/>
    <d v="2022-05-09T00:00:00"/>
    <x v="0"/>
    <d v="2022-05-09T00:00:00"/>
    <x v="0"/>
    <d v="2022-05-09T00:00:00"/>
    <x v="0"/>
    <m/>
    <x v="0"/>
    <d v="2022-05-09T00:00:00"/>
    <x v="0"/>
    <s v="En gestión"/>
    <s v="Veruska Arteaga Cabrales"/>
    <d v="2022-06-13T15:08:00"/>
    <s v="https://drive.google.com/drive/folders/1OxT93JNG0TKR4Xdqa8YKcK4kfaTE7y7T?usp=sharing"/>
    <m/>
    <s v="Aprobado"/>
    <s v="checked"/>
    <s v="Aprobado"/>
    <s v="checked"/>
    <s v="Aprobado"/>
    <n v="51"/>
    <s v="Aprobado"/>
    <n v="16"/>
    <s v="Aprobado"/>
    <s v="checked"/>
    <s v="Aprobado"/>
    <s v="checked"/>
    <s v="Aprobado"/>
    <m/>
    <m/>
    <m/>
    <s v="Veruska Arteaga Cabrales"/>
    <d v="2022-06-13T15:08:00"/>
    <s v="Viviana Verdeza"/>
    <d v="2022-06-14T05:55:00"/>
    <n v="1"/>
    <n v="1"/>
    <n v="1"/>
    <n v="1"/>
    <n v="1"/>
    <n v="1"/>
    <n v="1"/>
    <n v="1"/>
    <n v="1"/>
    <n v="1"/>
    <n v="1"/>
    <n v="1"/>
  </r>
  <r>
    <s v="Reporte Coordinadora Viviana Verdeza.xlsx"/>
    <x v="1"/>
    <x v="34"/>
    <s v="Antioquia"/>
    <s v="MEDELLÍN"/>
    <x v="239"/>
    <n v="105001026573"/>
    <n v="240"/>
    <d v="2022-04-08T00:00:00"/>
    <d v="1899-12-30T13:42:00"/>
    <x v="0"/>
    <s v="No ha sido posible establecer comunicación"/>
    <d v="2022-04-19T00:00:00"/>
    <d v="2022-04-25T00:00:00"/>
    <m/>
    <d v="2022-04-19T00:00:00"/>
    <x v="0"/>
    <d v="2022-04-25T00:00:00"/>
    <x v="0"/>
    <d v="2022-04-19T00:00:00"/>
    <x v="0"/>
    <d v="2022-05-24T00:00:00"/>
    <x v="0"/>
    <d v="2022-04-19T00:00:00"/>
    <x v="0"/>
    <d v="2022-05-24T00:00:00"/>
    <x v="0"/>
    <d v="2022-04-25T00:00:00"/>
    <x v="0"/>
    <d v="2022-05-12T00:00:00"/>
    <x v="0"/>
    <d v="2022-05-12T00:00:00"/>
    <x v="0"/>
    <m/>
    <x v="0"/>
    <d v="2022-04-25T00:00:00"/>
    <x v="0"/>
    <s v="En gestión"/>
    <s v="Veruska Arteaga Cabrales"/>
    <d v="2022-06-01T18:00:00"/>
    <s v="https://drive.google.com/drive/folders/1W9Nc-CA-PstYmWiKtQyTyVNxeCZ6bsBh?usp=sharing"/>
    <m/>
    <s v="Aprobado"/>
    <s v="checked"/>
    <s v="Aprobado"/>
    <s v="checked"/>
    <s v="Aprobado"/>
    <n v="55"/>
    <s v="Aprobado"/>
    <n v="35"/>
    <s v="Aprobado"/>
    <s v="checked"/>
    <s v="Aprobado"/>
    <s v="checked"/>
    <s v="Aprobado"/>
    <m/>
    <m/>
    <m/>
    <s v="Veruska Arteaga Cabrales"/>
    <d v="2022-06-06T17:35:00"/>
    <s v="Viviana Verdeza"/>
    <d v="2022-06-14T05:57:00"/>
    <n v="1"/>
    <n v="1"/>
    <n v="1"/>
    <n v="1"/>
    <n v="1"/>
    <n v="1"/>
    <n v="1"/>
    <n v="1"/>
    <n v="1"/>
    <n v="1"/>
    <n v="1"/>
    <n v="1"/>
  </r>
  <r>
    <s v="Reporte Coordinadora Viviana Verdeza.xlsx"/>
    <x v="1"/>
    <x v="34"/>
    <s v="Antioquia"/>
    <s v="MEDELLÍN"/>
    <x v="240"/>
    <n v="105001026000"/>
    <n v="241"/>
    <d v="2022-04-08T00:00:00"/>
    <d v="1899-12-30T13:43:00"/>
    <x v="0"/>
    <m/>
    <d v="2022-04-19T00:00:00"/>
    <d v="2022-04-27T00:00:00"/>
    <m/>
    <d v="2022-04-19T00:00:00"/>
    <x v="0"/>
    <d v="2022-04-27T00:00:00"/>
    <x v="0"/>
    <d v="2022-04-19T00:00:00"/>
    <x v="0"/>
    <d v="2022-06-14T00:00:00"/>
    <x v="0"/>
    <d v="2022-04-27T00:00:00"/>
    <x v="0"/>
    <d v="2022-06-14T00:00:00"/>
    <x v="0"/>
    <d v="2022-04-27T00:00:00"/>
    <x v="0"/>
    <d v="2022-04-27T00:00:00"/>
    <x v="0"/>
    <d v="2022-04-27T00:00:00"/>
    <x v="0"/>
    <m/>
    <x v="0"/>
    <d v="2022-04-27T00:00:00"/>
    <x v="0"/>
    <s v="En gestión"/>
    <s v="Veruska Arteaga Cabrales"/>
    <d v="2022-06-14T10:52:00"/>
    <s v="https://drive.google.com/drive/folders/10FEeNmy8Eej4aWhYmK6O5jtL2euXrlKp?usp=sharing"/>
    <m/>
    <m/>
    <s v="checked"/>
    <m/>
    <s v="checked"/>
    <s v="Aprobado"/>
    <n v="80"/>
    <s v="Aprobado"/>
    <n v="58"/>
    <s v="Aprobado"/>
    <s v="checked"/>
    <s v="Aprobado"/>
    <s v="checked"/>
    <s v="Aprobado"/>
    <m/>
    <m/>
    <m/>
    <s v="Veruska Arteaga Cabrales"/>
    <d v="2022-06-14T10:53:00"/>
    <s v="Viviana Verdeza"/>
    <d v="2022-05-24T11:55:00"/>
    <n v="1"/>
    <n v="1"/>
    <n v="1"/>
    <n v="1"/>
    <n v="1"/>
    <n v="1"/>
    <n v="1"/>
    <n v="1"/>
    <n v="1"/>
    <n v="1"/>
    <n v="1"/>
    <n v="1"/>
  </r>
  <r>
    <s v="Reporte Coordinadora Viviana Verdeza.xlsx"/>
    <x v="1"/>
    <x v="34"/>
    <s v="Antioquia"/>
    <s v="MEDELLÍN"/>
    <x v="241"/>
    <n v="105001025771"/>
    <n v="242"/>
    <d v="2022-05-23T00:00:00"/>
    <d v="1899-12-30T08:00:00"/>
    <x v="0"/>
    <m/>
    <d v="2022-05-27T00:00:00"/>
    <m/>
    <m/>
    <d v="2022-06-01T00:00:00"/>
    <x v="0"/>
    <d v="2022-06-09T00:00:00"/>
    <x v="0"/>
    <d v="2022-06-01T00:00:00"/>
    <x v="0"/>
    <d v="2022-06-14T00:00:00"/>
    <x v="0"/>
    <d v="2022-06-09T00:00:00"/>
    <x v="0"/>
    <d v="2022-06-14T00:00:00"/>
    <x v="2"/>
    <d v="2022-06-10T00:00:00"/>
    <x v="2"/>
    <d v="2022-06-09T00:00:00"/>
    <x v="0"/>
    <d v="2022-06-09T00:00:00"/>
    <x v="0"/>
    <m/>
    <x v="0"/>
    <d v="2022-06-09T00:00:00"/>
    <x v="2"/>
    <s v="En gestión"/>
    <s v="Veruska Arteaga Cabrales"/>
    <d v="2022-06-14T10:52:00"/>
    <s v="https://drive.google.com/drive/folders/1FjnyWN5NMjBrDeE5wF-do24MeD0f9Hzu?usp=sharing"/>
    <m/>
    <m/>
    <m/>
    <m/>
    <m/>
    <s v="Pendiente"/>
    <m/>
    <m/>
    <n v="11"/>
    <s v="Aprobado"/>
    <s v="checked"/>
    <s v="Aprobado"/>
    <m/>
    <m/>
    <m/>
    <m/>
    <m/>
    <s v="Veruska Arteaga Cabrales"/>
    <d v="2022-06-06T17:34:00"/>
    <s v="Viviana Verdeza"/>
    <d v="2022-06-10T20:06:00"/>
    <n v="1"/>
    <n v="1"/>
    <n v="1"/>
    <n v="1"/>
    <n v="1"/>
    <n v="1"/>
    <n v="0"/>
    <n v="0"/>
    <n v="1"/>
    <n v="1"/>
    <n v="1"/>
    <n v="0"/>
  </r>
  <r>
    <s v="Reporte Coordinadora Viviana Verdeza.xlsx"/>
    <x v="1"/>
    <x v="34"/>
    <s v="Antioquia"/>
    <s v="MEDELLÍN"/>
    <x v="242"/>
    <n v="105001013340"/>
    <n v="243"/>
    <d v="2022-04-08T00:00:00"/>
    <d v="1899-12-30T13:52:00"/>
    <x v="0"/>
    <s v="No ha sido posible establecer comunicación"/>
    <d v="2022-05-02T00:00:00"/>
    <d v="2022-05-03T00:00:00"/>
    <m/>
    <d v="2022-05-02T00:00:00"/>
    <x v="0"/>
    <d v="2022-05-02T00:00:00"/>
    <x v="0"/>
    <d v="2022-05-02T00:00:00"/>
    <x v="0"/>
    <d v="2022-05-03T00:00:00"/>
    <x v="0"/>
    <d v="2022-05-03T00:00:00"/>
    <x v="0"/>
    <d v="2022-05-27T00:00:00"/>
    <x v="0"/>
    <d v="2022-05-02T00:00:00"/>
    <x v="0"/>
    <d v="2022-05-02T00:00:00"/>
    <x v="0"/>
    <d v="2022-05-02T00:00:00"/>
    <x v="0"/>
    <m/>
    <x v="0"/>
    <d v="2022-05-02T00:00:00"/>
    <x v="0"/>
    <s v="En gestión"/>
    <s v="Veruska Arteaga Cabrales"/>
    <d v="2022-06-01T18:00:00"/>
    <s v="https://drive.google.com/drive/folders/1aI5_mj9Y9gR9NyZA9W72auuK1drUSywF?usp=sharing"/>
    <m/>
    <s v="Aprobado"/>
    <s v="checked"/>
    <s v="Rechazada"/>
    <s v="checked"/>
    <s v="Aprobado"/>
    <n v="50"/>
    <s v="Aprobado"/>
    <n v="13"/>
    <s v="Aprobado"/>
    <s v="checked"/>
    <s v="Aprobado"/>
    <s v="checked"/>
    <s v="Aprobado"/>
    <m/>
    <m/>
    <s v="No hay selfie en la IE en el registro fotográfico"/>
    <s v="Viviana Verdeza"/>
    <d v="2022-06-10T19:45:00"/>
    <s v="Viviana Verdeza"/>
    <d v="2022-06-14T05:57:00"/>
    <n v="1"/>
    <n v="1"/>
    <n v="1"/>
    <n v="1"/>
    <n v="1"/>
    <n v="1"/>
    <n v="1"/>
    <n v="1"/>
    <n v="1"/>
    <n v="1"/>
    <n v="1"/>
    <n v="1"/>
  </r>
  <r>
    <s v="Reporte Coordinadora Viviana Verdeza.xlsx"/>
    <x v="1"/>
    <x v="34"/>
    <s v="Antioquia"/>
    <s v="MEDELLÍN"/>
    <x v="243"/>
    <n v="105001002011"/>
    <n v="244"/>
    <d v="2022-04-08T00:00:00"/>
    <d v="1899-12-30T13:53:00"/>
    <x v="0"/>
    <s v="El rector manifiesta estar ocupado y que por favor lo llame el lunes 18 de abril del presente año"/>
    <d v="2022-04-26T00:00:00"/>
    <m/>
    <m/>
    <d v="2022-04-26T00:00:00"/>
    <x v="0"/>
    <d v="2022-04-26T00:00:00"/>
    <x v="0"/>
    <d v="2022-04-26T00:00:00"/>
    <x v="0"/>
    <d v="2022-05-26T00:00:00"/>
    <x v="0"/>
    <d v="2022-04-26T00:00:00"/>
    <x v="0"/>
    <d v="2022-05-26T00:00:00"/>
    <x v="0"/>
    <d v="2022-04-26T00:00:00"/>
    <x v="0"/>
    <d v="2022-05-13T00:00:00"/>
    <x v="0"/>
    <d v="2022-05-13T00:00:00"/>
    <x v="0"/>
    <m/>
    <x v="0"/>
    <d v="2022-04-26T00:00:00"/>
    <x v="0"/>
    <s v="En gestión"/>
    <s v="Veruska Arteaga Cabrales"/>
    <d v="2022-06-01T18:00:00"/>
    <s v="https://drive.google.com/drive/folders/1gmZNfim4jCTVt3Hz9lOt3H7MWNV0GDXf?usp=sharing"/>
    <m/>
    <s v="Aprobado"/>
    <s v="checked"/>
    <s v="Aprobado"/>
    <s v="checked"/>
    <s v="Aprobado"/>
    <n v="57"/>
    <s v="Aprobado"/>
    <n v="40"/>
    <s v="Aprobado"/>
    <s v="checked"/>
    <s v="Aprobado"/>
    <s v="checked"/>
    <s v="Aprobado"/>
    <m/>
    <m/>
    <m/>
    <s v="Viviana Verdeza"/>
    <d v="2022-06-10T19:45:00"/>
    <s v="Viviana Verdeza"/>
    <d v="2022-06-11T11:23:00"/>
    <n v="1"/>
    <n v="1"/>
    <n v="1"/>
    <n v="1"/>
    <n v="1"/>
    <n v="1"/>
    <n v="1"/>
    <n v="1"/>
    <n v="1"/>
    <n v="1"/>
    <n v="1"/>
    <n v="1"/>
  </r>
  <r>
    <s v="Reporte Coordinadora Viviana Verdeza.xlsx"/>
    <x v="1"/>
    <x v="34"/>
    <s v="Antioquia"/>
    <s v="MEDELLÍN"/>
    <x v="244"/>
    <n v="205001018745"/>
    <n v="245"/>
    <d v="2022-04-08T00:00:00"/>
    <d v="1899-12-30T13:56:00"/>
    <x v="0"/>
    <s v="No ha sido posible establecer comunicación"/>
    <d v="2022-05-11T00:00:00"/>
    <m/>
    <m/>
    <d v="2022-05-11T00:00:00"/>
    <x v="0"/>
    <d v="2022-05-11T00:00:00"/>
    <x v="0"/>
    <d v="2022-05-11T00:00:00"/>
    <x v="0"/>
    <d v="2022-05-25T00:00:00"/>
    <x v="0"/>
    <d v="2022-05-19T00:00:00"/>
    <x v="0"/>
    <d v="2022-05-25T00:00:00"/>
    <x v="0"/>
    <d v="2022-05-19T00:00:00"/>
    <x v="0"/>
    <d v="2022-05-20T00:00:00"/>
    <x v="0"/>
    <d v="2022-05-20T00:00:00"/>
    <x v="0"/>
    <m/>
    <x v="0"/>
    <d v="2022-05-11T00:00:00"/>
    <x v="0"/>
    <s v="En gestión"/>
    <s v="Veruska Arteaga Cabrales"/>
    <d v="2022-06-01T18:00:00"/>
    <s v="https://drive.google.com/drive/folders/1bVS_1fwTfHOXHla7k2Ku8lS1HYQ04glh?usp=sharing"/>
    <m/>
    <s v="Aprobado"/>
    <s v="checked"/>
    <s v="Aprobado"/>
    <s v="checked"/>
    <s v="Aprobado"/>
    <n v="57"/>
    <s v="Aprobado"/>
    <n v="20"/>
    <s v="Aprobado"/>
    <s v="checked"/>
    <s v="Aprobado"/>
    <m/>
    <m/>
    <m/>
    <m/>
    <m/>
    <s v="Veruska Arteaga Cabrales"/>
    <d v="2022-06-10T22:37:00"/>
    <s v="Viviana Verdeza"/>
    <d v="2022-06-14T05:53:00"/>
    <n v="1"/>
    <n v="1"/>
    <n v="1"/>
    <n v="1"/>
    <n v="1"/>
    <n v="1"/>
    <n v="1"/>
    <n v="1"/>
    <n v="1"/>
    <n v="1"/>
    <n v="1"/>
    <n v="1"/>
  </r>
  <r>
    <s v="Reporte Coordinadora Viviana Verdeza.xlsx"/>
    <x v="1"/>
    <x v="35"/>
    <s v="Atlántico"/>
    <s v="BARRANQUILLA"/>
    <x v="245"/>
    <n v="108001007179"/>
    <n v="246"/>
    <d v="2022-04-27T00:00:00"/>
    <d v="1899-12-30T11:00:00"/>
    <x v="0"/>
    <s v="Se contactó al rector y quedó en confirmar la participación en el proyecto, no lo pudo hacer en el momento porque está ocupado. Se asistió a la IE el 2 de mayo para programar fechas de la visita 1."/>
    <d v="2022-05-09T00:00:00"/>
    <d v="2022-05-16T00:00:00"/>
    <s v="El rector solicitó ir a la Institución el 2 de mayo para agendar fechas de la visita 1  con las coordinadoras"/>
    <d v="2022-05-02T00:00:00"/>
    <x v="0"/>
    <d v="2022-05-09T00:00:00"/>
    <x v="0"/>
    <d v="2022-05-09T00:00:00"/>
    <x v="0"/>
    <d v="2022-05-09T00:00:00"/>
    <x v="0"/>
    <d v="2022-05-09T00:00:00"/>
    <x v="0"/>
    <d v="2022-05-16T00:00:00"/>
    <x v="0"/>
    <d v="2022-05-09T00:00:00"/>
    <x v="0"/>
    <d v="2022-05-09T00:00:00"/>
    <x v="0"/>
    <d v="2022-05-16T00:00:00"/>
    <x v="0"/>
    <m/>
    <x v="0"/>
    <d v="2022-05-16T00:00:00"/>
    <x v="0"/>
    <s v="Sin Realizar"/>
    <s v="Vilda Gomez"/>
    <d v="2022-05-19T12:23:00"/>
    <s v="https://drive.google.com/drive/folders/1ckQ4m3TKWsEdAM66LiDIF57gZhLzOTbj?usp=sharing"/>
    <m/>
    <s v="Aprobado"/>
    <s v="checked"/>
    <s v="Aprobado"/>
    <s v="checked"/>
    <s v="Aprobado"/>
    <n v="65"/>
    <s v="Aprobado"/>
    <n v="16"/>
    <s v="Aprobado"/>
    <s v="checked"/>
    <s v="Aprobado"/>
    <s v="checked"/>
    <s v="Aprobado"/>
    <m/>
    <m/>
    <m/>
    <s v="Viviana Verdeza"/>
    <d v="2022-06-10T19:45:00"/>
    <s v="Viviana Verdeza"/>
    <d v="2022-05-25T12:51:00"/>
    <n v="1"/>
    <n v="1"/>
    <n v="1"/>
    <n v="1"/>
    <n v="1"/>
    <n v="1"/>
    <n v="1"/>
    <n v="1"/>
    <n v="1"/>
    <n v="1"/>
    <n v="1"/>
    <n v="1"/>
  </r>
  <r>
    <s v="Reporte Coordinadora Viviana Verdeza.xlsx"/>
    <x v="1"/>
    <x v="35"/>
    <s v="Atlántico"/>
    <s v="BARRANQUILLA"/>
    <x v="246"/>
    <n v="108001073392"/>
    <n v="247"/>
    <d v="2022-04-27T00:00:00"/>
    <d v="1899-12-30T10:45:00"/>
    <x v="0"/>
    <s v="El rector solicita reunión inicial para tener información más amplia del proyecto y luego de eso si confirmará la participación en el mismo. Se asistió a la IE el 29 de abril para reunión inicial con rector. Y el 2 y 3 de mayo para agendar fechas de visita 1 con los coordinadores."/>
    <d v="2022-05-12T00:00:00"/>
    <d v="2022-05-13T00:00:00"/>
    <m/>
    <d v="2022-04-29T00:00:00"/>
    <x v="0"/>
    <d v="2022-05-12T00:00:00"/>
    <x v="0"/>
    <d v="2022-05-12T00:00:00"/>
    <x v="0"/>
    <d v="2022-05-13T00:00:00"/>
    <x v="0"/>
    <d v="2022-05-13T00:00:00"/>
    <x v="0"/>
    <d v="2022-05-13T00:00:00"/>
    <x v="0"/>
    <d v="2022-05-12T00:00:00"/>
    <x v="0"/>
    <d v="2022-05-12T00:00:00"/>
    <x v="0"/>
    <d v="2022-05-13T00:00:00"/>
    <x v="0"/>
    <m/>
    <x v="0"/>
    <d v="2022-05-12T00:00:00"/>
    <x v="0"/>
    <s v="Sin Realizar"/>
    <s v="Vilda Gomez"/>
    <d v="2022-05-16T15:57:00"/>
    <s v="https://drive.google.com/drive/folders/1yenpf2ewcmIebhEfqoJL5a9m0goXks2C?usp=sharing"/>
    <m/>
    <s v="Aprobado"/>
    <s v="checked"/>
    <s v="Aprobado"/>
    <s v="checked"/>
    <s v="Aprobado"/>
    <n v="66"/>
    <s v="Aprobado"/>
    <n v="33"/>
    <s v="Aprobado"/>
    <s v="checked"/>
    <s v="Aprobado"/>
    <s v="checked"/>
    <s v="Aprobado"/>
    <m/>
    <m/>
    <s v="Cantidad en corrección por Uninorte en el formulario, correo enviado el 17 de mayo"/>
    <s v="Vilda Gomez"/>
    <d v="2022-06-17T11:23:00"/>
    <s v="Vilda Gomez"/>
    <d v="2022-05-18T12:36:00"/>
    <n v="1"/>
    <n v="1"/>
    <n v="1"/>
    <n v="1"/>
    <n v="1"/>
    <n v="1"/>
    <n v="1"/>
    <n v="1"/>
    <n v="1"/>
    <n v="1"/>
    <n v="1"/>
    <n v="1"/>
  </r>
  <r>
    <s v="Reporte Coordinadora Viviana Verdeza.xlsx"/>
    <x v="1"/>
    <x v="35"/>
    <s v="Atlántico"/>
    <s v="BARRANQUILLA"/>
    <x v="247"/>
    <n v="108372000169"/>
    <n v="248"/>
    <d v="2022-05-10T00:00:00"/>
    <d v="1899-12-30T03:26:00"/>
    <x v="0"/>
    <s v="La rectora quedó en consultar con los docentes formados para confirmar si la IE participa en el proyecto"/>
    <d v="2022-05-24T00:00:00"/>
    <d v="2022-05-25T00:00:00"/>
    <m/>
    <d v="2022-05-24T00:00:00"/>
    <x v="0"/>
    <d v="2022-05-24T00:00:00"/>
    <x v="0"/>
    <d v="2022-05-24T00:00:00"/>
    <x v="0"/>
    <d v="2022-05-24T00:00:00"/>
    <x v="0"/>
    <d v="2022-05-24T00:00:00"/>
    <x v="0"/>
    <d v="2022-05-25T00:00:00"/>
    <x v="0"/>
    <d v="2022-05-24T00:00:00"/>
    <x v="0"/>
    <d v="2022-05-24T00:00:00"/>
    <x v="0"/>
    <d v="2022-05-25T00:00:00"/>
    <x v="0"/>
    <m/>
    <x v="0"/>
    <d v="2022-05-25T00:00:00"/>
    <x v="0"/>
    <s v="Sin Realizar"/>
    <s v="Vilda Gomez"/>
    <d v="2022-05-26T04:36:00"/>
    <s v="https://drive.google.com/drive/folders/1o5iTJqqAGGLc7oiaYHq_fKHnDkRmjgD3?usp=sharing"/>
    <m/>
    <s v="Aprobado"/>
    <s v="checked"/>
    <s v="Aprobado"/>
    <s v="checked"/>
    <s v="Aprobado"/>
    <n v="56"/>
    <s v="Aprobado"/>
    <n v="8"/>
    <s v="Aprobado"/>
    <s v="checked"/>
    <s v="Aprobado"/>
    <s v="checked"/>
    <s v="Aprobado"/>
    <m/>
    <m/>
    <s v="No coincide la cantidad de estudiantes en el formulario con lo reportado"/>
    <s v="Vilda Gomez"/>
    <d v="2022-06-13T10:23:00"/>
    <s v="Viviana Verdeza"/>
    <d v="2022-06-10T19:40:00"/>
    <n v="1"/>
    <n v="1"/>
    <n v="1"/>
    <n v="1"/>
    <n v="1"/>
    <n v="1"/>
    <n v="1"/>
    <n v="1"/>
    <n v="1"/>
    <n v="1"/>
    <n v="1"/>
    <n v="1"/>
  </r>
  <r>
    <s v="Reporte Coordinadora Viviana Verdeza.xlsx"/>
    <x v="1"/>
    <x v="35"/>
    <s v="Atlántico"/>
    <s v="BARRANQUILLA"/>
    <x v="248"/>
    <n v="108001001821"/>
    <n v="249"/>
    <d v="2022-04-11T00:00:00"/>
    <d v="1899-12-30T09:31:00"/>
    <x v="0"/>
    <s v="Se envió correo confirmando visita 1"/>
    <d v="2022-05-10T00:00:00"/>
    <d v="2022-05-17T00:00:00"/>
    <s v="Se reprogramó dado que el docente líder informa que en la semana del 25 de abril los docentes se encuentran tomando notas faltantes para el período."/>
    <d v="2022-05-17T00:00:00"/>
    <x v="0"/>
    <d v="2022-05-17T00:00:00"/>
    <x v="0"/>
    <d v="2022-05-10T00:00:00"/>
    <x v="0"/>
    <d v="2022-05-10T00:00:00"/>
    <x v="0"/>
    <d v="2022-05-10T00:00:00"/>
    <x v="0"/>
    <d v="2022-05-11T00:00:00"/>
    <x v="0"/>
    <d v="2022-05-10T00:00:00"/>
    <x v="0"/>
    <d v="2022-05-10T00:00:00"/>
    <x v="0"/>
    <d v="2022-05-11T00:00:00"/>
    <x v="0"/>
    <m/>
    <x v="0"/>
    <d v="2022-05-11T00:00:00"/>
    <x v="0"/>
    <s v="Sin Realizar"/>
    <s v="Vilda Gomez"/>
    <d v="2022-05-21T10:52:00"/>
    <s v="https://drive.google.com/drive/folders/1Na6-kUt30VhOrQBRsZH3IMSTdOEQApkJ?usp=sharing"/>
    <m/>
    <s v="Aprobado"/>
    <s v="checked"/>
    <s v="Aprobado"/>
    <s v="checked"/>
    <s v="Aprobado"/>
    <n v="149"/>
    <s v="Aprobado"/>
    <n v="18"/>
    <s v="Aprobado"/>
    <s v="checked"/>
    <s v="Aprobado"/>
    <s v="checked"/>
    <s v="Aprobado"/>
    <m/>
    <m/>
    <m/>
    <s v="Vilda Gomez"/>
    <d v="2022-05-27T13:26:00"/>
    <s v="Viviana Verdeza"/>
    <d v="2022-05-25T10:56:00"/>
    <n v="1"/>
    <n v="1"/>
    <n v="1"/>
    <n v="1"/>
    <n v="1"/>
    <n v="1"/>
    <n v="1"/>
    <n v="1"/>
    <n v="1"/>
    <n v="1"/>
    <n v="1"/>
    <n v="1"/>
  </r>
  <r>
    <s v="Reporte Coordinadora Viviana Verdeza.xlsx"/>
    <x v="1"/>
    <x v="35"/>
    <s v="Atlántico"/>
    <s v="BARRANQUILLA"/>
    <x v="249"/>
    <n v="108001078998"/>
    <n v="250"/>
    <d v="2022-04-12T00:00:00"/>
    <d v="1899-12-30T11:57:00"/>
    <x v="0"/>
    <s v="Se envió correo confirmando visita 1"/>
    <d v="2022-05-03T00:00:00"/>
    <d v="2022-05-04T00:00:00"/>
    <m/>
    <d v="2022-05-03T00:00:00"/>
    <x v="0"/>
    <d v="2022-05-03T00:00:00"/>
    <x v="0"/>
    <d v="2022-05-03T00:00:00"/>
    <x v="0"/>
    <d v="2022-05-03T00:00:00"/>
    <x v="0"/>
    <d v="2022-05-03T00:00:00"/>
    <x v="0"/>
    <d v="2022-05-04T00:00:00"/>
    <x v="0"/>
    <d v="2022-05-03T00:00:00"/>
    <x v="0"/>
    <d v="2022-05-03T00:00:00"/>
    <x v="0"/>
    <d v="2022-05-04T00:00:00"/>
    <x v="0"/>
    <m/>
    <x v="0"/>
    <d v="2022-04-04T00:00:00"/>
    <x v="0"/>
    <s v="Sin Realizar"/>
    <s v="Vilda Gomez"/>
    <d v="2022-05-10T13:30:00"/>
    <s v="https://drive.google.com/drive/folders/14oHkfZa6LRTK6VpZJuWAX-x3qIZGNt6f?usp=sharing"/>
    <m/>
    <s v="Aprobado"/>
    <s v="checked"/>
    <s v="Aprobado"/>
    <s v="checked"/>
    <s v="Aprobado"/>
    <n v="83"/>
    <s v="Aprobado"/>
    <n v="43"/>
    <s v="Aprobado"/>
    <s v="checked"/>
    <s v="Aprobado"/>
    <s v="checked"/>
    <s v="Aprobado"/>
    <m/>
    <m/>
    <m/>
    <s v="Vilda Gomez"/>
    <d v="2022-06-17T13:24:00"/>
    <s v="Viviana Verdeza"/>
    <d v="2022-05-17T15:14:00"/>
    <n v="1"/>
    <n v="1"/>
    <n v="1"/>
    <n v="1"/>
    <n v="1"/>
    <n v="1"/>
    <n v="1"/>
    <n v="1"/>
    <n v="1"/>
    <n v="1"/>
    <n v="1"/>
    <n v="1"/>
  </r>
  <r>
    <s v="Reporte Coordinadora Viviana Verdeza.xlsx"/>
    <x v="1"/>
    <x v="35"/>
    <s v="Atlántico"/>
    <s v="BARRANQUILLA"/>
    <x v="250"/>
    <n v="108001800065"/>
    <n v="251"/>
    <d v="2022-04-11T00:00:00"/>
    <d v="1899-12-30T10:12:00"/>
    <x v="0"/>
    <s v="Se envió correo confirmando visita 1"/>
    <d v="2022-05-05T00:00:00"/>
    <d v="2022-05-06T00:00:00"/>
    <m/>
    <d v="2022-05-05T00:00:00"/>
    <x v="0"/>
    <d v="2022-05-05T00:00:00"/>
    <x v="0"/>
    <d v="2022-05-05T00:00:00"/>
    <x v="0"/>
    <d v="2022-05-05T00:00:00"/>
    <x v="0"/>
    <d v="2022-05-05T00:00:00"/>
    <x v="0"/>
    <d v="2022-05-06T00:00:00"/>
    <x v="0"/>
    <d v="2022-05-05T00:00:00"/>
    <x v="0"/>
    <d v="2022-05-05T00:00:00"/>
    <x v="0"/>
    <d v="2022-05-06T00:00:00"/>
    <x v="0"/>
    <m/>
    <x v="0"/>
    <d v="2022-05-06T00:00:00"/>
    <x v="0"/>
    <s v="Sin Realizar"/>
    <s v="Vilda Gomez"/>
    <d v="2022-05-10T17:59:00"/>
    <s v="https://drive.google.com/drive/folders/1WaM0W_ITRk_2BxhVGxXqJvP60UYNHGbe?usp=sharing"/>
    <m/>
    <s v="Aprobado"/>
    <s v="checked"/>
    <s v="Aprobado"/>
    <s v="checked"/>
    <s v="Aprobado"/>
    <n v="121"/>
    <s v="Aprobado"/>
    <n v="52"/>
    <s v="Aprobado"/>
    <s v="checked"/>
    <s v="Aprobado"/>
    <s v="checked"/>
    <s v="Aprobado"/>
    <m/>
    <m/>
    <m/>
    <s v="Vilda Gomez"/>
    <d v="2022-05-27T13:26:00"/>
    <s v="Viviana Verdeza"/>
    <d v="2022-05-12T20:25:00"/>
    <n v="1"/>
    <n v="1"/>
    <n v="1"/>
    <n v="1"/>
    <n v="1"/>
    <n v="1"/>
    <n v="1"/>
    <n v="1"/>
    <n v="1"/>
    <n v="1"/>
    <n v="1"/>
    <n v="1"/>
  </r>
  <r>
    <s v="Reporte Coordinadora Viviana Verdeza.xlsx"/>
    <x v="1"/>
    <x v="35"/>
    <s v="Atlántico"/>
    <s v="BARRANQUILLA"/>
    <x v="251"/>
    <n v="108001000824"/>
    <n v="252"/>
    <d v="2022-04-11T00:00:00"/>
    <d v="1899-12-30T09:24:00"/>
    <x v="0"/>
    <s v="Se envió correo confirmando visita 1"/>
    <d v="2022-04-21T00:00:00"/>
    <d v="2022-04-26T00:00:00"/>
    <m/>
    <d v="2022-04-21T00:00:00"/>
    <x v="0"/>
    <d v="2022-04-21T00:00:00"/>
    <x v="0"/>
    <d v="2022-04-21T00:00:00"/>
    <x v="0"/>
    <d v="2022-04-21T00:00:00"/>
    <x v="0"/>
    <d v="2022-04-21T00:00:00"/>
    <x v="0"/>
    <d v="2022-04-26T00:00:00"/>
    <x v="0"/>
    <d v="2022-04-21T00:00:00"/>
    <x v="0"/>
    <d v="2022-04-21T00:00:00"/>
    <x v="0"/>
    <d v="2022-04-26T00:00:00"/>
    <x v="0"/>
    <m/>
    <x v="0"/>
    <d v="2022-04-22T00:00:00"/>
    <x v="0"/>
    <s v="Sin Realizar"/>
    <s v="Vilda Gomez"/>
    <d v="2022-05-03T18:00:00"/>
    <s v="https://drive.google.com/drive/folders/1rsm9I-g_lYZuUyTrXKW8M4uQPsv8a-ph?usp=sharing"/>
    <m/>
    <s v="Aprobado"/>
    <s v="checked"/>
    <s v="Aprobado"/>
    <s v="checked"/>
    <s v="Aprobado"/>
    <n v="56"/>
    <s v="Aprobado"/>
    <n v="22"/>
    <s v="Aprobado"/>
    <s v="checked"/>
    <s v="Aprobado"/>
    <s v="checked"/>
    <s v="Aprobado"/>
    <m/>
    <m/>
    <m/>
    <s v="Vilda Gomez"/>
    <d v="2022-05-07T17:56:00"/>
    <s v="Viviana Verdeza"/>
    <d v="2022-05-12T20:25:00"/>
    <n v="1"/>
    <n v="1"/>
    <n v="1"/>
    <n v="1"/>
    <n v="1"/>
    <n v="1"/>
    <n v="1"/>
    <n v="1"/>
    <n v="1"/>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70B1BF-8B38-42E3-A76B-27E68B018B0B}"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4:B58"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m="1" x="4"/>
        <item x="2"/>
        <item x="0"/>
        <item x="1"/>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6"/>
  </rowFields>
  <rowItems count="4">
    <i>
      <x v="1"/>
    </i>
    <i>
      <x v="2"/>
    </i>
    <i>
      <x v="3"/>
    </i>
    <i t="grand">
      <x/>
    </i>
  </rowItems>
  <colItems count="1">
    <i/>
  </colItems>
  <dataFields count="1">
    <dataField name="Count of Estado Taller PC Docentes" fld="26" subtotal="count" baseField="0" baseItem="0"/>
  </dataFields>
  <chartFormats count="12">
    <chartFormat chart="2" format="5"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6" count="1" selected="0">
            <x v="3"/>
          </reference>
        </references>
      </pivotArea>
    </chartFormat>
    <chartFormat chart="2" format="7">
      <pivotArea type="data" outline="0" fieldPosition="0">
        <references count="2">
          <reference field="4294967294" count="1" selected="0">
            <x v="0"/>
          </reference>
          <reference field="26" count="1" selected="0">
            <x v="2"/>
          </reference>
        </references>
      </pivotArea>
    </chartFormat>
    <chartFormat chart="2" format="8">
      <pivotArea type="data" outline="0" fieldPosition="0">
        <references count="2">
          <reference field="4294967294" count="1" selected="0">
            <x v="0"/>
          </reference>
          <reference field="26" count="1" selected="0">
            <x v="1"/>
          </reference>
        </references>
      </pivotArea>
    </chartFormat>
    <chartFormat chart="2" format="9">
      <pivotArea type="data" outline="0" fieldPosition="0">
        <references count="2">
          <reference field="4294967294" count="1" selected="0">
            <x v="0"/>
          </reference>
          <reference field="26" count="1" selected="0">
            <x v="0"/>
          </reference>
        </references>
      </pivotArea>
    </chartFormat>
    <chartFormat chart="4" format="15">
      <pivotArea type="data" outline="0" fieldPosition="0">
        <references count="2">
          <reference field="4294967294" count="1" selected="0">
            <x v="0"/>
          </reference>
          <reference field="26" count="1" selected="0">
            <x v="3"/>
          </reference>
        </references>
      </pivotArea>
    </chartFormat>
    <chartFormat chart="4" format="16">
      <pivotArea type="data" outline="0" fieldPosition="0">
        <references count="2">
          <reference field="4294967294" count="1" selected="0">
            <x v="0"/>
          </reference>
          <reference field="26" count="1" selected="0">
            <x v="2"/>
          </reference>
        </references>
      </pivotArea>
    </chartFormat>
    <chartFormat chart="4" format="17">
      <pivotArea type="data" outline="0" fieldPosition="0">
        <references count="2">
          <reference field="4294967294" count="1" selected="0">
            <x v="0"/>
          </reference>
          <reference field="26" count="1" selected="0">
            <x v="0"/>
          </reference>
        </references>
      </pivotArea>
    </chartFormat>
    <chartFormat chart="4" format="18">
      <pivotArea type="data" outline="0" fieldPosition="0">
        <references count="2">
          <reference field="4294967294" count="1" selected="0">
            <x v="0"/>
          </reference>
          <reference field="26" count="1" selected="0">
            <x v="1"/>
          </reference>
        </references>
      </pivotArea>
    </chartFormat>
    <chartFormat chart="4" format="19">
      <pivotArea type="data" outline="0" fieldPosition="0">
        <references count="2">
          <reference field="4294967294" count="1" selected="0">
            <x v="0"/>
          </reference>
          <reference field="26" count="1" selected="0">
            <x v="4"/>
          </reference>
        </references>
      </pivotArea>
    </chartFormat>
    <chartFormat chart="2" format="10">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4E1A83-0623-4B1E-8794-CB4F210D715D}"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7:B30"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m="1" x="3"/>
        <item m="1" x="4"/>
        <item x="0"/>
        <item x="1"/>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0"/>
  </rowFields>
  <rowItems count="3">
    <i>
      <x v="2"/>
    </i>
    <i>
      <x v="3"/>
    </i>
    <i t="grand">
      <x/>
    </i>
  </rowItems>
  <colItems count="1">
    <i/>
  </colItems>
  <dataFields count="1">
    <dataField name="Count of Estado PPT Programa Directivos" fld="20" subtotal="count" baseField="0" baseItem="0"/>
  </dataFields>
  <chartFormats count="12">
    <chartFormat chart="1" format="5"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20" count="1" selected="0">
            <x v="2"/>
          </reference>
        </references>
      </pivotArea>
    </chartFormat>
    <chartFormat chart="1" format="7">
      <pivotArea type="data" outline="0" fieldPosition="0">
        <references count="2">
          <reference field="4294967294" count="1" selected="0">
            <x v="0"/>
          </reference>
          <reference field="20" count="1" selected="0">
            <x v="3"/>
          </reference>
        </references>
      </pivotArea>
    </chartFormat>
    <chartFormat chart="1" format="8">
      <pivotArea type="data" outline="0" fieldPosition="0">
        <references count="2">
          <reference field="4294967294" count="1" selected="0">
            <x v="0"/>
          </reference>
          <reference field="20" count="1" selected="0">
            <x v="0"/>
          </reference>
        </references>
      </pivotArea>
    </chartFormat>
    <chartFormat chart="1" format="9">
      <pivotArea type="data" outline="0" fieldPosition="0">
        <references count="2">
          <reference field="4294967294" count="1" selected="0">
            <x v="0"/>
          </reference>
          <reference field="20" count="1" selected="0">
            <x v="1"/>
          </reference>
        </references>
      </pivotArea>
    </chartFormat>
    <chartFormat chart="3" format="14">
      <pivotArea type="data" outline="0" fieldPosition="0">
        <references count="2">
          <reference field="4294967294" count="1" selected="0">
            <x v="0"/>
          </reference>
          <reference field="20" count="1" selected="0">
            <x v="3"/>
          </reference>
        </references>
      </pivotArea>
    </chartFormat>
    <chartFormat chart="3" format="15">
      <pivotArea type="data" outline="0" fieldPosition="0">
        <references count="2">
          <reference field="4294967294" count="1" selected="0">
            <x v="0"/>
          </reference>
          <reference field="20" count="1" selected="0">
            <x v="2"/>
          </reference>
        </references>
      </pivotArea>
    </chartFormat>
    <chartFormat chart="3" format="16">
      <pivotArea type="data" outline="0" fieldPosition="0">
        <references count="2">
          <reference field="4294967294" count="1" selected="0">
            <x v="0"/>
          </reference>
          <reference field="20" count="1" selected="0">
            <x v="1"/>
          </reference>
        </references>
      </pivotArea>
    </chartFormat>
    <chartFormat chart="3" format="17">
      <pivotArea type="data" outline="0" fieldPosition="0">
        <references count="2">
          <reference field="4294967294" count="1" selected="0">
            <x v="0"/>
          </reference>
          <reference field="20" count="1" selected="0">
            <x v="0"/>
          </reference>
        </references>
      </pivotArea>
    </chartFormat>
    <chartFormat chart="3" format="18">
      <pivotArea type="data" outline="0" fieldPosition="0">
        <references count="2">
          <reference field="4294967294" count="1" selected="0">
            <x v="0"/>
          </reference>
          <reference field="20" count="1" selected="0">
            <x v="4"/>
          </reference>
        </references>
      </pivotArea>
    </chartFormat>
    <chartFormat chart="1" format="10">
      <pivotArea type="data" outline="0" fieldPosition="0">
        <references count="2">
          <reference field="4294967294" count="1" selected="0">
            <x v="0"/>
          </reference>
          <reference field="2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CC0E52-438B-43AA-B1E5-DAE794DCF60B}"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8:B21"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m="1" x="3"/>
        <item m="1" x="4"/>
        <item x="0"/>
        <item x="1"/>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8"/>
  </rowFields>
  <rowItems count="3">
    <i>
      <x v="2"/>
    </i>
    <i>
      <x v="3"/>
    </i>
    <i t="grand">
      <x/>
    </i>
  </rowItems>
  <colItems count="1">
    <i/>
  </colItems>
  <dataFields count="1">
    <dataField name="Count of Estado Encuesta Directivos" fld="18" subtotal="count" baseField="0" baseItem="0"/>
  </dataFields>
  <chartFormats count="12">
    <chartFormat chart="3" format="5"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8" count="1" selected="0">
            <x v="2"/>
          </reference>
        </references>
      </pivotArea>
    </chartFormat>
    <chartFormat chart="3" format="7">
      <pivotArea type="data" outline="0" fieldPosition="0">
        <references count="2">
          <reference field="4294967294" count="1" selected="0">
            <x v="0"/>
          </reference>
          <reference field="18" count="1" selected="0">
            <x v="3"/>
          </reference>
        </references>
      </pivotArea>
    </chartFormat>
    <chartFormat chart="3" format="8">
      <pivotArea type="data" outline="0" fieldPosition="0">
        <references count="2">
          <reference field="4294967294" count="1" selected="0">
            <x v="0"/>
          </reference>
          <reference field="18" count="1" selected="0">
            <x v="0"/>
          </reference>
        </references>
      </pivotArea>
    </chartFormat>
    <chartFormat chart="3" format="9">
      <pivotArea type="data" outline="0" fieldPosition="0">
        <references count="2">
          <reference field="4294967294" count="1" selected="0">
            <x v="0"/>
          </reference>
          <reference field="18" count="1" selected="0">
            <x v="1"/>
          </reference>
        </references>
      </pivotArea>
    </chartFormat>
    <chartFormat chart="5" format="14">
      <pivotArea type="data" outline="0" fieldPosition="0">
        <references count="2">
          <reference field="4294967294" count="1" selected="0">
            <x v="0"/>
          </reference>
          <reference field="18" count="1" selected="0">
            <x v="0"/>
          </reference>
        </references>
      </pivotArea>
    </chartFormat>
    <chartFormat chart="5" format="15">
      <pivotArea type="data" outline="0" fieldPosition="0">
        <references count="2">
          <reference field="4294967294" count="1" selected="0">
            <x v="0"/>
          </reference>
          <reference field="18" count="1" selected="0">
            <x v="3"/>
          </reference>
        </references>
      </pivotArea>
    </chartFormat>
    <chartFormat chart="5" format="16">
      <pivotArea type="data" outline="0" fieldPosition="0">
        <references count="2">
          <reference field="4294967294" count="1" selected="0">
            <x v="0"/>
          </reference>
          <reference field="18" count="1" selected="0">
            <x v="2"/>
          </reference>
        </references>
      </pivotArea>
    </chartFormat>
    <chartFormat chart="5" format="17">
      <pivotArea type="data" outline="0" fieldPosition="0">
        <references count="2">
          <reference field="4294967294" count="1" selected="0">
            <x v="0"/>
          </reference>
          <reference field="18" count="1" selected="0">
            <x v="1"/>
          </reference>
        </references>
      </pivotArea>
    </chartFormat>
    <chartFormat chart="5" format="18">
      <pivotArea type="data" outline="0" fieldPosition="0">
        <references count="2">
          <reference field="4294967294" count="1" selected="0">
            <x v="0"/>
          </reference>
          <reference field="18" count="1" selected="0">
            <x v="4"/>
          </reference>
        </references>
      </pivotArea>
    </chartFormat>
    <chartFormat chart="3" format="10">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6B9660D-44D5-444F-8E92-ED1C0C41B7D9}"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126:B129" firstHeaderRow="1" firstDataRow="1" firstDataCol="1"/>
  <pivotFields count="2">
    <pivotField axis="axisRow" dataField="1" showAll="0">
      <items count="4">
        <item n="Realizada" x="0"/>
        <item n="Programada" m="1" x="2"/>
        <item n="Sin programar" x="1"/>
        <item t="default"/>
      </items>
    </pivotField>
    <pivotField showAll="0"/>
  </pivotFields>
  <rowFields count="1">
    <field x="0"/>
  </rowFields>
  <rowItems count="3">
    <i>
      <x/>
    </i>
    <i>
      <x v="2"/>
    </i>
    <i t="grand">
      <x/>
    </i>
  </rowItems>
  <colItems count="1">
    <i/>
  </colItems>
  <dataFields count="1">
    <dataField name="Count of Visita 1" fld="0" subtotal="count"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2"/>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027ABFA-B4C2-4890-8CED-7BB98A7866E1}" name="PivotTable16" cacheId="2"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2:AL155" firstHeaderRow="1" firstDataRow="2" firstDataCol="1"/>
  <pivotFields count="74">
    <pivotField showAll="0"/>
    <pivotField showAll="0"/>
    <pivotField axis="axisCol"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pivotField numFmtId="1" showAll="0"/>
    <pivotField showAll="0"/>
    <pivotField numFmtId="14"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s>
  <rowFields count="1">
    <field x="-2"/>
  </rowFields>
  <rowItems count="12">
    <i>
      <x/>
    </i>
    <i i="1">
      <x v="1"/>
    </i>
    <i i="2">
      <x v="2"/>
    </i>
    <i i="3">
      <x v="3"/>
    </i>
    <i i="4">
      <x v="4"/>
    </i>
    <i i="5">
      <x v="5"/>
    </i>
    <i i="6">
      <x v="6"/>
    </i>
    <i i="7">
      <x v="7"/>
    </i>
    <i i="8">
      <x v="8"/>
    </i>
    <i i="9">
      <x v="9"/>
    </i>
    <i i="10">
      <x v="10"/>
    </i>
    <i i="11">
      <x v="11"/>
    </i>
  </rowItems>
  <colFields count="1">
    <field x="2"/>
  </colFields>
  <colItems count="37">
    <i>
      <x/>
    </i>
    <i>
      <x v="1"/>
    </i>
    <i>
      <x v="2"/>
    </i>
    <i>
      <x v="3"/>
    </i>
    <i>
      <x v="4"/>
    </i>
    <i>
      <x v="5"/>
    </i>
    <i>
      <x v="6"/>
    </i>
    <i>
      <x v="7"/>
    </i>
    <i>
      <x v="8"/>
    </i>
    <i>
      <x v="10"/>
    </i>
    <i>
      <x v="12"/>
    </i>
    <i>
      <x v="13"/>
    </i>
    <i>
      <x v="14"/>
    </i>
    <i>
      <x v="15"/>
    </i>
    <i>
      <x v="16"/>
    </i>
    <i>
      <x v="17"/>
    </i>
    <i>
      <x v="18"/>
    </i>
    <i>
      <x v="19"/>
    </i>
    <i>
      <x v="20"/>
    </i>
    <i>
      <x v="21"/>
    </i>
    <i>
      <x v="22"/>
    </i>
    <i>
      <x v="23"/>
    </i>
    <i>
      <x v="24"/>
    </i>
    <i>
      <x v="25"/>
    </i>
    <i>
      <x v="26"/>
    </i>
    <i>
      <x v="27"/>
    </i>
    <i>
      <x v="28"/>
    </i>
    <i>
      <x v="29"/>
    </i>
    <i>
      <x v="31"/>
    </i>
    <i>
      <x v="32"/>
    </i>
    <i>
      <x v="33"/>
    </i>
    <i>
      <x v="34"/>
    </i>
    <i>
      <x v="35"/>
    </i>
    <i>
      <x v="36"/>
    </i>
    <i>
      <x v="39"/>
    </i>
    <i>
      <x v="40"/>
    </i>
    <i t="grand">
      <x/>
    </i>
  </colItems>
  <dataFields count="12">
    <dataField name="Sum of Estado llamada avance tutor" fld="62" baseField="0" baseItem="0"/>
    <dataField name="Sum of Estado RID avance tutor" fld="63" baseField="0" baseItem="0"/>
    <dataField name="Sum of Estado Encuesta direc avance tutor" fld="64" baseField="0" baseItem="0"/>
    <dataField name="Sum of Estado PPT prog a dir avance tutor" fld="65" baseField="0" baseItem="0"/>
    <dataField name="Sum of Estado PPT prog a docen avance tutor2" fld="66" baseField="0" baseItem="0"/>
    <dataField name="Sum of Estado encuesta docentes avance tutor" fld="67" baseField="0" baseItem="0"/>
    <dataField name="Sum of Estado Taller PC Doc avance tutor" fld="68" baseField="0" baseItem="0"/>
    <dataField name="Sum of Estado encuesta est avance tutor" fld="69" baseField="0" baseItem="0"/>
    <dataField name="Sum of Estado Inv Infraes avance tutor" fld="70" baseField="0" baseItem="0"/>
    <dataField name="Sum of Estado entrev lider infor avance tutor" fld="71" baseField="0" baseItem="0"/>
    <dataField name="Sum of Estado Obs aula avance tutor" fld="72" baseField="0" baseItem="0"/>
    <dataField name="Sum of Estado recolec doc avance tutor"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2EA1102-0743-4302-BBBE-C30C30354F16}"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90:B95"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3"/>
        <item m="1" x="5"/>
        <item x="0"/>
        <item m="1" x="6"/>
        <item x="1"/>
        <item x="2"/>
        <item m="1" x="4"/>
        <item t="default"/>
      </items>
    </pivotField>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4"/>
  </rowFields>
  <rowItems count="5">
    <i>
      <x/>
    </i>
    <i>
      <x v="2"/>
    </i>
    <i>
      <x v="4"/>
    </i>
    <i>
      <x v="5"/>
    </i>
    <i t="grand">
      <x/>
    </i>
  </rowItems>
  <colItems count="1">
    <i/>
  </colItems>
  <dataFields count="1">
    <dataField name="Count of Estado Obs Aula" fld="34" subtotal="count" baseField="0" baseItem="0"/>
  </dataField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4" count="1" selected="0">
            <x v="5"/>
          </reference>
        </references>
      </pivotArea>
    </chartFormat>
    <chartFormat chart="2" format="2">
      <pivotArea type="data" outline="0" fieldPosition="0">
        <references count="2">
          <reference field="4294967294" count="1" selected="0">
            <x v="0"/>
          </reference>
          <reference field="34" count="1" selected="0">
            <x v="4"/>
          </reference>
        </references>
      </pivotArea>
    </chartFormat>
    <chartFormat chart="2" format="3">
      <pivotArea type="data" outline="0" fieldPosition="0">
        <references count="2">
          <reference field="4294967294" count="1" selected="0">
            <x v="0"/>
          </reference>
          <reference field="34" count="1" selected="0">
            <x v="3"/>
          </reference>
        </references>
      </pivotArea>
    </chartFormat>
    <chartFormat chart="2" format="4">
      <pivotArea type="data" outline="0" fieldPosition="0">
        <references count="2">
          <reference field="4294967294" count="1" selected="0">
            <x v="0"/>
          </reference>
          <reference field="34" count="1" selected="0">
            <x v="0"/>
          </reference>
        </references>
      </pivotArea>
    </chartFormat>
    <chartFormat chart="2" format="5">
      <pivotArea type="data" outline="0" fieldPosition="0">
        <references count="2">
          <reference field="4294967294" count="1" selected="0">
            <x v="0"/>
          </reference>
          <reference field="3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4" count="1" selected="0">
            <x v="0"/>
          </reference>
        </references>
      </pivotArea>
    </chartFormat>
    <chartFormat chart="4" format="14">
      <pivotArea type="data" outline="0" fieldPosition="0">
        <references count="2">
          <reference field="4294967294" count="1" selected="0">
            <x v="0"/>
          </reference>
          <reference field="34" count="1" selected="0">
            <x v="2"/>
          </reference>
        </references>
      </pivotArea>
    </chartFormat>
    <chartFormat chart="4" format="15">
      <pivotArea type="data" outline="0" fieldPosition="0">
        <references count="2">
          <reference field="4294967294" count="1" selected="0">
            <x v="0"/>
          </reference>
          <reference field="34" count="1" selected="0">
            <x v="3"/>
          </reference>
        </references>
      </pivotArea>
    </chartFormat>
    <chartFormat chart="4" format="16">
      <pivotArea type="data" outline="0" fieldPosition="0">
        <references count="2">
          <reference field="4294967294" count="1" selected="0">
            <x v="0"/>
          </reference>
          <reference field="34" count="1" selected="0">
            <x v="4"/>
          </reference>
        </references>
      </pivotArea>
    </chartFormat>
    <chartFormat chart="4" format="17">
      <pivotArea type="data" outline="0" fieldPosition="0">
        <references count="2">
          <reference field="4294967294" count="1" selected="0">
            <x v="0"/>
          </reference>
          <reference field="34" count="1" selected="0">
            <x v="5"/>
          </reference>
        </references>
      </pivotArea>
    </chartFormat>
    <chartFormat chart="2" format="6">
      <pivotArea type="data" outline="0" fieldPosition="0">
        <references count="2">
          <reference field="4294967294" count="1" selected="0">
            <x v="0"/>
          </reference>
          <reference field="34" count="1" selected="0">
            <x v="1"/>
          </reference>
        </references>
      </pivotArea>
    </chartFormat>
    <chartFormat chart="2" format="7">
      <pivotArea type="data" outline="0" fieldPosition="0">
        <references count="2">
          <reference field="4294967294" count="1" selected="0">
            <x v="0"/>
          </reference>
          <reference field="34" count="1" selected="0">
            <x v="6"/>
          </reference>
        </references>
      </pivotArea>
    </chartFormat>
    <chartFormat chart="4" format="18">
      <pivotArea type="data" outline="0" fieldPosition="0">
        <references count="2">
          <reference field="4294967294" count="1" selected="0">
            <x v="0"/>
          </reference>
          <reference field="3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9A47EC5-2A8E-429A-89F2-727CC4369CA0}"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00:B104"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m="1" x="5"/>
        <item m="1" x="4"/>
        <item m="1" x="3"/>
        <item x="0"/>
        <item x="1"/>
        <item t="default"/>
      </items>
    </pivotField>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6"/>
  </rowFields>
  <rowItems count="4">
    <i>
      <x/>
    </i>
    <i>
      <x v="4"/>
    </i>
    <i>
      <x v="5"/>
    </i>
    <i t="grand">
      <x/>
    </i>
  </rowItems>
  <colItems count="1">
    <i/>
  </colItems>
  <dataFields count="1">
    <dataField name="Count of Estado Recolección Documental" fld="36" subtotal="count" baseField="0" baseItem="0"/>
  </dataField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6" count="1" selected="0">
            <x v="2"/>
          </reference>
        </references>
      </pivotArea>
    </chartFormat>
    <chartFormat chart="2" format="2">
      <pivotArea type="data" outline="0" fieldPosition="0">
        <references count="2">
          <reference field="4294967294" count="1" selected="0">
            <x v="0"/>
          </reference>
          <reference field="36" count="1" selected="0">
            <x v="1"/>
          </reference>
        </references>
      </pivotArea>
    </chartFormat>
    <chartFormat chart="2" format="3">
      <pivotArea type="data" outline="0" fieldPosition="0">
        <references count="2">
          <reference field="4294967294" count="1" selected="0">
            <x v="0"/>
          </reference>
          <reference field="36"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6" count="1" selected="0">
            <x v="0"/>
          </reference>
        </references>
      </pivotArea>
    </chartFormat>
    <chartFormat chart="4" format="10">
      <pivotArea type="data" outline="0" fieldPosition="0">
        <references count="2">
          <reference field="4294967294" count="1" selected="0">
            <x v="0"/>
          </reference>
          <reference field="36" count="1" selected="0">
            <x v="1"/>
          </reference>
        </references>
      </pivotArea>
    </chartFormat>
    <chartFormat chart="4" format="11">
      <pivotArea type="data" outline="0" fieldPosition="0">
        <references count="2">
          <reference field="4294967294" count="1" selected="0">
            <x v="0"/>
          </reference>
          <reference field="36" count="1" selected="0">
            <x v="2"/>
          </reference>
        </references>
      </pivotArea>
    </chartFormat>
    <chartFormat chart="4" format="12">
      <pivotArea type="data" outline="0" fieldPosition="0">
        <references count="2">
          <reference field="4294967294" count="1" selected="0">
            <x v="0"/>
          </reference>
          <reference field="36" count="1" selected="0">
            <x v="3"/>
          </reference>
        </references>
      </pivotArea>
    </chartFormat>
    <chartFormat chart="2" format="4">
      <pivotArea type="data" outline="0" fieldPosition="0">
        <references count="2">
          <reference field="4294967294" count="1" selected="0">
            <x v="0"/>
          </reference>
          <reference field="36" count="1" selected="0">
            <x v="3"/>
          </reference>
        </references>
      </pivotArea>
    </chartFormat>
    <chartFormat chart="4" format="13">
      <pivotArea type="data" outline="0" fieldPosition="0">
        <references count="2">
          <reference field="4294967294" count="1" selected="0">
            <x v="0"/>
          </reference>
          <reference field="36" count="1" selected="0">
            <x v="4"/>
          </reference>
        </references>
      </pivotArea>
    </chartFormat>
    <chartFormat chart="2" format="5">
      <pivotArea type="data" outline="0" fieldPosition="0">
        <references count="2">
          <reference field="4294967294" count="1" selected="0">
            <x v="0"/>
          </reference>
          <reference field="36" count="1" selected="0">
            <x v="4"/>
          </reference>
        </references>
      </pivotArea>
    </chartFormat>
    <chartFormat chart="4" format="14">
      <pivotArea type="data" outline="0" fieldPosition="0">
        <references count="2">
          <reference field="4294967294" count="1" selected="0">
            <x v="0"/>
          </reference>
          <reference field="36" count="1" selected="0">
            <x v="5"/>
          </reference>
        </references>
      </pivotArea>
    </chartFormat>
    <chartFormat chart="2" format="6">
      <pivotArea type="data" outline="0" fieldPosition="0">
        <references count="2">
          <reference field="4294967294" count="1" selected="0">
            <x v="0"/>
          </reference>
          <reference field="3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50B9E2E-DB7C-4FB1-8DF2-D346198FA0AE}"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5:B48"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m="1" x="3"/>
        <item m="1" x="4"/>
        <item x="0"/>
        <item x="1"/>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4"/>
  </rowFields>
  <rowItems count="3">
    <i>
      <x v="2"/>
    </i>
    <i>
      <x v="3"/>
    </i>
    <i t="grand">
      <x/>
    </i>
  </rowItems>
  <colItems count="1">
    <i/>
  </colItems>
  <dataFields count="1">
    <dataField name="Count of Estado Encuesta Docentes" fld="24" subtotal="count" baseField="0" baseItem="0"/>
  </dataFields>
  <chartFormats count="12">
    <chartFormat chart="3"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4" count="1" selected="0">
            <x v="3"/>
          </reference>
        </references>
      </pivotArea>
    </chartFormat>
    <chartFormat chart="3" format="4">
      <pivotArea type="data" outline="0" fieldPosition="0">
        <references count="2">
          <reference field="4294967294" count="1" selected="0">
            <x v="0"/>
          </reference>
          <reference field="24" count="1" selected="0">
            <x v="2"/>
          </reference>
        </references>
      </pivotArea>
    </chartFormat>
    <chartFormat chart="3" format="5">
      <pivotArea type="data" outline="0" fieldPosition="0">
        <references count="2">
          <reference field="4294967294" count="1" selected="0">
            <x v="0"/>
          </reference>
          <reference field="24" count="1" selected="0">
            <x v="1"/>
          </reference>
        </references>
      </pivotArea>
    </chartFormat>
    <chartFormat chart="3" format="6">
      <pivotArea type="data" outline="0" fieldPosition="0">
        <references count="2">
          <reference field="4294967294" count="1" selected="0">
            <x v="0"/>
          </reference>
          <reference field="24" count="1" selected="0">
            <x v="0"/>
          </reference>
        </references>
      </pivotArea>
    </chartFormat>
    <chartFormat chart="5" format="7">
      <pivotArea type="data" outline="0" fieldPosition="0">
        <references count="2">
          <reference field="4294967294" count="1" selected="0">
            <x v="0"/>
          </reference>
          <reference field="24" count="1" selected="0">
            <x v="3"/>
          </reference>
        </references>
      </pivotArea>
    </chartFormat>
    <chartFormat chart="5" format="8">
      <pivotArea type="data" outline="0" fieldPosition="0">
        <references count="2">
          <reference field="4294967294" count="1" selected="0">
            <x v="0"/>
          </reference>
          <reference field="24" count="1" selected="0">
            <x v="2"/>
          </reference>
        </references>
      </pivotArea>
    </chartFormat>
    <chartFormat chart="5" format="9">
      <pivotArea type="data" outline="0" fieldPosition="0">
        <references count="2">
          <reference field="4294967294" count="1" selected="0">
            <x v="0"/>
          </reference>
          <reference field="24" count="1" selected="0">
            <x v="1"/>
          </reference>
        </references>
      </pivotArea>
    </chartFormat>
    <chartFormat chart="5" format="10">
      <pivotArea type="data" outline="0" fieldPosition="0">
        <references count="2">
          <reference field="4294967294" count="1" selected="0">
            <x v="0"/>
          </reference>
          <reference field="24" count="1" selected="0">
            <x v="0"/>
          </reference>
        </references>
      </pivotArea>
    </chartFormat>
    <chartFormat chart="5" format="11">
      <pivotArea type="data" outline="0" fieldPosition="0">
        <references count="2">
          <reference field="4294967294" count="1" selected="0">
            <x v="0"/>
          </reference>
          <reference field="24" count="1" selected="0">
            <x v="4"/>
          </reference>
        </references>
      </pivotArea>
    </chartFormat>
    <chartFormat chart="3" format="7">
      <pivotArea type="data" outline="0" fieldPosition="0">
        <references count="2">
          <reference field="4294967294" count="1" selected="0">
            <x v="0"/>
          </reference>
          <reference field="2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5355F4-C35E-4414-94D2-D5259E5B1BF1}"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9:B12"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showAll="0"/>
    <pivotField showAll="0"/>
    <pivotField showAll="0"/>
    <pivotField showAll="0"/>
    <pivotField showAll="0"/>
    <pivotField showAll="0"/>
    <pivotField axis="axisRow" dataField="1" showAll="0">
      <items count="6">
        <item m="1" x="4"/>
        <item x="0"/>
        <item x="1"/>
        <item m="1" x="3"/>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6"/>
  </rowFields>
  <rowItems count="3">
    <i>
      <x v="1"/>
    </i>
    <i>
      <x v="2"/>
    </i>
    <i t="grand">
      <x/>
    </i>
  </rowItems>
  <colItems count="1">
    <i/>
  </colItems>
  <dataFields count="1">
    <dataField name="Count of Estado RID" fld="16" subtotal="count"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6" count="1" selected="0">
            <x v="2"/>
          </reference>
        </references>
      </pivotArea>
    </chartFormat>
    <chartFormat chart="3" format="2">
      <pivotArea type="data" outline="0" fieldPosition="0">
        <references count="2">
          <reference field="4294967294" count="1" selected="0">
            <x v="0"/>
          </reference>
          <reference field="16" count="1" selected="0">
            <x v="1"/>
          </reference>
        </references>
      </pivotArea>
    </chartFormat>
    <chartFormat chart="3" format="3">
      <pivotArea type="data" outline="0" fieldPosition="0">
        <references count="2">
          <reference field="4294967294" count="1" selected="0">
            <x v="0"/>
          </reference>
          <reference field="16"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6" count="1" selected="0">
            <x v="0"/>
          </reference>
        </references>
      </pivotArea>
    </chartFormat>
    <chartFormat chart="5" format="10">
      <pivotArea type="data" outline="0" fieldPosition="0">
        <references count="2">
          <reference field="4294967294" count="1" selected="0">
            <x v="0"/>
          </reference>
          <reference field="16" count="1" selected="0">
            <x v="1"/>
          </reference>
        </references>
      </pivotArea>
    </chartFormat>
    <chartFormat chart="5" format="11">
      <pivotArea type="data" outline="0" fieldPosition="0">
        <references count="2">
          <reference field="4294967294" count="1" selected="0">
            <x v="0"/>
          </reference>
          <reference field="16" count="1" selected="0">
            <x v="2"/>
          </reference>
        </references>
      </pivotArea>
    </chartFormat>
    <chartFormat chart="3" format="4">
      <pivotArea type="data" outline="0" fieldPosition="0">
        <references count="2">
          <reference field="4294967294" count="1" selected="0">
            <x v="0"/>
          </reference>
          <reference field="16" count="1" selected="0">
            <x v="3"/>
          </reference>
        </references>
      </pivotArea>
    </chartFormat>
    <chartFormat chart="5" format="12">
      <pivotArea type="data" outline="0" fieldPosition="0">
        <references count="2">
          <reference field="4294967294" count="1" selected="0">
            <x v="0"/>
          </reference>
          <reference field="16" count="1" selected="0">
            <x v="3"/>
          </reference>
        </references>
      </pivotArea>
    </chartFormat>
    <chartFormat chart="5" format="13">
      <pivotArea type="data" outline="0" fieldPosition="0">
        <references count="2">
          <reference field="4294967294" count="1" selected="0">
            <x v="0"/>
          </reference>
          <reference field="16" count="1" selected="0">
            <x v="4"/>
          </reference>
        </references>
      </pivotArea>
    </chartFormat>
    <chartFormat chart="3" format="5">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3C2A91-F877-41B4-8F03-F976299EF874}"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72:B75"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m="1" x="3"/>
        <item m="1" x="4"/>
        <item x="0"/>
        <item x="1"/>
        <item m="1" x="2"/>
        <item t="default"/>
      </items>
    </pivotField>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0"/>
  </rowFields>
  <rowItems count="3">
    <i>
      <x v="2"/>
    </i>
    <i>
      <x v="3"/>
    </i>
    <i t="grand">
      <x/>
    </i>
  </rowItems>
  <colItems count="1">
    <i/>
  </colItems>
  <dataFields count="1">
    <dataField name="Count of Estado Infraestructura" fld="30" subtotal="count" baseField="0" baseItem="0"/>
  </dataFields>
  <chartFormats count="5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0" count="1" selected="0">
            <x v="3"/>
          </reference>
        </references>
      </pivotArea>
    </chartFormat>
    <chartFormat chart="0" format="2">
      <pivotArea type="data" outline="0" fieldPosition="0">
        <references count="2">
          <reference field="4294967294" count="1" selected="0">
            <x v="0"/>
          </reference>
          <reference field="30" count="1" selected="0">
            <x v="2"/>
          </reference>
        </references>
      </pivotArea>
    </chartFormat>
    <chartFormat chart="0" format="3">
      <pivotArea type="data" outline="0" fieldPosition="0">
        <references count="2">
          <reference field="4294967294" count="1" selected="0">
            <x v="0"/>
          </reference>
          <reference field="30" count="1" selected="0">
            <x v="1"/>
          </reference>
        </references>
      </pivotArea>
    </chartFormat>
    <chartFormat chart="0" format="4">
      <pivotArea type="data" outline="0" fieldPosition="0">
        <references count="2">
          <reference field="4294967294" count="1" selected="0">
            <x v="0"/>
          </reference>
          <reference field="30"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0" count="1" selected="0">
            <x v="3"/>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0" count="1" selected="0">
            <x v="3"/>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30" count="1" selected="0">
            <x v="3"/>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30" count="1" selected="0">
            <x v="3"/>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0" count="1" selected="0">
            <x v="3"/>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30"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30" count="1" selected="0">
            <x v="3"/>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30" count="1" selected="0">
            <x v="3"/>
          </reference>
        </references>
      </pivotArea>
    </chartFormat>
    <chartFormat chart="13" format="2">
      <pivotArea type="data" outline="0" fieldPosition="0">
        <references count="2">
          <reference field="4294967294" count="1" selected="0">
            <x v="0"/>
          </reference>
          <reference field="30" count="1" selected="0">
            <x v="2"/>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30" count="1" selected="0">
            <x v="3"/>
          </reference>
        </references>
      </pivotArea>
    </chartFormat>
    <chartFormat chart="14" format="2">
      <pivotArea type="data" outline="0" fieldPosition="0">
        <references count="2">
          <reference field="4294967294" count="1" selected="0">
            <x v="0"/>
          </reference>
          <reference field="30"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30" count="1" selected="0">
            <x v="3"/>
          </reference>
        </references>
      </pivotArea>
    </chartFormat>
    <chartFormat chart="15" format="2">
      <pivotArea type="data" outline="0" fieldPosition="0">
        <references count="2">
          <reference field="4294967294" count="1" selected="0">
            <x v="0"/>
          </reference>
          <reference field="30"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30" count="1" selected="0">
            <x v="2"/>
          </reference>
        </references>
      </pivotArea>
    </chartFormat>
    <chartFormat chart="16" format="2">
      <pivotArea type="data" outline="0" fieldPosition="0">
        <references count="2">
          <reference field="4294967294" count="1" selected="0">
            <x v="0"/>
          </reference>
          <reference field="30" count="1" selected="0">
            <x v="3"/>
          </reference>
        </references>
      </pivotArea>
    </chartFormat>
    <chartFormat chart="16" format="3">
      <pivotArea type="data" outline="0" fieldPosition="0">
        <references count="2">
          <reference field="4294967294" count="1" selected="0">
            <x v="0"/>
          </reference>
          <reference field="30"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30" count="1" selected="0">
            <x v="1"/>
          </reference>
        </references>
      </pivotArea>
    </chartFormat>
    <chartFormat chart="17" format="2">
      <pivotArea type="data" outline="0" fieldPosition="0">
        <references count="2">
          <reference field="4294967294" count="1" selected="0">
            <x v="0"/>
          </reference>
          <reference field="30" count="1" selected="0">
            <x v="2"/>
          </reference>
        </references>
      </pivotArea>
    </chartFormat>
    <chartFormat chart="17" format="3">
      <pivotArea type="data" outline="0" fieldPosition="0">
        <references count="2">
          <reference field="4294967294" count="1" selected="0">
            <x v="0"/>
          </reference>
          <reference field="30" count="1" selected="0">
            <x v="3"/>
          </reference>
        </references>
      </pivotArea>
    </chartFormat>
    <chartFormat chart="17" format="4">
      <pivotArea type="data" outline="0" fieldPosition="0">
        <references count="2">
          <reference field="4294967294" count="1" selected="0">
            <x v="0"/>
          </reference>
          <reference field="30"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0" count="1" selected="0">
            <x v="1"/>
          </reference>
        </references>
      </pivotArea>
    </chartFormat>
    <chartFormat chart="18" format="2">
      <pivotArea type="data" outline="0" fieldPosition="0">
        <references count="2">
          <reference field="4294967294" count="1" selected="0">
            <x v="0"/>
          </reference>
          <reference field="30" count="1" selected="0">
            <x v="2"/>
          </reference>
        </references>
      </pivotArea>
    </chartFormat>
    <chartFormat chart="18" format="3">
      <pivotArea type="data" outline="0" fieldPosition="0">
        <references count="2">
          <reference field="4294967294" count="1" selected="0">
            <x v="0"/>
          </reference>
          <reference field="30" count="1" selected="0">
            <x v="3"/>
          </reference>
        </references>
      </pivotArea>
    </chartFormat>
    <chartFormat chart="18" format="4">
      <pivotArea type="data" outline="0" fieldPosition="0">
        <references count="2">
          <reference field="4294967294" count="1" selected="0">
            <x v="0"/>
          </reference>
          <reference field="30"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30" count="1" selected="0">
            <x v="1"/>
          </reference>
        </references>
      </pivotArea>
    </chartFormat>
    <chartFormat chart="19" format="2">
      <pivotArea type="data" outline="0" fieldPosition="0">
        <references count="2">
          <reference field="4294967294" count="1" selected="0">
            <x v="0"/>
          </reference>
          <reference field="30" count="1" selected="0">
            <x v="2"/>
          </reference>
        </references>
      </pivotArea>
    </chartFormat>
    <chartFormat chart="19" format="3">
      <pivotArea type="data" outline="0" fieldPosition="0">
        <references count="2">
          <reference field="4294967294" count="1" selected="0">
            <x v="0"/>
          </reference>
          <reference field="30" count="1" selected="0">
            <x v="3"/>
          </reference>
        </references>
      </pivotArea>
    </chartFormat>
    <chartFormat chart="19" format="4">
      <pivotArea type="data" outline="0" fieldPosition="0">
        <references count="2">
          <reference field="4294967294" count="1" selected="0">
            <x v="0"/>
          </reference>
          <reference field="30"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30" count="1" selected="0">
            <x v="1"/>
          </reference>
        </references>
      </pivotArea>
    </chartFormat>
    <chartFormat chart="20" format="2">
      <pivotArea type="data" outline="0" fieldPosition="0">
        <references count="2">
          <reference field="4294967294" count="1" selected="0">
            <x v="0"/>
          </reference>
          <reference field="30" count="1" selected="0">
            <x v="2"/>
          </reference>
        </references>
      </pivotArea>
    </chartFormat>
    <chartFormat chart="20" format="3">
      <pivotArea type="data" outline="0" fieldPosition="0">
        <references count="2">
          <reference field="4294967294" count="1" selected="0">
            <x v="0"/>
          </reference>
          <reference field="30" count="1" selected="0">
            <x v="3"/>
          </reference>
        </references>
      </pivotArea>
    </chartFormat>
    <chartFormat chart="20" format="4">
      <pivotArea type="data" outline="0" fieldPosition="0">
        <references count="2">
          <reference field="4294967294" count="1" selected="0">
            <x v="0"/>
          </reference>
          <reference field="30"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30" count="1" selected="0">
            <x v="0"/>
          </reference>
        </references>
      </pivotArea>
    </chartFormat>
    <chartFormat chart="21" format="2">
      <pivotArea type="data" outline="0" fieldPosition="0">
        <references count="2">
          <reference field="4294967294" count="1" selected="0">
            <x v="0"/>
          </reference>
          <reference field="30" count="1" selected="0">
            <x v="1"/>
          </reference>
        </references>
      </pivotArea>
    </chartFormat>
    <chartFormat chart="21" format="3">
      <pivotArea type="data" outline="0" fieldPosition="0">
        <references count="2">
          <reference field="4294967294" count="1" selected="0">
            <x v="0"/>
          </reference>
          <reference field="30" count="1" selected="0">
            <x v="2"/>
          </reference>
        </references>
      </pivotArea>
    </chartFormat>
    <chartFormat chart="21" format="4">
      <pivotArea type="data" outline="0" fieldPosition="0">
        <references count="2">
          <reference field="4294967294" count="1" selected="0">
            <x v="0"/>
          </reference>
          <reference field="30" count="1" selected="0">
            <x v="3"/>
          </reference>
        </references>
      </pivotArea>
    </chartFormat>
    <chartFormat chart="21" format="5">
      <pivotArea type="data" outline="0" fieldPosition="0">
        <references count="2">
          <reference field="4294967294" count="1" selected="0">
            <x v="0"/>
          </reference>
          <reference field="30" count="1" selected="0">
            <x v="4"/>
          </reference>
        </references>
      </pivotArea>
    </chartFormat>
    <chartFormat chart="0" format="5">
      <pivotArea type="data" outline="0" fieldPosition="0">
        <references count="2">
          <reference field="4294967294" count="1" selected="0">
            <x v="0"/>
          </reference>
          <reference field="3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73DE87-46E0-420B-B5FB-DE70FC50A2DA}" name="PivotTable1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1:B84"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m="1" x="3"/>
        <item m="1" x="4"/>
        <item x="0"/>
        <item x="1"/>
        <item m="1" x="2"/>
        <item t="default"/>
      </items>
    </pivotField>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2"/>
  </rowFields>
  <rowItems count="3">
    <i>
      <x v="2"/>
    </i>
    <i>
      <x v="3"/>
    </i>
    <i t="grand">
      <x/>
    </i>
  </rowItems>
  <colItems count="1">
    <i/>
  </colItems>
  <dataFields count="1">
    <dataField name="Count of Estado Entrevista Líder Área Informática" fld="32" subtotal="count" baseField="0" baseItem="0"/>
  </dataFields>
  <chartFormats count="1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2" count="1" selected="0">
            <x v="3"/>
          </reference>
        </references>
      </pivotArea>
    </chartFormat>
    <chartFormat chart="1" format="2">
      <pivotArea type="data" outline="0" fieldPosition="0">
        <references count="2">
          <reference field="4294967294" count="1" selected="0">
            <x v="0"/>
          </reference>
          <reference field="32" count="1" selected="0">
            <x v="2"/>
          </reference>
        </references>
      </pivotArea>
    </chartFormat>
    <chartFormat chart="1" format="3">
      <pivotArea type="data" outline="0" fieldPosition="0">
        <references count="2">
          <reference field="4294967294" count="1" selected="0">
            <x v="0"/>
          </reference>
          <reference field="32" count="1" selected="0">
            <x v="1"/>
          </reference>
        </references>
      </pivotArea>
    </chartFormat>
    <chartFormat chart="1" format="4">
      <pivotArea type="data" outline="0" fieldPosition="0">
        <references count="2">
          <reference field="4294967294" count="1" selected="0">
            <x v="0"/>
          </reference>
          <reference field="32"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2" count="1" selected="0">
            <x v="0"/>
          </reference>
        </references>
      </pivotArea>
    </chartFormat>
    <chartFormat chart="2" format="7">
      <pivotArea type="data" outline="0" fieldPosition="0">
        <references count="2">
          <reference field="4294967294" count="1" selected="0">
            <x v="0"/>
          </reference>
          <reference field="32" count="1" selected="0">
            <x v="1"/>
          </reference>
        </references>
      </pivotArea>
    </chartFormat>
    <chartFormat chart="2" format="8">
      <pivotArea type="data" outline="0" fieldPosition="0">
        <references count="2">
          <reference field="4294967294" count="1" selected="0">
            <x v="0"/>
          </reference>
          <reference field="32" count="1" selected="0">
            <x v="2"/>
          </reference>
        </references>
      </pivotArea>
    </chartFormat>
    <chartFormat chart="2" format="9">
      <pivotArea type="data" outline="0" fieldPosition="0">
        <references count="2">
          <reference field="4294967294" count="1" selected="0">
            <x v="0"/>
          </reference>
          <reference field="32"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2" count="1" selected="0">
            <x v="0"/>
          </reference>
        </references>
      </pivotArea>
    </chartFormat>
    <chartFormat chart="3" format="12">
      <pivotArea type="data" outline="0" fieldPosition="0">
        <references count="2">
          <reference field="4294967294" count="1" selected="0">
            <x v="0"/>
          </reference>
          <reference field="32" count="1" selected="0">
            <x v="1"/>
          </reference>
        </references>
      </pivotArea>
    </chartFormat>
    <chartFormat chart="3" format="13">
      <pivotArea type="data" outline="0" fieldPosition="0">
        <references count="2">
          <reference field="4294967294" count="1" selected="0">
            <x v="0"/>
          </reference>
          <reference field="32" count="1" selected="0">
            <x v="2"/>
          </reference>
        </references>
      </pivotArea>
    </chartFormat>
    <chartFormat chart="3" format="14">
      <pivotArea type="data" outline="0" fieldPosition="0">
        <references count="2">
          <reference field="4294967294" count="1" selected="0">
            <x v="0"/>
          </reference>
          <reference field="32" count="1" selected="0">
            <x v="3"/>
          </reference>
        </references>
      </pivotArea>
    </chartFormat>
    <chartFormat chart="3" format="15">
      <pivotArea type="data" outline="0" fieldPosition="0">
        <references count="2">
          <reference field="4294967294" count="1" selected="0">
            <x v="0"/>
          </reference>
          <reference field="32" count="1" selected="0">
            <x v="4"/>
          </reference>
        </references>
      </pivotArea>
    </chartFormat>
    <chartFormat chart="1" format="5">
      <pivotArea type="data" outline="0" fieldPosition="0">
        <references count="2">
          <reference field="4294967294" count="1" selected="0">
            <x v="0"/>
          </reference>
          <reference field="3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A32B67-67FF-4B44-B999-ACE34B39E835}"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34:B137" firstHeaderRow="1" firstDataRow="1" firstDataCol="1"/>
  <pivotFields count="2">
    <pivotField showAll="0"/>
    <pivotField axis="axisRow" dataField="1" showAll="0">
      <items count="4">
        <item n="Realizada" x="0"/>
        <item n="Programada" m="1" x="2"/>
        <item n="Sin programar" x="1"/>
        <item t="default"/>
      </items>
    </pivotField>
  </pivotFields>
  <rowFields count="1">
    <field x="1"/>
  </rowFields>
  <rowItems count="3">
    <i>
      <x/>
    </i>
    <i>
      <x v="2"/>
    </i>
    <i t="grand">
      <x/>
    </i>
  </rowItems>
  <colItems count="1">
    <i/>
  </colItems>
  <dataFields count="1">
    <dataField name="Count of Visita 2" fld="1" subtotal="count" baseField="1"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2"/>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132054-A56E-424A-8574-525199697F59}"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Actividades completadas">
  <location ref="A108:B113" firstHeaderRow="1" firstDataRow="1" firstDataCol="1"/>
  <pivotFields count="2">
    <pivotField axis="axisRow" dataField="1" showAll="0">
      <items count="14">
        <item x="2"/>
        <item m="1" x="8"/>
        <item m="1" x="5"/>
        <item m="1" x="9"/>
        <item m="1" x="12"/>
        <item m="1" x="4"/>
        <item m="1" x="6"/>
        <item m="1" x="7"/>
        <item x="3"/>
        <item m="1" x="10"/>
        <item m="1" x="11"/>
        <item x="0"/>
        <item x="1"/>
        <item t="default"/>
      </items>
    </pivotField>
    <pivotField numFmtId="9" showAll="0"/>
  </pivotFields>
  <rowFields count="1">
    <field x="0"/>
  </rowFields>
  <rowItems count="5">
    <i>
      <x/>
    </i>
    <i>
      <x v="8"/>
    </i>
    <i>
      <x v="11"/>
    </i>
    <i>
      <x v="12"/>
    </i>
    <i t="grand">
      <x/>
    </i>
  </rowItems>
  <colItems count="1">
    <i/>
  </colItems>
  <dataFields count="1">
    <dataField name="No. IE" fld="0" subtotal="count" baseField="0" baseItem="1"/>
  </dataFields>
  <chartFormats count="4">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721F5B-4136-42F4-AD28-0BF1211098EB}"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3:B67"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m="1" x="4"/>
        <item x="2"/>
        <item x="0"/>
        <item x="1"/>
        <item m="1" x="3"/>
        <item t="default"/>
      </items>
    </pivotField>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8"/>
  </rowFields>
  <rowItems count="4">
    <i>
      <x v="1"/>
    </i>
    <i>
      <x v="2"/>
    </i>
    <i>
      <x v="3"/>
    </i>
    <i t="grand">
      <x/>
    </i>
  </rowItems>
  <colItems count="1">
    <i/>
  </colItems>
  <dataFields count="1">
    <dataField name="Count of Estado Encuesta Estudiantes" fld="28" subtotal="count" baseField="0" baseItem="0"/>
  </dataFields>
  <chartFormats count="12">
    <chartFormat chart="2" format="5"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8" count="1" selected="0">
            <x v="3"/>
          </reference>
        </references>
      </pivotArea>
    </chartFormat>
    <chartFormat chart="2" format="7">
      <pivotArea type="data" outline="0" fieldPosition="0">
        <references count="2">
          <reference field="4294967294" count="1" selected="0">
            <x v="0"/>
          </reference>
          <reference field="28" count="1" selected="0">
            <x v="2"/>
          </reference>
        </references>
      </pivotArea>
    </chartFormat>
    <chartFormat chart="2" format="8">
      <pivotArea type="data" outline="0" fieldPosition="0">
        <references count="2">
          <reference field="4294967294" count="1" selected="0">
            <x v="0"/>
          </reference>
          <reference field="28" count="1" selected="0">
            <x v="1"/>
          </reference>
        </references>
      </pivotArea>
    </chartFormat>
    <chartFormat chart="2" format="9">
      <pivotArea type="data" outline="0" fieldPosition="0">
        <references count="2">
          <reference field="4294967294" count="1" selected="0">
            <x v="0"/>
          </reference>
          <reference field="28" count="1" selected="0">
            <x v="0"/>
          </reference>
        </references>
      </pivotArea>
    </chartFormat>
    <chartFormat chart="4" format="15">
      <pivotArea type="data" outline="0" fieldPosition="0">
        <references count="2">
          <reference field="4294967294" count="1" selected="0">
            <x v="0"/>
          </reference>
          <reference field="28" count="1" selected="0">
            <x v="3"/>
          </reference>
        </references>
      </pivotArea>
    </chartFormat>
    <chartFormat chart="4" format="16">
      <pivotArea type="data" outline="0" fieldPosition="0">
        <references count="2">
          <reference field="4294967294" count="1" selected="0">
            <x v="0"/>
          </reference>
          <reference field="28" count="1" selected="0">
            <x v="2"/>
          </reference>
        </references>
      </pivotArea>
    </chartFormat>
    <chartFormat chart="4" format="17">
      <pivotArea type="data" outline="0" fieldPosition="0">
        <references count="2">
          <reference field="4294967294" count="1" selected="0">
            <x v="0"/>
          </reference>
          <reference field="28" count="1" selected="0">
            <x v="0"/>
          </reference>
        </references>
      </pivotArea>
    </chartFormat>
    <chartFormat chart="4" format="18">
      <pivotArea type="data" outline="0" fieldPosition="0">
        <references count="2">
          <reference field="4294967294" count="1" selected="0">
            <x v="0"/>
          </reference>
          <reference field="28" count="1" selected="0">
            <x v="1"/>
          </reference>
        </references>
      </pivotArea>
    </chartFormat>
    <chartFormat chart="4" format="19">
      <pivotArea type="data" outline="0" fieldPosition="0">
        <references count="2">
          <reference field="4294967294" count="1" selected="0">
            <x v="0"/>
          </reference>
          <reference field="28" count="1" selected="0">
            <x v="4"/>
          </reference>
        </references>
      </pivotArea>
    </chartFormat>
    <chartFormat chart="2" format="10">
      <pivotArea type="data" outline="0" fieldPosition="0">
        <references count="2">
          <reference field="4294967294" count="1" selected="0">
            <x v="0"/>
          </reference>
          <reference field="2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77213B-03BB-4884-819F-3B81767F42F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axis="axisRow" dataField="1" showAll="0">
      <items count="6">
        <item m="1" x="3"/>
        <item m="1" x="4"/>
        <item x="0"/>
        <item x="1"/>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0"/>
  </rowFields>
  <rowItems count="3">
    <i>
      <x v="2"/>
    </i>
    <i>
      <x v="3"/>
    </i>
    <i t="grand">
      <x/>
    </i>
  </rowItems>
  <colItems count="1">
    <i/>
  </colItems>
  <dataFields count="1">
    <dataField name="Count of Estado llamada" fld="10"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2"/>
          </reference>
        </references>
      </pivotArea>
    </chartFormat>
    <chartFormat chart="1" format="2">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 chart="3" format="12">
      <pivotArea type="data" outline="0" fieldPosition="0">
        <references count="2">
          <reference field="4294967294" count="1" selected="0">
            <x v="0"/>
          </reference>
          <reference field="10" count="1" selected="0">
            <x v="3"/>
          </reference>
        </references>
      </pivotArea>
    </chartFormat>
    <chartFormat chart="1" format="3">
      <pivotArea type="data" outline="0" fieldPosition="0">
        <references count="2">
          <reference field="4294967294" count="1" selected="0">
            <x v="0"/>
          </reference>
          <reference field="10" count="1" selected="0">
            <x v="0"/>
          </reference>
        </references>
      </pivotArea>
    </chartFormat>
    <chartFormat chart="1" format="4">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4"/>
          </reference>
        </references>
      </pivotArea>
    </chartFormat>
    <chartFormat chart="1" format="5">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F89C41-354C-44E2-8485-2461FC160B8F}"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6:B39" firstHeaderRow="1" firstDataRow="1" firstDataCol="1"/>
  <pivotFields count="74">
    <pivotField showAll="0"/>
    <pivotField showAll="0">
      <items count="3">
        <item x="0"/>
        <item x="1"/>
        <item t="default"/>
      </items>
    </pivotField>
    <pivotField showAll="0">
      <items count="43">
        <item x="0"/>
        <item x="18"/>
        <item x="1"/>
        <item x="19"/>
        <item x="2"/>
        <item x="3"/>
        <item x="4"/>
        <item x="20"/>
        <item x="21"/>
        <item m="1" x="41"/>
        <item x="5"/>
        <item m="1" x="40"/>
        <item x="6"/>
        <item x="7"/>
        <item x="22"/>
        <item x="23"/>
        <item x="24"/>
        <item x="8"/>
        <item x="9"/>
        <item x="25"/>
        <item x="10"/>
        <item x="26"/>
        <item x="11"/>
        <item x="27"/>
        <item x="12"/>
        <item x="28"/>
        <item x="13"/>
        <item x="29"/>
        <item x="30"/>
        <item x="31"/>
        <item m="1" x="39"/>
        <item x="14"/>
        <item x="15"/>
        <item x="16"/>
        <item x="17"/>
        <item x="32"/>
        <item x="33"/>
        <item m="1" x="36"/>
        <item m="1" x="38"/>
        <item x="34"/>
        <item x="35"/>
        <item m="1" x="37"/>
        <item t="default"/>
      </items>
    </pivotField>
    <pivotField showAll="0"/>
    <pivotField showAll="0"/>
    <pivotField showAll="0">
      <items count="277">
        <item x="241"/>
        <item x="34"/>
        <item x="87"/>
        <item x="158"/>
        <item x="46"/>
        <item x="214"/>
        <item x="115"/>
        <item x="31"/>
        <item m="1" x="258"/>
        <item x="26"/>
        <item x="220"/>
        <item x="119"/>
        <item x="66"/>
        <item x="124"/>
        <item x="205"/>
        <item x="144"/>
        <item x="219"/>
        <item m="1" x="273"/>
        <item x="146"/>
        <item x="141"/>
        <item x="200"/>
        <item x="226"/>
        <item x="28"/>
        <item m="1" x="259"/>
        <item x="120"/>
        <item x="123"/>
        <item x="65"/>
        <item x="29"/>
        <item x="51"/>
        <item x="207"/>
        <item x="229"/>
        <item x="58"/>
        <item x="222"/>
        <item m="1" x="256"/>
        <item x="52"/>
        <item m="1" x="271"/>
        <item x="53"/>
        <item x="125"/>
        <item x="30"/>
        <item x="156"/>
        <item x="172"/>
        <item x="54"/>
        <item x="183"/>
        <item x="49"/>
        <item x="134"/>
        <item x="248"/>
        <item x="69"/>
        <item m="1" x="262"/>
        <item x="111"/>
        <item x="140"/>
        <item x="128"/>
        <item x="62"/>
        <item x="126"/>
        <item x="76"/>
        <item x="228"/>
        <item x="155"/>
        <item x="121"/>
        <item x="103"/>
        <item x="122"/>
        <item x="230"/>
        <item x="77"/>
        <item x="184"/>
        <item x="152"/>
        <item x="36"/>
        <item x="39"/>
        <item x="41"/>
        <item x="37"/>
        <item x="38"/>
        <item m="1" x="253"/>
        <item x="40"/>
        <item x="35"/>
        <item x="24"/>
        <item x="165"/>
        <item x="178"/>
        <item x="163"/>
        <item x="177"/>
        <item x="181"/>
        <item x="166"/>
        <item x="215"/>
        <item x="161"/>
        <item x="162"/>
        <item x="25"/>
        <item x="154"/>
        <item x="180"/>
        <item x="167"/>
        <item x="176"/>
        <item x="175"/>
        <item x="210"/>
        <item x="164"/>
        <item x="179"/>
        <item x="187"/>
        <item x="64"/>
        <item x="160"/>
        <item x="67"/>
        <item x="21"/>
        <item x="225"/>
        <item x="209"/>
        <item x="23"/>
        <item x="227"/>
        <item m="1" x="252"/>
        <item x="208"/>
        <item x="206"/>
        <item m="1" x="268"/>
        <item x="47"/>
        <item m="1" x="270"/>
        <item x="247"/>
        <item x="199"/>
        <item x="217"/>
        <item x="231"/>
        <item x="73"/>
        <item x="114"/>
        <item x="118"/>
        <item x="11"/>
        <item x="91"/>
        <item x="116"/>
        <item x="92"/>
        <item x="112"/>
        <item x="240"/>
        <item x="97"/>
        <item x="50"/>
        <item x="72"/>
        <item x="48"/>
        <item x="136"/>
        <item x="246"/>
        <item x="251"/>
        <item x="138"/>
        <item m="1" x="257"/>
        <item x="139"/>
        <item x="245"/>
        <item x="249"/>
        <item x="137"/>
        <item x="133"/>
        <item x="250"/>
        <item x="129"/>
        <item x="74"/>
        <item x="194"/>
        <item x="244"/>
        <item x="235"/>
        <item x="7"/>
        <item x="79"/>
        <item x="243"/>
        <item x="197"/>
        <item x="233"/>
        <item x="83"/>
        <item x="131"/>
        <item x="80"/>
        <item x="238"/>
        <item x="127"/>
        <item x="113"/>
        <item x="8"/>
        <item m="1" x="266"/>
        <item x="202"/>
        <item x="75"/>
        <item x="4"/>
        <item x="242"/>
        <item x="117"/>
        <item x="234"/>
        <item m="1" x="267"/>
        <item m="1" x="265"/>
        <item x="236"/>
        <item m="1" x="263"/>
        <item x="2"/>
        <item x="218"/>
        <item x="3"/>
        <item x="203"/>
        <item x="33"/>
        <item m="1" x="260"/>
        <item x="201"/>
        <item x="198"/>
        <item x="10"/>
        <item x="232"/>
        <item x="239"/>
        <item x="192"/>
        <item x="22"/>
        <item x="189"/>
        <item x="223"/>
        <item x="9"/>
        <item x="191"/>
        <item x="149"/>
        <item x="190"/>
        <item x="78"/>
        <item m="1" x="255"/>
        <item x="195"/>
        <item x="193"/>
        <item x="224"/>
        <item x="237"/>
        <item x="135"/>
        <item x="71"/>
        <item x="212"/>
        <item x="81"/>
        <item x="70"/>
        <item x="82"/>
        <item x="132"/>
        <item x="5"/>
        <item x="130"/>
        <item x="0"/>
        <item m="1" x="274"/>
        <item x="45"/>
        <item x="6"/>
        <item m="1" x="269"/>
        <item x="1"/>
        <item x="68"/>
        <item x="84"/>
        <item x="213"/>
        <item x="145"/>
        <item x="216"/>
        <item x="169"/>
        <item x="55"/>
        <item x="44"/>
        <item x="196"/>
        <item x="63"/>
        <item x="99"/>
        <item x="143"/>
        <item x="142"/>
        <item x="174"/>
        <item x="27"/>
        <item x="157"/>
        <item m="1" x="254"/>
        <item x="32"/>
        <item x="204"/>
        <item m="1" x="275"/>
        <item x="42"/>
        <item x="171"/>
        <item x="88"/>
        <item x="110"/>
        <item x="13"/>
        <item x="89"/>
        <item m="1" x="264"/>
        <item x="12"/>
        <item x="211"/>
        <item x="150"/>
        <item x="86"/>
        <item x="168"/>
        <item x="98"/>
        <item x="102"/>
        <item x="100"/>
        <item x="104"/>
        <item x="101"/>
        <item x="148"/>
        <item x="185"/>
        <item x="153"/>
        <item x="188"/>
        <item x="182"/>
        <item x="151"/>
        <item x="186"/>
        <item x="147"/>
        <item m="1" x="261"/>
        <item x="105"/>
        <item x="106"/>
        <item x="16"/>
        <item x="17"/>
        <item x="18"/>
        <item x="20"/>
        <item x="15"/>
        <item x="108"/>
        <item x="19"/>
        <item x="107"/>
        <item x="109"/>
        <item x="14"/>
        <item m="1" x="272"/>
        <item x="60"/>
        <item x="61"/>
        <item x="57"/>
        <item x="59"/>
        <item x="56"/>
        <item x="93"/>
        <item x="94"/>
        <item x="170"/>
        <item x="221"/>
        <item x="173"/>
        <item x="96"/>
        <item x="95"/>
        <item x="85"/>
        <item x="43"/>
        <item x="159"/>
        <item x="90"/>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m="1" x="3"/>
        <item m="1" x="4"/>
        <item x="0"/>
        <item x="1"/>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22"/>
  </rowFields>
  <rowItems count="3">
    <i>
      <x v="2"/>
    </i>
    <i>
      <x v="3"/>
    </i>
    <i t="grand">
      <x/>
    </i>
  </rowItems>
  <colItems count="1">
    <i/>
  </colItems>
  <dataFields count="1">
    <dataField name="Count of Estado PPT Programa Docentes" fld="22" subtotal="count" baseField="0" baseItem="0"/>
  </dataFields>
  <chartFormats count="12">
    <chartFormat chart="3" format="3"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2" count="1" selected="0">
            <x v="1"/>
          </reference>
        </references>
      </pivotArea>
    </chartFormat>
    <chartFormat chart="3" format="5">
      <pivotArea type="data" outline="0" fieldPosition="0">
        <references count="2">
          <reference field="4294967294" count="1" selected="0">
            <x v="0"/>
          </reference>
          <reference field="22" count="1" selected="0">
            <x v="3"/>
          </reference>
        </references>
      </pivotArea>
    </chartFormat>
    <chartFormat chart="3" format="6">
      <pivotArea type="data" outline="0" fieldPosition="0">
        <references count="2">
          <reference field="4294967294" count="1" selected="0">
            <x v="0"/>
          </reference>
          <reference field="22" count="1" selected="0">
            <x v="2"/>
          </reference>
        </references>
      </pivotArea>
    </chartFormat>
    <chartFormat chart="3" format="7">
      <pivotArea type="data" outline="0" fieldPosition="0">
        <references count="2">
          <reference field="4294967294" count="1" selected="0">
            <x v="0"/>
          </reference>
          <reference field="22" count="1" selected="0">
            <x v="0"/>
          </reference>
        </references>
      </pivotArea>
    </chartFormat>
    <chartFormat chart="5" format="10">
      <pivotArea type="data" outline="0" fieldPosition="0">
        <references count="2">
          <reference field="4294967294" count="1" selected="0">
            <x v="0"/>
          </reference>
          <reference field="22" count="1" selected="0">
            <x v="3"/>
          </reference>
        </references>
      </pivotArea>
    </chartFormat>
    <chartFormat chart="5" format="11">
      <pivotArea type="data" outline="0" fieldPosition="0">
        <references count="2">
          <reference field="4294967294" count="1" selected="0">
            <x v="0"/>
          </reference>
          <reference field="22" count="1" selected="0">
            <x v="0"/>
          </reference>
        </references>
      </pivotArea>
    </chartFormat>
    <chartFormat chart="5" format="12">
      <pivotArea type="data" outline="0" fieldPosition="0">
        <references count="2">
          <reference field="4294967294" count="1" selected="0">
            <x v="0"/>
          </reference>
          <reference field="22" count="1" selected="0">
            <x v="1"/>
          </reference>
        </references>
      </pivotArea>
    </chartFormat>
    <chartFormat chart="5" format="13">
      <pivotArea type="data" outline="0" fieldPosition="0">
        <references count="2">
          <reference field="4294967294" count="1" selected="0">
            <x v="0"/>
          </reference>
          <reference field="22" count="1" selected="0">
            <x v="2"/>
          </reference>
        </references>
      </pivotArea>
    </chartFormat>
    <chartFormat chart="5" format="14">
      <pivotArea type="data" outline="0" fieldPosition="0">
        <references count="2">
          <reference field="4294967294" count="1" selected="0">
            <x v="0"/>
          </reference>
          <reference field="22" count="1" selected="0">
            <x v="4"/>
          </reference>
        </references>
      </pivotArea>
    </chartFormat>
    <chartFormat chart="3" format="8">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2" xr16:uid="{126703C5-2572-446A-8327-ED70752C26B4}" autoFormatId="16" applyNumberFormats="0" applyBorderFormats="0" applyFontFormats="0" applyPatternFormats="0" applyAlignmentFormats="0" applyWidthHeightFormats="0">
  <queryTableRefresh nextId="151" unboundColumnsRight="12">
    <queryTableFields count="74">
      <queryTableField id="137" name="Source.Name" tableColumnId="63"/>
      <queryTableField id="1" name="Nombre Coordinadora" tableColumnId="1"/>
      <queryTableField id="2" name="Nombre mentor" tableColumnId="2"/>
      <queryTableField id="3" name="Departamento IE" tableColumnId="3"/>
      <queryTableField id="4" name="Municipio IE" tableColumnId="4"/>
      <queryTableField id="5" name="Nombre Institución Educativa" tableColumnId="5"/>
      <queryTableField id="6" name="Código DANE IE" tableColumnId="6"/>
      <queryTableField id="120" name="Código CFK IE" tableColumnId="14"/>
      <queryTableField id="7" name="Fecha de llamada inicial" tableColumnId="7"/>
      <queryTableField id="8" name="Hora primera llamada" tableColumnId="8"/>
      <queryTableField id="9" name="Estado llamada" tableColumnId="9"/>
      <queryTableField id="10" name="Observaciones Llamada" tableColumnId="10"/>
      <queryTableField id="39" name="Fecha Visita Día 1" tableColumnId="13"/>
      <queryTableField id="121" name="Fecha Visita Día 2" tableColumnId="37"/>
      <queryTableField id="41" name="Observaciones Días de Visita" tableColumnId="15"/>
      <queryTableField id="42" name="Fecha Reu Inicial Directivos" tableColumnId="16"/>
      <queryTableField id="12" name="Estado RID" tableColumnId="12"/>
      <queryTableField id="43" name="Encuesta Directivos" tableColumnId="24"/>
      <queryTableField id="44" name="Estado Encuesta Directivos" tableColumnId="25"/>
      <queryTableField id="45" name="PPT Programa a Directivos" tableColumnId="26"/>
      <queryTableField id="46" name="Estado PPT Programa Directivos" tableColumnId="27"/>
      <queryTableField id="47" name="PPT Programa Docentes" tableColumnId="28"/>
      <queryTableField id="48" name="Estado PPT Programa Docentes" tableColumnId="29"/>
      <queryTableField id="49" name="Encuesta Docentes" tableColumnId="30"/>
      <queryTableField id="50" name="Estado Encuesta Docentes" tableColumnId="31"/>
      <queryTableField id="51" name="Taller PC Docentes" tableColumnId="33"/>
      <queryTableField id="52" name="Estado Taller PC Docentes" tableColumnId="34"/>
      <queryTableField id="17" name="Encuesta Estudiantes" tableColumnId="17"/>
      <queryTableField id="18" name="Estado Encuesta Estudiantes" tableColumnId="18"/>
      <queryTableField id="53" name="Inventario Infraestructura Tecnológica" tableColumnId="35"/>
      <queryTableField id="54" name="Estado Infraestructura" tableColumnId="36"/>
      <queryTableField id="122" name="Entrevista Líder de Área Informática" tableColumnId="47"/>
      <queryTableField id="56" name="Estado Entrevista Líder Área Informática" tableColumnId="38"/>
      <queryTableField id="19" name="Observación de Aula" tableColumnId="19"/>
      <queryTableField id="20" name="Estado Obs Aula" tableColumnId="20"/>
      <queryTableField id="57" name="Recolección Documental" tableColumnId="39"/>
      <queryTableField id="58" name="Estado Recolección Documental" tableColumnId="40"/>
      <queryTableField id="59" name="Estado Informe Final E27" tableColumnId="41"/>
      <queryTableField id="21" name="Last Modified By" tableColumnId="21"/>
      <queryTableField id="22" name="Last Modified" tableColumnId="22"/>
      <queryTableField id="23" name="Enlace Drive Evidencias MI" tableColumnId="23"/>
      <queryTableField id="60" name="4. Acta de Visita 1" tableColumnId="42"/>
      <queryTableField id="61" name="Vo Coor. 4. Acta Visita 1" tableColumnId="43"/>
      <queryTableField id="62" name="4.1 Registro Fotográfico" tableColumnId="44"/>
      <queryTableField id="63" name="Vo Coor. 4.1 Registro Foto" tableColumnId="45"/>
      <queryTableField id="64" name="5. Entrevista Líder" tableColumnId="46"/>
      <queryTableField id="123" name="Vo Coor. 5. Entrevista Líder" tableColumnId="49"/>
      <queryTableField id="66" name="6. N° Aplicación Cuestionario Estudiantes" tableColumnId="48"/>
      <queryTableField id="124" name="Vo Coor. 6. N° Aplicación Cuestionario Estudiantes" tableColumnId="51"/>
      <queryTableField id="68" name="8. N° Aplicación Cuestionario Docentes" tableColumnId="50"/>
      <queryTableField id="125" name="Vo Coor. 8. N° Aplicación Cuestionario Docentes" tableColumnId="52"/>
      <queryTableField id="126" name="11. Aplicación Encuesta Directivos" tableColumnId="53"/>
      <queryTableField id="127" name="Vo Coor. 11. Aplicación Encuesta Directivos" tableColumnId="62"/>
      <queryTableField id="72" name="Registro Plan de Área" tableColumnId="54"/>
      <queryTableField id="73" name="Vo Coor. Registro Plan de Área" tableColumnId="55"/>
      <queryTableField id="74" name="Informe Final Visita E27" tableColumnId="56"/>
      <queryTableField id="75" name="Vo Coor. Informe E27" tableColumnId="57"/>
      <queryTableField id="76" name="Observaciones Coord." tableColumnId="58"/>
      <queryTableField id="32" name="Check Mentores" tableColumnId="32"/>
      <queryTableField id="77" name="Fecha Check Mentor" tableColumnId="59"/>
      <queryTableField id="78" name="Check Coord" tableColumnId="60"/>
      <queryTableField id="79" name="Fecha Check coor" tableColumnId="61"/>
      <queryTableField id="139" dataBound="0" tableColumnId="11"/>
      <queryTableField id="140" dataBound="0" tableColumnId="64"/>
      <queryTableField id="141" dataBound="0" tableColumnId="65"/>
      <queryTableField id="142" dataBound="0" tableColumnId="66"/>
      <queryTableField id="143" dataBound="0" tableColumnId="67"/>
      <queryTableField id="144" dataBound="0" tableColumnId="68"/>
      <queryTableField id="145" dataBound="0" tableColumnId="69"/>
      <queryTableField id="146" dataBound="0" tableColumnId="70"/>
      <queryTableField id="147" dataBound="0" tableColumnId="71"/>
      <queryTableField id="148" dataBound="0" tableColumnId="72"/>
      <queryTableField id="149" dataBound="0" tableColumnId="73"/>
      <queryTableField id="150" dataBound="0" tableColumnId="74"/>
    </queryTableFields>
    <queryTableDeletedFields count="1">
      <deletedField name="Sourc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bre_Coordinadora" xr10:uid="{480A4A4B-F0CE-4AE2-8D78-EF3EC5030E46}" sourceName="Nombre Coordinadora">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10"/>
    <pivotTable tabId="6" name="PivotTable11"/>
    <pivotTable tabId="6" name="PivotTable9"/>
    <pivotTable tabId="6" name="PivotTable12"/>
  </pivotTables>
  <data>
    <tabular pivotCacheId="11752981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bre_mentor" xr10:uid="{4D86E1A8-C9F9-4B0E-AD8B-B20601342426}" sourceName="Nombre mentor">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10"/>
    <pivotTable tabId="6" name="PivotTable11"/>
    <pivotTable tabId="6" name="PivotTable9"/>
    <pivotTable tabId="6" name="PivotTable12"/>
  </pivotTables>
  <data>
    <tabular pivotCacheId="1175298150">
      <items count="42">
        <i x="0" s="1"/>
        <i x="18" s="1"/>
        <i x="1" s="1"/>
        <i x="19" s="1"/>
        <i x="2" s="1"/>
        <i x="3" s="1"/>
        <i x="4" s="1"/>
        <i x="20" s="1"/>
        <i x="21" s="1"/>
        <i x="5" s="1"/>
        <i x="6" s="1"/>
        <i x="7" s="1"/>
        <i x="22" s="1"/>
        <i x="23" s="1"/>
        <i x="24" s="1"/>
        <i x="8" s="1"/>
        <i x="9" s="1"/>
        <i x="25" s="1"/>
        <i x="10" s="1"/>
        <i x="26" s="1"/>
        <i x="11" s="1"/>
        <i x="27" s="1"/>
        <i x="12" s="1"/>
        <i x="28" s="1"/>
        <i x="13" s="1"/>
        <i x="29" s="1"/>
        <i x="30" s="1"/>
        <i x="31" s="1"/>
        <i x="14" s="1"/>
        <i x="15" s="1"/>
        <i x="16" s="1"/>
        <i x="17" s="1"/>
        <i x="32" s="1"/>
        <i x="33" s="1"/>
        <i x="34" s="1"/>
        <i x="35" s="1"/>
        <i x="41" s="1" nd="1"/>
        <i x="40" s="1" nd="1"/>
        <i x="39" s="1" nd="1"/>
        <i x="36" s="1" nd="1"/>
        <i x="38" s="1" nd="1"/>
        <i x="3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bre_Institución_Educativa" xr10:uid="{81D12B59-68B1-4D7B-91C7-3D805C5EE7B3}" sourceName="Nombre Institución Educativa">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10"/>
    <pivotTable tabId="6" name="PivotTable11"/>
    <pivotTable tabId="6" name="PivotTable9"/>
    <pivotTable tabId="6" name="PivotTable12"/>
  </pivotTables>
  <data>
    <tabular pivotCacheId="1175298150">
      <items count="276">
        <i x="241" s="1"/>
        <i x="34" s="1"/>
        <i x="87" s="1"/>
        <i x="158" s="1"/>
        <i x="46" s="1"/>
        <i x="214" s="1"/>
        <i x="115" s="1"/>
        <i x="31" s="1"/>
        <i x="26" s="1"/>
        <i x="220" s="1"/>
        <i x="119" s="1"/>
        <i x="66" s="1"/>
        <i x="124" s="1"/>
        <i x="205" s="1"/>
        <i x="144" s="1"/>
        <i x="219" s="1"/>
        <i x="146" s="1"/>
        <i x="141" s="1"/>
        <i x="200" s="1"/>
        <i x="226" s="1"/>
        <i x="28" s="1"/>
        <i x="120" s="1"/>
        <i x="123" s="1"/>
        <i x="65" s="1"/>
        <i x="29" s="1"/>
        <i x="51" s="1"/>
        <i x="207" s="1"/>
        <i x="229" s="1"/>
        <i x="58" s="1"/>
        <i x="222" s="1"/>
        <i x="52" s="1"/>
        <i x="53" s="1"/>
        <i x="125" s="1"/>
        <i x="30" s="1"/>
        <i x="156" s="1"/>
        <i x="172" s="1"/>
        <i x="54" s="1"/>
        <i x="183" s="1"/>
        <i x="49" s="1"/>
        <i x="134" s="1"/>
        <i x="248" s="1"/>
        <i x="69" s="1"/>
        <i x="111" s="1"/>
        <i x="140" s="1"/>
        <i x="128" s="1"/>
        <i x="62" s="1"/>
        <i x="126" s="1"/>
        <i x="76" s="1"/>
        <i x="228" s="1"/>
        <i x="155" s="1"/>
        <i x="121" s="1"/>
        <i x="103" s="1"/>
        <i x="122" s="1"/>
        <i x="230" s="1"/>
        <i x="77" s="1"/>
        <i x="184" s="1"/>
        <i x="152" s="1"/>
        <i x="36" s="1"/>
        <i x="39" s="1"/>
        <i x="41" s="1"/>
        <i x="37" s="1"/>
        <i x="38" s="1"/>
        <i x="40" s="1"/>
        <i x="35" s="1"/>
        <i x="24" s="1"/>
        <i x="165" s="1"/>
        <i x="178" s="1"/>
        <i x="163" s="1"/>
        <i x="177" s="1"/>
        <i x="181" s="1"/>
        <i x="166" s="1"/>
        <i x="215" s="1"/>
        <i x="161" s="1"/>
        <i x="162" s="1"/>
        <i x="25" s="1"/>
        <i x="154" s="1"/>
        <i x="180" s="1"/>
        <i x="167" s="1"/>
        <i x="176" s="1"/>
        <i x="175" s="1"/>
        <i x="210" s="1"/>
        <i x="164" s="1"/>
        <i x="179" s="1"/>
        <i x="187" s="1"/>
        <i x="64" s="1"/>
        <i x="160" s="1"/>
        <i x="67" s="1"/>
        <i x="21" s="1"/>
        <i x="225" s="1"/>
        <i x="209" s="1"/>
        <i x="23" s="1"/>
        <i x="227" s="1"/>
        <i x="208" s="1"/>
        <i x="206" s="1"/>
        <i x="47" s="1"/>
        <i x="247" s="1"/>
        <i x="199" s="1"/>
        <i x="217" s="1"/>
        <i x="231" s="1"/>
        <i x="73" s="1"/>
        <i x="114" s="1"/>
        <i x="118" s="1"/>
        <i x="11" s="1"/>
        <i x="91" s="1"/>
        <i x="116" s="1"/>
        <i x="92" s="1"/>
        <i x="112" s="1"/>
        <i x="240" s="1"/>
        <i x="97" s="1"/>
        <i x="50" s="1"/>
        <i x="72" s="1"/>
        <i x="48" s="1"/>
        <i x="136" s="1"/>
        <i x="246" s="1"/>
        <i x="251" s="1"/>
        <i x="138" s="1"/>
        <i x="139" s="1"/>
        <i x="245" s="1"/>
        <i x="249" s="1"/>
        <i x="137" s="1"/>
        <i x="133" s="1"/>
        <i x="250" s="1"/>
        <i x="129" s="1"/>
        <i x="74" s="1"/>
        <i x="194" s="1"/>
        <i x="244" s="1"/>
        <i x="235" s="1"/>
        <i x="7" s="1"/>
        <i x="79" s="1"/>
        <i x="243" s="1"/>
        <i x="197" s="1"/>
        <i x="233" s="1"/>
        <i x="83" s="1"/>
        <i x="131" s="1"/>
        <i x="80" s="1"/>
        <i x="238" s="1"/>
        <i x="127" s="1"/>
        <i x="113" s="1"/>
        <i x="8" s="1"/>
        <i x="202" s="1"/>
        <i x="75" s="1"/>
        <i x="4" s="1"/>
        <i x="242" s="1"/>
        <i x="117" s="1"/>
        <i x="234" s="1"/>
        <i x="236" s="1"/>
        <i x="2" s="1"/>
        <i x="218" s="1"/>
        <i x="3" s="1"/>
        <i x="203" s="1"/>
        <i x="33" s="1"/>
        <i x="201" s="1"/>
        <i x="198" s="1"/>
        <i x="10" s="1"/>
        <i x="232" s="1"/>
        <i x="239" s="1"/>
        <i x="192" s="1"/>
        <i x="22" s="1"/>
        <i x="189" s="1"/>
        <i x="223" s="1"/>
        <i x="9" s="1"/>
        <i x="191" s="1"/>
        <i x="149" s="1"/>
        <i x="190" s="1"/>
        <i x="78" s="1"/>
        <i x="195" s="1"/>
        <i x="193" s="1"/>
        <i x="224" s="1"/>
        <i x="237" s="1"/>
        <i x="135" s="1"/>
        <i x="71" s="1"/>
        <i x="212" s="1"/>
        <i x="81" s="1"/>
        <i x="70" s="1"/>
        <i x="82" s="1"/>
        <i x="132" s="1"/>
        <i x="5" s="1"/>
        <i x="130" s="1"/>
        <i x="0" s="1"/>
        <i x="45" s="1"/>
        <i x="6" s="1"/>
        <i x="1" s="1"/>
        <i x="68" s="1"/>
        <i x="84" s="1"/>
        <i x="213" s="1"/>
        <i x="145" s="1"/>
        <i x="216" s="1"/>
        <i x="169" s="1"/>
        <i x="55" s="1"/>
        <i x="44" s="1"/>
        <i x="196" s="1"/>
        <i x="63" s="1"/>
        <i x="99" s="1"/>
        <i x="143" s="1"/>
        <i x="142" s="1"/>
        <i x="174" s="1"/>
        <i x="27" s="1"/>
        <i x="157" s="1"/>
        <i x="32" s="1"/>
        <i x="204" s="1"/>
        <i x="42" s="1"/>
        <i x="171" s="1"/>
        <i x="88" s="1"/>
        <i x="110" s="1"/>
        <i x="13" s="1"/>
        <i x="89" s="1"/>
        <i x="12" s="1"/>
        <i x="211" s="1"/>
        <i x="150" s="1"/>
        <i x="86" s="1"/>
        <i x="168" s="1"/>
        <i x="98" s="1"/>
        <i x="102" s="1"/>
        <i x="100" s="1"/>
        <i x="104" s="1"/>
        <i x="101" s="1"/>
        <i x="148" s="1"/>
        <i x="185" s="1"/>
        <i x="153" s="1"/>
        <i x="188" s="1"/>
        <i x="182" s="1"/>
        <i x="151" s="1"/>
        <i x="186" s="1"/>
        <i x="147" s="1"/>
        <i x="105" s="1"/>
        <i x="106" s="1"/>
        <i x="16" s="1"/>
        <i x="17" s="1"/>
        <i x="18" s="1"/>
        <i x="20" s="1"/>
        <i x="15" s="1"/>
        <i x="108" s="1"/>
        <i x="19" s="1"/>
        <i x="107" s="1"/>
        <i x="109" s="1"/>
        <i x="14" s="1"/>
        <i x="60" s="1"/>
        <i x="61" s="1"/>
        <i x="57" s="1"/>
        <i x="59" s="1"/>
        <i x="56" s="1"/>
        <i x="93" s="1"/>
        <i x="94" s="1"/>
        <i x="170" s="1"/>
        <i x="221" s="1"/>
        <i x="173" s="1"/>
        <i x="96" s="1"/>
        <i x="95" s="1"/>
        <i x="85" s="1"/>
        <i x="43" s="1"/>
        <i x="159" s="1"/>
        <i x="90" s="1"/>
        <i x="258" s="1" nd="1"/>
        <i x="273" s="1" nd="1"/>
        <i x="259" s="1" nd="1"/>
        <i x="256" s="1" nd="1"/>
        <i x="271" s="1" nd="1"/>
        <i x="262" s="1" nd="1"/>
        <i x="253" s="1" nd="1"/>
        <i x="252" s="1" nd="1"/>
        <i x="268" s="1" nd="1"/>
        <i x="270" s="1" nd="1"/>
        <i x="257" s="1" nd="1"/>
        <i x="266" s="1" nd="1"/>
        <i x="267" s="1" nd="1"/>
        <i x="265" s="1" nd="1"/>
        <i x="263" s="1" nd="1"/>
        <i x="260" s="1" nd="1"/>
        <i x="255" s="1" nd="1"/>
        <i x="274" s="1" nd="1"/>
        <i x="269" s="1" nd="1"/>
        <i x="254" s="1" nd="1"/>
        <i x="275" s="1" nd="1"/>
        <i x="264" s="1" nd="1"/>
        <i x="261" s="1" nd="1"/>
        <i x="27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Coordinadora" xr10:uid="{61680125-F5EF-4A68-B4D9-1EB8412B7C0F}" cache="Slicer_Nombre_Coordinadora" caption="Nombre Coordinadora" rowHeight="257175"/>
  <slicer name="Nombre mentor" xr10:uid="{688E2F1F-FAA4-4EA0-88A2-99B9C3EBD7F0}" cache="Slicer_Nombre_mentor" caption="Nombre mentor" rowHeight="257175"/>
  <slicer name="Nombre Institución Educativa" xr10:uid="{1CF61D99-DF2E-492A-AC95-1B5B6F6B4BDD}" cache="Slicer_Nombre_Institución_Educativa" caption="Nombre Institución Educativa"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E8D1D2-17EB-4ADB-971D-01FC8E69855D}" name="Reporte_Consolidación_2022___Copy" displayName="Reporte_Consolidación_2022___Copy" ref="A1:BV253" tableType="queryTable" totalsRowShown="0">
  <autoFilter ref="A1:BV253" xr:uid="{800912B2-C087-41C0-A2C0-0B62E86716CA}"/>
  <tableColumns count="74">
    <tableColumn id="63" xr3:uid="{7C3A3175-14CA-49D3-9CD9-4C130DA95086}" uniqueName="63" name="Source.Name" queryTableFieldId="137" dataDxfId="61"/>
    <tableColumn id="1" xr3:uid="{AFB7C072-87D8-4946-9D0D-6E87E8D24035}" uniqueName="1" name="Nombre Coordinadora" queryTableFieldId="1" dataDxfId="60"/>
    <tableColumn id="2" xr3:uid="{95A63836-B5DE-45A9-98D6-5CF9BBFD2104}" uniqueName="2" name="Nombre mentor" queryTableFieldId="2" dataDxfId="59"/>
    <tableColumn id="3" xr3:uid="{16CC0FE2-7ED6-4D6C-BF1E-C1138C916741}" uniqueName="3" name="Departamento IE" queryTableFieldId="3" dataDxfId="58"/>
    <tableColumn id="4" xr3:uid="{78270413-E71E-4D33-ABFB-F6779B550847}" uniqueName="4" name="Municipio IE" queryTableFieldId="4" dataDxfId="57"/>
    <tableColumn id="5" xr3:uid="{ED87B3F3-8751-4D9A-88BC-7FE6289F637E}" uniqueName="5" name="Nombre Institución Educativa" queryTableFieldId="5" dataDxfId="56"/>
    <tableColumn id="6" xr3:uid="{58566236-143A-4902-A5B0-7F40458E8C9F}" uniqueName="6" name="Código DANE IE" queryTableFieldId="6" dataDxfId="55"/>
    <tableColumn id="14" xr3:uid="{043C5D56-3905-48A3-8FE7-BC156CEDB824}" uniqueName="14" name="Código CFK IE" queryTableFieldId="120"/>
    <tableColumn id="7" xr3:uid="{FF75573E-52BB-4848-872A-D356A340E309}" uniqueName="7" name="Fecha de llamada inicial" queryTableFieldId="7" dataDxfId="54"/>
    <tableColumn id="8" xr3:uid="{0D9872EE-74A7-44E1-BE42-5BF7147CE49A}" uniqueName="8" name="Hora primera llamada" queryTableFieldId="8" dataDxfId="53"/>
    <tableColumn id="9" xr3:uid="{B697B919-2DD7-4FC0-B9E2-84BA548E0641}" uniqueName="9" name="Estado llamada" queryTableFieldId="9" dataDxfId="52"/>
    <tableColumn id="10" xr3:uid="{E4F39F2F-A43B-4DD9-B990-DA0DFEF456F2}" uniqueName="10" name="Observaciones Llamada" queryTableFieldId="10" dataDxfId="51"/>
    <tableColumn id="13" xr3:uid="{1802A2E7-8501-4E77-8E51-C5712B3BBE30}" uniqueName="13" name="Fecha Visita Día 1" queryTableFieldId="39" dataDxfId="50"/>
    <tableColumn id="37" xr3:uid="{0282BDA2-ADC0-476B-AC73-0F1935C6E099}" uniqueName="37" name="Fecha Visita Día 2" queryTableFieldId="121" dataDxfId="49"/>
    <tableColumn id="15" xr3:uid="{C95BB0E4-E9E2-400E-96BF-2E717AAD79BC}" uniqueName="15" name="Observaciones Días de Visita" queryTableFieldId="41" dataDxfId="48"/>
    <tableColumn id="16" xr3:uid="{E56D1D18-D178-4EB9-BC8B-620549BE0140}" uniqueName="16" name="Fecha Reu Inicial Directivos" queryTableFieldId="42" dataDxfId="47"/>
    <tableColumn id="12" xr3:uid="{6A66E4CF-E5B3-41DC-AB20-2EE6532D67F0}" uniqueName="12" name="Estado RID" queryTableFieldId="12" dataDxfId="46"/>
    <tableColumn id="24" xr3:uid="{EDBE10F7-C9B2-45D8-9A2F-F7FAAE72A1B3}" uniqueName="24" name="Encuesta Directivos" queryTableFieldId="43" dataDxfId="45"/>
    <tableColumn id="25" xr3:uid="{0BF1710E-18B4-4A62-80FB-0E4F478B1D9D}" uniqueName="25" name="Estado Encuesta Directivos" queryTableFieldId="44" dataDxfId="44"/>
    <tableColumn id="26" xr3:uid="{4D8B4B55-E35B-4118-94A9-5037CA5DA027}" uniqueName="26" name="PPT Programa a Directivos" queryTableFieldId="45" dataDxfId="43"/>
    <tableColumn id="27" xr3:uid="{91C72BD4-BA61-4B4B-8FA4-26D486A52D3F}" uniqueName="27" name="Estado PPT Programa Directivos" queryTableFieldId="46" dataDxfId="42"/>
    <tableColumn id="28" xr3:uid="{9D2BFD43-CBB2-452B-AB85-6815FE4843B6}" uniqueName="28" name="PPT Programa Docentes" queryTableFieldId="47" dataDxfId="41"/>
    <tableColumn id="29" xr3:uid="{F40770E8-D128-476A-AD54-33ED3F760BD5}" uniqueName="29" name="Estado PPT Programa Docentes" queryTableFieldId="48" dataDxfId="40"/>
    <tableColumn id="30" xr3:uid="{ABE7AAED-7682-453A-A418-27AF70D42D69}" uniqueName="30" name="Encuesta Docentes" queryTableFieldId="49" dataDxfId="39"/>
    <tableColumn id="31" xr3:uid="{A1FA4D5E-1FD0-4CB5-A9DF-69015B282DE8}" uniqueName="31" name="Estado Encuesta Docentes" queryTableFieldId="50" dataDxfId="38"/>
    <tableColumn id="33" xr3:uid="{42AEA0E6-3AE1-4F7F-BD19-EAB9AB59865C}" uniqueName="33" name="Taller PC Docentes" queryTableFieldId="51" dataDxfId="37"/>
    <tableColumn id="34" xr3:uid="{D92F1098-893B-4236-A09D-13BFCE3BE86B}" uniqueName="34" name="Estado Taller PC Docentes" queryTableFieldId="52" dataDxfId="36"/>
    <tableColumn id="17" xr3:uid="{D8999CC5-8566-45B5-A8DD-ECF4DD681477}" uniqueName="17" name="Encuesta Estudiantes" queryTableFieldId="17" dataDxfId="35"/>
    <tableColumn id="18" xr3:uid="{8D2CCC46-DAAD-49C9-B991-C1DB6F8D766F}" uniqueName="18" name="Estado Encuesta Estudiantes" queryTableFieldId="18" dataDxfId="34"/>
    <tableColumn id="35" xr3:uid="{026B334A-59CD-4D27-AEAF-612720FA6E10}" uniqueName="35" name="Inventario Infraestructura Tecnológica" queryTableFieldId="53" dataDxfId="33"/>
    <tableColumn id="36" xr3:uid="{F68A2AC9-0BE2-4E55-9896-A9AA3A4BC66B}" uniqueName="36" name="Estado Infraestructura" queryTableFieldId="54" dataDxfId="32"/>
    <tableColumn id="47" xr3:uid="{31090A94-71F2-46DF-B3F2-14F4B8ECA6CB}" uniqueName="47" name="Entrevista Líder de Área Informática" queryTableFieldId="122" dataDxfId="31"/>
    <tableColumn id="38" xr3:uid="{F0DC6ECB-22AA-46AB-A7DD-F43CB23BDE54}" uniqueName="38" name="Estado Entrevista Líder Área Informática" queryTableFieldId="56" dataDxfId="30"/>
    <tableColumn id="19" xr3:uid="{478BEC17-FF87-4726-8B9D-CD9821C9EDAE}" uniqueName="19" name="Observación de Aula" queryTableFieldId="19" dataDxfId="29"/>
    <tableColumn id="20" xr3:uid="{8282B3F4-520E-4219-BF76-22704A609E94}" uniqueName="20" name="Estado Obs Aula" queryTableFieldId="20" dataDxfId="28"/>
    <tableColumn id="39" xr3:uid="{EFC176E3-BD77-472A-973F-3DD50B5179B0}" uniqueName="39" name="Recolección Documental" queryTableFieldId="57" dataDxfId="27"/>
    <tableColumn id="40" xr3:uid="{EF5E39DF-9E77-42D5-8DC0-3DFDCBCAEE88}" uniqueName="40" name="Estado Recolección Documental" queryTableFieldId="58" dataDxfId="26"/>
    <tableColumn id="41" xr3:uid="{4B6CEC3E-1D7E-4360-B910-78B2582A6B09}" uniqueName="41" name="Estado Informe Final E27" queryTableFieldId="59" dataDxfId="25"/>
    <tableColumn id="21" xr3:uid="{74D192D2-6051-4272-A20C-34D116DA7FEF}" uniqueName="21" name="Last Modified By" queryTableFieldId="21" dataDxfId="24"/>
    <tableColumn id="22" xr3:uid="{FBB07233-211A-452A-BFDF-2DC33CAAF803}" uniqueName="22" name="Last Modified" queryTableFieldId="22" dataDxfId="23"/>
    <tableColumn id="23" xr3:uid="{2301886A-EFC3-4446-84A8-A5439641057C}" uniqueName="23" name="Enlace Drive Evidencias MI" queryTableFieldId="23" dataDxfId="22"/>
    <tableColumn id="42" xr3:uid="{C6A73CC3-43ED-41CD-9A6B-0CB98B87C227}" uniqueName="42" name="4. Acta de visita 1" queryTableFieldId="60" dataDxfId="21"/>
    <tableColumn id="43" xr3:uid="{4B2EE7D2-54BC-4293-B962-9BA183F35504}" uniqueName="43" name="Vo Coor. 4. Acta Visita 1" queryTableFieldId="61" dataDxfId="20"/>
    <tableColumn id="44" xr3:uid="{17FDE4F4-0A1F-47E8-9FAC-7F5C6321170E}" uniqueName="44" name="4.1 Registro Fotográfico" queryTableFieldId="62" dataDxfId="19"/>
    <tableColumn id="45" xr3:uid="{02EA1080-8C3F-4CBD-911A-72FF6D93BAA6}" uniqueName="45" name="Vo Coor. 4.1 Registro Foto" queryTableFieldId="63"/>
    <tableColumn id="46" xr3:uid="{D700904F-8C34-467E-AC87-EA5BD39591D5}" uniqueName="46" name="5. Entrevista Líder" queryTableFieldId="64" dataDxfId="18"/>
    <tableColumn id="49" xr3:uid="{DAB37F5B-D18D-4250-8527-A42B5AB5276F}" uniqueName="49" name="Vo Coor. 5. Entrevista Líder" queryTableFieldId="123"/>
    <tableColumn id="48" xr3:uid="{76E84288-B5DA-4905-8B07-C691B21AD73B}" uniqueName="48" name="6. N° Aplicación Cuestionario Estudiantes" queryTableFieldId="66"/>
    <tableColumn id="51" xr3:uid="{2FC462D3-DD21-4D7E-8ED0-751DA249212F}" uniqueName="51" name="Vo Coor. 6. N° Aplicación Cuestionario Estudiantes" queryTableFieldId="124"/>
    <tableColumn id="50" xr3:uid="{D4368F9F-A627-4D51-8E85-8D190D28A02A}" uniqueName="50" name="8. N° Aplicación Cuestionario Docentes" queryTableFieldId="68"/>
    <tableColumn id="52" xr3:uid="{F87E0403-43C7-4081-850F-937909375185}" uniqueName="52" name="Vo Coor. 8. N° Aplicación Cuestionario Docentes" queryTableFieldId="125"/>
    <tableColumn id="53" xr3:uid="{55ED2875-1ADA-43EA-822E-30FF96CE909F}" uniqueName="53" name="11. Aplicación Encuesta Directivos" queryTableFieldId="126" dataDxfId="17"/>
    <tableColumn id="62" xr3:uid="{7F75AA25-6E01-48B5-9830-E6839526F1A6}" uniqueName="62" name="Vo Coor. 11. Aplicación Encuesta Directivos" queryTableFieldId="127"/>
    <tableColumn id="54" xr3:uid="{61FCA0F9-79A0-4F12-9A57-357505F24F7A}" uniqueName="54" name="Registro Plan de Área" queryTableFieldId="72" dataDxfId="16"/>
    <tableColumn id="55" xr3:uid="{25C58A4B-E56E-48AC-9B7C-4D014EC735B9}" uniqueName="55" name="Vo Coor. Registro Plan de Área" queryTableFieldId="73"/>
    <tableColumn id="56" xr3:uid="{38B4F2CD-A47E-4E92-904E-75F85D54CD24}" uniqueName="56" name="Informe Final Visita E27" queryTableFieldId="74"/>
    <tableColumn id="57" xr3:uid="{B076AE19-19BB-4FCB-BE8E-0ADDD4976A63}" uniqueName="57" name="Vo Coor. Informe E27" queryTableFieldId="75"/>
    <tableColumn id="58" xr3:uid="{AA562846-4977-491F-BE4D-2C866182565D}" uniqueName="58" name="Observaciones Coord." queryTableFieldId="76"/>
    <tableColumn id="32" xr3:uid="{11BE9155-DBD5-45B3-AB2A-246131B223E8}" uniqueName="32" name="Check Mentores" queryTableFieldId="32" dataDxfId="15"/>
    <tableColumn id="59" xr3:uid="{69E6199E-D2FB-40E8-9B0A-74EA71E705C1}" uniqueName="59" name="Fecha Check Mentor" queryTableFieldId="77" dataDxfId="14"/>
    <tableColumn id="60" xr3:uid="{4858923A-34E2-47DE-AC5B-09DA1A72AD14}" uniqueName="60" name="Check Coord" queryTableFieldId="78" dataDxfId="13"/>
    <tableColumn id="61" xr3:uid="{7070E169-611E-45DC-B6BF-5AADB423A96E}" uniqueName="61" name="Fecha Check coor" queryTableFieldId="79" dataDxfId="12"/>
    <tableColumn id="11" xr3:uid="{F6DCB31C-D0BE-4F03-83FB-A0A28AF0223E}" uniqueName="11" name="Estado llamada avance tutor" queryTableFieldId="139" dataDxfId="11">
      <calculatedColumnFormula>COUNTIF(Reporte_Consolidación_2022___Copy[[#This Row],[Estado llamada]],"Realizada")</calculatedColumnFormula>
    </tableColumn>
    <tableColumn id="64" xr3:uid="{A8152375-EFD0-4EF5-9C41-A4860874F9F9}" uniqueName="64" name="Estado RID avance tutor" queryTableFieldId="140" dataDxfId="10">
      <calculatedColumnFormula>COUNTIF(Reporte_Consolidación_2022___Copy[[#This Row],[Estado RID]],"Realizada")</calculatedColumnFormula>
    </tableColumn>
    <tableColumn id="65" xr3:uid="{34C4C435-105D-4980-B79D-FAB52200AA52}" uniqueName="65" name="Estado Encuesta direc avance tutor" queryTableFieldId="141" dataDxfId="9">
      <calculatedColumnFormula>COUNTIF(Reporte_Consolidación_2022___Copy[[#This Row],[Estado Encuesta Directivos]],"Realizada")</calculatedColumnFormula>
    </tableColumn>
    <tableColumn id="66" xr3:uid="{A87B559D-2515-4D08-AA4C-01663ED56106}" uniqueName="66" name="Estado PPT prog a dir avance tutor" queryTableFieldId="142" dataDxfId="8">
      <calculatedColumnFormula>COUNTIF(Reporte_Consolidación_2022___Copy[[#This Row],[Estado PPT Programa Directivos]],"Realizada")</calculatedColumnFormula>
    </tableColumn>
    <tableColumn id="67" xr3:uid="{92733D0F-D8AA-4552-8230-62B91495D6BC}" uniqueName="67" name="Estado PPT prog a docen avance tutor2" queryTableFieldId="143" dataDxfId="7">
      <calculatedColumnFormula>COUNTIF(Reporte_Consolidación_2022___Copy[[#This Row],[Estado PPT Programa Docentes]],"Realizada")</calculatedColumnFormula>
    </tableColumn>
    <tableColumn id="68" xr3:uid="{1D236D84-332C-4BC7-8F5C-30BB9B9A4F8F}" uniqueName="68" name="Estado encuesta docentes avance tutor" queryTableFieldId="144" dataDxfId="6">
      <calculatedColumnFormula>COUNTIF(Reporte_Consolidación_2022___Copy[[#This Row],[Estado Encuesta Docentes]],"Realizada")</calculatedColumnFormula>
    </tableColumn>
    <tableColumn id="69" xr3:uid="{20BCB9DD-1F05-4B03-9435-4DE0616F91CD}" uniqueName="69" name="Estado Taller PC Doc avance tutor" queryTableFieldId="145" dataDxfId="5">
      <calculatedColumnFormula>COUNTIF(Reporte_Consolidación_2022___Copy[[#This Row],[Estado Taller PC Docentes]],"Realizada")</calculatedColumnFormula>
    </tableColumn>
    <tableColumn id="70" xr3:uid="{D3E78467-083D-47AD-B3B9-0BDE4D932757}" uniqueName="70" name="Estado encuesta est avance tutor" queryTableFieldId="146" dataDxfId="4">
      <calculatedColumnFormula>COUNTIF(Reporte_Consolidación_2022___Copy[[#This Row],[Estado Encuesta Estudiantes]],"Realizada")</calculatedColumnFormula>
    </tableColumn>
    <tableColumn id="71" xr3:uid="{734538D2-61B5-41F0-B37F-3E066DA5426F}" uniqueName="71" name="Estado Inv Infraes avance tutor" queryTableFieldId="147" dataDxfId="3">
      <calculatedColumnFormula>COUNTIF(Reporte_Consolidación_2022___Copy[[#This Row],[Estado Infraestructura]],"Realizada")</calculatedColumnFormula>
    </tableColumn>
    <tableColumn id="72" xr3:uid="{20C4BBF8-2CA3-4FA3-A7A9-EEA27C92D6B0}" uniqueName="72" name="Estado entrev lider infor avance tutor" queryTableFieldId="148" dataDxfId="2">
      <calculatedColumnFormula>COUNTIF(Reporte_Consolidación_2022___Copy[[#This Row],[Estado Entrevista Líder Área Informática]],"Realizada")</calculatedColumnFormula>
    </tableColumn>
    <tableColumn id="73" xr3:uid="{7C264C51-A4ED-4FCB-9797-EEC985791319}" uniqueName="73" name="Estado Obs aula avance tutor" queryTableFieldId="149" dataDxfId="1">
      <calculatedColumnFormula>IF(Reporte_Consolidación_2022___Copy[[#This Row],[Estado Obs Aula]]="Realizada",1,IF(Reporte_Consolidación_2022___Copy[[#This Row],[Estado Obs Aula]]="NO aplica fichas",1,0))</calculatedColumnFormula>
    </tableColumn>
    <tableColumn id="74" xr3:uid="{872040AF-B730-4F57-A35E-FF1A062DFD71}" uniqueName="74" name="Estado recolec doc avance tutor" queryTableFieldId="150" dataDxfId="0">
      <calculatedColumnFormula>COUNTIF(Reporte_Consolidación_2022___Copy[[#This Row],[Estado Recolección Documental]],"Realizada")</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rive.google.com/drive/folders/13iGkJ1n4CUao7GIjbcU9sOa20V9ZVB8B?usp=sharing"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3.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88D4B-635F-4E3C-B257-5EEF2E27FF0F}">
  <dimension ref="A1:CT253"/>
  <sheetViews>
    <sheetView tabSelected="1" topLeftCell="AG1" workbookViewId="0">
      <selection activeCell="AK6" sqref="AK6"/>
    </sheetView>
  </sheetViews>
  <sheetFormatPr baseColWidth="10" defaultColWidth="9.21875" defaultRowHeight="15" x14ac:dyDescent="0.2"/>
  <cols>
    <col min="1" max="1" width="37.21875" bestFit="1" customWidth="1"/>
    <col min="2" max="2" width="22" bestFit="1" customWidth="1"/>
    <col min="3" max="3" width="28.21875" bestFit="1" customWidth="1"/>
    <col min="4" max="4" width="17" bestFit="1" customWidth="1"/>
    <col min="5" max="5" width="24" bestFit="1" customWidth="1"/>
    <col min="6" max="6" width="77.109375" bestFit="1" customWidth="1"/>
    <col min="7" max="7" width="16.77734375" bestFit="1" customWidth="1"/>
    <col min="8" max="8" width="15.44140625" bestFit="1" customWidth="1"/>
    <col min="9" max="9" width="23.21875" bestFit="1" customWidth="1"/>
    <col min="10" max="10" width="21" bestFit="1" customWidth="1"/>
    <col min="11" max="11" width="15.88671875" bestFit="1" customWidth="1"/>
    <col min="12" max="12" width="80.88671875" bestFit="1" customWidth="1"/>
    <col min="13" max="14" width="17.88671875" bestFit="1" customWidth="1"/>
    <col min="15" max="15" width="80.88671875" bestFit="1" customWidth="1"/>
    <col min="16" max="16" width="26.5546875" bestFit="1" customWidth="1"/>
    <col min="17" max="17" width="12.33203125" bestFit="1" customWidth="1"/>
    <col min="18" max="18" width="20" bestFit="1" customWidth="1"/>
    <col min="19" max="19" width="26.5546875" bestFit="1" customWidth="1"/>
    <col min="20" max="20" width="25.88671875" bestFit="1" customWidth="1"/>
    <col min="21" max="21" width="31" bestFit="1" customWidth="1"/>
    <col min="22" max="22" width="24" bestFit="1" customWidth="1"/>
    <col min="23" max="23" width="30.5546875" bestFit="1" customWidth="1"/>
    <col min="24" max="24" width="19.5546875" bestFit="1" customWidth="1"/>
    <col min="25" max="25" width="26.109375" bestFit="1" customWidth="1"/>
    <col min="26" max="26" width="19.21875" bestFit="1" customWidth="1"/>
    <col min="27" max="27" width="25.77734375" bestFit="1" customWidth="1"/>
    <col min="28" max="28" width="21.5546875" bestFit="1" customWidth="1"/>
    <col min="29" max="29" width="28.21875" bestFit="1" customWidth="1"/>
    <col min="30" max="30" width="35.6640625" bestFit="1" customWidth="1"/>
    <col min="31" max="31" width="21.88671875" bestFit="1" customWidth="1"/>
    <col min="32" max="32" width="33.44140625" bestFit="1" customWidth="1"/>
    <col min="33" max="33" width="37.44140625" bestFit="1" customWidth="1"/>
    <col min="34" max="34" width="20.5546875" bestFit="1" customWidth="1"/>
    <col min="35" max="35" width="17" bestFit="1" customWidth="1"/>
    <col min="36" max="36" width="24.33203125" bestFit="1" customWidth="1"/>
    <col min="37" max="37" width="30.88671875" bestFit="1" customWidth="1"/>
    <col min="38" max="38" width="24.21875" bestFit="1" customWidth="1"/>
    <col min="39" max="39" width="31.44140625" bestFit="1" customWidth="1"/>
    <col min="40" max="40" width="15" bestFit="1" customWidth="1"/>
    <col min="41" max="41" width="80.88671875" bestFit="1" customWidth="1"/>
    <col min="42" max="42" width="17.44140625" bestFit="1" customWidth="1"/>
    <col min="43" max="43" width="23.21875" bestFit="1" customWidth="1"/>
    <col min="44" max="44" width="23.44140625" bestFit="1" customWidth="1"/>
    <col min="45" max="45" width="25.44140625" bestFit="1" customWidth="1"/>
    <col min="46" max="46" width="18.109375" bestFit="1" customWidth="1"/>
    <col min="47" max="47" width="26.21875" bestFit="1" customWidth="1"/>
    <col min="48" max="48" width="38.5546875" bestFit="1" customWidth="1"/>
    <col min="49" max="49" width="46.6640625" bestFit="1" customWidth="1"/>
    <col min="50" max="50" width="36.5546875" bestFit="1" customWidth="1"/>
    <col min="51" max="51" width="44.6640625" bestFit="1" customWidth="1"/>
    <col min="52" max="52" width="32.5546875" bestFit="1" customWidth="1"/>
    <col min="53" max="53" width="40.6640625" bestFit="1" customWidth="1"/>
    <col min="54" max="54" width="21.33203125" bestFit="1" customWidth="1"/>
    <col min="55" max="55" width="29.44140625" bestFit="1" customWidth="1"/>
    <col min="56" max="56" width="22.77734375" bestFit="1" customWidth="1"/>
    <col min="57" max="57" width="21" bestFit="1" customWidth="1"/>
    <col min="58" max="58" width="80.88671875" bestFit="1" customWidth="1"/>
    <col min="59" max="59" width="31.44140625" bestFit="1" customWidth="1"/>
    <col min="60" max="60" width="20.44140625" bestFit="1" customWidth="1"/>
    <col min="61" max="61" width="17" bestFit="1" customWidth="1"/>
    <col min="62" max="62" width="18.33203125" bestFit="1" customWidth="1"/>
    <col min="63" max="63" width="27.21875" bestFit="1" customWidth="1"/>
    <col min="64" max="64" width="23.6640625" bestFit="1" customWidth="1"/>
    <col min="65" max="65" width="33.44140625" bestFit="1" customWidth="1"/>
    <col min="66" max="66" width="32.88671875" bestFit="1" customWidth="1"/>
    <col min="67" max="67" width="37.109375" bestFit="1" customWidth="1"/>
    <col min="68" max="68" width="37" bestFit="1" customWidth="1"/>
    <col min="69" max="69" width="32.33203125" bestFit="1" customWidth="1"/>
    <col min="70" max="70" width="31.5546875" bestFit="1" customWidth="1"/>
    <col min="71" max="71" width="29.44140625" bestFit="1" customWidth="1"/>
    <col min="72" max="72" width="34.5546875" bestFit="1" customWidth="1"/>
    <col min="73" max="73" width="28.109375" bestFit="1" customWidth="1"/>
    <col min="74" max="74" width="30.5546875" bestFit="1" customWidth="1"/>
    <col min="75" max="75" width="7.77734375" customWidth="1"/>
    <col min="76" max="76" width="22.77734375" bestFit="1" customWidth="1"/>
    <col min="77" max="77" width="21" bestFit="1" customWidth="1"/>
    <col min="78" max="78" width="22" bestFit="1" customWidth="1"/>
    <col min="79" max="79" width="27.33203125" bestFit="1" customWidth="1"/>
    <col min="80" max="80" width="20.44140625" bestFit="1" customWidth="1"/>
    <col min="81" max="81" width="15.44140625" bestFit="1" customWidth="1"/>
    <col min="82" max="82" width="18.33203125" bestFit="1" customWidth="1"/>
    <col min="83" max="84" width="17" bestFit="1" customWidth="1"/>
    <col min="85" max="85" width="14.88671875" bestFit="1" customWidth="1"/>
    <col min="86" max="86" width="25.88671875" bestFit="1" customWidth="1"/>
    <col min="87" max="87" width="7.5546875" bestFit="1" customWidth="1"/>
    <col min="88" max="88" width="14.44140625" bestFit="1" customWidth="1"/>
    <col min="89" max="89" width="12.77734375" bestFit="1" customWidth="1"/>
    <col min="90" max="90" width="15.21875" bestFit="1" customWidth="1"/>
    <col min="91" max="91" width="20" bestFit="1" customWidth="1"/>
    <col min="92" max="92" width="19.21875" bestFit="1" customWidth="1"/>
    <col min="93" max="93" width="17.6640625" bestFit="1" customWidth="1"/>
    <col min="94" max="94" width="21.109375" bestFit="1" customWidth="1"/>
    <col min="95" max="95" width="16.6640625" bestFit="1" customWidth="1"/>
    <col min="96" max="96" width="27.33203125" bestFit="1" customWidth="1"/>
    <col min="97" max="97" width="14.88671875" bestFit="1" customWidth="1"/>
    <col min="98" max="98" width="26.77734375" bestFit="1" customWidth="1"/>
    <col min="99" max="99" width="9.6640625" customWidth="1"/>
    <col min="100" max="100" width="19.44140625" bestFit="1" customWidth="1"/>
    <col min="101" max="105" width="15.5546875" bestFit="1" customWidth="1"/>
    <col min="106" max="106" width="16.5546875" bestFit="1" customWidth="1"/>
  </cols>
  <sheetData>
    <row r="1" spans="1:82" x14ac:dyDescent="0.2">
      <c r="A1" t="s">
        <v>670</v>
      </c>
      <c r="B1" t="s">
        <v>3</v>
      </c>
      <c r="C1" t="s">
        <v>4</v>
      </c>
      <c r="D1" t="s">
        <v>5</v>
      </c>
      <c r="E1" t="s">
        <v>6</v>
      </c>
      <c r="F1" t="s">
        <v>7</v>
      </c>
      <c r="G1" t="s">
        <v>8</v>
      </c>
      <c r="H1" t="s">
        <v>671</v>
      </c>
      <c r="I1" t="s">
        <v>9</v>
      </c>
      <c r="J1" t="s">
        <v>10</v>
      </c>
      <c r="K1" t="s">
        <v>11</v>
      </c>
      <c r="L1" t="s">
        <v>12</v>
      </c>
      <c r="M1" t="s">
        <v>79</v>
      </c>
      <c r="N1" t="s">
        <v>672</v>
      </c>
      <c r="O1" t="s">
        <v>80</v>
      </c>
      <c r="P1" t="s">
        <v>81</v>
      </c>
      <c r="Q1" t="s">
        <v>13</v>
      </c>
      <c r="R1" t="s">
        <v>82</v>
      </c>
      <c r="S1" t="s">
        <v>83</v>
      </c>
      <c r="T1" t="s">
        <v>84</v>
      </c>
      <c r="U1" t="s">
        <v>85</v>
      </c>
      <c r="V1" t="s">
        <v>86</v>
      </c>
      <c r="W1" t="s">
        <v>87</v>
      </c>
      <c r="X1" t="s">
        <v>88</v>
      </c>
      <c r="Y1" t="s">
        <v>89</v>
      </c>
      <c r="Z1" t="s">
        <v>90</v>
      </c>
      <c r="AA1" t="s">
        <v>91</v>
      </c>
      <c r="AB1" t="s">
        <v>14</v>
      </c>
      <c r="AC1" t="s">
        <v>15</v>
      </c>
      <c r="AD1" t="s">
        <v>92</v>
      </c>
      <c r="AE1" t="s">
        <v>93</v>
      </c>
      <c r="AF1" t="s">
        <v>673</v>
      </c>
      <c r="AG1" t="s">
        <v>94</v>
      </c>
      <c r="AH1" t="s">
        <v>16</v>
      </c>
      <c r="AI1" t="s">
        <v>17</v>
      </c>
      <c r="AJ1" t="s">
        <v>95</v>
      </c>
      <c r="AK1" t="s">
        <v>96</v>
      </c>
      <c r="AL1" t="s">
        <v>97</v>
      </c>
      <c r="AM1" t="s">
        <v>18</v>
      </c>
      <c r="AN1" t="s">
        <v>19</v>
      </c>
      <c r="AO1" t="s">
        <v>20</v>
      </c>
      <c r="AP1" t="s">
        <v>674</v>
      </c>
      <c r="AQ1" t="s">
        <v>98</v>
      </c>
      <c r="AR1" t="s">
        <v>99</v>
      </c>
      <c r="AS1" t="s">
        <v>100</v>
      </c>
      <c r="AT1" t="s">
        <v>101</v>
      </c>
      <c r="AU1" t="s">
        <v>675</v>
      </c>
      <c r="AV1" t="s">
        <v>102</v>
      </c>
      <c r="AW1" t="s">
        <v>676</v>
      </c>
      <c r="AX1" t="s">
        <v>103</v>
      </c>
      <c r="AY1" t="s">
        <v>677</v>
      </c>
      <c r="AZ1" t="s">
        <v>678</v>
      </c>
      <c r="BA1" t="s">
        <v>679</v>
      </c>
      <c r="BB1" t="s">
        <v>104</v>
      </c>
      <c r="BC1" t="s">
        <v>105</v>
      </c>
      <c r="BD1" t="s">
        <v>106</v>
      </c>
      <c r="BE1" t="s">
        <v>107</v>
      </c>
      <c r="BF1" t="s">
        <v>108</v>
      </c>
      <c r="BG1" t="s">
        <v>21</v>
      </c>
      <c r="BH1" t="s">
        <v>109</v>
      </c>
      <c r="BI1" t="s">
        <v>110</v>
      </c>
      <c r="BJ1" t="s">
        <v>111</v>
      </c>
      <c r="BK1" t="s">
        <v>818</v>
      </c>
      <c r="BL1" t="s">
        <v>819</v>
      </c>
      <c r="BM1" t="s">
        <v>820</v>
      </c>
      <c r="BN1" t="s">
        <v>821</v>
      </c>
      <c r="BO1" t="s">
        <v>822</v>
      </c>
      <c r="BP1" t="s">
        <v>823</v>
      </c>
      <c r="BQ1" t="s">
        <v>824</v>
      </c>
      <c r="BR1" t="s">
        <v>825</v>
      </c>
      <c r="BS1" t="s">
        <v>826</v>
      </c>
      <c r="BT1" t="s">
        <v>827</v>
      </c>
      <c r="BU1" t="s">
        <v>828</v>
      </c>
      <c r="BV1" t="s">
        <v>829</v>
      </c>
      <c r="BX1" t="s">
        <v>77</v>
      </c>
      <c r="BY1" t="s">
        <v>78</v>
      </c>
      <c r="BZ1" t="s">
        <v>682</v>
      </c>
      <c r="CA1" t="s">
        <v>683</v>
      </c>
    </row>
    <row r="2" spans="1:82" x14ac:dyDescent="0.2">
      <c r="A2" s="1" t="s">
        <v>680</v>
      </c>
      <c r="B2" s="1" t="s">
        <v>22</v>
      </c>
      <c r="C2" s="1" t="s">
        <v>112</v>
      </c>
      <c r="D2" s="1" t="s">
        <v>23</v>
      </c>
      <c r="E2" s="1" t="s">
        <v>113</v>
      </c>
      <c r="F2" s="1" t="s">
        <v>114</v>
      </c>
      <c r="G2" s="6">
        <v>176001028970</v>
      </c>
      <c r="H2">
        <v>1</v>
      </c>
      <c r="I2" s="4">
        <v>44656</v>
      </c>
      <c r="J2" s="5">
        <v>0.37361111111111112</v>
      </c>
      <c r="K2" s="1" t="s">
        <v>0</v>
      </c>
      <c r="L2" s="1" t="s">
        <v>115</v>
      </c>
      <c r="M2" s="4">
        <v>44672</v>
      </c>
      <c r="N2" s="4">
        <v>44690</v>
      </c>
      <c r="O2" s="1" t="s">
        <v>891</v>
      </c>
      <c r="P2" s="4">
        <v>44672</v>
      </c>
      <c r="Q2" s="1" t="s">
        <v>0</v>
      </c>
      <c r="R2" s="4">
        <v>44680</v>
      </c>
      <c r="S2" s="1" t="s">
        <v>0</v>
      </c>
      <c r="T2" s="4">
        <v>44672</v>
      </c>
      <c r="U2" s="1" t="s">
        <v>0</v>
      </c>
      <c r="V2" s="4">
        <v>44680</v>
      </c>
      <c r="W2" s="1" t="s">
        <v>0</v>
      </c>
      <c r="X2" s="4">
        <v>44680</v>
      </c>
      <c r="Y2" s="1" t="s">
        <v>0</v>
      </c>
      <c r="Z2" s="4">
        <v>44680</v>
      </c>
      <c r="AA2" s="1" t="s">
        <v>0</v>
      </c>
      <c r="AB2" s="4">
        <v>44690</v>
      </c>
      <c r="AC2" s="1" t="s">
        <v>0</v>
      </c>
      <c r="AD2" s="4">
        <v>44672</v>
      </c>
      <c r="AE2" s="1" t="s">
        <v>0</v>
      </c>
      <c r="AF2" s="4">
        <v>44672</v>
      </c>
      <c r="AG2" s="1" t="s">
        <v>0</v>
      </c>
      <c r="AH2" s="4"/>
      <c r="AI2" s="1" t="s">
        <v>116</v>
      </c>
      <c r="AJ2" s="4">
        <v>44680</v>
      </c>
      <c r="AK2" s="1" t="s">
        <v>0</v>
      </c>
      <c r="AL2" s="1" t="s">
        <v>799</v>
      </c>
      <c r="AM2" s="1" t="s">
        <v>22</v>
      </c>
      <c r="AN2" s="5">
        <v>44705.783333333333</v>
      </c>
      <c r="AO2" s="1" t="s">
        <v>686</v>
      </c>
      <c r="AP2" s="1" t="s">
        <v>27</v>
      </c>
      <c r="AQ2" s="1" t="s">
        <v>639</v>
      </c>
      <c r="AR2" s="1" t="s">
        <v>27</v>
      </c>
      <c r="AS2" t="s">
        <v>639</v>
      </c>
      <c r="AT2" s="1" t="s">
        <v>27</v>
      </c>
      <c r="AU2" t="s">
        <v>639</v>
      </c>
      <c r="AV2">
        <v>93</v>
      </c>
      <c r="AW2" t="s">
        <v>639</v>
      </c>
      <c r="AX2">
        <v>46</v>
      </c>
      <c r="AY2" t="s">
        <v>639</v>
      </c>
      <c r="AZ2" s="1" t="s">
        <v>27</v>
      </c>
      <c r="BA2" t="s">
        <v>639</v>
      </c>
      <c r="BB2" s="1" t="s">
        <v>27</v>
      </c>
      <c r="BC2" t="s">
        <v>639</v>
      </c>
      <c r="BE2" t="s">
        <v>639</v>
      </c>
      <c r="BF2" t="s">
        <v>892</v>
      </c>
      <c r="BG2" s="1" t="s">
        <v>112</v>
      </c>
      <c r="BH2" s="5">
        <v>44695.493750000001</v>
      </c>
      <c r="BI2" s="1" t="s">
        <v>22</v>
      </c>
      <c r="BJ2" s="5">
        <v>44705.783333333333</v>
      </c>
      <c r="BK2" s="22">
        <f>COUNTIF(Reporte_Consolidación_2022___Copy[[#This Row],[Estado llamada]],"Realizada")</f>
        <v>1</v>
      </c>
      <c r="BL2" s="22">
        <f>COUNTIF(Reporte_Consolidación_2022___Copy[[#This Row],[Estado RID]],"Realizada")</f>
        <v>1</v>
      </c>
      <c r="BM2" s="22">
        <f>COUNTIF(Reporte_Consolidación_2022___Copy[[#This Row],[Estado Encuesta Directivos]],"Realizada")</f>
        <v>1</v>
      </c>
      <c r="BN2" s="22">
        <f>COUNTIF(Reporte_Consolidación_2022___Copy[[#This Row],[Estado PPT Programa Directivos]],"Realizada")</f>
        <v>1</v>
      </c>
      <c r="BO2" s="22">
        <f>COUNTIF(Reporte_Consolidación_2022___Copy[[#This Row],[Estado PPT Programa Docentes]],"Realizada")</f>
        <v>1</v>
      </c>
      <c r="BP2" s="22">
        <f>COUNTIF(Reporte_Consolidación_2022___Copy[[#This Row],[Estado Encuesta Docentes]],"Realizada")</f>
        <v>1</v>
      </c>
      <c r="BQ2" s="22">
        <f>COUNTIF(Reporte_Consolidación_2022___Copy[[#This Row],[Estado Taller PC Docentes]],"Realizada")</f>
        <v>1</v>
      </c>
      <c r="BR2" s="22">
        <f>COUNTIF(Reporte_Consolidación_2022___Copy[[#This Row],[Estado Encuesta Estudiantes]],"Realizada")</f>
        <v>1</v>
      </c>
      <c r="BS2" s="22">
        <f>COUNTIF(Reporte_Consolidación_2022___Copy[[#This Row],[Estado Infraestructura]],"Realizada")</f>
        <v>1</v>
      </c>
      <c r="BT2" s="22">
        <f>COUNTIF(Reporte_Consolidación_2022___Copy[[#This Row],[Estado Entrevista Líder Área Informática]],"Realizada")</f>
        <v>1</v>
      </c>
      <c r="BU2" s="22">
        <f>IF(Reporte_Consolidación_2022___Copy[[#This Row],[Estado Obs Aula]]="Realizada",1,IF(Reporte_Consolidación_2022___Copy[[#This Row],[Estado Obs Aula]]="NO aplica fichas",1,0))</f>
        <v>1</v>
      </c>
      <c r="BV2" s="22">
        <f>COUNTIF(Reporte_Consolidación_2022___Copy[[#This Row],[Estado Recolección Documental]],"Realizada")</f>
        <v>1</v>
      </c>
      <c r="BW2" s="7"/>
      <c r="BX2" s="7">
        <f>COUNTIF(Reporte_Consolidación_2022___Copy[[#This Row],[Nombre Coordinadora]:[Estado Recolección Documental]],"Realizada")</f>
        <v>11</v>
      </c>
      <c r="BY2" s="9">
        <f>BX2/12</f>
        <v>0.91666666666666663</v>
      </c>
      <c r="BZ2" s="7">
        <f>IF(Reporte_Consolidación_2022___Copy[[#This Row],[Fecha Visita Día 1]]&gt;=DATE(2022,6,22),1,IF(Reporte_Consolidación_2022___Copy[[#This Row],[Fecha Visita Día 1]]="",2,0))</f>
        <v>0</v>
      </c>
      <c r="CA2" s="7">
        <f>IF(Reporte_Consolidación_2022___Copy[[#This Row],[Fecha Visita Día 2]]&gt;=DATE(2022,6,22),1,IF(Reporte_Consolidación_2022___Copy[[#This Row],[Fecha Visita Día 2]]="",2,0))</f>
        <v>0</v>
      </c>
      <c r="CB2" s="7"/>
      <c r="CC2" s="7"/>
      <c r="CD2" s="7"/>
    </row>
    <row r="3" spans="1:82" x14ac:dyDescent="0.2">
      <c r="A3" s="1" t="s">
        <v>680</v>
      </c>
      <c r="B3" s="1" t="s">
        <v>22</v>
      </c>
      <c r="C3" s="1" t="s">
        <v>112</v>
      </c>
      <c r="D3" s="1" t="s">
        <v>23</v>
      </c>
      <c r="E3" s="1" t="s">
        <v>113</v>
      </c>
      <c r="F3" s="1" t="s">
        <v>117</v>
      </c>
      <c r="G3" s="6">
        <v>176001025946</v>
      </c>
      <c r="H3">
        <v>2</v>
      </c>
      <c r="I3" s="4">
        <v>44656</v>
      </c>
      <c r="J3" s="5">
        <v>0.37569444444444455</v>
      </c>
      <c r="K3" s="1" t="s">
        <v>0</v>
      </c>
      <c r="L3" s="1" t="s">
        <v>115</v>
      </c>
      <c r="M3" s="4">
        <v>44671</v>
      </c>
      <c r="N3" s="4">
        <v>44678</v>
      </c>
      <c r="O3" s="1"/>
      <c r="P3" s="4">
        <v>44671</v>
      </c>
      <c r="Q3" s="1" t="s">
        <v>0</v>
      </c>
      <c r="R3" s="4">
        <v>44671</v>
      </c>
      <c r="S3" s="1" t="s">
        <v>0</v>
      </c>
      <c r="T3" s="4">
        <v>44671</v>
      </c>
      <c r="U3" s="1" t="s">
        <v>0</v>
      </c>
      <c r="V3" s="4">
        <v>44671</v>
      </c>
      <c r="W3" s="1" t="s">
        <v>0</v>
      </c>
      <c r="X3" s="4">
        <v>44671</v>
      </c>
      <c r="Y3" s="1" t="s">
        <v>0</v>
      </c>
      <c r="Z3" s="4">
        <v>44671</v>
      </c>
      <c r="AA3" s="1" t="s">
        <v>0</v>
      </c>
      <c r="AB3" s="4">
        <v>44671</v>
      </c>
      <c r="AC3" s="1" t="s">
        <v>0</v>
      </c>
      <c r="AD3" s="4">
        <v>44671</v>
      </c>
      <c r="AE3" s="1" t="s">
        <v>0</v>
      </c>
      <c r="AF3" s="4">
        <v>44671</v>
      </c>
      <c r="AG3" s="1" t="s">
        <v>0</v>
      </c>
      <c r="AH3" s="4"/>
      <c r="AI3" s="1" t="s">
        <v>116</v>
      </c>
      <c r="AJ3" s="4">
        <v>44671</v>
      </c>
      <c r="AK3" s="1" t="s">
        <v>0</v>
      </c>
      <c r="AL3" s="1" t="s">
        <v>799</v>
      </c>
      <c r="AM3" s="1" t="s">
        <v>22</v>
      </c>
      <c r="AN3" s="5">
        <v>44712.67291666667</v>
      </c>
      <c r="AO3" s="1" t="s">
        <v>846</v>
      </c>
      <c r="AP3" s="1" t="s">
        <v>27</v>
      </c>
      <c r="AQ3" s="1" t="s">
        <v>639</v>
      </c>
      <c r="AR3" s="1" t="s">
        <v>27</v>
      </c>
      <c r="AS3" t="s">
        <v>639</v>
      </c>
      <c r="AT3" s="1" t="s">
        <v>27</v>
      </c>
      <c r="AU3" t="s">
        <v>639</v>
      </c>
      <c r="AV3">
        <v>68</v>
      </c>
      <c r="AW3" t="s">
        <v>639</v>
      </c>
      <c r="AX3">
        <v>15</v>
      </c>
      <c r="AY3" t="s">
        <v>639</v>
      </c>
      <c r="AZ3" s="1" t="s">
        <v>27</v>
      </c>
      <c r="BA3" t="s">
        <v>639</v>
      </c>
      <c r="BB3" s="1" t="s">
        <v>27</v>
      </c>
      <c r="BC3" t="s">
        <v>639</v>
      </c>
      <c r="BE3" t="s">
        <v>639</v>
      </c>
      <c r="BF3" t="s">
        <v>893</v>
      </c>
      <c r="BG3" s="1" t="s">
        <v>22</v>
      </c>
      <c r="BH3" s="5">
        <v>44698.79791666667</v>
      </c>
      <c r="BI3" s="1" t="s">
        <v>22</v>
      </c>
      <c r="BJ3" s="5">
        <v>44712.67291666667</v>
      </c>
      <c r="BK3" s="22">
        <f>COUNTIF(Reporte_Consolidación_2022___Copy[[#This Row],[Estado llamada]],"Realizada")</f>
        <v>1</v>
      </c>
      <c r="BL3" s="22">
        <f>COUNTIF(Reporte_Consolidación_2022___Copy[[#This Row],[Estado RID]],"Realizada")</f>
        <v>1</v>
      </c>
      <c r="BM3" s="22">
        <f>COUNTIF(Reporte_Consolidación_2022___Copy[[#This Row],[Estado Encuesta Directivos]],"Realizada")</f>
        <v>1</v>
      </c>
      <c r="BN3" s="22">
        <f>COUNTIF(Reporte_Consolidación_2022___Copy[[#This Row],[Estado PPT Programa Directivos]],"Realizada")</f>
        <v>1</v>
      </c>
      <c r="BO3" s="22">
        <f>COUNTIF(Reporte_Consolidación_2022___Copy[[#This Row],[Estado PPT Programa Docentes]],"Realizada")</f>
        <v>1</v>
      </c>
      <c r="BP3" s="22">
        <f>COUNTIF(Reporte_Consolidación_2022___Copy[[#This Row],[Estado Encuesta Docentes]],"Realizada")</f>
        <v>1</v>
      </c>
      <c r="BQ3" s="22">
        <f>COUNTIF(Reporte_Consolidación_2022___Copy[[#This Row],[Estado Taller PC Docentes]],"Realizada")</f>
        <v>1</v>
      </c>
      <c r="BR3" s="22">
        <f>COUNTIF(Reporte_Consolidación_2022___Copy[[#This Row],[Estado Encuesta Estudiantes]],"Realizada")</f>
        <v>1</v>
      </c>
      <c r="BS3" s="22">
        <f>COUNTIF(Reporte_Consolidación_2022___Copy[[#This Row],[Estado Infraestructura]],"Realizada")</f>
        <v>1</v>
      </c>
      <c r="BT3" s="22">
        <f>COUNTIF(Reporte_Consolidación_2022___Copy[[#This Row],[Estado Entrevista Líder Área Informática]],"Realizada")</f>
        <v>1</v>
      </c>
      <c r="BU3" s="22">
        <f>IF(Reporte_Consolidación_2022___Copy[[#This Row],[Estado Obs Aula]]="Realizada",1,IF(Reporte_Consolidación_2022___Copy[[#This Row],[Estado Obs Aula]]="NO aplica fichas",1,0))</f>
        <v>1</v>
      </c>
      <c r="BV3" s="22">
        <f>COUNTIF(Reporte_Consolidación_2022___Copy[[#This Row],[Estado Recolección Documental]],"Realizada")</f>
        <v>1</v>
      </c>
      <c r="BX3" s="7">
        <f>COUNTIF(Reporte_Consolidación_2022___Copy[[#This Row],[Nombre Coordinadora]:[Estado Recolección Documental]],"Realizada")</f>
        <v>11</v>
      </c>
      <c r="BY3" s="9">
        <f t="shared" ref="BY3:BY66" si="0">BX3/12</f>
        <v>0.91666666666666663</v>
      </c>
      <c r="BZ3" s="7">
        <f>IF(Reporte_Consolidación_2022___Copy[[#This Row],[Fecha Visita Día 1]]&gt;=DATE(2022,6,22),1,IF(Reporte_Consolidación_2022___Copy[[#This Row],[Fecha Visita Día 1]]="",2,0))</f>
        <v>0</v>
      </c>
      <c r="CA3" s="7">
        <f>IF(Reporte_Consolidación_2022___Copy[[#This Row],[Fecha Visita Día 2]]&gt;=DATE(2022,6,22),1,IF(Reporte_Consolidación_2022___Copy[[#This Row],[Fecha Visita Día 2]]="",2,0))</f>
        <v>0</v>
      </c>
      <c r="CB3" s="7"/>
      <c r="CC3" s="7"/>
      <c r="CD3" s="7"/>
    </row>
    <row r="4" spans="1:82" x14ac:dyDescent="0.2">
      <c r="A4" s="1" t="s">
        <v>680</v>
      </c>
      <c r="B4" s="1" t="s">
        <v>22</v>
      </c>
      <c r="C4" s="1" t="s">
        <v>112</v>
      </c>
      <c r="D4" s="1" t="s">
        <v>23</v>
      </c>
      <c r="E4" s="1" t="s">
        <v>113</v>
      </c>
      <c r="F4" s="1" t="s">
        <v>118</v>
      </c>
      <c r="G4" s="6">
        <v>176001004485</v>
      </c>
      <c r="H4">
        <v>3</v>
      </c>
      <c r="I4" s="4">
        <v>44656</v>
      </c>
      <c r="J4" s="5">
        <v>0.38680555555555562</v>
      </c>
      <c r="K4" s="1" t="s">
        <v>0</v>
      </c>
      <c r="L4" s="1" t="s">
        <v>115</v>
      </c>
      <c r="M4" s="4">
        <v>44676</v>
      </c>
      <c r="N4" s="4">
        <v>44684</v>
      </c>
      <c r="O4" s="1" t="s">
        <v>728</v>
      </c>
      <c r="P4" s="4">
        <v>44676</v>
      </c>
      <c r="Q4" s="1" t="s">
        <v>0</v>
      </c>
      <c r="R4" s="4">
        <v>44676</v>
      </c>
      <c r="S4" s="1" t="s">
        <v>0</v>
      </c>
      <c r="T4" s="4">
        <v>44676</v>
      </c>
      <c r="U4" s="1" t="s">
        <v>0</v>
      </c>
      <c r="V4" s="4">
        <v>44684</v>
      </c>
      <c r="W4" s="1" t="s">
        <v>0</v>
      </c>
      <c r="X4" s="4">
        <v>44684</v>
      </c>
      <c r="Y4" s="1" t="s">
        <v>0</v>
      </c>
      <c r="Z4" s="4">
        <v>44684</v>
      </c>
      <c r="AA4" s="1" t="s">
        <v>0</v>
      </c>
      <c r="AB4" s="4">
        <v>44676</v>
      </c>
      <c r="AC4" s="1" t="s">
        <v>0</v>
      </c>
      <c r="AD4" s="4">
        <v>44676</v>
      </c>
      <c r="AE4" s="1" t="s">
        <v>0</v>
      </c>
      <c r="AF4" s="4">
        <v>44676</v>
      </c>
      <c r="AG4" s="1" t="s">
        <v>0</v>
      </c>
      <c r="AH4" s="4"/>
      <c r="AI4" s="1" t="s">
        <v>116</v>
      </c>
      <c r="AJ4" s="4">
        <v>44684</v>
      </c>
      <c r="AK4" s="1" t="s">
        <v>0</v>
      </c>
      <c r="AL4" s="1" t="s">
        <v>799</v>
      </c>
      <c r="AM4" s="1" t="s">
        <v>22</v>
      </c>
      <c r="AN4" s="5">
        <v>44706.844444444447</v>
      </c>
      <c r="AO4" s="1" t="s">
        <v>847</v>
      </c>
      <c r="AP4" s="1" t="s">
        <v>27</v>
      </c>
      <c r="AQ4" s="1" t="s">
        <v>639</v>
      </c>
      <c r="AR4" s="1" t="s">
        <v>27</v>
      </c>
      <c r="AS4" t="s">
        <v>639</v>
      </c>
      <c r="AT4" s="1" t="s">
        <v>27</v>
      </c>
      <c r="AU4" t="s">
        <v>639</v>
      </c>
      <c r="AV4">
        <v>63</v>
      </c>
      <c r="AW4" t="s">
        <v>639</v>
      </c>
      <c r="AX4">
        <v>21</v>
      </c>
      <c r="AY4" t="s">
        <v>639</v>
      </c>
      <c r="AZ4" s="1" t="s">
        <v>27</v>
      </c>
      <c r="BA4" t="s">
        <v>639</v>
      </c>
      <c r="BB4" s="1" t="s">
        <v>27</v>
      </c>
      <c r="BC4" t="s">
        <v>639</v>
      </c>
      <c r="BE4" t="s">
        <v>639</v>
      </c>
      <c r="BF4" t="s">
        <v>892</v>
      </c>
      <c r="BG4" s="1" t="s">
        <v>112</v>
      </c>
      <c r="BH4" s="5">
        <v>44695.491666666669</v>
      </c>
      <c r="BI4" s="1" t="s">
        <v>22</v>
      </c>
      <c r="BJ4" s="5">
        <v>44706.844444444447</v>
      </c>
      <c r="BK4" s="22">
        <f>COUNTIF(Reporte_Consolidación_2022___Copy[[#This Row],[Estado llamada]],"Realizada")</f>
        <v>1</v>
      </c>
      <c r="BL4" s="22">
        <f>COUNTIF(Reporte_Consolidación_2022___Copy[[#This Row],[Estado RID]],"Realizada")</f>
        <v>1</v>
      </c>
      <c r="BM4" s="22">
        <f>COUNTIF(Reporte_Consolidación_2022___Copy[[#This Row],[Estado Encuesta Directivos]],"Realizada")</f>
        <v>1</v>
      </c>
      <c r="BN4" s="22">
        <f>COUNTIF(Reporte_Consolidación_2022___Copy[[#This Row],[Estado PPT Programa Directivos]],"Realizada")</f>
        <v>1</v>
      </c>
      <c r="BO4" s="22">
        <f>COUNTIF(Reporte_Consolidación_2022___Copy[[#This Row],[Estado PPT Programa Docentes]],"Realizada")</f>
        <v>1</v>
      </c>
      <c r="BP4" s="22">
        <f>COUNTIF(Reporte_Consolidación_2022___Copy[[#This Row],[Estado Encuesta Docentes]],"Realizada")</f>
        <v>1</v>
      </c>
      <c r="BQ4" s="22">
        <f>COUNTIF(Reporte_Consolidación_2022___Copy[[#This Row],[Estado Taller PC Docentes]],"Realizada")</f>
        <v>1</v>
      </c>
      <c r="BR4" s="22">
        <f>COUNTIF(Reporte_Consolidación_2022___Copy[[#This Row],[Estado Encuesta Estudiantes]],"Realizada")</f>
        <v>1</v>
      </c>
      <c r="BS4" s="22">
        <f>COUNTIF(Reporte_Consolidación_2022___Copy[[#This Row],[Estado Infraestructura]],"Realizada")</f>
        <v>1</v>
      </c>
      <c r="BT4" s="22">
        <f>COUNTIF(Reporte_Consolidación_2022___Copy[[#This Row],[Estado Entrevista Líder Área Informática]],"Realizada")</f>
        <v>1</v>
      </c>
      <c r="BU4" s="22">
        <f>IF(Reporte_Consolidación_2022___Copy[[#This Row],[Estado Obs Aula]]="Realizada",1,IF(Reporte_Consolidación_2022___Copy[[#This Row],[Estado Obs Aula]]="NO aplica fichas",1,0))</f>
        <v>1</v>
      </c>
      <c r="BV4" s="22">
        <f>COUNTIF(Reporte_Consolidación_2022___Copy[[#This Row],[Estado Recolección Documental]],"Realizada")</f>
        <v>1</v>
      </c>
      <c r="BX4" s="7">
        <f>COUNTIF(Reporte_Consolidación_2022___Copy[[#This Row],[Nombre Coordinadora]:[Estado Recolección Documental]],"Realizada")</f>
        <v>11</v>
      </c>
      <c r="BY4" s="9">
        <f t="shared" si="0"/>
        <v>0.91666666666666663</v>
      </c>
      <c r="BZ4" s="7">
        <f>IF(Reporte_Consolidación_2022___Copy[[#This Row],[Fecha Visita Día 1]]&gt;=DATE(2022,6,22),1,IF(Reporte_Consolidación_2022___Copy[[#This Row],[Fecha Visita Día 1]]="",2,0))</f>
        <v>0</v>
      </c>
      <c r="CA4" s="7">
        <f>IF(Reporte_Consolidación_2022___Copy[[#This Row],[Fecha Visita Día 2]]&gt;=DATE(2022,6,22),1,IF(Reporte_Consolidación_2022___Copy[[#This Row],[Fecha Visita Día 2]]="",2,0))</f>
        <v>0</v>
      </c>
      <c r="CB4" s="7"/>
      <c r="CC4" s="7"/>
      <c r="CD4" s="7"/>
    </row>
    <row r="5" spans="1:82" x14ac:dyDescent="0.2">
      <c r="A5" s="1" t="s">
        <v>680</v>
      </c>
      <c r="B5" s="1" t="s">
        <v>22</v>
      </c>
      <c r="C5" s="1" t="s">
        <v>112</v>
      </c>
      <c r="D5" s="1" t="s">
        <v>23</v>
      </c>
      <c r="E5" s="1" t="s">
        <v>113</v>
      </c>
      <c r="F5" s="1" t="s">
        <v>119</v>
      </c>
      <c r="G5" s="6">
        <v>276001005184</v>
      </c>
      <c r="H5">
        <v>4</v>
      </c>
      <c r="I5" s="4">
        <v>44656</v>
      </c>
      <c r="J5" s="5">
        <v>0.38888888888888884</v>
      </c>
      <c r="K5" s="1" t="s">
        <v>0</v>
      </c>
      <c r="L5" s="1" t="s">
        <v>115</v>
      </c>
      <c r="M5" s="4">
        <v>44669</v>
      </c>
      <c r="N5" s="4">
        <v>44687</v>
      </c>
      <c r="O5" s="1" t="s">
        <v>848</v>
      </c>
      <c r="P5" s="4">
        <v>44669</v>
      </c>
      <c r="Q5" s="1" t="s">
        <v>0</v>
      </c>
      <c r="R5" s="4">
        <v>44670</v>
      </c>
      <c r="S5" s="1" t="s">
        <v>0</v>
      </c>
      <c r="T5" s="4">
        <v>44679</v>
      </c>
      <c r="U5" s="1" t="s">
        <v>0</v>
      </c>
      <c r="V5" s="4">
        <v>44686</v>
      </c>
      <c r="W5" s="1" t="s">
        <v>0</v>
      </c>
      <c r="X5" s="4">
        <v>44686</v>
      </c>
      <c r="Y5" s="1" t="s">
        <v>0</v>
      </c>
      <c r="Z5" s="4">
        <v>44686</v>
      </c>
      <c r="AA5" s="1" t="s">
        <v>0</v>
      </c>
      <c r="AB5" s="4">
        <v>44687</v>
      </c>
      <c r="AC5" s="1" t="s">
        <v>0</v>
      </c>
      <c r="AD5" s="4">
        <v>44669</v>
      </c>
      <c r="AE5" s="1" t="s">
        <v>0</v>
      </c>
      <c r="AF5" s="4">
        <v>44669</v>
      </c>
      <c r="AG5" s="1" t="s">
        <v>0</v>
      </c>
      <c r="AH5" s="4"/>
      <c r="AI5" s="1" t="s">
        <v>116</v>
      </c>
      <c r="AJ5" s="4">
        <v>44669</v>
      </c>
      <c r="AK5" s="1" t="s">
        <v>0</v>
      </c>
      <c r="AL5" s="1" t="s">
        <v>799</v>
      </c>
      <c r="AM5" s="1" t="s">
        <v>22</v>
      </c>
      <c r="AN5" s="5">
        <v>44706.859027777777</v>
      </c>
      <c r="AO5" s="1" t="s">
        <v>849</v>
      </c>
      <c r="AP5" s="1" t="s">
        <v>27</v>
      </c>
      <c r="AQ5" s="1" t="s">
        <v>639</v>
      </c>
      <c r="AR5" s="1" t="s">
        <v>27</v>
      </c>
      <c r="AS5" t="s">
        <v>639</v>
      </c>
      <c r="AT5" s="1" t="s">
        <v>27</v>
      </c>
      <c r="AU5" t="s">
        <v>639</v>
      </c>
      <c r="AV5">
        <v>46</v>
      </c>
      <c r="AW5" t="s">
        <v>639</v>
      </c>
      <c r="AX5">
        <v>13</v>
      </c>
      <c r="AY5" t="s">
        <v>639</v>
      </c>
      <c r="AZ5" s="1" t="s">
        <v>27</v>
      </c>
      <c r="BA5" t="s">
        <v>639</v>
      </c>
      <c r="BB5" s="1" t="s">
        <v>27</v>
      </c>
      <c r="BC5" t="s">
        <v>639</v>
      </c>
      <c r="BE5" t="s">
        <v>639</v>
      </c>
      <c r="BF5" t="s">
        <v>894</v>
      </c>
      <c r="BG5" s="1" t="s">
        <v>112</v>
      </c>
      <c r="BH5" s="5">
        <v>44695.491666666669</v>
      </c>
      <c r="BI5" s="1" t="s">
        <v>22</v>
      </c>
      <c r="BJ5" s="5">
        <v>44706.859027777777</v>
      </c>
      <c r="BK5" s="22">
        <f>COUNTIF(Reporte_Consolidación_2022___Copy[[#This Row],[Estado llamada]],"Realizada")</f>
        <v>1</v>
      </c>
      <c r="BL5" s="22">
        <f>COUNTIF(Reporte_Consolidación_2022___Copy[[#This Row],[Estado RID]],"Realizada")</f>
        <v>1</v>
      </c>
      <c r="BM5" s="22">
        <f>COUNTIF(Reporte_Consolidación_2022___Copy[[#This Row],[Estado Encuesta Directivos]],"Realizada")</f>
        <v>1</v>
      </c>
      <c r="BN5" s="22">
        <f>COUNTIF(Reporte_Consolidación_2022___Copy[[#This Row],[Estado PPT Programa Directivos]],"Realizada")</f>
        <v>1</v>
      </c>
      <c r="BO5" s="22">
        <f>COUNTIF(Reporte_Consolidación_2022___Copy[[#This Row],[Estado PPT Programa Docentes]],"Realizada")</f>
        <v>1</v>
      </c>
      <c r="BP5" s="22">
        <f>COUNTIF(Reporte_Consolidación_2022___Copy[[#This Row],[Estado Encuesta Docentes]],"Realizada")</f>
        <v>1</v>
      </c>
      <c r="BQ5" s="22">
        <f>COUNTIF(Reporte_Consolidación_2022___Copy[[#This Row],[Estado Taller PC Docentes]],"Realizada")</f>
        <v>1</v>
      </c>
      <c r="BR5" s="22">
        <f>COUNTIF(Reporte_Consolidación_2022___Copy[[#This Row],[Estado Encuesta Estudiantes]],"Realizada")</f>
        <v>1</v>
      </c>
      <c r="BS5" s="22">
        <f>COUNTIF(Reporte_Consolidación_2022___Copy[[#This Row],[Estado Infraestructura]],"Realizada")</f>
        <v>1</v>
      </c>
      <c r="BT5" s="22">
        <f>COUNTIF(Reporte_Consolidación_2022___Copy[[#This Row],[Estado Entrevista Líder Área Informática]],"Realizada")</f>
        <v>1</v>
      </c>
      <c r="BU5" s="22">
        <f>IF(Reporte_Consolidación_2022___Copy[[#This Row],[Estado Obs Aula]]="Realizada",1,IF(Reporte_Consolidación_2022___Copy[[#This Row],[Estado Obs Aula]]="NO aplica fichas",1,0))</f>
        <v>1</v>
      </c>
      <c r="BV5" s="22">
        <f>COUNTIF(Reporte_Consolidación_2022___Copy[[#This Row],[Estado Recolección Documental]],"Realizada")</f>
        <v>1</v>
      </c>
      <c r="BX5" s="7">
        <f>COUNTIF(Reporte_Consolidación_2022___Copy[[#This Row],[Nombre Coordinadora]:[Estado Recolección Documental]],"Realizada")</f>
        <v>11</v>
      </c>
      <c r="BY5" s="9">
        <f t="shared" si="0"/>
        <v>0.91666666666666663</v>
      </c>
      <c r="BZ5" s="7">
        <f>IF(Reporte_Consolidación_2022___Copy[[#This Row],[Fecha Visita Día 1]]&gt;=DATE(2022,6,22),1,IF(Reporte_Consolidación_2022___Copy[[#This Row],[Fecha Visita Día 1]]="",2,0))</f>
        <v>0</v>
      </c>
      <c r="CA5" s="7">
        <f>IF(Reporte_Consolidación_2022___Copy[[#This Row],[Fecha Visita Día 2]]&gt;=DATE(2022,6,22),1,IF(Reporte_Consolidación_2022___Copy[[#This Row],[Fecha Visita Día 2]]="",2,0))</f>
        <v>0</v>
      </c>
      <c r="CB5" s="7"/>
      <c r="CC5" s="7"/>
      <c r="CD5" s="7"/>
    </row>
    <row r="6" spans="1:82" x14ac:dyDescent="0.2">
      <c r="A6" s="1" t="s">
        <v>680</v>
      </c>
      <c r="B6" s="1" t="s">
        <v>22</v>
      </c>
      <c r="C6" s="1" t="s">
        <v>112</v>
      </c>
      <c r="D6" s="1" t="s">
        <v>23</v>
      </c>
      <c r="E6" s="1" t="s">
        <v>113</v>
      </c>
      <c r="F6" s="1" t="s">
        <v>24</v>
      </c>
      <c r="G6" s="6">
        <v>176001005813</v>
      </c>
      <c r="H6">
        <v>5</v>
      </c>
      <c r="I6" s="4">
        <v>44656</v>
      </c>
      <c r="J6" s="5">
        <v>0.14583333333333326</v>
      </c>
      <c r="K6" s="1" t="s">
        <v>0</v>
      </c>
      <c r="L6" s="1" t="s">
        <v>120</v>
      </c>
      <c r="M6" s="4">
        <v>44677</v>
      </c>
      <c r="N6" s="4">
        <v>44687</v>
      </c>
      <c r="O6" s="1" t="s">
        <v>687</v>
      </c>
      <c r="P6" s="4">
        <v>44677</v>
      </c>
      <c r="Q6" s="1" t="s">
        <v>0</v>
      </c>
      <c r="R6" s="4">
        <v>44685</v>
      </c>
      <c r="S6" s="1" t="s">
        <v>0</v>
      </c>
      <c r="T6" s="4">
        <v>44677</v>
      </c>
      <c r="U6" s="1" t="s">
        <v>0</v>
      </c>
      <c r="V6" s="4">
        <v>44685</v>
      </c>
      <c r="W6" s="1" t="s">
        <v>0</v>
      </c>
      <c r="X6" s="4">
        <v>44685</v>
      </c>
      <c r="Y6" s="1" t="s">
        <v>0</v>
      </c>
      <c r="Z6" s="4">
        <v>44685</v>
      </c>
      <c r="AA6" s="1" t="s">
        <v>0</v>
      </c>
      <c r="AB6" s="4">
        <v>44685</v>
      </c>
      <c r="AC6" s="1" t="s">
        <v>0</v>
      </c>
      <c r="AD6" s="4">
        <v>44677</v>
      </c>
      <c r="AE6" s="1" t="s">
        <v>0</v>
      </c>
      <c r="AF6" s="4">
        <v>44685</v>
      </c>
      <c r="AG6" s="1" t="s">
        <v>0</v>
      </c>
      <c r="AH6" s="4"/>
      <c r="AI6" s="1" t="s">
        <v>116</v>
      </c>
      <c r="AJ6" s="4">
        <v>44685</v>
      </c>
      <c r="AK6" s="1" t="s">
        <v>0</v>
      </c>
      <c r="AL6" s="1" t="s">
        <v>799</v>
      </c>
      <c r="AM6" s="1" t="s">
        <v>22</v>
      </c>
      <c r="AN6" s="5">
        <v>44706.869444444441</v>
      </c>
      <c r="AO6" s="1" t="s">
        <v>850</v>
      </c>
      <c r="AP6" s="1" t="s">
        <v>27</v>
      </c>
      <c r="AQ6" s="1" t="s">
        <v>639</v>
      </c>
      <c r="AR6" s="1" t="s">
        <v>27</v>
      </c>
      <c r="AS6" t="s">
        <v>639</v>
      </c>
      <c r="AT6" s="1" t="s">
        <v>27</v>
      </c>
      <c r="AU6" t="s">
        <v>639</v>
      </c>
      <c r="AV6">
        <v>105</v>
      </c>
      <c r="AW6" t="s">
        <v>639</v>
      </c>
      <c r="AX6">
        <v>50</v>
      </c>
      <c r="AY6" t="s">
        <v>639</v>
      </c>
      <c r="AZ6" s="1" t="s">
        <v>27</v>
      </c>
      <c r="BA6" t="s">
        <v>639</v>
      </c>
      <c r="BB6" s="1" t="s">
        <v>27</v>
      </c>
      <c r="BC6" t="s">
        <v>639</v>
      </c>
      <c r="BE6" t="s">
        <v>639</v>
      </c>
      <c r="BF6" t="s">
        <v>895</v>
      </c>
      <c r="BG6" s="1" t="s">
        <v>112</v>
      </c>
      <c r="BH6" s="5">
        <v>44695.494444444441</v>
      </c>
      <c r="BI6" s="1" t="s">
        <v>22</v>
      </c>
      <c r="BJ6" s="5">
        <v>44706.869444444441</v>
      </c>
      <c r="BK6" s="22">
        <f>COUNTIF(Reporte_Consolidación_2022___Copy[[#This Row],[Estado llamada]],"Realizada")</f>
        <v>1</v>
      </c>
      <c r="BL6" s="22">
        <f>COUNTIF(Reporte_Consolidación_2022___Copy[[#This Row],[Estado RID]],"Realizada")</f>
        <v>1</v>
      </c>
      <c r="BM6" s="22">
        <f>COUNTIF(Reporte_Consolidación_2022___Copy[[#This Row],[Estado Encuesta Directivos]],"Realizada")</f>
        <v>1</v>
      </c>
      <c r="BN6" s="22">
        <f>COUNTIF(Reporte_Consolidación_2022___Copy[[#This Row],[Estado PPT Programa Directivos]],"Realizada")</f>
        <v>1</v>
      </c>
      <c r="BO6" s="22">
        <f>COUNTIF(Reporte_Consolidación_2022___Copy[[#This Row],[Estado PPT Programa Docentes]],"Realizada")</f>
        <v>1</v>
      </c>
      <c r="BP6" s="22">
        <f>COUNTIF(Reporte_Consolidación_2022___Copy[[#This Row],[Estado Encuesta Docentes]],"Realizada")</f>
        <v>1</v>
      </c>
      <c r="BQ6" s="22">
        <f>COUNTIF(Reporte_Consolidación_2022___Copy[[#This Row],[Estado Taller PC Docentes]],"Realizada")</f>
        <v>1</v>
      </c>
      <c r="BR6" s="22">
        <f>COUNTIF(Reporte_Consolidación_2022___Copy[[#This Row],[Estado Encuesta Estudiantes]],"Realizada")</f>
        <v>1</v>
      </c>
      <c r="BS6" s="22">
        <f>COUNTIF(Reporte_Consolidación_2022___Copy[[#This Row],[Estado Infraestructura]],"Realizada")</f>
        <v>1</v>
      </c>
      <c r="BT6" s="22">
        <f>COUNTIF(Reporte_Consolidación_2022___Copy[[#This Row],[Estado Entrevista Líder Área Informática]],"Realizada")</f>
        <v>1</v>
      </c>
      <c r="BU6" s="22">
        <f>IF(Reporte_Consolidación_2022___Copy[[#This Row],[Estado Obs Aula]]="Realizada",1,IF(Reporte_Consolidación_2022___Copy[[#This Row],[Estado Obs Aula]]="NO aplica fichas",1,0))</f>
        <v>1</v>
      </c>
      <c r="BV6" s="22">
        <f>COUNTIF(Reporte_Consolidación_2022___Copy[[#This Row],[Estado Recolección Documental]],"Realizada")</f>
        <v>1</v>
      </c>
      <c r="BX6" s="7">
        <f>COUNTIF(Reporte_Consolidación_2022___Copy[[#This Row],[Nombre Coordinadora]:[Estado Recolección Documental]],"Realizada")</f>
        <v>11</v>
      </c>
      <c r="BY6" s="9">
        <f t="shared" si="0"/>
        <v>0.91666666666666663</v>
      </c>
      <c r="BZ6" s="7">
        <f>IF(Reporte_Consolidación_2022___Copy[[#This Row],[Fecha Visita Día 1]]&gt;=DATE(2022,6,22),1,IF(Reporte_Consolidación_2022___Copy[[#This Row],[Fecha Visita Día 1]]="",2,0))</f>
        <v>0</v>
      </c>
      <c r="CA6" s="7">
        <f>IF(Reporte_Consolidación_2022___Copy[[#This Row],[Fecha Visita Día 2]]&gt;=DATE(2022,6,22),1,IF(Reporte_Consolidación_2022___Copy[[#This Row],[Fecha Visita Día 2]]="",2,0))</f>
        <v>0</v>
      </c>
      <c r="CB6" s="7"/>
      <c r="CC6" s="7"/>
      <c r="CD6" s="7"/>
    </row>
    <row r="7" spans="1:82" x14ac:dyDescent="0.2">
      <c r="A7" s="1" t="s">
        <v>680</v>
      </c>
      <c r="B7" s="1" t="s">
        <v>22</v>
      </c>
      <c r="C7" s="1" t="s">
        <v>112</v>
      </c>
      <c r="D7" s="1" t="s">
        <v>23</v>
      </c>
      <c r="E7" s="1" t="s">
        <v>113</v>
      </c>
      <c r="F7" s="1" t="s">
        <v>31</v>
      </c>
      <c r="G7" s="6">
        <v>176001001753</v>
      </c>
      <c r="H7">
        <v>6</v>
      </c>
      <c r="I7" s="4">
        <v>44656</v>
      </c>
      <c r="J7" s="5">
        <v>0.14583333333333326</v>
      </c>
      <c r="K7" s="1" t="s">
        <v>0</v>
      </c>
      <c r="L7" s="1" t="s">
        <v>729</v>
      </c>
      <c r="M7" s="4">
        <v>44673</v>
      </c>
      <c r="N7" s="4">
        <v>44684</v>
      </c>
      <c r="O7" s="1" t="s">
        <v>688</v>
      </c>
      <c r="P7" s="4">
        <v>44673</v>
      </c>
      <c r="Q7" s="1" t="s">
        <v>0</v>
      </c>
      <c r="R7" s="4"/>
      <c r="S7" s="1" t="s">
        <v>0</v>
      </c>
      <c r="T7" s="4">
        <v>44673</v>
      </c>
      <c r="U7" s="1" t="s">
        <v>0</v>
      </c>
      <c r="V7" s="4">
        <v>44683</v>
      </c>
      <c r="W7" s="1" t="s">
        <v>0</v>
      </c>
      <c r="X7" s="4">
        <v>44683</v>
      </c>
      <c r="Y7" s="1" t="s">
        <v>0</v>
      </c>
      <c r="Z7" s="4">
        <v>44683</v>
      </c>
      <c r="AA7" s="1" t="s">
        <v>0</v>
      </c>
      <c r="AB7" s="4">
        <v>44683</v>
      </c>
      <c r="AC7" s="1" t="s">
        <v>0</v>
      </c>
      <c r="AD7" s="4">
        <v>44673</v>
      </c>
      <c r="AE7" s="1" t="s">
        <v>0</v>
      </c>
      <c r="AF7" s="4">
        <v>44673</v>
      </c>
      <c r="AG7" s="1" t="s">
        <v>0</v>
      </c>
      <c r="AH7" s="4"/>
      <c r="AI7" s="1" t="s">
        <v>116</v>
      </c>
      <c r="AJ7" s="4">
        <v>44683</v>
      </c>
      <c r="AK7" s="1" t="s">
        <v>0</v>
      </c>
      <c r="AL7" s="1" t="s">
        <v>799</v>
      </c>
      <c r="AM7" s="1" t="s">
        <v>22</v>
      </c>
      <c r="AN7" s="5">
        <v>44706.878472222219</v>
      </c>
      <c r="AO7" s="1" t="s">
        <v>851</v>
      </c>
      <c r="AP7" s="1" t="s">
        <v>27</v>
      </c>
      <c r="AQ7" s="1" t="s">
        <v>639</v>
      </c>
      <c r="AR7" s="1" t="s">
        <v>27</v>
      </c>
      <c r="AS7" t="s">
        <v>639</v>
      </c>
      <c r="AT7" s="1" t="s">
        <v>27</v>
      </c>
      <c r="AU7" t="s">
        <v>639</v>
      </c>
      <c r="AV7">
        <v>99</v>
      </c>
      <c r="AW7" t="s">
        <v>639</v>
      </c>
      <c r="AX7">
        <v>47</v>
      </c>
      <c r="AY7" t="s">
        <v>639</v>
      </c>
      <c r="AZ7" s="1" t="s">
        <v>27</v>
      </c>
      <c r="BA7" t="s">
        <v>639</v>
      </c>
      <c r="BB7" s="1" t="s">
        <v>27</v>
      </c>
      <c r="BC7" t="s">
        <v>639</v>
      </c>
      <c r="BE7" t="s">
        <v>639</v>
      </c>
      <c r="BF7" t="s">
        <v>981</v>
      </c>
      <c r="BG7" s="1" t="s">
        <v>112</v>
      </c>
      <c r="BH7" s="5">
        <v>44705.477083333331</v>
      </c>
      <c r="BI7" s="1" t="s">
        <v>22</v>
      </c>
      <c r="BJ7" s="5">
        <v>44706.878472222219</v>
      </c>
      <c r="BK7" s="22">
        <f>COUNTIF(Reporte_Consolidación_2022___Copy[[#This Row],[Estado llamada]],"Realizada")</f>
        <v>1</v>
      </c>
      <c r="BL7" s="22">
        <f>COUNTIF(Reporte_Consolidación_2022___Copy[[#This Row],[Estado RID]],"Realizada")</f>
        <v>1</v>
      </c>
      <c r="BM7" s="22">
        <f>COUNTIF(Reporte_Consolidación_2022___Copy[[#This Row],[Estado Encuesta Directivos]],"Realizada")</f>
        <v>1</v>
      </c>
      <c r="BN7" s="22">
        <f>COUNTIF(Reporte_Consolidación_2022___Copy[[#This Row],[Estado PPT Programa Directivos]],"Realizada")</f>
        <v>1</v>
      </c>
      <c r="BO7" s="22">
        <f>COUNTIF(Reporte_Consolidación_2022___Copy[[#This Row],[Estado PPT Programa Docentes]],"Realizada")</f>
        <v>1</v>
      </c>
      <c r="BP7" s="22">
        <f>COUNTIF(Reporte_Consolidación_2022___Copy[[#This Row],[Estado Encuesta Docentes]],"Realizada")</f>
        <v>1</v>
      </c>
      <c r="BQ7" s="22">
        <f>COUNTIF(Reporte_Consolidación_2022___Copy[[#This Row],[Estado Taller PC Docentes]],"Realizada")</f>
        <v>1</v>
      </c>
      <c r="BR7" s="22">
        <f>COUNTIF(Reporte_Consolidación_2022___Copy[[#This Row],[Estado Encuesta Estudiantes]],"Realizada")</f>
        <v>1</v>
      </c>
      <c r="BS7" s="22">
        <f>COUNTIF(Reporte_Consolidación_2022___Copy[[#This Row],[Estado Infraestructura]],"Realizada")</f>
        <v>1</v>
      </c>
      <c r="BT7" s="22">
        <f>COUNTIF(Reporte_Consolidación_2022___Copy[[#This Row],[Estado Entrevista Líder Área Informática]],"Realizada")</f>
        <v>1</v>
      </c>
      <c r="BU7" s="22">
        <f>IF(Reporte_Consolidación_2022___Copy[[#This Row],[Estado Obs Aula]]="Realizada",1,IF(Reporte_Consolidación_2022___Copy[[#This Row],[Estado Obs Aula]]="NO aplica fichas",1,0))</f>
        <v>1</v>
      </c>
      <c r="BV7" s="22">
        <f>COUNTIF(Reporte_Consolidación_2022___Copy[[#This Row],[Estado Recolección Documental]],"Realizada")</f>
        <v>1</v>
      </c>
      <c r="BX7" s="7">
        <f>COUNTIF(Reporte_Consolidación_2022___Copy[[#This Row],[Nombre Coordinadora]:[Estado Recolección Documental]],"Realizada")</f>
        <v>11</v>
      </c>
      <c r="BY7" s="9">
        <f t="shared" si="0"/>
        <v>0.91666666666666663</v>
      </c>
      <c r="BZ7" s="7">
        <f>IF(Reporte_Consolidación_2022___Copy[[#This Row],[Fecha Visita Día 1]]&gt;=DATE(2022,6,22),1,IF(Reporte_Consolidación_2022___Copy[[#This Row],[Fecha Visita Día 1]]="",2,0))</f>
        <v>0</v>
      </c>
      <c r="CA7" s="7">
        <f>IF(Reporte_Consolidación_2022___Copy[[#This Row],[Fecha Visita Día 2]]&gt;=DATE(2022,6,22),1,IF(Reporte_Consolidación_2022___Copy[[#This Row],[Fecha Visita Día 2]]="",2,0))</f>
        <v>0</v>
      </c>
      <c r="CB7" s="7"/>
      <c r="CC7" s="7"/>
      <c r="CD7" s="7"/>
    </row>
    <row r="8" spans="1:82" x14ac:dyDescent="0.2">
      <c r="A8" s="1" t="s">
        <v>680</v>
      </c>
      <c r="B8" s="1" t="s">
        <v>22</v>
      </c>
      <c r="C8" s="1" t="s">
        <v>112</v>
      </c>
      <c r="D8" s="1" t="s">
        <v>23</v>
      </c>
      <c r="E8" s="1" t="s">
        <v>113</v>
      </c>
      <c r="F8" s="1" t="s">
        <v>121</v>
      </c>
      <c r="G8" s="6">
        <v>176001017374</v>
      </c>
      <c r="H8">
        <v>7</v>
      </c>
      <c r="I8" s="4">
        <v>44656</v>
      </c>
      <c r="J8" s="5">
        <v>0.14583333333333326</v>
      </c>
      <c r="K8" s="1" t="s">
        <v>0</v>
      </c>
      <c r="L8" s="1" t="s">
        <v>120</v>
      </c>
      <c r="M8" s="4">
        <v>44670</v>
      </c>
      <c r="N8" s="4">
        <v>44686</v>
      </c>
      <c r="O8" s="1" t="s">
        <v>689</v>
      </c>
      <c r="P8" s="4">
        <v>44670</v>
      </c>
      <c r="Q8" s="1" t="s">
        <v>0</v>
      </c>
      <c r="R8" s="4">
        <v>44670</v>
      </c>
      <c r="S8" s="1" t="s">
        <v>0</v>
      </c>
      <c r="T8" s="4">
        <v>44670</v>
      </c>
      <c r="U8" s="1" t="s">
        <v>0</v>
      </c>
      <c r="V8" s="4">
        <v>44670</v>
      </c>
      <c r="W8" s="1" t="s">
        <v>0</v>
      </c>
      <c r="X8" s="4">
        <v>44670</v>
      </c>
      <c r="Y8" s="1" t="s">
        <v>0</v>
      </c>
      <c r="Z8" s="4">
        <v>44670</v>
      </c>
      <c r="AA8" s="1" t="s">
        <v>0</v>
      </c>
      <c r="AB8" s="4">
        <v>44686</v>
      </c>
      <c r="AC8" s="1" t="s">
        <v>0</v>
      </c>
      <c r="AD8" s="4">
        <v>44670</v>
      </c>
      <c r="AE8" s="1" t="s">
        <v>0</v>
      </c>
      <c r="AF8" s="4">
        <v>44670</v>
      </c>
      <c r="AG8" s="1" t="s">
        <v>0</v>
      </c>
      <c r="AH8" s="4"/>
      <c r="AI8" s="1" t="s">
        <v>116</v>
      </c>
      <c r="AJ8" s="4">
        <v>44686</v>
      </c>
      <c r="AK8" s="1" t="s">
        <v>0</v>
      </c>
      <c r="AL8" s="1" t="s">
        <v>799</v>
      </c>
      <c r="AM8" s="1" t="s">
        <v>22</v>
      </c>
      <c r="AN8" s="5">
        <v>44706.885416666664</v>
      </c>
      <c r="AO8" s="1" t="s">
        <v>852</v>
      </c>
      <c r="AP8" s="1" t="s">
        <v>27</v>
      </c>
      <c r="AQ8" s="1" t="s">
        <v>639</v>
      </c>
      <c r="AR8" s="1" t="s">
        <v>27</v>
      </c>
      <c r="AS8" t="s">
        <v>639</v>
      </c>
      <c r="AT8" s="1" t="s">
        <v>27</v>
      </c>
      <c r="AU8" t="s">
        <v>639</v>
      </c>
      <c r="AV8">
        <v>51</v>
      </c>
      <c r="AW8" t="s">
        <v>639</v>
      </c>
      <c r="AX8">
        <v>30</v>
      </c>
      <c r="AY8" t="s">
        <v>639</v>
      </c>
      <c r="AZ8" s="1" t="s">
        <v>27</v>
      </c>
      <c r="BA8" t="s">
        <v>639</v>
      </c>
      <c r="BB8" s="1" t="s">
        <v>27</v>
      </c>
      <c r="BC8" t="s">
        <v>639</v>
      </c>
      <c r="BE8" t="s">
        <v>639</v>
      </c>
      <c r="BF8" t="s">
        <v>982</v>
      </c>
      <c r="BG8" s="1" t="s">
        <v>112</v>
      </c>
      <c r="BH8" s="5">
        <v>44695.492361111108</v>
      </c>
      <c r="BI8" s="1" t="s">
        <v>22</v>
      </c>
      <c r="BJ8" s="5">
        <v>44706.885416666664</v>
      </c>
      <c r="BK8" s="22">
        <f>COUNTIF(Reporte_Consolidación_2022___Copy[[#This Row],[Estado llamada]],"Realizada")</f>
        <v>1</v>
      </c>
      <c r="BL8" s="22">
        <f>COUNTIF(Reporte_Consolidación_2022___Copy[[#This Row],[Estado RID]],"Realizada")</f>
        <v>1</v>
      </c>
      <c r="BM8" s="22">
        <f>COUNTIF(Reporte_Consolidación_2022___Copy[[#This Row],[Estado Encuesta Directivos]],"Realizada")</f>
        <v>1</v>
      </c>
      <c r="BN8" s="22">
        <f>COUNTIF(Reporte_Consolidación_2022___Copy[[#This Row],[Estado PPT Programa Directivos]],"Realizada")</f>
        <v>1</v>
      </c>
      <c r="BO8" s="22">
        <f>COUNTIF(Reporte_Consolidación_2022___Copy[[#This Row],[Estado PPT Programa Docentes]],"Realizada")</f>
        <v>1</v>
      </c>
      <c r="BP8" s="22">
        <f>COUNTIF(Reporte_Consolidación_2022___Copy[[#This Row],[Estado Encuesta Docentes]],"Realizada")</f>
        <v>1</v>
      </c>
      <c r="BQ8" s="22">
        <f>COUNTIF(Reporte_Consolidación_2022___Copy[[#This Row],[Estado Taller PC Docentes]],"Realizada")</f>
        <v>1</v>
      </c>
      <c r="BR8" s="22">
        <f>COUNTIF(Reporte_Consolidación_2022___Copy[[#This Row],[Estado Encuesta Estudiantes]],"Realizada")</f>
        <v>1</v>
      </c>
      <c r="BS8" s="22">
        <f>COUNTIF(Reporte_Consolidación_2022___Copy[[#This Row],[Estado Infraestructura]],"Realizada")</f>
        <v>1</v>
      </c>
      <c r="BT8" s="22">
        <f>COUNTIF(Reporte_Consolidación_2022___Copy[[#This Row],[Estado Entrevista Líder Área Informática]],"Realizada")</f>
        <v>1</v>
      </c>
      <c r="BU8" s="22">
        <f>IF(Reporte_Consolidación_2022___Copy[[#This Row],[Estado Obs Aula]]="Realizada",1,IF(Reporte_Consolidación_2022___Copy[[#This Row],[Estado Obs Aula]]="NO aplica fichas",1,0))</f>
        <v>1</v>
      </c>
      <c r="BV8" s="22">
        <f>COUNTIF(Reporte_Consolidación_2022___Copy[[#This Row],[Estado Recolección Documental]],"Realizada")</f>
        <v>1</v>
      </c>
      <c r="BX8" s="7">
        <f>COUNTIF(Reporte_Consolidación_2022___Copy[[#This Row],[Nombre Coordinadora]:[Estado Recolección Documental]],"Realizada")</f>
        <v>11</v>
      </c>
      <c r="BY8" s="9">
        <f t="shared" si="0"/>
        <v>0.91666666666666663</v>
      </c>
      <c r="BZ8" s="7">
        <f>IF(Reporte_Consolidación_2022___Copy[[#This Row],[Fecha Visita Día 1]]&gt;=DATE(2022,6,22),1,IF(Reporte_Consolidación_2022___Copy[[#This Row],[Fecha Visita Día 1]]="",2,0))</f>
        <v>0</v>
      </c>
      <c r="CA8" s="7">
        <f>IF(Reporte_Consolidación_2022___Copy[[#This Row],[Fecha Visita Día 2]]&gt;=DATE(2022,6,22),1,IF(Reporte_Consolidación_2022___Copy[[#This Row],[Fecha Visita Día 2]]="",2,0))</f>
        <v>0</v>
      </c>
      <c r="CB8" s="7"/>
      <c r="CC8" s="7"/>
      <c r="CD8" s="7"/>
    </row>
    <row r="9" spans="1:82" x14ac:dyDescent="0.2">
      <c r="A9" s="1" t="s">
        <v>680</v>
      </c>
      <c r="B9" s="1" t="s">
        <v>22</v>
      </c>
      <c r="C9" s="1" t="s">
        <v>122</v>
      </c>
      <c r="D9" s="1" t="s">
        <v>23</v>
      </c>
      <c r="E9" s="1" t="s">
        <v>113</v>
      </c>
      <c r="F9" s="1" t="s">
        <v>28</v>
      </c>
      <c r="G9" s="6">
        <v>176001001770</v>
      </c>
      <c r="H9">
        <v>15</v>
      </c>
      <c r="I9" s="4">
        <v>44670</v>
      </c>
      <c r="J9" s="5">
        <v>0.15902777777777777</v>
      </c>
      <c r="K9" s="1" t="s">
        <v>0</v>
      </c>
      <c r="L9" s="1" t="s">
        <v>123</v>
      </c>
      <c r="M9" s="4">
        <v>44683</v>
      </c>
      <c r="N9" s="4">
        <v>44684</v>
      </c>
      <c r="O9" s="1" t="s">
        <v>603</v>
      </c>
      <c r="P9" s="4">
        <v>44683</v>
      </c>
      <c r="Q9" s="1" t="s">
        <v>0</v>
      </c>
      <c r="R9" s="4">
        <v>44683</v>
      </c>
      <c r="S9" s="1" t="s">
        <v>0</v>
      </c>
      <c r="T9" s="4">
        <v>44683</v>
      </c>
      <c r="U9" s="1" t="s">
        <v>0</v>
      </c>
      <c r="V9" s="4">
        <v>44684</v>
      </c>
      <c r="W9" s="1" t="s">
        <v>0</v>
      </c>
      <c r="X9" s="4">
        <v>44684</v>
      </c>
      <c r="Y9" s="1" t="s">
        <v>0</v>
      </c>
      <c r="Z9" s="4">
        <v>44684</v>
      </c>
      <c r="AA9" s="1" t="s">
        <v>0</v>
      </c>
      <c r="AB9" s="4">
        <v>44683</v>
      </c>
      <c r="AC9" s="1" t="s">
        <v>0</v>
      </c>
      <c r="AD9" s="4">
        <v>44684</v>
      </c>
      <c r="AE9" s="1" t="s">
        <v>0</v>
      </c>
      <c r="AF9" s="4">
        <v>44683</v>
      </c>
      <c r="AG9" s="1" t="s">
        <v>0</v>
      </c>
      <c r="AH9" s="4"/>
      <c r="AI9" s="1" t="s">
        <v>116</v>
      </c>
      <c r="AJ9" s="4">
        <v>44684</v>
      </c>
      <c r="AK9" s="1" t="s">
        <v>0</v>
      </c>
      <c r="AL9" s="1" t="s">
        <v>185</v>
      </c>
      <c r="AM9" s="1" t="s">
        <v>122</v>
      </c>
      <c r="AN9" s="5">
        <v>44725.595833333333</v>
      </c>
      <c r="AO9" s="1" t="s">
        <v>730</v>
      </c>
      <c r="AP9" s="1" t="s">
        <v>27</v>
      </c>
      <c r="AQ9" s="1" t="s">
        <v>639</v>
      </c>
      <c r="AR9" s="1" t="s">
        <v>27</v>
      </c>
      <c r="AS9" t="s">
        <v>639</v>
      </c>
      <c r="AT9" s="1" t="s">
        <v>27</v>
      </c>
      <c r="AU9" t="s">
        <v>639</v>
      </c>
      <c r="AV9">
        <v>96</v>
      </c>
      <c r="AW9" t="s">
        <v>639</v>
      </c>
      <c r="AX9">
        <v>61</v>
      </c>
      <c r="AY9" t="s">
        <v>639</v>
      </c>
      <c r="AZ9" s="1" t="s">
        <v>27</v>
      </c>
      <c r="BA9" t="s">
        <v>639</v>
      </c>
      <c r="BB9" s="1" t="s">
        <v>27</v>
      </c>
      <c r="BC9" t="s">
        <v>639</v>
      </c>
      <c r="BF9" t="s">
        <v>896</v>
      </c>
      <c r="BG9" s="1" t="s">
        <v>122</v>
      </c>
      <c r="BH9" s="5">
        <v>44725.595833333333</v>
      </c>
      <c r="BI9" s="1" t="s">
        <v>22</v>
      </c>
      <c r="BJ9" s="5">
        <v>44701.387499999997</v>
      </c>
      <c r="BK9" s="22">
        <f>COUNTIF(Reporte_Consolidación_2022___Copy[[#This Row],[Estado llamada]],"Realizada")</f>
        <v>1</v>
      </c>
      <c r="BL9" s="22">
        <f>COUNTIF(Reporte_Consolidación_2022___Copy[[#This Row],[Estado RID]],"Realizada")</f>
        <v>1</v>
      </c>
      <c r="BM9" s="22">
        <f>COUNTIF(Reporte_Consolidación_2022___Copy[[#This Row],[Estado Encuesta Directivos]],"Realizada")</f>
        <v>1</v>
      </c>
      <c r="BN9" s="22">
        <f>COUNTIF(Reporte_Consolidación_2022___Copy[[#This Row],[Estado PPT Programa Directivos]],"Realizada")</f>
        <v>1</v>
      </c>
      <c r="BO9" s="22">
        <f>COUNTIF(Reporte_Consolidación_2022___Copy[[#This Row],[Estado PPT Programa Docentes]],"Realizada")</f>
        <v>1</v>
      </c>
      <c r="BP9" s="22">
        <f>COUNTIF(Reporte_Consolidación_2022___Copy[[#This Row],[Estado Encuesta Docentes]],"Realizada")</f>
        <v>1</v>
      </c>
      <c r="BQ9" s="22">
        <f>COUNTIF(Reporte_Consolidación_2022___Copy[[#This Row],[Estado Taller PC Docentes]],"Realizada")</f>
        <v>1</v>
      </c>
      <c r="BR9" s="22">
        <f>COUNTIF(Reporte_Consolidación_2022___Copy[[#This Row],[Estado Encuesta Estudiantes]],"Realizada")</f>
        <v>1</v>
      </c>
      <c r="BS9" s="22">
        <f>COUNTIF(Reporte_Consolidación_2022___Copy[[#This Row],[Estado Infraestructura]],"Realizada")</f>
        <v>1</v>
      </c>
      <c r="BT9" s="22">
        <f>COUNTIF(Reporte_Consolidación_2022___Copy[[#This Row],[Estado Entrevista Líder Área Informática]],"Realizada")</f>
        <v>1</v>
      </c>
      <c r="BU9" s="22">
        <f>IF(Reporte_Consolidación_2022___Copy[[#This Row],[Estado Obs Aula]]="Realizada",1,IF(Reporte_Consolidación_2022___Copy[[#This Row],[Estado Obs Aula]]="NO aplica fichas",1,0))</f>
        <v>1</v>
      </c>
      <c r="BV9" s="22">
        <f>COUNTIF(Reporte_Consolidación_2022___Copy[[#This Row],[Estado Recolección Documental]],"Realizada")</f>
        <v>1</v>
      </c>
      <c r="BX9" s="7">
        <f>COUNTIF(Reporte_Consolidación_2022___Copy[[#This Row],[Nombre Coordinadora]:[Estado Recolección Documental]],"Realizada")</f>
        <v>11</v>
      </c>
      <c r="BY9" s="9">
        <f t="shared" si="0"/>
        <v>0.91666666666666663</v>
      </c>
      <c r="BZ9" s="7">
        <f>IF(Reporte_Consolidación_2022___Copy[[#This Row],[Fecha Visita Día 1]]&gt;=DATE(2022,6,22),1,IF(Reporte_Consolidación_2022___Copy[[#This Row],[Fecha Visita Día 1]]="",2,0))</f>
        <v>0</v>
      </c>
      <c r="CA9" s="7">
        <f>IF(Reporte_Consolidación_2022___Copy[[#This Row],[Fecha Visita Día 2]]&gt;=DATE(2022,6,22),1,IF(Reporte_Consolidación_2022___Copy[[#This Row],[Fecha Visita Día 2]]="",2,0))</f>
        <v>0</v>
      </c>
      <c r="CB9" s="7"/>
      <c r="CC9" s="7"/>
      <c r="CD9" s="7"/>
    </row>
    <row r="10" spans="1:82" x14ac:dyDescent="0.2">
      <c r="A10" s="1" t="s">
        <v>680</v>
      </c>
      <c r="B10" s="1" t="s">
        <v>22</v>
      </c>
      <c r="C10" s="1" t="s">
        <v>122</v>
      </c>
      <c r="D10" s="1" t="s">
        <v>23</v>
      </c>
      <c r="E10" s="1" t="s">
        <v>113</v>
      </c>
      <c r="F10" s="1" t="s">
        <v>30</v>
      </c>
      <c r="G10" s="6">
        <v>176001800206</v>
      </c>
      <c r="H10">
        <v>16</v>
      </c>
      <c r="I10" s="4">
        <v>44670</v>
      </c>
      <c r="J10" s="5">
        <v>0.16597222222222219</v>
      </c>
      <c r="K10" s="1" t="s">
        <v>0</v>
      </c>
      <c r="L10" s="1" t="s">
        <v>124</v>
      </c>
      <c r="M10" s="4">
        <v>44679</v>
      </c>
      <c r="N10" s="4">
        <v>44693</v>
      </c>
      <c r="O10" s="1" t="s">
        <v>853</v>
      </c>
      <c r="P10" s="4">
        <v>44679</v>
      </c>
      <c r="Q10" s="1" t="s">
        <v>0</v>
      </c>
      <c r="R10" s="4">
        <v>44679</v>
      </c>
      <c r="S10" s="1" t="s">
        <v>0</v>
      </c>
      <c r="T10" s="4">
        <v>44679</v>
      </c>
      <c r="U10" s="1" t="s">
        <v>0</v>
      </c>
      <c r="V10" s="4">
        <v>44693</v>
      </c>
      <c r="W10" s="1" t="s">
        <v>0</v>
      </c>
      <c r="X10" s="4">
        <v>44693</v>
      </c>
      <c r="Y10" s="1" t="s">
        <v>0</v>
      </c>
      <c r="Z10" s="4">
        <v>44693</v>
      </c>
      <c r="AA10" s="1" t="s">
        <v>0</v>
      </c>
      <c r="AB10" s="4">
        <v>44693</v>
      </c>
      <c r="AC10" s="1" t="s">
        <v>0</v>
      </c>
      <c r="AD10" s="4">
        <v>44693</v>
      </c>
      <c r="AE10" s="1" t="s">
        <v>0</v>
      </c>
      <c r="AF10" s="4">
        <v>44693</v>
      </c>
      <c r="AG10" s="1" t="s">
        <v>0</v>
      </c>
      <c r="AH10" s="4"/>
      <c r="AI10" s="1" t="s">
        <v>116</v>
      </c>
      <c r="AJ10" s="4">
        <v>44693</v>
      </c>
      <c r="AK10" s="1" t="s">
        <v>0</v>
      </c>
      <c r="AL10" s="1" t="s">
        <v>185</v>
      </c>
      <c r="AM10" s="1" t="s">
        <v>122</v>
      </c>
      <c r="AN10" s="5">
        <v>44725.59652777778</v>
      </c>
      <c r="AO10" s="1" t="s">
        <v>731</v>
      </c>
      <c r="AP10" s="1" t="s">
        <v>27</v>
      </c>
      <c r="AQ10" s="1" t="s">
        <v>639</v>
      </c>
      <c r="AR10" s="1" t="s">
        <v>27</v>
      </c>
      <c r="AS10" t="s">
        <v>639</v>
      </c>
      <c r="AT10" s="1" t="s">
        <v>27</v>
      </c>
      <c r="AU10" t="s">
        <v>639</v>
      </c>
      <c r="AV10">
        <v>62</v>
      </c>
      <c r="AW10" t="s">
        <v>639</v>
      </c>
      <c r="AX10">
        <v>14</v>
      </c>
      <c r="AY10" t="s">
        <v>639</v>
      </c>
      <c r="AZ10" s="1" t="s">
        <v>27</v>
      </c>
      <c r="BA10" t="s">
        <v>639</v>
      </c>
      <c r="BB10" s="1" t="s">
        <v>27</v>
      </c>
      <c r="BC10" t="s">
        <v>639</v>
      </c>
      <c r="BF10" t="s">
        <v>896</v>
      </c>
      <c r="BG10" s="1" t="s">
        <v>122</v>
      </c>
      <c r="BH10" s="5">
        <v>44725.59652777778</v>
      </c>
      <c r="BI10" s="1" t="s">
        <v>22</v>
      </c>
      <c r="BJ10" s="5">
        <v>44701.395138888889</v>
      </c>
      <c r="BK10" s="22">
        <f>COUNTIF(Reporte_Consolidación_2022___Copy[[#This Row],[Estado llamada]],"Realizada")</f>
        <v>1</v>
      </c>
      <c r="BL10" s="22">
        <f>COUNTIF(Reporte_Consolidación_2022___Copy[[#This Row],[Estado RID]],"Realizada")</f>
        <v>1</v>
      </c>
      <c r="BM10" s="22">
        <f>COUNTIF(Reporte_Consolidación_2022___Copy[[#This Row],[Estado Encuesta Directivos]],"Realizada")</f>
        <v>1</v>
      </c>
      <c r="BN10" s="22">
        <f>COUNTIF(Reporte_Consolidación_2022___Copy[[#This Row],[Estado PPT Programa Directivos]],"Realizada")</f>
        <v>1</v>
      </c>
      <c r="BO10" s="22">
        <f>COUNTIF(Reporte_Consolidación_2022___Copy[[#This Row],[Estado PPT Programa Docentes]],"Realizada")</f>
        <v>1</v>
      </c>
      <c r="BP10" s="22">
        <f>COUNTIF(Reporte_Consolidación_2022___Copy[[#This Row],[Estado Encuesta Docentes]],"Realizada")</f>
        <v>1</v>
      </c>
      <c r="BQ10" s="22">
        <f>COUNTIF(Reporte_Consolidación_2022___Copy[[#This Row],[Estado Taller PC Docentes]],"Realizada")</f>
        <v>1</v>
      </c>
      <c r="BR10" s="22">
        <f>COUNTIF(Reporte_Consolidación_2022___Copy[[#This Row],[Estado Encuesta Estudiantes]],"Realizada")</f>
        <v>1</v>
      </c>
      <c r="BS10" s="22">
        <f>COUNTIF(Reporte_Consolidación_2022___Copy[[#This Row],[Estado Infraestructura]],"Realizada")</f>
        <v>1</v>
      </c>
      <c r="BT10" s="22">
        <f>COUNTIF(Reporte_Consolidación_2022___Copy[[#This Row],[Estado Entrevista Líder Área Informática]],"Realizada")</f>
        <v>1</v>
      </c>
      <c r="BU10" s="22">
        <f>IF(Reporte_Consolidación_2022___Copy[[#This Row],[Estado Obs Aula]]="Realizada",1,IF(Reporte_Consolidación_2022___Copy[[#This Row],[Estado Obs Aula]]="NO aplica fichas",1,0))</f>
        <v>1</v>
      </c>
      <c r="BV10" s="22">
        <f>COUNTIF(Reporte_Consolidación_2022___Copy[[#This Row],[Estado Recolección Documental]],"Realizada")</f>
        <v>1</v>
      </c>
      <c r="BX10" s="7">
        <f>COUNTIF(Reporte_Consolidación_2022___Copy[[#This Row],[Nombre Coordinadora]:[Estado Recolección Documental]],"Realizada")</f>
        <v>11</v>
      </c>
      <c r="BY10" s="9">
        <f t="shared" si="0"/>
        <v>0.91666666666666663</v>
      </c>
      <c r="BZ10" s="7">
        <f>IF(Reporte_Consolidación_2022___Copy[[#This Row],[Fecha Visita Día 1]]&gt;=DATE(2022,6,22),1,IF(Reporte_Consolidación_2022___Copy[[#This Row],[Fecha Visita Día 1]]="",2,0))</f>
        <v>0</v>
      </c>
      <c r="CA10" s="7">
        <f>IF(Reporte_Consolidación_2022___Copy[[#This Row],[Fecha Visita Día 2]]&gt;=DATE(2022,6,22),1,IF(Reporte_Consolidación_2022___Copy[[#This Row],[Fecha Visita Día 2]]="",2,0))</f>
        <v>0</v>
      </c>
      <c r="CB10" s="7"/>
      <c r="CC10" s="7"/>
      <c r="CD10" s="7"/>
    </row>
    <row r="11" spans="1:82" x14ac:dyDescent="0.2">
      <c r="A11" s="1" t="s">
        <v>680</v>
      </c>
      <c r="B11" s="28" t="s">
        <v>22</v>
      </c>
      <c r="C11" s="1" t="s">
        <v>122</v>
      </c>
      <c r="D11" s="1" t="s">
        <v>23</v>
      </c>
      <c r="E11" s="1" t="s">
        <v>113</v>
      </c>
      <c r="F11" s="1" t="s">
        <v>32</v>
      </c>
      <c r="G11" s="6">
        <v>176001002253</v>
      </c>
      <c r="H11">
        <v>17</v>
      </c>
      <c r="I11" s="4">
        <v>44670</v>
      </c>
      <c r="J11" s="5">
        <v>0.17152777777777772</v>
      </c>
      <c r="K11" s="1" t="s">
        <v>0</v>
      </c>
      <c r="L11" s="1" t="s">
        <v>125</v>
      </c>
      <c r="M11" s="4">
        <v>44680</v>
      </c>
      <c r="N11" s="4">
        <v>44698</v>
      </c>
      <c r="O11" s="1" t="s">
        <v>854</v>
      </c>
      <c r="P11" s="4">
        <v>44680</v>
      </c>
      <c r="Q11" s="1" t="s">
        <v>0</v>
      </c>
      <c r="R11" s="4">
        <v>44694</v>
      </c>
      <c r="S11" s="1" t="s">
        <v>0</v>
      </c>
      <c r="T11" s="4">
        <v>44680</v>
      </c>
      <c r="U11" s="1" t="s">
        <v>0</v>
      </c>
      <c r="V11" s="4">
        <v>44698</v>
      </c>
      <c r="W11" s="1" t="s">
        <v>0</v>
      </c>
      <c r="X11" s="4">
        <v>44698</v>
      </c>
      <c r="Y11" s="1" t="s">
        <v>0</v>
      </c>
      <c r="Z11" s="4">
        <v>44698</v>
      </c>
      <c r="AA11" s="1" t="s">
        <v>0</v>
      </c>
      <c r="AB11" s="4">
        <v>44697</v>
      </c>
      <c r="AC11" s="1" t="s">
        <v>0</v>
      </c>
      <c r="AD11" s="4">
        <v>44697</v>
      </c>
      <c r="AE11" s="1" t="s">
        <v>0</v>
      </c>
      <c r="AF11" s="4">
        <v>44697</v>
      </c>
      <c r="AG11" s="1" t="s">
        <v>0</v>
      </c>
      <c r="AH11" s="4"/>
      <c r="AI11" s="1" t="s">
        <v>116</v>
      </c>
      <c r="AJ11" s="4">
        <v>44697</v>
      </c>
      <c r="AK11" s="1" t="s">
        <v>0</v>
      </c>
      <c r="AL11" s="1" t="s">
        <v>185</v>
      </c>
      <c r="AM11" s="1" t="s">
        <v>122</v>
      </c>
      <c r="AN11" s="5">
        <v>44725.59652777778</v>
      </c>
      <c r="AO11" s="1" t="s">
        <v>732</v>
      </c>
      <c r="AP11" s="1" t="s">
        <v>27</v>
      </c>
      <c r="AQ11" s="1" t="s">
        <v>639</v>
      </c>
      <c r="AR11" s="1" t="s">
        <v>27</v>
      </c>
      <c r="AS11" t="s">
        <v>639</v>
      </c>
      <c r="AT11" s="1" t="s">
        <v>27</v>
      </c>
      <c r="AU11" t="s">
        <v>639</v>
      </c>
      <c r="AV11">
        <v>116</v>
      </c>
      <c r="AW11" t="s">
        <v>639</v>
      </c>
      <c r="AX11">
        <v>23</v>
      </c>
      <c r="AY11" t="s">
        <v>639</v>
      </c>
      <c r="AZ11" s="1" t="s">
        <v>27</v>
      </c>
      <c r="BA11" t="s">
        <v>639</v>
      </c>
      <c r="BB11" s="1" t="s">
        <v>27</v>
      </c>
      <c r="BC11" t="s">
        <v>639</v>
      </c>
      <c r="BF11" t="s">
        <v>896</v>
      </c>
      <c r="BG11" s="1" t="s">
        <v>122</v>
      </c>
      <c r="BH11" s="5">
        <v>44725.59652777778</v>
      </c>
      <c r="BI11" s="1" t="s">
        <v>22</v>
      </c>
      <c r="BJ11" s="5">
        <v>44701.45416666667</v>
      </c>
      <c r="BK11" s="22">
        <f>COUNTIF(Reporte_Consolidación_2022___Copy[[#This Row],[Estado llamada]],"Realizada")</f>
        <v>1</v>
      </c>
      <c r="BL11" s="22">
        <f>COUNTIF(Reporte_Consolidación_2022___Copy[[#This Row],[Estado RID]],"Realizada")</f>
        <v>1</v>
      </c>
      <c r="BM11" s="22">
        <f>COUNTIF(Reporte_Consolidación_2022___Copy[[#This Row],[Estado Encuesta Directivos]],"Realizada")</f>
        <v>1</v>
      </c>
      <c r="BN11" s="22">
        <f>COUNTIF(Reporte_Consolidación_2022___Copy[[#This Row],[Estado PPT Programa Directivos]],"Realizada")</f>
        <v>1</v>
      </c>
      <c r="BO11" s="22">
        <f>COUNTIF(Reporte_Consolidación_2022___Copy[[#This Row],[Estado PPT Programa Docentes]],"Realizada")</f>
        <v>1</v>
      </c>
      <c r="BP11" s="22">
        <f>COUNTIF(Reporte_Consolidación_2022___Copy[[#This Row],[Estado Encuesta Docentes]],"Realizada")</f>
        <v>1</v>
      </c>
      <c r="BQ11" s="22">
        <f>COUNTIF(Reporte_Consolidación_2022___Copy[[#This Row],[Estado Taller PC Docentes]],"Realizada")</f>
        <v>1</v>
      </c>
      <c r="BR11" s="22">
        <f>COUNTIF(Reporte_Consolidación_2022___Copy[[#This Row],[Estado Encuesta Estudiantes]],"Realizada")</f>
        <v>1</v>
      </c>
      <c r="BS11" s="22">
        <f>COUNTIF(Reporte_Consolidación_2022___Copy[[#This Row],[Estado Infraestructura]],"Realizada")</f>
        <v>1</v>
      </c>
      <c r="BT11" s="22">
        <f>COUNTIF(Reporte_Consolidación_2022___Copy[[#This Row],[Estado Entrevista Líder Área Informática]],"Realizada")</f>
        <v>1</v>
      </c>
      <c r="BU11" s="22">
        <f>IF(Reporte_Consolidación_2022___Copy[[#This Row],[Estado Obs Aula]]="Realizada",1,IF(Reporte_Consolidación_2022___Copy[[#This Row],[Estado Obs Aula]]="NO aplica fichas",1,0))</f>
        <v>1</v>
      </c>
      <c r="BV11" s="22">
        <f>COUNTIF(Reporte_Consolidación_2022___Copy[[#This Row],[Estado Recolección Documental]],"Realizada")</f>
        <v>1</v>
      </c>
      <c r="BX11" s="7">
        <f>COUNTIF(Reporte_Consolidación_2022___Copy[[#This Row],[Nombre Coordinadora]:[Estado Recolección Documental]],"Realizada")</f>
        <v>11</v>
      </c>
      <c r="BY11" s="9">
        <f t="shared" si="0"/>
        <v>0.91666666666666663</v>
      </c>
      <c r="BZ11" s="7">
        <f>IF(Reporte_Consolidación_2022___Copy[[#This Row],[Fecha Visita Día 1]]&gt;=DATE(2022,6,22),1,IF(Reporte_Consolidación_2022___Copy[[#This Row],[Fecha Visita Día 1]]="",2,0))</f>
        <v>0</v>
      </c>
      <c r="CA11" s="7">
        <f>IF(Reporte_Consolidación_2022___Copy[[#This Row],[Fecha Visita Día 2]]&gt;=DATE(2022,6,22),1,IF(Reporte_Consolidación_2022___Copy[[#This Row],[Fecha Visita Día 2]]="",2,0))</f>
        <v>0</v>
      </c>
      <c r="CB11" s="7"/>
      <c r="CC11" s="7"/>
      <c r="CD11" s="7"/>
    </row>
    <row r="12" spans="1:82" x14ac:dyDescent="0.2">
      <c r="A12" s="1" t="s">
        <v>680</v>
      </c>
      <c r="B12" s="1" t="s">
        <v>22</v>
      </c>
      <c r="C12" s="1" t="s">
        <v>122</v>
      </c>
      <c r="D12" s="1" t="s">
        <v>23</v>
      </c>
      <c r="E12" s="1" t="s">
        <v>113</v>
      </c>
      <c r="F12" s="1" t="s">
        <v>897</v>
      </c>
      <c r="G12" s="6">
        <v>176001001745</v>
      </c>
      <c r="H12">
        <v>18</v>
      </c>
      <c r="I12" s="4">
        <v>44694</v>
      </c>
      <c r="J12" s="5">
        <v>0.19097222222222232</v>
      </c>
      <c r="K12" s="1" t="s">
        <v>0</v>
      </c>
      <c r="L12" s="1" t="s">
        <v>898</v>
      </c>
      <c r="M12" s="4">
        <v>44699</v>
      </c>
      <c r="N12" s="4">
        <v>44708</v>
      </c>
      <c r="O12" s="1" t="s">
        <v>1020</v>
      </c>
      <c r="P12" s="4">
        <v>44699</v>
      </c>
      <c r="Q12" s="1" t="s">
        <v>0</v>
      </c>
      <c r="R12" s="4">
        <v>44700</v>
      </c>
      <c r="S12" s="1" t="s">
        <v>0</v>
      </c>
      <c r="T12" s="4">
        <v>44699</v>
      </c>
      <c r="U12" s="1" t="s">
        <v>0</v>
      </c>
      <c r="V12" s="4">
        <v>44708</v>
      </c>
      <c r="W12" s="1" t="s">
        <v>0</v>
      </c>
      <c r="X12" s="4">
        <v>44708</v>
      </c>
      <c r="Y12" s="1" t="s">
        <v>0</v>
      </c>
      <c r="Z12" s="4">
        <v>44708</v>
      </c>
      <c r="AA12" s="1" t="s">
        <v>0</v>
      </c>
      <c r="AB12" s="4">
        <v>44700</v>
      </c>
      <c r="AC12" s="1" t="s">
        <v>0</v>
      </c>
      <c r="AD12" s="4">
        <v>44700</v>
      </c>
      <c r="AE12" s="1" t="s">
        <v>0</v>
      </c>
      <c r="AF12" s="4">
        <v>44700</v>
      </c>
      <c r="AG12" s="1" t="s">
        <v>0</v>
      </c>
      <c r="AH12" s="4"/>
      <c r="AI12" s="1" t="s">
        <v>116</v>
      </c>
      <c r="AJ12" s="4">
        <v>44700</v>
      </c>
      <c r="AK12" s="1" t="s">
        <v>0</v>
      </c>
      <c r="AL12" s="1" t="s">
        <v>185</v>
      </c>
      <c r="AM12" s="1" t="s">
        <v>122</v>
      </c>
      <c r="AN12" s="5">
        <v>44725.59652777778</v>
      </c>
      <c r="AO12" s="1" t="s">
        <v>733</v>
      </c>
      <c r="AP12" s="1" t="s">
        <v>27</v>
      </c>
      <c r="AQ12" s="1" t="s">
        <v>639</v>
      </c>
      <c r="AR12" s="1" t="s">
        <v>27</v>
      </c>
      <c r="AS12" t="s">
        <v>639</v>
      </c>
      <c r="AT12" s="1" t="s">
        <v>27</v>
      </c>
      <c r="AU12" t="s">
        <v>639</v>
      </c>
      <c r="AV12">
        <v>141</v>
      </c>
      <c r="AW12" t="s">
        <v>639</v>
      </c>
      <c r="AX12">
        <v>30</v>
      </c>
      <c r="AY12" t="s">
        <v>639</v>
      </c>
      <c r="AZ12" s="1" t="s">
        <v>27</v>
      </c>
      <c r="BA12" t="s">
        <v>639</v>
      </c>
      <c r="BB12" s="1" t="s">
        <v>27</v>
      </c>
      <c r="BC12" t="s">
        <v>639</v>
      </c>
      <c r="BF12" t="s">
        <v>896</v>
      </c>
      <c r="BG12" s="1" t="s">
        <v>122</v>
      </c>
      <c r="BH12" s="5">
        <v>44725.59652777778</v>
      </c>
      <c r="BI12" s="1" t="s">
        <v>22</v>
      </c>
      <c r="BJ12" s="5">
        <v>44708.681250000001</v>
      </c>
      <c r="BK12" s="22">
        <f>COUNTIF(Reporte_Consolidación_2022___Copy[[#This Row],[Estado llamada]],"Realizada")</f>
        <v>1</v>
      </c>
      <c r="BL12" s="22">
        <f>COUNTIF(Reporte_Consolidación_2022___Copy[[#This Row],[Estado RID]],"Realizada")</f>
        <v>1</v>
      </c>
      <c r="BM12" s="22">
        <f>COUNTIF(Reporte_Consolidación_2022___Copy[[#This Row],[Estado Encuesta Directivos]],"Realizada")</f>
        <v>1</v>
      </c>
      <c r="BN12" s="22">
        <f>COUNTIF(Reporte_Consolidación_2022___Copy[[#This Row],[Estado PPT Programa Directivos]],"Realizada")</f>
        <v>1</v>
      </c>
      <c r="BO12" s="22">
        <f>COUNTIF(Reporte_Consolidación_2022___Copy[[#This Row],[Estado PPT Programa Docentes]],"Realizada")</f>
        <v>1</v>
      </c>
      <c r="BP12" s="22">
        <f>COUNTIF(Reporte_Consolidación_2022___Copy[[#This Row],[Estado Encuesta Docentes]],"Realizada")</f>
        <v>1</v>
      </c>
      <c r="BQ12" s="22">
        <f>COUNTIF(Reporte_Consolidación_2022___Copy[[#This Row],[Estado Taller PC Docentes]],"Realizada")</f>
        <v>1</v>
      </c>
      <c r="BR12" s="22">
        <f>COUNTIF(Reporte_Consolidación_2022___Copy[[#This Row],[Estado Encuesta Estudiantes]],"Realizada")</f>
        <v>1</v>
      </c>
      <c r="BS12" s="22">
        <f>COUNTIF(Reporte_Consolidación_2022___Copy[[#This Row],[Estado Infraestructura]],"Realizada")</f>
        <v>1</v>
      </c>
      <c r="BT12" s="22">
        <f>COUNTIF(Reporte_Consolidación_2022___Copy[[#This Row],[Estado Entrevista Líder Área Informática]],"Realizada")</f>
        <v>1</v>
      </c>
      <c r="BU12" s="22">
        <f>IF(Reporte_Consolidación_2022___Copy[[#This Row],[Estado Obs Aula]]="Realizada",1,IF(Reporte_Consolidación_2022___Copy[[#This Row],[Estado Obs Aula]]="NO aplica fichas",1,0))</f>
        <v>1</v>
      </c>
      <c r="BV12" s="22">
        <f>COUNTIF(Reporte_Consolidación_2022___Copy[[#This Row],[Estado Recolección Documental]],"Realizada")</f>
        <v>1</v>
      </c>
      <c r="BX12" s="7">
        <f>COUNTIF(Reporte_Consolidación_2022___Copy[[#This Row],[Nombre Coordinadora]:[Estado Recolección Documental]],"Realizada")</f>
        <v>11</v>
      </c>
      <c r="BY12" s="9">
        <f t="shared" si="0"/>
        <v>0.91666666666666663</v>
      </c>
      <c r="BZ12" s="7">
        <f>IF(Reporte_Consolidación_2022___Copy[[#This Row],[Fecha Visita Día 1]]&gt;=DATE(2022,6,22),1,IF(Reporte_Consolidación_2022___Copy[[#This Row],[Fecha Visita Día 1]]="",2,0))</f>
        <v>0</v>
      </c>
      <c r="CA12" s="7">
        <f>IF(Reporte_Consolidación_2022___Copy[[#This Row],[Fecha Visita Día 2]]&gt;=DATE(2022,6,22),1,IF(Reporte_Consolidación_2022___Copy[[#This Row],[Fecha Visita Día 2]]="",2,0))</f>
        <v>0</v>
      </c>
      <c r="CB12" s="7"/>
      <c r="CC12" s="7"/>
      <c r="CD12" s="7"/>
    </row>
    <row r="13" spans="1:82" x14ac:dyDescent="0.2">
      <c r="A13" s="1" t="s">
        <v>680</v>
      </c>
      <c r="B13" s="1" t="s">
        <v>22</v>
      </c>
      <c r="C13" s="1" t="s">
        <v>122</v>
      </c>
      <c r="D13" s="1" t="s">
        <v>23</v>
      </c>
      <c r="E13" s="1" t="s">
        <v>113</v>
      </c>
      <c r="F13" s="1" t="s">
        <v>126</v>
      </c>
      <c r="G13" s="6">
        <v>176001020065</v>
      </c>
      <c r="H13">
        <v>19</v>
      </c>
      <c r="I13" s="4">
        <v>44669</v>
      </c>
      <c r="J13" s="5">
        <v>0.24374999999999991</v>
      </c>
      <c r="K13" s="1" t="s">
        <v>0</v>
      </c>
      <c r="L13" s="1" t="s">
        <v>127</v>
      </c>
      <c r="M13" s="4">
        <v>44676</v>
      </c>
      <c r="N13" s="4">
        <v>44686</v>
      </c>
      <c r="O13" s="1" t="s">
        <v>604</v>
      </c>
      <c r="P13" s="4">
        <v>44676</v>
      </c>
      <c r="Q13" s="1" t="s">
        <v>0</v>
      </c>
      <c r="R13" s="4">
        <v>44685</v>
      </c>
      <c r="S13" s="1" t="s">
        <v>0</v>
      </c>
      <c r="T13" s="4">
        <v>44676</v>
      </c>
      <c r="U13" s="1" t="s">
        <v>0</v>
      </c>
      <c r="V13" s="4">
        <v>44686</v>
      </c>
      <c r="W13" s="1" t="s">
        <v>0</v>
      </c>
      <c r="X13" s="4">
        <v>44686</v>
      </c>
      <c r="Y13" s="1" t="s">
        <v>0</v>
      </c>
      <c r="Z13" s="4">
        <v>44686</v>
      </c>
      <c r="AA13" s="1" t="s">
        <v>0</v>
      </c>
      <c r="AB13" s="4">
        <v>44685</v>
      </c>
      <c r="AC13" s="1" t="s">
        <v>0</v>
      </c>
      <c r="AD13" s="4">
        <v>44685</v>
      </c>
      <c r="AE13" s="1" t="s">
        <v>0</v>
      </c>
      <c r="AF13" s="4">
        <v>44685</v>
      </c>
      <c r="AG13" s="1" t="s">
        <v>0</v>
      </c>
      <c r="AH13" s="4"/>
      <c r="AI13" s="1" t="s">
        <v>116</v>
      </c>
      <c r="AJ13" s="4">
        <v>44685</v>
      </c>
      <c r="AK13" s="1" t="s">
        <v>0</v>
      </c>
      <c r="AL13" s="1" t="s">
        <v>185</v>
      </c>
      <c r="AM13" s="1" t="s">
        <v>122</v>
      </c>
      <c r="AN13" s="5">
        <v>44725.59652777778</v>
      </c>
      <c r="AO13" s="1" t="s">
        <v>734</v>
      </c>
      <c r="AP13" s="1" t="s">
        <v>27</v>
      </c>
      <c r="AQ13" s="1" t="s">
        <v>639</v>
      </c>
      <c r="AR13" s="1" t="s">
        <v>27</v>
      </c>
      <c r="AS13" t="s">
        <v>639</v>
      </c>
      <c r="AT13" s="1" t="s">
        <v>27</v>
      </c>
      <c r="AU13" t="s">
        <v>639</v>
      </c>
      <c r="AV13">
        <v>154</v>
      </c>
      <c r="AW13" t="s">
        <v>639</v>
      </c>
      <c r="AX13">
        <v>27</v>
      </c>
      <c r="AY13" t="s">
        <v>639</v>
      </c>
      <c r="AZ13" s="1" t="s">
        <v>27</v>
      </c>
      <c r="BA13" t="s">
        <v>639</v>
      </c>
      <c r="BB13" s="1" t="s">
        <v>27</v>
      </c>
      <c r="BC13" t="s">
        <v>639</v>
      </c>
      <c r="BG13" s="1" t="s">
        <v>122</v>
      </c>
      <c r="BH13" s="5">
        <v>44725.59652777778</v>
      </c>
      <c r="BI13" s="1" t="s">
        <v>22</v>
      </c>
      <c r="BJ13" s="5">
        <v>44715.53402777778</v>
      </c>
      <c r="BK13" s="22">
        <f>COUNTIF(Reporte_Consolidación_2022___Copy[[#This Row],[Estado llamada]],"Realizada")</f>
        <v>1</v>
      </c>
      <c r="BL13" s="22">
        <f>COUNTIF(Reporte_Consolidación_2022___Copy[[#This Row],[Estado RID]],"Realizada")</f>
        <v>1</v>
      </c>
      <c r="BM13" s="22">
        <f>COUNTIF(Reporte_Consolidación_2022___Copy[[#This Row],[Estado Encuesta Directivos]],"Realizada")</f>
        <v>1</v>
      </c>
      <c r="BN13" s="22">
        <f>COUNTIF(Reporte_Consolidación_2022___Copy[[#This Row],[Estado PPT Programa Directivos]],"Realizada")</f>
        <v>1</v>
      </c>
      <c r="BO13" s="22">
        <f>COUNTIF(Reporte_Consolidación_2022___Copy[[#This Row],[Estado PPT Programa Docentes]],"Realizada")</f>
        <v>1</v>
      </c>
      <c r="BP13" s="22">
        <f>COUNTIF(Reporte_Consolidación_2022___Copy[[#This Row],[Estado Encuesta Docentes]],"Realizada")</f>
        <v>1</v>
      </c>
      <c r="BQ13" s="22">
        <f>COUNTIF(Reporte_Consolidación_2022___Copy[[#This Row],[Estado Taller PC Docentes]],"Realizada")</f>
        <v>1</v>
      </c>
      <c r="BR13" s="22">
        <f>COUNTIF(Reporte_Consolidación_2022___Copy[[#This Row],[Estado Encuesta Estudiantes]],"Realizada")</f>
        <v>1</v>
      </c>
      <c r="BS13" s="22">
        <f>COUNTIF(Reporte_Consolidación_2022___Copy[[#This Row],[Estado Infraestructura]],"Realizada")</f>
        <v>1</v>
      </c>
      <c r="BT13" s="22">
        <f>COUNTIF(Reporte_Consolidación_2022___Copy[[#This Row],[Estado Entrevista Líder Área Informática]],"Realizada")</f>
        <v>1</v>
      </c>
      <c r="BU13" s="22">
        <f>IF(Reporte_Consolidación_2022___Copy[[#This Row],[Estado Obs Aula]]="Realizada",1,IF(Reporte_Consolidación_2022___Copy[[#This Row],[Estado Obs Aula]]="NO aplica fichas",1,0))</f>
        <v>1</v>
      </c>
      <c r="BV13" s="22">
        <f>COUNTIF(Reporte_Consolidación_2022___Copy[[#This Row],[Estado Recolección Documental]],"Realizada")</f>
        <v>1</v>
      </c>
      <c r="BX13" s="7">
        <f>COUNTIF(Reporte_Consolidación_2022___Copy[[#This Row],[Nombre Coordinadora]:[Estado Recolección Documental]],"Realizada")</f>
        <v>11</v>
      </c>
      <c r="BY13" s="9">
        <f t="shared" si="0"/>
        <v>0.91666666666666663</v>
      </c>
      <c r="BZ13" s="7">
        <f>IF(Reporte_Consolidación_2022___Copy[[#This Row],[Fecha Visita Día 1]]&gt;=DATE(2022,6,22),1,IF(Reporte_Consolidación_2022___Copy[[#This Row],[Fecha Visita Día 1]]="",2,0))</f>
        <v>0</v>
      </c>
      <c r="CA13" s="7">
        <f>IF(Reporte_Consolidación_2022___Copy[[#This Row],[Fecha Visita Día 2]]&gt;=DATE(2022,6,22),1,IF(Reporte_Consolidación_2022___Copy[[#This Row],[Fecha Visita Día 2]]="",2,0))</f>
        <v>0</v>
      </c>
      <c r="CB13" s="7"/>
      <c r="CC13" s="7"/>
      <c r="CD13" s="7"/>
    </row>
    <row r="14" spans="1:82" x14ac:dyDescent="0.2">
      <c r="A14" s="1" t="s">
        <v>680</v>
      </c>
      <c r="B14" s="1" t="s">
        <v>22</v>
      </c>
      <c r="C14" s="1" t="s">
        <v>122</v>
      </c>
      <c r="D14" s="1" t="s">
        <v>23</v>
      </c>
      <c r="E14" s="1" t="s">
        <v>128</v>
      </c>
      <c r="F14" s="1" t="s">
        <v>129</v>
      </c>
      <c r="G14" s="6">
        <v>276130000628</v>
      </c>
      <c r="H14">
        <v>20</v>
      </c>
      <c r="I14" s="4">
        <v>44662</v>
      </c>
      <c r="J14" s="5">
        <v>0.45972222222222214</v>
      </c>
      <c r="K14" s="1" t="s">
        <v>0</v>
      </c>
      <c r="L14" s="1" t="s">
        <v>130</v>
      </c>
      <c r="M14" s="4">
        <v>44672</v>
      </c>
      <c r="N14" s="4">
        <v>44673</v>
      </c>
      <c r="O14" s="1"/>
      <c r="P14" s="4">
        <v>44672</v>
      </c>
      <c r="Q14" s="1" t="s">
        <v>0</v>
      </c>
      <c r="R14" s="4">
        <v>44672</v>
      </c>
      <c r="S14" s="1" t="s">
        <v>0</v>
      </c>
      <c r="T14" s="4">
        <v>44672</v>
      </c>
      <c r="U14" s="1" t="s">
        <v>0</v>
      </c>
      <c r="V14" s="4">
        <v>44673</v>
      </c>
      <c r="W14" s="1" t="s">
        <v>0</v>
      </c>
      <c r="X14" s="4">
        <v>44673</v>
      </c>
      <c r="Y14" s="1" t="s">
        <v>0</v>
      </c>
      <c r="Z14" s="4">
        <v>44673</v>
      </c>
      <c r="AA14" s="1" t="s">
        <v>0</v>
      </c>
      <c r="AB14" s="4">
        <v>44672</v>
      </c>
      <c r="AC14" s="1" t="s">
        <v>0</v>
      </c>
      <c r="AD14" s="4">
        <v>44672</v>
      </c>
      <c r="AE14" s="1" t="s">
        <v>0</v>
      </c>
      <c r="AF14" s="4">
        <v>44673</v>
      </c>
      <c r="AG14" s="1" t="s">
        <v>0</v>
      </c>
      <c r="AH14" s="4"/>
      <c r="AI14" s="1" t="s">
        <v>116</v>
      </c>
      <c r="AJ14" s="4">
        <v>44672</v>
      </c>
      <c r="AK14" s="1" t="s">
        <v>0</v>
      </c>
      <c r="AL14" s="1" t="s">
        <v>185</v>
      </c>
      <c r="AM14" s="1" t="s">
        <v>122</v>
      </c>
      <c r="AN14" s="5">
        <v>44725.597222222219</v>
      </c>
      <c r="AO14" s="1" t="s">
        <v>735</v>
      </c>
      <c r="AP14" s="1" t="s">
        <v>27</v>
      </c>
      <c r="AQ14" s="1" t="s">
        <v>639</v>
      </c>
      <c r="AR14" s="1" t="s">
        <v>27</v>
      </c>
      <c r="AS14" t="s">
        <v>639</v>
      </c>
      <c r="AT14" s="1" t="s">
        <v>27</v>
      </c>
      <c r="AU14" t="s">
        <v>639</v>
      </c>
      <c r="AV14">
        <v>107</v>
      </c>
      <c r="AW14" t="s">
        <v>639</v>
      </c>
      <c r="AX14">
        <v>25</v>
      </c>
      <c r="AY14" t="s">
        <v>639</v>
      </c>
      <c r="AZ14" s="1" t="s">
        <v>27</v>
      </c>
      <c r="BA14" t="s">
        <v>639</v>
      </c>
      <c r="BB14" s="1" t="s">
        <v>27</v>
      </c>
      <c r="BC14" t="s">
        <v>639</v>
      </c>
      <c r="BF14" t="s">
        <v>855</v>
      </c>
      <c r="BG14" s="1" t="s">
        <v>122</v>
      </c>
      <c r="BH14" s="5">
        <v>44725.597222222219</v>
      </c>
      <c r="BI14" s="1" t="s">
        <v>22</v>
      </c>
      <c r="BJ14" s="5">
        <v>44708.657638888886</v>
      </c>
      <c r="BK14" s="22">
        <f>COUNTIF(Reporte_Consolidación_2022___Copy[[#This Row],[Estado llamada]],"Realizada")</f>
        <v>1</v>
      </c>
      <c r="BL14" s="22">
        <f>COUNTIF(Reporte_Consolidación_2022___Copy[[#This Row],[Estado RID]],"Realizada")</f>
        <v>1</v>
      </c>
      <c r="BM14" s="22">
        <f>COUNTIF(Reporte_Consolidación_2022___Copy[[#This Row],[Estado Encuesta Directivos]],"Realizada")</f>
        <v>1</v>
      </c>
      <c r="BN14" s="22">
        <f>COUNTIF(Reporte_Consolidación_2022___Copy[[#This Row],[Estado PPT Programa Directivos]],"Realizada")</f>
        <v>1</v>
      </c>
      <c r="BO14" s="22">
        <f>COUNTIF(Reporte_Consolidación_2022___Copy[[#This Row],[Estado PPT Programa Docentes]],"Realizada")</f>
        <v>1</v>
      </c>
      <c r="BP14" s="22">
        <f>COUNTIF(Reporte_Consolidación_2022___Copy[[#This Row],[Estado Encuesta Docentes]],"Realizada")</f>
        <v>1</v>
      </c>
      <c r="BQ14" s="22">
        <f>COUNTIF(Reporte_Consolidación_2022___Copy[[#This Row],[Estado Taller PC Docentes]],"Realizada")</f>
        <v>1</v>
      </c>
      <c r="BR14" s="22">
        <f>COUNTIF(Reporte_Consolidación_2022___Copy[[#This Row],[Estado Encuesta Estudiantes]],"Realizada")</f>
        <v>1</v>
      </c>
      <c r="BS14" s="22">
        <f>COUNTIF(Reporte_Consolidación_2022___Copy[[#This Row],[Estado Infraestructura]],"Realizada")</f>
        <v>1</v>
      </c>
      <c r="BT14" s="22">
        <f>COUNTIF(Reporte_Consolidación_2022___Copy[[#This Row],[Estado Entrevista Líder Área Informática]],"Realizada")</f>
        <v>1</v>
      </c>
      <c r="BU14" s="22">
        <f>IF(Reporte_Consolidación_2022___Copy[[#This Row],[Estado Obs Aula]]="Realizada",1,IF(Reporte_Consolidación_2022___Copy[[#This Row],[Estado Obs Aula]]="NO aplica fichas",1,0))</f>
        <v>1</v>
      </c>
      <c r="BV14" s="22">
        <f>COUNTIF(Reporte_Consolidación_2022___Copy[[#This Row],[Estado Recolección Documental]],"Realizada")</f>
        <v>1</v>
      </c>
      <c r="BX14" s="7">
        <f>COUNTIF(Reporte_Consolidación_2022___Copy[[#This Row],[Nombre Coordinadora]:[Estado Recolección Documental]],"Realizada")</f>
        <v>11</v>
      </c>
      <c r="BY14" s="9">
        <f t="shared" si="0"/>
        <v>0.91666666666666663</v>
      </c>
      <c r="BZ14" s="7">
        <f>IF(Reporte_Consolidación_2022___Copy[[#This Row],[Fecha Visita Día 1]]&gt;=DATE(2022,6,22),1,IF(Reporte_Consolidación_2022___Copy[[#This Row],[Fecha Visita Día 1]]="",2,0))</f>
        <v>0</v>
      </c>
      <c r="CA14" s="7">
        <f>IF(Reporte_Consolidación_2022___Copy[[#This Row],[Fecha Visita Día 2]]&gt;=DATE(2022,6,22),1,IF(Reporte_Consolidación_2022___Copy[[#This Row],[Fecha Visita Día 2]]="",2,0))</f>
        <v>0</v>
      </c>
      <c r="CB14" s="7"/>
      <c r="CC14" s="7"/>
      <c r="CD14" s="7"/>
    </row>
    <row r="15" spans="1:82" x14ac:dyDescent="0.2">
      <c r="A15" s="1" t="s">
        <v>680</v>
      </c>
      <c r="B15" s="1" t="s">
        <v>22</v>
      </c>
      <c r="C15" s="1" t="s">
        <v>122</v>
      </c>
      <c r="D15" s="1" t="s">
        <v>23</v>
      </c>
      <c r="E15" s="1" t="s">
        <v>131</v>
      </c>
      <c r="F15" s="1" t="s">
        <v>132</v>
      </c>
      <c r="G15" s="6">
        <v>276275000278</v>
      </c>
      <c r="H15">
        <v>21</v>
      </c>
      <c r="I15" s="4">
        <v>44662</v>
      </c>
      <c r="J15" s="5">
        <v>0.39930555555555558</v>
      </c>
      <c r="K15" s="1" t="s">
        <v>0</v>
      </c>
      <c r="L15" s="1" t="s">
        <v>133</v>
      </c>
      <c r="M15" s="4">
        <v>44670</v>
      </c>
      <c r="N15" s="4">
        <v>44678</v>
      </c>
      <c r="O15" s="1" t="s">
        <v>605</v>
      </c>
      <c r="P15" s="4">
        <v>44670</v>
      </c>
      <c r="Q15" s="1" t="s">
        <v>0</v>
      </c>
      <c r="R15" s="4">
        <v>44670</v>
      </c>
      <c r="S15" s="1" t="s">
        <v>0</v>
      </c>
      <c r="T15" s="4">
        <v>44670</v>
      </c>
      <c r="U15" s="1" t="s">
        <v>0</v>
      </c>
      <c r="V15" s="4">
        <v>44670</v>
      </c>
      <c r="W15" s="1" t="s">
        <v>0</v>
      </c>
      <c r="X15" s="4">
        <v>44670</v>
      </c>
      <c r="Y15" s="1" t="s">
        <v>0</v>
      </c>
      <c r="Z15" s="4">
        <v>44678</v>
      </c>
      <c r="AA15" s="1" t="s">
        <v>0</v>
      </c>
      <c r="AB15" s="4">
        <v>44670</v>
      </c>
      <c r="AC15" s="1" t="s">
        <v>0</v>
      </c>
      <c r="AD15" s="4">
        <v>44670</v>
      </c>
      <c r="AE15" s="1" t="s">
        <v>0</v>
      </c>
      <c r="AF15" s="4">
        <v>44678</v>
      </c>
      <c r="AG15" s="1" t="s">
        <v>0</v>
      </c>
      <c r="AH15" s="4"/>
      <c r="AI15" s="1" t="s">
        <v>116</v>
      </c>
      <c r="AJ15" s="4">
        <v>44670</v>
      </c>
      <c r="AK15" s="1" t="s">
        <v>0</v>
      </c>
      <c r="AL15" s="1" t="s">
        <v>185</v>
      </c>
      <c r="AM15" s="1" t="s">
        <v>122</v>
      </c>
      <c r="AN15" s="5">
        <v>44725.597222222219</v>
      </c>
      <c r="AO15" s="1" t="s">
        <v>736</v>
      </c>
      <c r="AP15" s="1" t="s">
        <v>27</v>
      </c>
      <c r="AQ15" s="1" t="s">
        <v>639</v>
      </c>
      <c r="AR15" s="1" t="s">
        <v>27</v>
      </c>
      <c r="AS15" t="s">
        <v>639</v>
      </c>
      <c r="AT15" s="1" t="s">
        <v>27</v>
      </c>
      <c r="AU15" t="s">
        <v>639</v>
      </c>
      <c r="AV15">
        <v>35</v>
      </c>
      <c r="AW15" t="s">
        <v>639</v>
      </c>
      <c r="AX15">
        <v>22</v>
      </c>
      <c r="AY15" t="s">
        <v>639</v>
      </c>
      <c r="AZ15" s="1" t="s">
        <v>27</v>
      </c>
      <c r="BA15" t="s">
        <v>639</v>
      </c>
      <c r="BB15" s="1" t="s">
        <v>27</v>
      </c>
      <c r="BC15" t="s">
        <v>639</v>
      </c>
      <c r="BF15" t="s">
        <v>855</v>
      </c>
      <c r="BG15" s="1" t="s">
        <v>122</v>
      </c>
      <c r="BH15" s="5">
        <v>44725.597222222219</v>
      </c>
      <c r="BI15" s="1" t="s">
        <v>22</v>
      </c>
      <c r="BJ15" s="5">
        <v>44703.772222222222</v>
      </c>
      <c r="BK15" s="22">
        <f>COUNTIF(Reporte_Consolidación_2022___Copy[[#This Row],[Estado llamada]],"Realizada")</f>
        <v>1</v>
      </c>
      <c r="BL15" s="22">
        <f>COUNTIF(Reporte_Consolidación_2022___Copy[[#This Row],[Estado RID]],"Realizada")</f>
        <v>1</v>
      </c>
      <c r="BM15" s="22">
        <f>COUNTIF(Reporte_Consolidación_2022___Copy[[#This Row],[Estado Encuesta Directivos]],"Realizada")</f>
        <v>1</v>
      </c>
      <c r="BN15" s="22">
        <f>COUNTIF(Reporte_Consolidación_2022___Copy[[#This Row],[Estado PPT Programa Directivos]],"Realizada")</f>
        <v>1</v>
      </c>
      <c r="BO15" s="22">
        <f>COUNTIF(Reporte_Consolidación_2022___Copy[[#This Row],[Estado PPT Programa Docentes]],"Realizada")</f>
        <v>1</v>
      </c>
      <c r="BP15" s="22">
        <f>COUNTIF(Reporte_Consolidación_2022___Copy[[#This Row],[Estado Encuesta Docentes]],"Realizada")</f>
        <v>1</v>
      </c>
      <c r="BQ15" s="22">
        <f>COUNTIF(Reporte_Consolidación_2022___Copy[[#This Row],[Estado Taller PC Docentes]],"Realizada")</f>
        <v>1</v>
      </c>
      <c r="BR15" s="22">
        <f>COUNTIF(Reporte_Consolidación_2022___Copy[[#This Row],[Estado Encuesta Estudiantes]],"Realizada")</f>
        <v>1</v>
      </c>
      <c r="BS15" s="22">
        <f>COUNTIF(Reporte_Consolidación_2022___Copy[[#This Row],[Estado Infraestructura]],"Realizada")</f>
        <v>1</v>
      </c>
      <c r="BT15" s="22">
        <f>COUNTIF(Reporte_Consolidación_2022___Copy[[#This Row],[Estado Entrevista Líder Área Informática]],"Realizada")</f>
        <v>1</v>
      </c>
      <c r="BU15" s="22">
        <f>IF(Reporte_Consolidación_2022___Copy[[#This Row],[Estado Obs Aula]]="Realizada",1,IF(Reporte_Consolidación_2022___Copy[[#This Row],[Estado Obs Aula]]="NO aplica fichas",1,0))</f>
        <v>1</v>
      </c>
      <c r="BV15" s="22">
        <f>COUNTIF(Reporte_Consolidación_2022___Copy[[#This Row],[Estado Recolección Documental]],"Realizada")</f>
        <v>1</v>
      </c>
      <c r="BX15" s="7">
        <f>COUNTIF(Reporte_Consolidación_2022___Copy[[#This Row],[Nombre Coordinadora]:[Estado Recolección Documental]],"Realizada")</f>
        <v>11</v>
      </c>
      <c r="BY15" s="9">
        <f t="shared" si="0"/>
        <v>0.91666666666666663</v>
      </c>
      <c r="BZ15" s="7">
        <f>IF(Reporte_Consolidación_2022___Copy[[#This Row],[Fecha Visita Día 1]]&gt;=DATE(2022,6,22),1,IF(Reporte_Consolidación_2022___Copy[[#This Row],[Fecha Visita Día 1]]="",2,0))</f>
        <v>0</v>
      </c>
      <c r="CA15" s="7">
        <f>IF(Reporte_Consolidación_2022___Copy[[#This Row],[Fecha Visita Día 2]]&gt;=DATE(2022,6,22),1,IF(Reporte_Consolidación_2022___Copy[[#This Row],[Fecha Visita Día 2]]="",2,0))</f>
        <v>0</v>
      </c>
      <c r="CB15" s="7"/>
      <c r="CC15" s="7"/>
      <c r="CD15" s="7"/>
    </row>
    <row r="16" spans="1:82" x14ac:dyDescent="0.2">
      <c r="A16" s="1" t="s">
        <v>680</v>
      </c>
      <c r="B16" s="1" t="s">
        <v>22</v>
      </c>
      <c r="C16" s="1" t="s">
        <v>134</v>
      </c>
      <c r="D16" s="1" t="s">
        <v>135</v>
      </c>
      <c r="E16" s="1" t="s">
        <v>136</v>
      </c>
      <c r="F16" s="1" t="s">
        <v>137</v>
      </c>
      <c r="G16" s="6">
        <v>173001000359</v>
      </c>
      <c r="H16">
        <v>29</v>
      </c>
      <c r="I16" s="4">
        <v>44656</v>
      </c>
      <c r="J16" s="5">
        <v>0.45486111111111116</v>
      </c>
      <c r="K16" s="1" t="s">
        <v>0</v>
      </c>
      <c r="L16" s="1" t="s">
        <v>737</v>
      </c>
      <c r="M16" s="4">
        <v>44683</v>
      </c>
      <c r="N16" s="4">
        <v>44699</v>
      </c>
      <c r="O16" s="1" t="s">
        <v>738</v>
      </c>
      <c r="P16" s="4">
        <v>44683</v>
      </c>
      <c r="Q16" s="1" t="s">
        <v>0</v>
      </c>
      <c r="R16" s="4">
        <v>44699</v>
      </c>
      <c r="S16" s="1" t="s">
        <v>0</v>
      </c>
      <c r="T16" s="4">
        <v>44683</v>
      </c>
      <c r="U16" s="1" t="s">
        <v>0</v>
      </c>
      <c r="V16" s="4">
        <v>44692</v>
      </c>
      <c r="W16" s="1" t="s">
        <v>0</v>
      </c>
      <c r="X16" s="4">
        <v>44699</v>
      </c>
      <c r="Y16" s="1" t="s">
        <v>0</v>
      </c>
      <c r="Z16" s="4">
        <v>44692</v>
      </c>
      <c r="AA16" s="1" t="s">
        <v>0</v>
      </c>
      <c r="AB16" s="4">
        <v>44692</v>
      </c>
      <c r="AC16" s="1" t="s">
        <v>0</v>
      </c>
      <c r="AD16" s="4">
        <v>44692</v>
      </c>
      <c r="AE16" s="1" t="s">
        <v>0</v>
      </c>
      <c r="AF16" s="4">
        <v>44692</v>
      </c>
      <c r="AG16" s="1" t="s">
        <v>0</v>
      </c>
      <c r="AH16" s="4"/>
      <c r="AI16" s="1" t="s">
        <v>116</v>
      </c>
      <c r="AJ16" s="4">
        <v>44699</v>
      </c>
      <c r="AK16" s="1" t="s">
        <v>0</v>
      </c>
      <c r="AL16" s="1" t="s">
        <v>185</v>
      </c>
      <c r="AM16" s="1" t="s">
        <v>739</v>
      </c>
      <c r="AN16" s="5">
        <v>44714.372916666667</v>
      </c>
      <c r="AO16" s="1" t="s">
        <v>740</v>
      </c>
      <c r="AP16" s="1" t="s">
        <v>27</v>
      </c>
      <c r="AQ16" s="1" t="s">
        <v>639</v>
      </c>
      <c r="AR16" s="1" t="s">
        <v>27</v>
      </c>
      <c r="AS16" t="s">
        <v>639</v>
      </c>
      <c r="AT16" s="1" t="s">
        <v>27</v>
      </c>
      <c r="AU16" t="s">
        <v>639</v>
      </c>
      <c r="AV16">
        <v>145</v>
      </c>
      <c r="AW16" t="s">
        <v>639</v>
      </c>
      <c r="AX16">
        <v>13</v>
      </c>
      <c r="AY16" t="s">
        <v>639</v>
      </c>
      <c r="AZ16" s="1" t="s">
        <v>27</v>
      </c>
      <c r="BA16" t="s">
        <v>639</v>
      </c>
      <c r="BB16" s="1" t="s">
        <v>27</v>
      </c>
      <c r="BC16" t="s">
        <v>639</v>
      </c>
      <c r="BG16" s="1" t="s">
        <v>739</v>
      </c>
      <c r="BH16" s="5">
        <v>44714.372916666667</v>
      </c>
      <c r="BI16" s="1" t="s">
        <v>22</v>
      </c>
      <c r="BJ16" s="5">
        <v>44713.822222222225</v>
      </c>
      <c r="BK16" s="22">
        <f>COUNTIF(Reporte_Consolidación_2022___Copy[[#This Row],[Estado llamada]],"Realizada")</f>
        <v>1</v>
      </c>
      <c r="BL16" s="22">
        <f>COUNTIF(Reporte_Consolidación_2022___Copy[[#This Row],[Estado RID]],"Realizada")</f>
        <v>1</v>
      </c>
      <c r="BM16" s="22">
        <f>COUNTIF(Reporte_Consolidación_2022___Copy[[#This Row],[Estado Encuesta Directivos]],"Realizada")</f>
        <v>1</v>
      </c>
      <c r="BN16" s="22">
        <f>COUNTIF(Reporte_Consolidación_2022___Copy[[#This Row],[Estado PPT Programa Directivos]],"Realizada")</f>
        <v>1</v>
      </c>
      <c r="BO16" s="22">
        <f>COUNTIF(Reporte_Consolidación_2022___Copy[[#This Row],[Estado PPT Programa Docentes]],"Realizada")</f>
        <v>1</v>
      </c>
      <c r="BP16" s="22">
        <f>COUNTIF(Reporte_Consolidación_2022___Copy[[#This Row],[Estado Encuesta Docentes]],"Realizada")</f>
        <v>1</v>
      </c>
      <c r="BQ16" s="22">
        <f>COUNTIF(Reporte_Consolidación_2022___Copy[[#This Row],[Estado Taller PC Docentes]],"Realizada")</f>
        <v>1</v>
      </c>
      <c r="BR16" s="22">
        <f>COUNTIF(Reporte_Consolidación_2022___Copy[[#This Row],[Estado Encuesta Estudiantes]],"Realizada")</f>
        <v>1</v>
      </c>
      <c r="BS16" s="22">
        <f>COUNTIF(Reporte_Consolidación_2022___Copy[[#This Row],[Estado Infraestructura]],"Realizada")</f>
        <v>1</v>
      </c>
      <c r="BT16" s="22">
        <f>COUNTIF(Reporte_Consolidación_2022___Copy[[#This Row],[Estado Entrevista Líder Área Informática]],"Realizada")</f>
        <v>1</v>
      </c>
      <c r="BU16" s="22">
        <f>IF(Reporte_Consolidación_2022___Copy[[#This Row],[Estado Obs Aula]]="Realizada",1,IF(Reporte_Consolidación_2022___Copy[[#This Row],[Estado Obs Aula]]="NO aplica fichas",1,0))</f>
        <v>1</v>
      </c>
      <c r="BV16" s="22">
        <f>COUNTIF(Reporte_Consolidación_2022___Copy[[#This Row],[Estado Recolección Documental]],"Realizada")</f>
        <v>1</v>
      </c>
      <c r="BX16" s="7">
        <f>COUNTIF(Reporte_Consolidación_2022___Copy[[#This Row],[Nombre Coordinadora]:[Estado Recolección Documental]],"Realizada")</f>
        <v>11</v>
      </c>
      <c r="BY16" s="9">
        <f t="shared" si="0"/>
        <v>0.91666666666666663</v>
      </c>
      <c r="BZ16" s="7">
        <f>IF(Reporte_Consolidación_2022___Copy[[#This Row],[Fecha Visita Día 1]]&gt;=DATE(2022,6,22),1,IF(Reporte_Consolidación_2022___Copy[[#This Row],[Fecha Visita Día 1]]="",2,0))</f>
        <v>0</v>
      </c>
      <c r="CA16" s="7">
        <f>IF(Reporte_Consolidación_2022___Copy[[#This Row],[Fecha Visita Día 2]]&gt;=DATE(2022,6,22),1,IF(Reporte_Consolidación_2022___Copy[[#This Row],[Fecha Visita Día 2]]="",2,0))</f>
        <v>0</v>
      </c>
      <c r="CB16" s="7"/>
      <c r="CC16" s="7"/>
      <c r="CD16" s="7"/>
    </row>
    <row r="17" spans="1:82" x14ac:dyDescent="0.2">
      <c r="A17" s="1" t="s">
        <v>680</v>
      </c>
      <c r="B17" s="1" t="s">
        <v>22</v>
      </c>
      <c r="C17" s="1" t="s">
        <v>134</v>
      </c>
      <c r="D17" s="1" t="s">
        <v>135</v>
      </c>
      <c r="E17" s="1" t="s">
        <v>136</v>
      </c>
      <c r="F17" s="1" t="s">
        <v>138</v>
      </c>
      <c r="G17" s="6">
        <v>173001000341</v>
      </c>
      <c r="H17">
        <v>30</v>
      </c>
      <c r="I17" s="4">
        <v>44657</v>
      </c>
      <c r="J17" s="5">
        <v>0.46249999999999991</v>
      </c>
      <c r="K17" s="1" t="s">
        <v>0</v>
      </c>
      <c r="L17" s="1" t="s">
        <v>737</v>
      </c>
      <c r="M17" s="4">
        <v>44673</v>
      </c>
      <c r="N17" s="4">
        <v>44691</v>
      </c>
      <c r="O17" s="1" t="s">
        <v>741</v>
      </c>
      <c r="P17" s="4">
        <v>44673</v>
      </c>
      <c r="Q17" s="1" t="s">
        <v>0</v>
      </c>
      <c r="R17" s="4">
        <v>44691</v>
      </c>
      <c r="S17" s="1" t="s">
        <v>0</v>
      </c>
      <c r="T17" s="4">
        <v>44673</v>
      </c>
      <c r="U17" s="1" t="s">
        <v>0</v>
      </c>
      <c r="V17" s="4">
        <v>44673</v>
      </c>
      <c r="W17" s="1" t="s">
        <v>0</v>
      </c>
      <c r="X17" s="4">
        <v>44673</v>
      </c>
      <c r="Y17" s="1" t="s">
        <v>0</v>
      </c>
      <c r="Z17" s="4">
        <v>44678</v>
      </c>
      <c r="AA17" s="1" t="s">
        <v>0</v>
      </c>
      <c r="AB17" s="4">
        <v>44708</v>
      </c>
      <c r="AC17" s="1" t="s">
        <v>0</v>
      </c>
      <c r="AD17" s="4">
        <v>44673</v>
      </c>
      <c r="AE17" s="1" t="s">
        <v>0</v>
      </c>
      <c r="AF17" s="4">
        <v>44673</v>
      </c>
      <c r="AG17" s="1" t="s">
        <v>0</v>
      </c>
      <c r="AH17" s="4"/>
      <c r="AI17" s="1" t="s">
        <v>116</v>
      </c>
      <c r="AJ17" s="4">
        <v>44691</v>
      </c>
      <c r="AK17" s="1" t="s">
        <v>0</v>
      </c>
      <c r="AL17" s="1" t="s">
        <v>185</v>
      </c>
      <c r="AM17" s="1" t="s">
        <v>739</v>
      </c>
      <c r="AN17" s="5">
        <v>44705.852777777778</v>
      </c>
      <c r="AO17" s="1" t="s">
        <v>742</v>
      </c>
      <c r="AP17" s="1" t="s">
        <v>27</v>
      </c>
      <c r="AQ17" s="1" t="s">
        <v>639</v>
      </c>
      <c r="AR17" s="1" t="s">
        <v>27</v>
      </c>
      <c r="AS17" t="s">
        <v>639</v>
      </c>
      <c r="AT17" s="1" t="s">
        <v>27</v>
      </c>
      <c r="AU17" t="s">
        <v>639</v>
      </c>
      <c r="AV17">
        <v>75</v>
      </c>
      <c r="AW17" t="s">
        <v>639</v>
      </c>
      <c r="AX17">
        <v>21</v>
      </c>
      <c r="AY17" t="s">
        <v>639</v>
      </c>
      <c r="AZ17" s="1" t="s">
        <v>27</v>
      </c>
      <c r="BA17" t="s">
        <v>639</v>
      </c>
      <c r="BB17" s="1" t="s">
        <v>27</v>
      </c>
      <c r="BC17" t="s">
        <v>639</v>
      </c>
      <c r="BG17" s="1" t="s">
        <v>739</v>
      </c>
      <c r="BH17" s="5">
        <v>44705.852777777778</v>
      </c>
      <c r="BI17" s="1" t="s">
        <v>22</v>
      </c>
      <c r="BJ17" s="5">
        <v>44696.507638888892</v>
      </c>
      <c r="BK17" s="22">
        <f>COUNTIF(Reporte_Consolidación_2022___Copy[[#This Row],[Estado llamada]],"Realizada")</f>
        <v>1</v>
      </c>
      <c r="BL17" s="22">
        <f>COUNTIF(Reporte_Consolidación_2022___Copy[[#This Row],[Estado RID]],"Realizada")</f>
        <v>1</v>
      </c>
      <c r="BM17" s="22">
        <f>COUNTIF(Reporte_Consolidación_2022___Copy[[#This Row],[Estado Encuesta Directivos]],"Realizada")</f>
        <v>1</v>
      </c>
      <c r="BN17" s="22">
        <f>COUNTIF(Reporte_Consolidación_2022___Copy[[#This Row],[Estado PPT Programa Directivos]],"Realizada")</f>
        <v>1</v>
      </c>
      <c r="BO17" s="22">
        <f>COUNTIF(Reporte_Consolidación_2022___Copy[[#This Row],[Estado PPT Programa Docentes]],"Realizada")</f>
        <v>1</v>
      </c>
      <c r="BP17" s="22">
        <f>COUNTIF(Reporte_Consolidación_2022___Copy[[#This Row],[Estado Encuesta Docentes]],"Realizada")</f>
        <v>1</v>
      </c>
      <c r="BQ17" s="22">
        <f>COUNTIF(Reporte_Consolidación_2022___Copy[[#This Row],[Estado Taller PC Docentes]],"Realizada")</f>
        <v>1</v>
      </c>
      <c r="BR17" s="22">
        <f>COUNTIF(Reporte_Consolidación_2022___Copy[[#This Row],[Estado Encuesta Estudiantes]],"Realizada")</f>
        <v>1</v>
      </c>
      <c r="BS17" s="22">
        <f>COUNTIF(Reporte_Consolidación_2022___Copy[[#This Row],[Estado Infraestructura]],"Realizada")</f>
        <v>1</v>
      </c>
      <c r="BT17" s="22">
        <f>COUNTIF(Reporte_Consolidación_2022___Copy[[#This Row],[Estado Entrevista Líder Área Informática]],"Realizada")</f>
        <v>1</v>
      </c>
      <c r="BU17" s="22">
        <f>IF(Reporte_Consolidación_2022___Copy[[#This Row],[Estado Obs Aula]]="Realizada",1,IF(Reporte_Consolidación_2022___Copy[[#This Row],[Estado Obs Aula]]="NO aplica fichas",1,0))</f>
        <v>1</v>
      </c>
      <c r="BV17" s="22">
        <f>COUNTIF(Reporte_Consolidación_2022___Copy[[#This Row],[Estado Recolección Documental]],"Realizada")</f>
        <v>1</v>
      </c>
      <c r="BX17" s="7">
        <f>COUNTIF(Reporte_Consolidación_2022___Copy[[#This Row],[Nombre Coordinadora]:[Estado Recolección Documental]],"Realizada")</f>
        <v>11</v>
      </c>
      <c r="BY17" s="9">
        <f t="shared" si="0"/>
        <v>0.91666666666666663</v>
      </c>
      <c r="BZ17" s="7">
        <f>IF(Reporte_Consolidación_2022___Copy[[#This Row],[Fecha Visita Día 1]]&gt;=DATE(2022,6,22),1,IF(Reporte_Consolidación_2022___Copy[[#This Row],[Fecha Visita Día 1]]="",2,0))</f>
        <v>0</v>
      </c>
      <c r="CA17" s="7">
        <f>IF(Reporte_Consolidación_2022___Copy[[#This Row],[Fecha Visita Día 2]]&gt;=DATE(2022,6,22),1,IF(Reporte_Consolidación_2022___Copy[[#This Row],[Fecha Visita Día 2]]="",2,0))</f>
        <v>0</v>
      </c>
      <c r="CB17" s="7"/>
      <c r="CC17" s="7"/>
      <c r="CD17" s="7"/>
    </row>
    <row r="18" spans="1:82" x14ac:dyDescent="0.2">
      <c r="A18" s="1" t="s">
        <v>680</v>
      </c>
      <c r="B18" s="1" t="s">
        <v>22</v>
      </c>
      <c r="C18" s="1" t="s">
        <v>134</v>
      </c>
      <c r="D18" s="1" t="s">
        <v>135</v>
      </c>
      <c r="E18" s="1" t="s">
        <v>136</v>
      </c>
      <c r="F18" s="1" t="s">
        <v>139</v>
      </c>
      <c r="G18" s="6">
        <v>273001004073</v>
      </c>
      <c r="H18">
        <v>31</v>
      </c>
      <c r="I18" s="4">
        <v>44657</v>
      </c>
      <c r="J18" s="5">
        <v>0.40277777777777768</v>
      </c>
      <c r="K18" s="1" t="s">
        <v>0</v>
      </c>
      <c r="L18" s="1" t="s">
        <v>737</v>
      </c>
      <c r="M18" s="4">
        <v>44687</v>
      </c>
      <c r="N18" s="4">
        <v>44705</v>
      </c>
      <c r="O18" s="1" t="s">
        <v>637</v>
      </c>
      <c r="P18" s="4">
        <v>44687</v>
      </c>
      <c r="Q18" s="1" t="s">
        <v>0</v>
      </c>
      <c r="R18" s="4">
        <v>44701</v>
      </c>
      <c r="S18" s="1" t="s">
        <v>0</v>
      </c>
      <c r="T18" s="4">
        <v>44687</v>
      </c>
      <c r="U18" s="1" t="s">
        <v>0</v>
      </c>
      <c r="V18" s="4">
        <v>44705</v>
      </c>
      <c r="W18" s="1" t="s">
        <v>0</v>
      </c>
      <c r="X18" s="4">
        <v>44700</v>
      </c>
      <c r="Y18" s="1" t="s">
        <v>0</v>
      </c>
      <c r="Z18" s="4">
        <v>44705</v>
      </c>
      <c r="AA18" s="1" t="s">
        <v>0</v>
      </c>
      <c r="AB18" s="4">
        <v>44700</v>
      </c>
      <c r="AC18" s="1" t="s">
        <v>0</v>
      </c>
      <c r="AD18" s="4">
        <v>44687</v>
      </c>
      <c r="AE18" s="1" t="s">
        <v>0</v>
      </c>
      <c r="AF18" s="4">
        <v>44700</v>
      </c>
      <c r="AG18" s="1" t="s">
        <v>0</v>
      </c>
      <c r="AH18" s="4"/>
      <c r="AI18" s="1" t="s">
        <v>116</v>
      </c>
      <c r="AJ18" s="4">
        <v>44700</v>
      </c>
      <c r="AK18" s="1" t="s">
        <v>0</v>
      </c>
      <c r="AL18" s="1" t="s">
        <v>185</v>
      </c>
      <c r="AM18" s="1" t="s">
        <v>22</v>
      </c>
      <c r="AN18" s="5">
        <v>44706.906944444447</v>
      </c>
      <c r="AO18" s="1" t="s">
        <v>743</v>
      </c>
      <c r="AP18" s="1" t="s">
        <v>27</v>
      </c>
      <c r="AQ18" s="1" t="s">
        <v>639</v>
      </c>
      <c r="AR18" s="1" t="s">
        <v>27</v>
      </c>
      <c r="AS18" t="s">
        <v>639</v>
      </c>
      <c r="AT18" s="1" t="s">
        <v>27</v>
      </c>
      <c r="AU18" t="s">
        <v>639</v>
      </c>
      <c r="AV18">
        <v>53</v>
      </c>
      <c r="AW18" t="s">
        <v>639</v>
      </c>
      <c r="AX18">
        <v>5</v>
      </c>
      <c r="AY18" t="s">
        <v>639</v>
      </c>
      <c r="AZ18" s="1" t="s">
        <v>27</v>
      </c>
      <c r="BA18" t="s">
        <v>639</v>
      </c>
      <c r="BB18" s="1" t="s">
        <v>27</v>
      </c>
      <c r="BC18" t="s">
        <v>639</v>
      </c>
      <c r="BF18" t="s">
        <v>983</v>
      </c>
      <c r="BG18" s="1" t="s">
        <v>739</v>
      </c>
      <c r="BH18" s="5">
        <v>44706.499305555553</v>
      </c>
      <c r="BI18" s="1" t="s">
        <v>22</v>
      </c>
      <c r="BJ18" s="5">
        <v>44706.906944444447</v>
      </c>
      <c r="BK18" s="22">
        <f>COUNTIF(Reporte_Consolidación_2022___Copy[[#This Row],[Estado llamada]],"Realizada")</f>
        <v>1</v>
      </c>
      <c r="BL18" s="22">
        <f>COUNTIF(Reporte_Consolidación_2022___Copy[[#This Row],[Estado RID]],"Realizada")</f>
        <v>1</v>
      </c>
      <c r="BM18" s="22">
        <f>COUNTIF(Reporte_Consolidación_2022___Copy[[#This Row],[Estado Encuesta Directivos]],"Realizada")</f>
        <v>1</v>
      </c>
      <c r="BN18" s="22">
        <f>COUNTIF(Reporte_Consolidación_2022___Copy[[#This Row],[Estado PPT Programa Directivos]],"Realizada")</f>
        <v>1</v>
      </c>
      <c r="BO18" s="22">
        <f>COUNTIF(Reporte_Consolidación_2022___Copy[[#This Row],[Estado PPT Programa Docentes]],"Realizada")</f>
        <v>1</v>
      </c>
      <c r="BP18" s="22">
        <f>COUNTIF(Reporte_Consolidación_2022___Copy[[#This Row],[Estado Encuesta Docentes]],"Realizada")</f>
        <v>1</v>
      </c>
      <c r="BQ18" s="22">
        <f>COUNTIF(Reporte_Consolidación_2022___Copy[[#This Row],[Estado Taller PC Docentes]],"Realizada")</f>
        <v>1</v>
      </c>
      <c r="BR18" s="22">
        <f>COUNTIF(Reporte_Consolidación_2022___Copy[[#This Row],[Estado Encuesta Estudiantes]],"Realizada")</f>
        <v>1</v>
      </c>
      <c r="BS18" s="22">
        <f>COUNTIF(Reporte_Consolidación_2022___Copy[[#This Row],[Estado Infraestructura]],"Realizada")</f>
        <v>1</v>
      </c>
      <c r="BT18" s="22">
        <f>COUNTIF(Reporte_Consolidación_2022___Copy[[#This Row],[Estado Entrevista Líder Área Informática]],"Realizada")</f>
        <v>1</v>
      </c>
      <c r="BU18" s="22">
        <f>IF(Reporte_Consolidación_2022___Copy[[#This Row],[Estado Obs Aula]]="Realizada",1,IF(Reporte_Consolidación_2022___Copy[[#This Row],[Estado Obs Aula]]="NO aplica fichas",1,0))</f>
        <v>1</v>
      </c>
      <c r="BV18" s="22">
        <f>COUNTIF(Reporte_Consolidación_2022___Copy[[#This Row],[Estado Recolección Documental]],"Realizada")</f>
        <v>1</v>
      </c>
      <c r="BX18" s="7">
        <f>COUNTIF(Reporte_Consolidación_2022___Copy[[#This Row],[Nombre Coordinadora]:[Estado Recolección Documental]],"Realizada")</f>
        <v>11</v>
      </c>
      <c r="BY18" s="9">
        <f t="shared" si="0"/>
        <v>0.91666666666666663</v>
      </c>
      <c r="BZ18" s="7">
        <f>IF(Reporte_Consolidación_2022___Copy[[#This Row],[Fecha Visita Día 1]]&gt;=DATE(2022,6,22),1,IF(Reporte_Consolidación_2022___Copy[[#This Row],[Fecha Visita Día 1]]="",2,0))</f>
        <v>0</v>
      </c>
      <c r="CA18" s="7">
        <f>IF(Reporte_Consolidación_2022___Copy[[#This Row],[Fecha Visita Día 2]]&gt;=DATE(2022,6,22),1,IF(Reporte_Consolidación_2022___Copy[[#This Row],[Fecha Visita Día 2]]="",2,0))</f>
        <v>0</v>
      </c>
      <c r="CB18" s="7"/>
      <c r="CC18" s="7"/>
      <c r="CD18" s="7"/>
    </row>
    <row r="19" spans="1:82" x14ac:dyDescent="0.2">
      <c r="A19" s="1" t="s">
        <v>680</v>
      </c>
      <c r="B19" s="1" t="s">
        <v>22</v>
      </c>
      <c r="C19" s="1" t="s">
        <v>134</v>
      </c>
      <c r="D19" s="1" t="s">
        <v>135</v>
      </c>
      <c r="E19" s="1" t="s">
        <v>136</v>
      </c>
      <c r="F19" s="1" t="s">
        <v>140</v>
      </c>
      <c r="G19" s="6">
        <v>173001010214</v>
      </c>
      <c r="H19">
        <v>32</v>
      </c>
      <c r="I19" s="4">
        <v>44662</v>
      </c>
      <c r="J19" s="5">
        <v>0.63888888888888884</v>
      </c>
      <c r="K19" s="1" t="s">
        <v>0</v>
      </c>
      <c r="L19" s="1" t="s">
        <v>744</v>
      </c>
      <c r="M19" s="4">
        <v>44669</v>
      </c>
      <c r="N19" s="4">
        <v>44684</v>
      </c>
      <c r="O19" s="1" t="s">
        <v>745</v>
      </c>
      <c r="P19" s="4">
        <v>44669</v>
      </c>
      <c r="Q19" s="1" t="s">
        <v>0</v>
      </c>
      <c r="R19" s="4">
        <v>44680</v>
      </c>
      <c r="S19" s="1" t="s">
        <v>0</v>
      </c>
      <c r="T19" s="4">
        <v>44669</v>
      </c>
      <c r="U19" s="1" t="s">
        <v>0</v>
      </c>
      <c r="V19" s="4">
        <v>44684</v>
      </c>
      <c r="W19" s="1" t="s">
        <v>0</v>
      </c>
      <c r="X19" s="4">
        <v>44684</v>
      </c>
      <c r="Y19" s="1" t="s">
        <v>0</v>
      </c>
      <c r="Z19" s="4">
        <v>44684</v>
      </c>
      <c r="AA19" s="1" t="s">
        <v>0</v>
      </c>
      <c r="AB19" s="4">
        <v>44684</v>
      </c>
      <c r="AC19" s="1" t="s">
        <v>0</v>
      </c>
      <c r="AD19" s="4">
        <v>44680</v>
      </c>
      <c r="AE19" s="1" t="s">
        <v>0</v>
      </c>
      <c r="AF19" s="4">
        <v>44669</v>
      </c>
      <c r="AG19" s="1" t="s">
        <v>0</v>
      </c>
      <c r="AH19" s="4">
        <v>44680</v>
      </c>
      <c r="AI19" s="1" t="s">
        <v>0</v>
      </c>
      <c r="AJ19" s="4">
        <v>44684</v>
      </c>
      <c r="AK19" s="1" t="s">
        <v>0</v>
      </c>
      <c r="AL19" s="1" t="s">
        <v>185</v>
      </c>
      <c r="AM19" s="1" t="s">
        <v>22</v>
      </c>
      <c r="AN19" s="5">
        <v>44712.685416666667</v>
      </c>
      <c r="AO19" s="1" t="s">
        <v>746</v>
      </c>
      <c r="AP19" s="1" t="s">
        <v>27</v>
      </c>
      <c r="AQ19" s="1" t="s">
        <v>639</v>
      </c>
      <c r="AR19" s="1" t="s">
        <v>27</v>
      </c>
      <c r="AS19" t="s">
        <v>639</v>
      </c>
      <c r="AT19" s="1" t="s">
        <v>27</v>
      </c>
      <c r="AU19" t="s">
        <v>639</v>
      </c>
      <c r="AV19">
        <v>109</v>
      </c>
      <c r="AW19" t="s">
        <v>639</v>
      </c>
      <c r="AX19">
        <v>26</v>
      </c>
      <c r="AY19" t="s">
        <v>639</v>
      </c>
      <c r="AZ19" s="1" t="s">
        <v>27</v>
      </c>
      <c r="BA19" t="s">
        <v>639</v>
      </c>
      <c r="BB19" s="1" t="s">
        <v>27</v>
      </c>
      <c r="BC19" t="s">
        <v>639</v>
      </c>
      <c r="BF19" t="s">
        <v>899</v>
      </c>
      <c r="BG19" s="1" t="s">
        <v>739</v>
      </c>
      <c r="BH19" s="5">
        <v>44707.624305555553</v>
      </c>
      <c r="BI19" s="1" t="s">
        <v>22</v>
      </c>
      <c r="BJ19" s="5">
        <v>44712.685416666667</v>
      </c>
      <c r="BK19" s="22">
        <f>COUNTIF(Reporte_Consolidación_2022___Copy[[#This Row],[Estado llamada]],"Realizada")</f>
        <v>1</v>
      </c>
      <c r="BL19" s="22">
        <f>COUNTIF(Reporte_Consolidación_2022___Copy[[#This Row],[Estado RID]],"Realizada")</f>
        <v>1</v>
      </c>
      <c r="BM19" s="22">
        <f>COUNTIF(Reporte_Consolidación_2022___Copy[[#This Row],[Estado Encuesta Directivos]],"Realizada")</f>
        <v>1</v>
      </c>
      <c r="BN19" s="22">
        <f>COUNTIF(Reporte_Consolidación_2022___Copy[[#This Row],[Estado PPT Programa Directivos]],"Realizada")</f>
        <v>1</v>
      </c>
      <c r="BO19" s="22">
        <f>COUNTIF(Reporte_Consolidación_2022___Copy[[#This Row],[Estado PPT Programa Docentes]],"Realizada")</f>
        <v>1</v>
      </c>
      <c r="BP19" s="22">
        <f>COUNTIF(Reporte_Consolidación_2022___Copy[[#This Row],[Estado Encuesta Docentes]],"Realizada")</f>
        <v>1</v>
      </c>
      <c r="BQ19" s="22">
        <f>COUNTIF(Reporte_Consolidación_2022___Copy[[#This Row],[Estado Taller PC Docentes]],"Realizada")</f>
        <v>1</v>
      </c>
      <c r="BR19" s="22">
        <f>COUNTIF(Reporte_Consolidación_2022___Copy[[#This Row],[Estado Encuesta Estudiantes]],"Realizada")</f>
        <v>1</v>
      </c>
      <c r="BS19" s="22">
        <f>COUNTIF(Reporte_Consolidación_2022___Copy[[#This Row],[Estado Infraestructura]],"Realizada")</f>
        <v>1</v>
      </c>
      <c r="BT19" s="22">
        <f>COUNTIF(Reporte_Consolidación_2022___Copy[[#This Row],[Estado Entrevista Líder Área Informática]],"Realizada")</f>
        <v>1</v>
      </c>
      <c r="BU19" s="22">
        <f>IF(Reporte_Consolidación_2022___Copy[[#This Row],[Estado Obs Aula]]="Realizada",1,IF(Reporte_Consolidación_2022___Copy[[#This Row],[Estado Obs Aula]]="NO aplica fichas",1,0))</f>
        <v>1</v>
      </c>
      <c r="BV19" s="22">
        <f>COUNTIF(Reporte_Consolidación_2022___Copy[[#This Row],[Estado Recolección Documental]],"Realizada")</f>
        <v>1</v>
      </c>
      <c r="BX19" s="7">
        <f>COUNTIF(Reporte_Consolidación_2022___Copy[[#This Row],[Nombre Coordinadora]:[Estado Recolección Documental]],"Realizada")</f>
        <v>12</v>
      </c>
      <c r="BY19" s="9">
        <f t="shared" si="0"/>
        <v>1</v>
      </c>
      <c r="BZ19" s="7">
        <f>IF(Reporte_Consolidación_2022___Copy[[#This Row],[Fecha Visita Día 1]]&gt;=DATE(2022,6,22),1,IF(Reporte_Consolidación_2022___Copy[[#This Row],[Fecha Visita Día 1]]="",2,0))</f>
        <v>0</v>
      </c>
      <c r="CA19" s="7">
        <f>IF(Reporte_Consolidación_2022___Copy[[#This Row],[Fecha Visita Día 2]]&gt;=DATE(2022,6,22),1,IF(Reporte_Consolidación_2022___Copy[[#This Row],[Fecha Visita Día 2]]="",2,0))</f>
        <v>0</v>
      </c>
      <c r="CB19" s="7"/>
      <c r="CC19" s="7"/>
      <c r="CD19" s="7"/>
    </row>
    <row r="20" spans="1:82" x14ac:dyDescent="0.2">
      <c r="A20" s="1" t="s">
        <v>680</v>
      </c>
      <c r="B20" s="1" t="s">
        <v>22</v>
      </c>
      <c r="C20" s="1" t="s">
        <v>134</v>
      </c>
      <c r="D20" s="1" t="s">
        <v>135</v>
      </c>
      <c r="E20" s="1" t="s">
        <v>136</v>
      </c>
      <c r="F20" s="1" t="s">
        <v>1056</v>
      </c>
      <c r="G20" s="6">
        <v>173001005351</v>
      </c>
      <c r="H20">
        <v>33</v>
      </c>
      <c r="I20" s="4">
        <v>44708</v>
      </c>
      <c r="J20" s="5">
        <v>0.43055555555555558</v>
      </c>
      <c r="K20" s="1" t="s">
        <v>0</v>
      </c>
      <c r="L20" s="1" t="s">
        <v>744</v>
      </c>
      <c r="M20" s="4">
        <v>44712</v>
      </c>
      <c r="N20" s="4">
        <v>44719</v>
      </c>
      <c r="O20" s="1" t="s">
        <v>1057</v>
      </c>
      <c r="P20" s="4">
        <v>44712</v>
      </c>
      <c r="Q20" s="1" t="s">
        <v>0</v>
      </c>
      <c r="R20" s="4">
        <v>44719</v>
      </c>
      <c r="S20" s="1" t="s">
        <v>0</v>
      </c>
      <c r="T20" s="4">
        <v>44712</v>
      </c>
      <c r="U20" s="1" t="s">
        <v>0</v>
      </c>
      <c r="V20" s="4">
        <v>44719</v>
      </c>
      <c r="W20" s="1" t="s">
        <v>0</v>
      </c>
      <c r="X20" s="4">
        <v>44719</v>
      </c>
      <c r="Y20" s="1" t="s">
        <v>0</v>
      </c>
      <c r="Z20" s="4">
        <v>44719</v>
      </c>
      <c r="AA20" s="1" t="s">
        <v>0</v>
      </c>
      <c r="AB20" s="4">
        <v>44715</v>
      </c>
      <c r="AC20" s="1" t="s">
        <v>0</v>
      </c>
      <c r="AD20" s="4">
        <v>44713</v>
      </c>
      <c r="AE20" s="1" t="s">
        <v>0</v>
      </c>
      <c r="AF20" s="4">
        <v>44713</v>
      </c>
      <c r="AG20" s="1" t="s">
        <v>0</v>
      </c>
      <c r="AH20" s="4"/>
      <c r="AI20" s="1" t="s">
        <v>116</v>
      </c>
      <c r="AJ20" s="4">
        <v>44720</v>
      </c>
      <c r="AK20" s="1" t="s">
        <v>0</v>
      </c>
      <c r="AL20" s="1" t="s">
        <v>185</v>
      </c>
      <c r="AM20" s="1" t="s">
        <v>22</v>
      </c>
      <c r="AN20" s="5">
        <v>44726.90902777778</v>
      </c>
      <c r="AO20" s="1" t="s">
        <v>747</v>
      </c>
      <c r="AP20" s="1" t="s">
        <v>27</v>
      </c>
      <c r="AQ20" s="1" t="s">
        <v>639</v>
      </c>
      <c r="AR20" s="1" t="s">
        <v>27</v>
      </c>
      <c r="AS20" t="s">
        <v>639</v>
      </c>
      <c r="AT20" s="1" t="s">
        <v>27</v>
      </c>
      <c r="AU20" t="s">
        <v>639</v>
      </c>
      <c r="AV20">
        <v>71</v>
      </c>
      <c r="AW20" t="s">
        <v>639</v>
      </c>
      <c r="AX20">
        <v>8</v>
      </c>
      <c r="AY20" t="s">
        <v>639</v>
      </c>
      <c r="AZ20" s="1" t="s">
        <v>27</v>
      </c>
      <c r="BA20" t="s">
        <v>639</v>
      </c>
      <c r="BB20" s="1" t="s">
        <v>27</v>
      </c>
      <c r="BC20" t="s">
        <v>639</v>
      </c>
      <c r="BG20" s="1" t="s">
        <v>739</v>
      </c>
      <c r="BH20" s="5">
        <v>44721.59652777778</v>
      </c>
      <c r="BI20" s="1" t="s">
        <v>22</v>
      </c>
      <c r="BJ20" s="5">
        <v>44726.90902777778</v>
      </c>
      <c r="BK20" s="22">
        <f>COUNTIF(Reporte_Consolidación_2022___Copy[[#This Row],[Estado llamada]],"Realizada")</f>
        <v>1</v>
      </c>
      <c r="BL20" s="22">
        <f>COUNTIF(Reporte_Consolidación_2022___Copy[[#This Row],[Estado RID]],"Realizada")</f>
        <v>1</v>
      </c>
      <c r="BM20" s="22">
        <f>COUNTIF(Reporte_Consolidación_2022___Copy[[#This Row],[Estado Encuesta Directivos]],"Realizada")</f>
        <v>1</v>
      </c>
      <c r="BN20" s="22">
        <f>COUNTIF(Reporte_Consolidación_2022___Copy[[#This Row],[Estado PPT Programa Directivos]],"Realizada")</f>
        <v>1</v>
      </c>
      <c r="BO20" s="22">
        <f>COUNTIF(Reporte_Consolidación_2022___Copy[[#This Row],[Estado PPT Programa Docentes]],"Realizada")</f>
        <v>1</v>
      </c>
      <c r="BP20" s="22">
        <f>COUNTIF(Reporte_Consolidación_2022___Copy[[#This Row],[Estado Encuesta Docentes]],"Realizada")</f>
        <v>1</v>
      </c>
      <c r="BQ20" s="22">
        <f>COUNTIF(Reporte_Consolidación_2022___Copy[[#This Row],[Estado Taller PC Docentes]],"Realizada")</f>
        <v>1</v>
      </c>
      <c r="BR20" s="22">
        <f>COUNTIF(Reporte_Consolidación_2022___Copy[[#This Row],[Estado Encuesta Estudiantes]],"Realizada")</f>
        <v>1</v>
      </c>
      <c r="BS20" s="22">
        <f>COUNTIF(Reporte_Consolidación_2022___Copy[[#This Row],[Estado Infraestructura]],"Realizada")</f>
        <v>1</v>
      </c>
      <c r="BT20" s="22">
        <f>COUNTIF(Reporte_Consolidación_2022___Copy[[#This Row],[Estado Entrevista Líder Área Informática]],"Realizada")</f>
        <v>1</v>
      </c>
      <c r="BU20" s="22">
        <f>IF(Reporte_Consolidación_2022___Copy[[#This Row],[Estado Obs Aula]]="Realizada",1,IF(Reporte_Consolidación_2022___Copy[[#This Row],[Estado Obs Aula]]="NO aplica fichas",1,0))</f>
        <v>1</v>
      </c>
      <c r="BV20" s="22">
        <f>COUNTIF(Reporte_Consolidación_2022___Copy[[#This Row],[Estado Recolección Documental]],"Realizada")</f>
        <v>1</v>
      </c>
      <c r="BX20" s="7">
        <f>COUNTIF(Reporte_Consolidación_2022___Copy[[#This Row],[Nombre Coordinadora]:[Estado Recolección Documental]],"Realizada")</f>
        <v>11</v>
      </c>
      <c r="BY20" s="9">
        <f t="shared" si="0"/>
        <v>0.91666666666666663</v>
      </c>
      <c r="BZ20" s="7">
        <f>IF(Reporte_Consolidación_2022___Copy[[#This Row],[Fecha Visita Día 1]]&gt;=DATE(2022,6,22),1,IF(Reporte_Consolidación_2022___Copy[[#This Row],[Fecha Visita Día 1]]="",2,0))</f>
        <v>0</v>
      </c>
      <c r="CA20" s="7">
        <f>IF(Reporte_Consolidación_2022___Copy[[#This Row],[Fecha Visita Día 2]]&gt;=DATE(2022,6,22),1,IF(Reporte_Consolidación_2022___Copy[[#This Row],[Fecha Visita Día 2]]="",2,0))</f>
        <v>0</v>
      </c>
      <c r="CB20" s="7"/>
      <c r="CC20" s="7"/>
      <c r="CD20" s="7"/>
    </row>
    <row r="21" spans="1:82" x14ac:dyDescent="0.2">
      <c r="A21" s="1" t="s">
        <v>680</v>
      </c>
      <c r="B21" s="1" t="s">
        <v>22</v>
      </c>
      <c r="C21" s="1" t="s">
        <v>134</v>
      </c>
      <c r="D21" s="1" t="s">
        <v>135</v>
      </c>
      <c r="E21" s="1" t="s">
        <v>136</v>
      </c>
      <c r="F21" s="1" t="s">
        <v>141</v>
      </c>
      <c r="G21" s="6">
        <v>173001005661</v>
      </c>
      <c r="H21">
        <v>34</v>
      </c>
      <c r="I21" s="4">
        <v>44663</v>
      </c>
      <c r="J21" s="5">
        <v>0.52222222222222214</v>
      </c>
      <c r="K21" s="1" t="s">
        <v>0</v>
      </c>
      <c r="L21" s="1" t="s">
        <v>744</v>
      </c>
      <c r="M21" s="4">
        <v>44679</v>
      </c>
      <c r="N21" s="4">
        <v>44700</v>
      </c>
      <c r="O21" s="1" t="s">
        <v>738</v>
      </c>
      <c r="P21" s="4">
        <v>44679</v>
      </c>
      <c r="Q21" s="1" t="s">
        <v>0</v>
      </c>
      <c r="R21" s="4">
        <v>44693</v>
      </c>
      <c r="S21" s="1" t="s">
        <v>0</v>
      </c>
      <c r="T21" s="4">
        <v>44709</v>
      </c>
      <c r="U21" s="1" t="s">
        <v>0</v>
      </c>
      <c r="V21" s="4">
        <v>44700</v>
      </c>
      <c r="W21" s="1" t="s">
        <v>0</v>
      </c>
      <c r="X21" s="4">
        <v>44693</v>
      </c>
      <c r="Y21" s="1" t="s">
        <v>0</v>
      </c>
      <c r="Z21" s="4">
        <v>44700</v>
      </c>
      <c r="AA21" s="1" t="s">
        <v>0</v>
      </c>
      <c r="AB21" s="4">
        <v>44693</v>
      </c>
      <c r="AC21" s="1" t="s">
        <v>0</v>
      </c>
      <c r="AD21" s="4">
        <v>44698</v>
      </c>
      <c r="AE21" s="1" t="s">
        <v>0</v>
      </c>
      <c r="AF21" s="4">
        <v>44697</v>
      </c>
      <c r="AG21" s="1" t="s">
        <v>0</v>
      </c>
      <c r="AH21" s="4"/>
      <c r="AI21" s="1" t="s">
        <v>116</v>
      </c>
      <c r="AJ21" s="4">
        <v>44693</v>
      </c>
      <c r="AK21" s="1" t="s">
        <v>0</v>
      </c>
      <c r="AL21" s="1" t="s">
        <v>185</v>
      </c>
      <c r="AM21" s="1" t="s">
        <v>22</v>
      </c>
      <c r="AN21" s="5">
        <v>44713.822222222225</v>
      </c>
      <c r="AO21" s="1" t="s">
        <v>748</v>
      </c>
      <c r="AP21" s="1" t="s">
        <v>27</v>
      </c>
      <c r="AQ21" s="1" t="s">
        <v>639</v>
      </c>
      <c r="AR21" s="1" t="s">
        <v>27</v>
      </c>
      <c r="AS21" t="s">
        <v>639</v>
      </c>
      <c r="AT21" s="1" t="s">
        <v>27</v>
      </c>
      <c r="AU21" t="s">
        <v>639</v>
      </c>
      <c r="AV21">
        <v>122</v>
      </c>
      <c r="AW21" t="s">
        <v>639</v>
      </c>
      <c r="AX21">
        <v>15</v>
      </c>
      <c r="AY21" t="s">
        <v>639</v>
      </c>
      <c r="AZ21" s="1" t="s">
        <v>27</v>
      </c>
      <c r="BA21" t="s">
        <v>639</v>
      </c>
      <c r="BB21" s="1" t="s">
        <v>27</v>
      </c>
      <c r="BC21" t="s">
        <v>639</v>
      </c>
      <c r="BG21" s="1" t="s">
        <v>739</v>
      </c>
      <c r="BH21" s="5">
        <v>44712.731944444444</v>
      </c>
      <c r="BI21" s="1" t="s">
        <v>22</v>
      </c>
      <c r="BJ21" s="5">
        <v>44713.822222222225</v>
      </c>
      <c r="BK21" s="22">
        <f>COUNTIF(Reporte_Consolidación_2022___Copy[[#This Row],[Estado llamada]],"Realizada")</f>
        <v>1</v>
      </c>
      <c r="BL21" s="22">
        <f>COUNTIF(Reporte_Consolidación_2022___Copy[[#This Row],[Estado RID]],"Realizada")</f>
        <v>1</v>
      </c>
      <c r="BM21" s="22">
        <f>COUNTIF(Reporte_Consolidación_2022___Copy[[#This Row],[Estado Encuesta Directivos]],"Realizada")</f>
        <v>1</v>
      </c>
      <c r="BN21" s="22">
        <f>COUNTIF(Reporte_Consolidación_2022___Copy[[#This Row],[Estado PPT Programa Directivos]],"Realizada")</f>
        <v>1</v>
      </c>
      <c r="BO21" s="22">
        <f>COUNTIF(Reporte_Consolidación_2022___Copy[[#This Row],[Estado PPT Programa Docentes]],"Realizada")</f>
        <v>1</v>
      </c>
      <c r="BP21" s="22">
        <f>COUNTIF(Reporte_Consolidación_2022___Copy[[#This Row],[Estado Encuesta Docentes]],"Realizada")</f>
        <v>1</v>
      </c>
      <c r="BQ21" s="22">
        <f>COUNTIF(Reporte_Consolidación_2022___Copy[[#This Row],[Estado Taller PC Docentes]],"Realizada")</f>
        <v>1</v>
      </c>
      <c r="BR21" s="22">
        <f>COUNTIF(Reporte_Consolidación_2022___Copy[[#This Row],[Estado Encuesta Estudiantes]],"Realizada")</f>
        <v>1</v>
      </c>
      <c r="BS21" s="22">
        <f>COUNTIF(Reporte_Consolidación_2022___Copy[[#This Row],[Estado Infraestructura]],"Realizada")</f>
        <v>1</v>
      </c>
      <c r="BT21" s="22">
        <f>COUNTIF(Reporte_Consolidación_2022___Copy[[#This Row],[Estado Entrevista Líder Área Informática]],"Realizada")</f>
        <v>1</v>
      </c>
      <c r="BU21" s="22">
        <f>IF(Reporte_Consolidación_2022___Copy[[#This Row],[Estado Obs Aula]]="Realizada",1,IF(Reporte_Consolidación_2022___Copy[[#This Row],[Estado Obs Aula]]="NO aplica fichas",1,0))</f>
        <v>1</v>
      </c>
      <c r="BV21" s="22">
        <f>COUNTIF(Reporte_Consolidación_2022___Copy[[#This Row],[Estado Recolección Documental]],"Realizada")</f>
        <v>1</v>
      </c>
      <c r="BX21" s="7">
        <f>COUNTIF(Reporte_Consolidación_2022___Copy[[#This Row],[Nombre Coordinadora]:[Estado Recolección Documental]],"Realizada")</f>
        <v>11</v>
      </c>
      <c r="BY21" s="9">
        <f t="shared" si="0"/>
        <v>0.91666666666666663</v>
      </c>
      <c r="BZ21" s="7">
        <f>IF(Reporte_Consolidación_2022___Copy[[#This Row],[Fecha Visita Día 1]]&gt;=DATE(2022,6,22),1,IF(Reporte_Consolidación_2022___Copy[[#This Row],[Fecha Visita Día 1]]="",2,0))</f>
        <v>0</v>
      </c>
      <c r="CA21" s="7">
        <f>IF(Reporte_Consolidación_2022___Copy[[#This Row],[Fecha Visita Día 2]]&gt;=DATE(2022,6,22),1,IF(Reporte_Consolidación_2022___Copy[[#This Row],[Fecha Visita Día 2]]="",2,0))</f>
        <v>0</v>
      </c>
      <c r="CB21" s="7"/>
      <c r="CC21" s="7"/>
      <c r="CD21" s="7"/>
    </row>
    <row r="22" spans="1:82" x14ac:dyDescent="0.2">
      <c r="A22" s="1" t="s">
        <v>680</v>
      </c>
      <c r="B22" s="1" t="s">
        <v>22</v>
      </c>
      <c r="C22" s="1" t="s">
        <v>134</v>
      </c>
      <c r="D22" s="1" t="s">
        <v>135</v>
      </c>
      <c r="E22" s="1" t="s">
        <v>136</v>
      </c>
      <c r="F22" s="1" t="s">
        <v>142</v>
      </c>
      <c r="G22" s="6">
        <v>173001011539</v>
      </c>
      <c r="H22">
        <v>35</v>
      </c>
      <c r="I22" s="4">
        <v>44663</v>
      </c>
      <c r="J22" s="5">
        <v>0.5083333333333333</v>
      </c>
      <c r="K22" s="1" t="s">
        <v>0</v>
      </c>
      <c r="L22" s="1" t="s">
        <v>744</v>
      </c>
      <c r="M22" s="4">
        <v>44671</v>
      </c>
      <c r="N22" s="4">
        <v>44679</v>
      </c>
      <c r="O22" s="1" t="s">
        <v>745</v>
      </c>
      <c r="P22" s="4">
        <v>44671</v>
      </c>
      <c r="Q22" s="1" t="s">
        <v>0</v>
      </c>
      <c r="R22" s="4">
        <v>44646</v>
      </c>
      <c r="S22" s="1" t="s">
        <v>0</v>
      </c>
      <c r="T22" s="4">
        <v>44671</v>
      </c>
      <c r="U22" s="1" t="s">
        <v>0</v>
      </c>
      <c r="V22" s="4">
        <v>44677</v>
      </c>
      <c r="W22" s="1" t="s">
        <v>0</v>
      </c>
      <c r="X22" s="4">
        <v>44679</v>
      </c>
      <c r="Y22" s="1" t="s">
        <v>0</v>
      </c>
      <c r="Z22" s="4">
        <v>44707</v>
      </c>
      <c r="AA22" s="1" t="s">
        <v>0</v>
      </c>
      <c r="AB22" s="4">
        <v>44679</v>
      </c>
      <c r="AC22" s="1" t="s">
        <v>0</v>
      </c>
      <c r="AD22" s="4">
        <v>44679</v>
      </c>
      <c r="AE22" s="1" t="s">
        <v>0</v>
      </c>
      <c r="AF22" s="4">
        <v>44679</v>
      </c>
      <c r="AG22" s="1" t="s">
        <v>0</v>
      </c>
      <c r="AH22" s="4"/>
      <c r="AI22" s="1" t="s">
        <v>116</v>
      </c>
      <c r="AJ22" s="4">
        <v>44679</v>
      </c>
      <c r="AK22" s="1" t="s">
        <v>0</v>
      </c>
      <c r="AL22" s="1" t="s">
        <v>185</v>
      </c>
      <c r="AM22" s="1" t="s">
        <v>739</v>
      </c>
      <c r="AN22" s="5">
        <v>44705.85833333333</v>
      </c>
      <c r="AO22" s="1" t="s">
        <v>749</v>
      </c>
      <c r="AP22" s="1" t="s">
        <v>27</v>
      </c>
      <c r="AQ22" s="1" t="s">
        <v>639</v>
      </c>
      <c r="AR22" s="1" t="s">
        <v>27</v>
      </c>
      <c r="AS22" t="s">
        <v>639</v>
      </c>
      <c r="AT22" s="1" t="s">
        <v>27</v>
      </c>
      <c r="AU22" t="s">
        <v>639</v>
      </c>
      <c r="AV22">
        <v>48</v>
      </c>
      <c r="AW22" t="s">
        <v>639</v>
      </c>
      <c r="AX22">
        <v>25</v>
      </c>
      <c r="AY22" t="s">
        <v>639</v>
      </c>
      <c r="AZ22" s="1" t="s">
        <v>27</v>
      </c>
      <c r="BA22" t="s">
        <v>639</v>
      </c>
      <c r="BB22" s="1" t="s">
        <v>27</v>
      </c>
      <c r="BC22" t="s">
        <v>639</v>
      </c>
      <c r="BF22" t="s">
        <v>983</v>
      </c>
      <c r="BG22" s="1" t="s">
        <v>739</v>
      </c>
      <c r="BH22" s="5">
        <v>44705.85833333333</v>
      </c>
      <c r="BI22" s="1" t="s">
        <v>22</v>
      </c>
      <c r="BJ22" s="5">
        <v>44703.851388888892</v>
      </c>
      <c r="BK22" s="22">
        <f>COUNTIF(Reporte_Consolidación_2022___Copy[[#This Row],[Estado llamada]],"Realizada")</f>
        <v>1</v>
      </c>
      <c r="BL22" s="22">
        <f>COUNTIF(Reporte_Consolidación_2022___Copy[[#This Row],[Estado RID]],"Realizada")</f>
        <v>1</v>
      </c>
      <c r="BM22" s="22">
        <f>COUNTIF(Reporte_Consolidación_2022___Copy[[#This Row],[Estado Encuesta Directivos]],"Realizada")</f>
        <v>1</v>
      </c>
      <c r="BN22" s="22">
        <f>COUNTIF(Reporte_Consolidación_2022___Copy[[#This Row],[Estado PPT Programa Directivos]],"Realizada")</f>
        <v>1</v>
      </c>
      <c r="BO22" s="22">
        <f>COUNTIF(Reporte_Consolidación_2022___Copy[[#This Row],[Estado PPT Programa Docentes]],"Realizada")</f>
        <v>1</v>
      </c>
      <c r="BP22" s="22">
        <f>COUNTIF(Reporte_Consolidación_2022___Copy[[#This Row],[Estado Encuesta Docentes]],"Realizada")</f>
        <v>1</v>
      </c>
      <c r="BQ22" s="22">
        <f>COUNTIF(Reporte_Consolidación_2022___Copy[[#This Row],[Estado Taller PC Docentes]],"Realizada")</f>
        <v>1</v>
      </c>
      <c r="BR22" s="22">
        <f>COUNTIF(Reporte_Consolidación_2022___Copy[[#This Row],[Estado Encuesta Estudiantes]],"Realizada")</f>
        <v>1</v>
      </c>
      <c r="BS22" s="22">
        <f>COUNTIF(Reporte_Consolidación_2022___Copy[[#This Row],[Estado Infraestructura]],"Realizada")</f>
        <v>1</v>
      </c>
      <c r="BT22" s="22">
        <f>COUNTIF(Reporte_Consolidación_2022___Copy[[#This Row],[Estado Entrevista Líder Área Informática]],"Realizada")</f>
        <v>1</v>
      </c>
      <c r="BU22" s="22">
        <f>IF(Reporte_Consolidación_2022___Copy[[#This Row],[Estado Obs Aula]]="Realizada",1,IF(Reporte_Consolidación_2022___Copy[[#This Row],[Estado Obs Aula]]="NO aplica fichas",1,0))</f>
        <v>1</v>
      </c>
      <c r="BV22" s="22">
        <f>COUNTIF(Reporte_Consolidación_2022___Copy[[#This Row],[Estado Recolección Documental]],"Realizada")</f>
        <v>1</v>
      </c>
      <c r="BX22" s="7">
        <f>COUNTIF(Reporte_Consolidación_2022___Copy[[#This Row],[Nombre Coordinadora]:[Estado Recolección Documental]],"Realizada")</f>
        <v>11</v>
      </c>
      <c r="BY22" s="9">
        <f t="shared" si="0"/>
        <v>0.91666666666666663</v>
      </c>
      <c r="BZ22" s="7">
        <f>IF(Reporte_Consolidación_2022___Copy[[#This Row],[Fecha Visita Día 1]]&gt;=DATE(2022,6,22),1,IF(Reporte_Consolidación_2022___Copy[[#This Row],[Fecha Visita Día 1]]="",2,0))</f>
        <v>0</v>
      </c>
      <c r="CA22" s="7">
        <f>IF(Reporte_Consolidación_2022___Copy[[#This Row],[Fecha Visita Día 2]]&gt;=DATE(2022,6,22),1,IF(Reporte_Consolidación_2022___Copy[[#This Row],[Fecha Visita Día 2]]="",2,0))</f>
        <v>0</v>
      </c>
      <c r="CB22" s="7"/>
      <c r="CC22" s="7"/>
      <c r="CD22" s="7"/>
    </row>
    <row r="23" spans="1:82" x14ac:dyDescent="0.2">
      <c r="A23" s="1" t="s">
        <v>680</v>
      </c>
      <c r="B23" s="1" t="s">
        <v>22</v>
      </c>
      <c r="C23" s="1" t="s">
        <v>143</v>
      </c>
      <c r="D23" s="1" t="s">
        <v>144</v>
      </c>
      <c r="E23" s="1" t="s">
        <v>145</v>
      </c>
      <c r="F23" s="1" t="s">
        <v>146</v>
      </c>
      <c r="G23" s="6">
        <v>220001066820</v>
      </c>
      <c r="H23">
        <v>36</v>
      </c>
      <c r="I23" s="4">
        <v>44657</v>
      </c>
      <c r="J23" s="5">
        <v>0.33333333333333326</v>
      </c>
      <c r="K23" s="1" t="s">
        <v>0</v>
      </c>
      <c r="L23" s="1" t="s">
        <v>147</v>
      </c>
      <c r="M23" s="4">
        <v>44683</v>
      </c>
      <c r="N23" s="4">
        <v>44684</v>
      </c>
      <c r="O23" s="1" t="s">
        <v>606</v>
      </c>
      <c r="P23" s="4">
        <v>44683</v>
      </c>
      <c r="Q23" s="1" t="s">
        <v>0</v>
      </c>
      <c r="R23" s="4">
        <v>44684</v>
      </c>
      <c r="S23" s="1" t="s">
        <v>0</v>
      </c>
      <c r="T23" s="4">
        <v>44683</v>
      </c>
      <c r="U23" s="1" t="s">
        <v>0</v>
      </c>
      <c r="V23" s="4">
        <v>44683</v>
      </c>
      <c r="W23" s="1" t="s">
        <v>0</v>
      </c>
      <c r="X23" s="4">
        <v>44683</v>
      </c>
      <c r="Y23" s="1" t="s">
        <v>0</v>
      </c>
      <c r="Z23" s="4">
        <v>44683</v>
      </c>
      <c r="AA23" s="1" t="s">
        <v>0</v>
      </c>
      <c r="AB23" s="4">
        <v>44683</v>
      </c>
      <c r="AC23" s="1" t="s">
        <v>0</v>
      </c>
      <c r="AD23" s="4">
        <v>44684</v>
      </c>
      <c r="AE23" s="1" t="s">
        <v>0</v>
      </c>
      <c r="AF23" s="4">
        <v>44684</v>
      </c>
      <c r="AG23" s="1" t="s">
        <v>0</v>
      </c>
      <c r="AH23" s="4"/>
      <c r="AI23" s="1" t="s">
        <v>116</v>
      </c>
      <c r="AJ23" s="4">
        <v>44684</v>
      </c>
      <c r="AK23" s="1" t="s">
        <v>0</v>
      </c>
      <c r="AL23" s="1" t="s">
        <v>185</v>
      </c>
      <c r="AM23" s="1" t="s">
        <v>22</v>
      </c>
      <c r="AN23" s="5">
        <v>44717.781944444447</v>
      </c>
      <c r="AO23" s="1" t="s">
        <v>149</v>
      </c>
      <c r="AP23" s="1" t="s">
        <v>27</v>
      </c>
      <c r="AQ23" s="1" t="s">
        <v>639</v>
      </c>
      <c r="AR23" s="1" t="s">
        <v>27</v>
      </c>
      <c r="AS23" t="s">
        <v>639</v>
      </c>
      <c r="AT23" s="1" t="s">
        <v>27</v>
      </c>
      <c r="AU23" t="s">
        <v>639</v>
      </c>
      <c r="AV23">
        <v>29</v>
      </c>
      <c r="AW23" t="s">
        <v>639</v>
      </c>
      <c r="AX23">
        <v>47</v>
      </c>
      <c r="AY23" t="s">
        <v>639</v>
      </c>
      <c r="AZ23" s="1" t="s">
        <v>27</v>
      </c>
      <c r="BA23" t="s">
        <v>639</v>
      </c>
      <c r="BB23" s="1" t="s">
        <v>27</v>
      </c>
      <c r="BC23" t="s">
        <v>639</v>
      </c>
      <c r="BG23" s="1" t="s">
        <v>148</v>
      </c>
      <c r="BH23" s="5">
        <v>44713.813194444447</v>
      </c>
      <c r="BI23" s="1" t="s">
        <v>22</v>
      </c>
      <c r="BJ23" s="5">
        <v>44715.777083333334</v>
      </c>
      <c r="BK23" s="22">
        <f>COUNTIF(Reporte_Consolidación_2022___Copy[[#This Row],[Estado llamada]],"Realizada")</f>
        <v>1</v>
      </c>
      <c r="BL23" s="22">
        <f>COUNTIF(Reporte_Consolidación_2022___Copy[[#This Row],[Estado RID]],"Realizada")</f>
        <v>1</v>
      </c>
      <c r="BM23" s="22">
        <f>COUNTIF(Reporte_Consolidación_2022___Copy[[#This Row],[Estado Encuesta Directivos]],"Realizada")</f>
        <v>1</v>
      </c>
      <c r="BN23" s="22">
        <f>COUNTIF(Reporte_Consolidación_2022___Copy[[#This Row],[Estado PPT Programa Directivos]],"Realizada")</f>
        <v>1</v>
      </c>
      <c r="BO23" s="22">
        <f>COUNTIF(Reporte_Consolidación_2022___Copy[[#This Row],[Estado PPT Programa Docentes]],"Realizada")</f>
        <v>1</v>
      </c>
      <c r="BP23" s="22">
        <f>COUNTIF(Reporte_Consolidación_2022___Copy[[#This Row],[Estado Encuesta Docentes]],"Realizada")</f>
        <v>1</v>
      </c>
      <c r="BQ23" s="22">
        <f>COUNTIF(Reporte_Consolidación_2022___Copy[[#This Row],[Estado Taller PC Docentes]],"Realizada")</f>
        <v>1</v>
      </c>
      <c r="BR23" s="22">
        <f>COUNTIF(Reporte_Consolidación_2022___Copy[[#This Row],[Estado Encuesta Estudiantes]],"Realizada")</f>
        <v>1</v>
      </c>
      <c r="BS23" s="22">
        <f>COUNTIF(Reporte_Consolidación_2022___Copy[[#This Row],[Estado Infraestructura]],"Realizada")</f>
        <v>1</v>
      </c>
      <c r="BT23" s="22">
        <f>COUNTIF(Reporte_Consolidación_2022___Copy[[#This Row],[Estado Entrevista Líder Área Informática]],"Realizada")</f>
        <v>1</v>
      </c>
      <c r="BU23" s="22">
        <f>IF(Reporte_Consolidación_2022___Copy[[#This Row],[Estado Obs Aula]]="Realizada",1,IF(Reporte_Consolidación_2022___Copy[[#This Row],[Estado Obs Aula]]="NO aplica fichas",1,0))</f>
        <v>1</v>
      </c>
      <c r="BV23" s="22">
        <f>COUNTIF(Reporte_Consolidación_2022___Copy[[#This Row],[Estado Recolección Documental]],"Realizada")</f>
        <v>1</v>
      </c>
      <c r="BX23" s="7">
        <f>COUNTIF(Reporte_Consolidación_2022___Copy[[#This Row],[Nombre Coordinadora]:[Estado Recolección Documental]],"Realizada")</f>
        <v>11</v>
      </c>
      <c r="BY23" s="9">
        <f t="shared" si="0"/>
        <v>0.91666666666666663</v>
      </c>
      <c r="BZ23" s="7">
        <f>IF(Reporte_Consolidación_2022___Copy[[#This Row],[Fecha Visita Día 1]]&gt;=DATE(2022,6,22),1,IF(Reporte_Consolidación_2022___Copy[[#This Row],[Fecha Visita Día 1]]="",2,0))</f>
        <v>0</v>
      </c>
      <c r="CA23" s="7">
        <f>IF(Reporte_Consolidación_2022___Copy[[#This Row],[Fecha Visita Día 2]]&gt;=DATE(2022,6,22),1,IF(Reporte_Consolidación_2022___Copy[[#This Row],[Fecha Visita Día 2]]="",2,0))</f>
        <v>0</v>
      </c>
      <c r="CB23" s="7"/>
      <c r="CC23" s="7"/>
      <c r="CD23" s="7"/>
    </row>
    <row r="24" spans="1:82" x14ac:dyDescent="0.2">
      <c r="A24" s="1" t="s">
        <v>680</v>
      </c>
      <c r="B24" s="1" t="s">
        <v>22</v>
      </c>
      <c r="C24" s="1" t="s">
        <v>143</v>
      </c>
      <c r="D24" s="1" t="s">
        <v>144</v>
      </c>
      <c r="E24" s="1" t="s">
        <v>145</v>
      </c>
      <c r="F24" s="1" t="s">
        <v>150</v>
      </c>
      <c r="G24" s="6">
        <v>120001800006</v>
      </c>
      <c r="H24">
        <v>37</v>
      </c>
      <c r="I24" s="4">
        <v>44657</v>
      </c>
      <c r="J24" s="5">
        <v>0.34722222222222232</v>
      </c>
      <c r="K24" s="1" t="s">
        <v>0</v>
      </c>
      <c r="L24" s="1" t="s">
        <v>147</v>
      </c>
      <c r="M24" s="4">
        <v>44693</v>
      </c>
      <c r="N24" s="4">
        <v>44694</v>
      </c>
      <c r="O24" s="1" t="s">
        <v>607</v>
      </c>
      <c r="P24" s="4">
        <v>44693</v>
      </c>
      <c r="Q24" s="1" t="s">
        <v>0</v>
      </c>
      <c r="R24" s="4">
        <v>44693</v>
      </c>
      <c r="S24" s="1" t="s">
        <v>0</v>
      </c>
      <c r="T24" s="4">
        <v>44693</v>
      </c>
      <c r="U24" s="1" t="s">
        <v>0</v>
      </c>
      <c r="V24" s="4">
        <v>44694</v>
      </c>
      <c r="W24" s="1" t="s">
        <v>0</v>
      </c>
      <c r="X24" s="4">
        <v>44693</v>
      </c>
      <c r="Y24" s="1" t="s">
        <v>0</v>
      </c>
      <c r="Z24" s="4">
        <v>44693</v>
      </c>
      <c r="AA24" s="1" t="s">
        <v>0</v>
      </c>
      <c r="AB24" s="4">
        <v>44693</v>
      </c>
      <c r="AC24" s="1" t="s">
        <v>0</v>
      </c>
      <c r="AD24" s="4">
        <v>44693</v>
      </c>
      <c r="AE24" s="1" t="s">
        <v>0</v>
      </c>
      <c r="AF24" s="4">
        <v>44693</v>
      </c>
      <c r="AG24" s="1" t="s">
        <v>0</v>
      </c>
      <c r="AH24" s="4"/>
      <c r="AI24" s="1" t="s">
        <v>116</v>
      </c>
      <c r="AJ24" s="4">
        <v>44693</v>
      </c>
      <c r="AK24" s="1" t="s">
        <v>0</v>
      </c>
      <c r="AL24" s="1" t="s">
        <v>185</v>
      </c>
      <c r="AM24" s="1" t="s">
        <v>22</v>
      </c>
      <c r="AN24" s="5">
        <v>44717.781944444447</v>
      </c>
      <c r="AO24" s="1" t="s">
        <v>151</v>
      </c>
      <c r="AP24" s="1" t="s">
        <v>27</v>
      </c>
      <c r="AQ24" s="1" t="s">
        <v>639</v>
      </c>
      <c r="AR24" s="1" t="s">
        <v>27</v>
      </c>
      <c r="AS24" t="s">
        <v>639</v>
      </c>
      <c r="AT24" s="1" t="s">
        <v>27</v>
      </c>
      <c r="AU24" t="s">
        <v>639</v>
      </c>
      <c r="AV24">
        <v>68</v>
      </c>
      <c r="AW24" t="s">
        <v>639</v>
      </c>
      <c r="AX24">
        <v>9</v>
      </c>
      <c r="AY24" t="s">
        <v>639</v>
      </c>
      <c r="AZ24" s="1" t="s">
        <v>27</v>
      </c>
      <c r="BA24" t="s">
        <v>639</v>
      </c>
      <c r="BB24" s="1" t="s">
        <v>27</v>
      </c>
      <c r="BC24" t="s">
        <v>639</v>
      </c>
      <c r="BG24" s="1" t="s">
        <v>148</v>
      </c>
      <c r="BH24" s="5">
        <v>44708.410416666666</v>
      </c>
      <c r="BI24" s="1" t="s">
        <v>22</v>
      </c>
      <c r="BJ24" s="5">
        <v>44708.401388888888</v>
      </c>
      <c r="BK24" s="22">
        <f>COUNTIF(Reporte_Consolidación_2022___Copy[[#This Row],[Estado llamada]],"Realizada")</f>
        <v>1</v>
      </c>
      <c r="BL24" s="22">
        <f>COUNTIF(Reporte_Consolidación_2022___Copy[[#This Row],[Estado RID]],"Realizada")</f>
        <v>1</v>
      </c>
      <c r="BM24" s="22">
        <f>COUNTIF(Reporte_Consolidación_2022___Copy[[#This Row],[Estado Encuesta Directivos]],"Realizada")</f>
        <v>1</v>
      </c>
      <c r="BN24" s="22">
        <f>COUNTIF(Reporte_Consolidación_2022___Copy[[#This Row],[Estado PPT Programa Directivos]],"Realizada")</f>
        <v>1</v>
      </c>
      <c r="BO24" s="22">
        <f>COUNTIF(Reporte_Consolidación_2022___Copy[[#This Row],[Estado PPT Programa Docentes]],"Realizada")</f>
        <v>1</v>
      </c>
      <c r="BP24" s="22">
        <f>COUNTIF(Reporte_Consolidación_2022___Copy[[#This Row],[Estado Encuesta Docentes]],"Realizada")</f>
        <v>1</v>
      </c>
      <c r="BQ24" s="22">
        <f>COUNTIF(Reporte_Consolidación_2022___Copy[[#This Row],[Estado Taller PC Docentes]],"Realizada")</f>
        <v>1</v>
      </c>
      <c r="BR24" s="22">
        <f>COUNTIF(Reporte_Consolidación_2022___Copy[[#This Row],[Estado Encuesta Estudiantes]],"Realizada")</f>
        <v>1</v>
      </c>
      <c r="BS24" s="22">
        <f>COUNTIF(Reporte_Consolidación_2022___Copy[[#This Row],[Estado Infraestructura]],"Realizada")</f>
        <v>1</v>
      </c>
      <c r="BT24" s="22">
        <f>COUNTIF(Reporte_Consolidación_2022___Copy[[#This Row],[Estado Entrevista Líder Área Informática]],"Realizada")</f>
        <v>1</v>
      </c>
      <c r="BU24" s="22">
        <f>IF(Reporte_Consolidación_2022___Copy[[#This Row],[Estado Obs Aula]]="Realizada",1,IF(Reporte_Consolidación_2022___Copy[[#This Row],[Estado Obs Aula]]="NO aplica fichas",1,0))</f>
        <v>1</v>
      </c>
      <c r="BV24" s="22">
        <f>COUNTIF(Reporte_Consolidación_2022___Copy[[#This Row],[Estado Recolección Documental]],"Realizada")</f>
        <v>1</v>
      </c>
      <c r="BX24" s="7">
        <f>COUNTIF(Reporte_Consolidación_2022___Copy[[#This Row],[Nombre Coordinadora]:[Estado Recolección Documental]],"Realizada")</f>
        <v>11</v>
      </c>
      <c r="BY24" s="9">
        <f t="shared" si="0"/>
        <v>0.91666666666666663</v>
      </c>
      <c r="BZ24" s="7">
        <f>IF(Reporte_Consolidación_2022___Copy[[#This Row],[Fecha Visita Día 1]]&gt;=DATE(2022,6,22),1,IF(Reporte_Consolidación_2022___Copy[[#This Row],[Fecha Visita Día 1]]="",2,0))</f>
        <v>0</v>
      </c>
      <c r="CA24" s="7">
        <f>IF(Reporte_Consolidación_2022___Copy[[#This Row],[Fecha Visita Día 2]]&gt;=DATE(2022,6,22),1,IF(Reporte_Consolidación_2022___Copy[[#This Row],[Fecha Visita Día 2]]="",2,0))</f>
        <v>0</v>
      </c>
      <c r="CB24" s="7"/>
      <c r="CC24" s="7"/>
      <c r="CD24" s="7"/>
    </row>
    <row r="25" spans="1:82" x14ac:dyDescent="0.2">
      <c r="A25" s="1" t="s">
        <v>680</v>
      </c>
      <c r="B25" s="1" t="s">
        <v>22</v>
      </c>
      <c r="C25" s="1" t="s">
        <v>143</v>
      </c>
      <c r="D25" s="1" t="s">
        <v>144</v>
      </c>
      <c r="E25" s="1" t="s">
        <v>145</v>
      </c>
      <c r="F25" s="1" t="s">
        <v>900</v>
      </c>
      <c r="G25" s="6">
        <v>120001066787</v>
      </c>
      <c r="H25">
        <v>38</v>
      </c>
      <c r="I25" s="4">
        <v>44662</v>
      </c>
      <c r="J25" s="5">
        <v>0.36111111111111116</v>
      </c>
      <c r="K25" s="1" t="s">
        <v>0</v>
      </c>
      <c r="L25" s="1" t="s">
        <v>901</v>
      </c>
      <c r="M25" s="4">
        <v>44698</v>
      </c>
      <c r="N25" s="4">
        <v>44699</v>
      </c>
      <c r="O25" s="1" t="s">
        <v>608</v>
      </c>
      <c r="P25" s="4">
        <v>44698</v>
      </c>
      <c r="Q25" s="1" t="s">
        <v>0</v>
      </c>
      <c r="R25" s="4">
        <v>44698</v>
      </c>
      <c r="S25" s="1" t="s">
        <v>0</v>
      </c>
      <c r="T25" s="4">
        <v>44698</v>
      </c>
      <c r="U25" s="1" t="s">
        <v>0</v>
      </c>
      <c r="V25" s="4">
        <v>44698</v>
      </c>
      <c r="W25" s="1" t="s">
        <v>0</v>
      </c>
      <c r="X25" s="4">
        <v>44699</v>
      </c>
      <c r="Y25" s="1" t="s">
        <v>0</v>
      </c>
      <c r="Z25" s="4">
        <v>44698</v>
      </c>
      <c r="AA25" s="1" t="s">
        <v>0</v>
      </c>
      <c r="AB25" s="4">
        <v>44699</v>
      </c>
      <c r="AC25" s="1" t="s">
        <v>0</v>
      </c>
      <c r="AD25" s="4">
        <v>44698</v>
      </c>
      <c r="AE25" s="1" t="s">
        <v>0</v>
      </c>
      <c r="AF25" s="4">
        <v>44699</v>
      </c>
      <c r="AG25" s="1" t="s">
        <v>0</v>
      </c>
      <c r="AH25" s="4"/>
      <c r="AI25" s="1" t="s">
        <v>116</v>
      </c>
      <c r="AJ25" s="4">
        <v>44698</v>
      </c>
      <c r="AK25" s="1" t="s">
        <v>0</v>
      </c>
      <c r="AL25" s="1" t="s">
        <v>185</v>
      </c>
      <c r="AM25" s="1" t="s">
        <v>22</v>
      </c>
      <c r="AN25" s="5">
        <v>44717.781944444447</v>
      </c>
      <c r="AO25" s="1" t="s">
        <v>152</v>
      </c>
      <c r="AP25" s="1" t="s">
        <v>27</v>
      </c>
      <c r="AQ25" s="1" t="s">
        <v>639</v>
      </c>
      <c r="AR25" s="1" t="s">
        <v>27</v>
      </c>
      <c r="AS25" t="s">
        <v>639</v>
      </c>
      <c r="AT25" s="1" t="s">
        <v>27</v>
      </c>
      <c r="AU25" t="s">
        <v>639</v>
      </c>
      <c r="AV25">
        <v>83</v>
      </c>
      <c r="AW25" t="s">
        <v>639</v>
      </c>
      <c r="AX25">
        <v>36</v>
      </c>
      <c r="AY25" t="s">
        <v>639</v>
      </c>
      <c r="AZ25" s="1" t="s">
        <v>27</v>
      </c>
      <c r="BA25" t="s">
        <v>639</v>
      </c>
      <c r="BB25" s="1" t="s">
        <v>27</v>
      </c>
      <c r="BC25" t="s">
        <v>639</v>
      </c>
      <c r="BG25" s="1" t="s">
        <v>148</v>
      </c>
      <c r="BH25" s="5">
        <v>44708.411805555559</v>
      </c>
      <c r="BI25" s="1" t="s">
        <v>22</v>
      </c>
      <c r="BJ25" s="5">
        <v>44712.416666666664</v>
      </c>
      <c r="BK25" s="22">
        <f>COUNTIF(Reporte_Consolidación_2022___Copy[[#This Row],[Estado llamada]],"Realizada")</f>
        <v>1</v>
      </c>
      <c r="BL25" s="22">
        <f>COUNTIF(Reporte_Consolidación_2022___Copy[[#This Row],[Estado RID]],"Realizada")</f>
        <v>1</v>
      </c>
      <c r="BM25" s="22">
        <f>COUNTIF(Reporte_Consolidación_2022___Copy[[#This Row],[Estado Encuesta Directivos]],"Realizada")</f>
        <v>1</v>
      </c>
      <c r="BN25" s="22">
        <f>COUNTIF(Reporte_Consolidación_2022___Copy[[#This Row],[Estado PPT Programa Directivos]],"Realizada")</f>
        <v>1</v>
      </c>
      <c r="BO25" s="22">
        <f>COUNTIF(Reporte_Consolidación_2022___Copy[[#This Row],[Estado PPT Programa Docentes]],"Realizada")</f>
        <v>1</v>
      </c>
      <c r="BP25" s="22">
        <f>COUNTIF(Reporte_Consolidación_2022___Copy[[#This Row],[Estado Encuesta Docentes]],"Realizada")</f>
        <v>1</v>
      </c>
      <c r="BQ25" s="22">
        <f>COUNTIF(Reporte_Consolidación_2022___Copy[[#This Row],[Estado Taller PC Docentes]],"Realizada")</f>
        <v>1</v>
      </c>
      <c r="BR25" s="22">
        <f>COUNTIF(Reporte_Consolidación_2022___Copy[[#This Row],[Estado Encuesta Estudiantes]],"Realizada")</f>
        <v>1</v>
      </c>
      <c r="BS25" s="22">
        <f>COUNTIF(Reporte_Consolidación_2022___Copy[[#This Row],[Estado Infraestructura]],"Realizada")</f>
        <v>1</v>
      </c>
      <c r="BT25" s="22">
        <f>COUNTIF(Reporte_Consolidación_2022___Copy[[#This Row],[Estado Entrevista Líder Área Informática]],"Realizada")</f>
        <v>1</v>
      </c>
      <c r="BU25" s="22">
        <f>IF(Reporte_Consolidación_2022___Copy[[#This Row],[Estado Obs Aula]]="Realizada",1,IF(Reporte_Consolidación_2022___Copy[[#This Row],[Estado Obs Aula]]="NO aplica fichas",1,0))</f>
        <v>1</v>
      </c>
      <c r="BV25" s="22">
        <f>COUNTIF(Reporte_Consolidación_2022___Copy[[#This Row],[Estado Recolección Documental]],"Realizada")</f>
        <v>1</v>
      </c>
      <c r="BX25" s="7">
        <f>COUNTIF(Reporte_Consolidación_2022___Copy[[#This Row],[Nombre Coordinadora]:[Estado Recolección Documental]],"Realizada")</f>
        <v>11</v>
      </c>
      <c r="BY25" s="9">
        <f t="shared" si="0"/>
        <v>0.91666666666666663</v>
      </c>
      <c r="BZ25" s="7">
        <f>IF(Reporte_Consolidación_2022___Copy[[#This Row],[Fecha Visita Día 1]]&gt;=DATE(2022,6,22),1,IF(Reporte_Consolidación_2022___Copy[[#This Row],[Fecha Visita Día 1]]="",2,0))</f>
        <v>0</v>
      </c>
      <c r="CA25" s="7">
        <f>IF(Reporte_Consolidación_2022___Copy[[#This Row],[Fecha Visita Día 2]]&gt;=DATE(2022,6,22),1,IF(Reporte_Consolidación_2022___Copy[[#This Row],[Fecha Visita Día 2]]="",2,0))</f>
        <v>0</v>
      </c>
      <c r="CB25" s="7"/>
      <c r="CC25" s="7"/>
      <c r="CD25" s="7"/>
    </row>
    <row r="26" spans="1:82" x14ac:dyDescent="0.2">
      <c r="A26" s="1" t="s">
        <v>680</v>
      </c>
      <c r="B26" s="1" t="s">
        <v>22</v>
      </c>
      <c r="C26" s="1" t="s">
        <v>143</v>
      </c>
      <c r="D26" s="1" t="s">
        <v>144</v>
      </c>
      <c r="E26" s="1" t="s">
        <v>145</v>
      </c>
      <c r="F26" s="1" t="s">
        <v>153</v>
      </c>
      <c r="G26" s="6">
        <v>120001000115</v>
      </c>
      <c r="H26">
        <v>39</v>
      </c>
      <c r="I26" s="4">
        <v>44657</v>
      </c>
      <c r="J26" s="5">
        <v>0.375</v>
      </c>
      <c r="K26" s="1" t="s">
        <v>0</v>
      </c>
      <c r="L26" s="1" t="s">
        <v>154</v>
      </c>
      <c r="M26" s="4">
        <v>44691</v>
      </c>
      <c r="N26" s="4">
        <v>44692</v>
      </c>
      <c r="O26" s="1" t="s">
        <v>609</v>
      </c>
      <c r="P26" s="4">
        <v>44691</v>
      </c>
      <c r="Q26" s="1" t="s">
        <v>0</v>
      </c>
      <c r="R26" s="4">
        <v>44691</v>
      </c>
      <c r="S26" s="1" t="s">
        <v>0</v>
      </c>
      <c r="T26" s="4">
        <v>44691</v>
      </c>
      <c r="U26" s="1" t="s">
        <v>0</v>
      </c>
      <c r="V26" s="4">
        <v>44692</v>
      </c>
      <c r="W26" s="1" t="s">
        <v>0</v>
      </c>
      <c r="X26" s="4">
        <v>44691</v>
      </c>
      <c r="Y26" s="1" t="s">
        <v>0</v>
      </c>
      <c r="Z26" s="4">
        <v>44691</v>
      </c>
      <c r="AA26" s="1" t="s">
        <v>0</v>
      </c>
      <c r="AB26" s="4">
        <v>44692</v>
      </c>
      <c r="AC26" s="1" t="s">
        <v>0</v>
      </c>
      <c r="AD26" s="4">
        <v>44692</v>
      </c>
      <c r="AE26" s="1" t="s">
        <v>0</v>
      </c>
      <c r="AF26" s="4">
        <v>44692</v>
      </c>
      <c r="AG26" s="1" t="s">
        <v>0</v>
      </c>
      <c r="AH26" s="4"/>
      <c r="AI26" s="1" t="s">
        <v>116</v>
      </c>
      <c r="AJ26" s="4">
        <v>44691</v>
      </c>
      <c r="AK26" s="1" t="s">
        <v>0</v>
      </c>
      <c r="AL26" s="1" t="s">
        <v>185</v>
      </c>
      <c r="AM26" s="1" t="s">
        <v>22</v>
      </c>
      <c r="AN26" s="5">
        <v>44717.781944444447</v>
      </c>
      <c r="AO26" s="1" t="s">
        <v>155</v>
      </c>
      <c r="AP26" s="1" t="s">
        <v>27</v>
      </c>
      <c r="AQ26" s="1" t="s">
        <v>639</v>
      </c>
      <c r="AR26" s="1" t="s">
        <v>27</v>
      </c>
      <c r="AS26" t="s">
        <v>639</v>
      </c>
      <c r="AT26" s="1" t="s">
        <v>27</v>
      </c>
      <c r="AU26" t="s">
        <v>639</v>
      </c>
      <c r="AV26">
        <v>232</v>
      </c>
      <c r="AW26" t="s">
        <v>639</v>
      </c>
      <c r="AX26">
        <v>75</v>
      </c>
      <c r="AY26" t="s">
        <v>639</v>
      </c>
      <c r="AZ26" s="1" t="s">
        <v>27</v>
      </c>
      <c r="BA26" t="s">
        <v>639</v>
      </c>
      <c r="BB26" s="1" t="s">
        <v>27</v>
      </c>
      <c r="BC26" t="s">
        <v>639</v>
      </c>
      <c r="BG26" s="1" t="s">
        <v>148</v>
      </c>
      <c r="BH26" s="5">
        <v>44708.411111111112</v>
      </c>
      <c r="BI26" s="1" t="s">
        <v>22</v>
      </c>
      <c r="BJ26" s="5">
        <v>44712.415277777778</v>
      </c>
      <c r="BK26" s="22">
        <f>COUNTIF(Reporte_Consolidación_2022___Copy[[#This Row],[Estado llamada]],"Realizada")</f>
        <v>1</v>
      </c>
      <c r="BL26" s="22">
        <f>COUNTIF(Reporte_Consolidación_2022___Copy[[#This Row],[Estado RID]],"Realizada")</f>
        <v>1</v>
      </c>
      <c r="BM26" s="22">
        <f>COUNTIF(Reporte_Consolidación_2022___Copy[[#This Row],[Estado Encuesta Directivos]],"Realizada")</f>
        <v>1</v>
      </c>
      <c r="BN26" s="22">
        <f>COUNTIF(Reporte_Consolidación_2022___Copy[[#This Row],[Estado PPT Programa Directivos]],"Realizada")</f>
        <v>1</v>
      </c>
      <c r="BO26" s="22">
        <f>COUNTIF(Reporte_Consolidación_2022___Copy[[#This Row],[Estado PPT Programa Docentes]],"Realizada")</f>
        <v>1</v>
      </c>
      <c r="BP26" s="22">
        <f>COUNTIF(Reporte_Consolidación_2022___Copy[[#This Row],[Estado Encuesta Docentes]],"Realizada")</f>
        <v>1</v>
      </c>
      <c r="BQ26" s="22">
        <f>COUNTIF(Reporte_Consolidación_2022___Copy[[#This Row],[Estado Taller PC Docentes]],"Realizada")</f>
        <v>1</v>
      </c>
      <c r="BR26" s="22">
        <f>COUNTIF(Reporte_Consolidación_2022___Copy[[#This Row],[Estado Encuesta Estudiantes]],"Realizada")</f>
        <v>1</v>
      </c>
      <c r="BS26" s="22">
        <f>COUNTIF(Reporte_Consolidación_2022___Copy[[#This Row],[Estado Infraestructura]],"Realizada")</f>
        <v>1</v>
      </c>
      <c r="BT26" s="22">
        <f>COUNTIF(Reporte_Consolidación_2022___Copy[[#This Row],[Estado Entrevista Líder Área Informática]],"Realizada")</f>
        <v>1</v>
      </c>
      <c r="BU26" s="22">
        <f>IF(Reporte_Consolidación_2022___Copy[[#This Row],[Estado Obs Aula]]="Realizada",1,IF(Reporte_Consolidación_2022___Copy[[#This Row],[Estado Obs Aula]]="NO aplica fichas",1,0))</f>
        <v>1</v>
      </c>
      <c r="BV26" s="22">
        <f>COUNTIF(Reporte_Consolidación_2022___Copy[[#This Row],[Estado Recolección Documental]],"Realizada")</f>
        <v>1</v>
      </c>
      <c r="BX26" s="7">
        <f>COUNTIF(Reporte_Consolidación_2022___Copy[[#This Row],[Nombre Coordinadora]:[Estado Recolección Documental]],"Realizada")</f>
        <v>11</v>
      </c>
      <c r="BY26" s="9">
        <f t="shared" si="0"/>
        <v>0.91666666666666663</v>
      </c>
      <c r="BZ26" s="7">
        <f>IF(Reporte_Consolidación_2022___Copy[[#This Row],[Fecha Visita Día 1]]&gt;=DATE(2022,6,22),1,IF(Reporte_Consolidación_2022___Copy[[#This Row],[Fecha Visita Día 1]]="",2,0))</f>
        <v>0</v>
      </c>
      <c r="CA26" s="7">
        <f>IF(Reporte_Consolidación_2022___Copy[[#This Row],[Fecha Visita Día 2]]&gt;=DATE(2022,6,22),1,IF(Reporte_Consolidación_2022___Copy[[#This Row],[Fecha Visita Día 2]]="",2,0))</f>
        <v>0</v>
      </c>
      <c r="CB26" s="7"/>
      <c r="CC26" s="7"/>
      <c r="CD26" s="7"/>
    </row>
    <row r="27" spans="1:82" x14ac:dyDescent="0.2">
      <c r="A27" s="1" t="s">
        <v>680</v>
      </c>
      <c r="B27" s="1" t="s">
        <v>22</v>
      </c>
      <c r="C27" s="1" t="s">
        <v>143</v>
      </c>
      <c r="D27" s="1" t="s">
        <v>144</v>
      </c>
      <c r="E27" s="1" t="s">
        <v>145</v>
      </c>
      <c r="F27" s="1" t="s">
        <v>156</v>
      </c>
      <c r="G27" s="6">
        <v>120001068691</v>
      </c>
      <c r="H27">
        <v>40</v>
      </c>
      <c r="I27" s="4">
        <v>44657</v>
      </c>
      <c r="J27" s="5">
        <v>0.38888888888888884</v>
      </c>
      <c r="K27" s="1" t="s">
        <v>0</v>
      </c>
      <c r="L27" s="1" t="s">
        <v>147</v>
      </c>
      <c r="M27" s="4">
        <v>44694</v>
      </c>
      <c r="N27" s="4">
        <v>44697</v>
      </c>
      <c r="O27" s="1" t="s">
        <v>610</v>
      </c>
      <c r="P27" s="4">
        <v>44694</v>
      </c>
      <c r="Q27" s="1" t="s">
        <v>0</v>
      </c>
      <c r="R27" s="4">
        <v>44694</v>
      </c>
      <c r="S27" s="1" t="s">
        <v>0</v>
      </c>
      <c r="T27" s="4">
        <v>44694</v>
      </c>
      <c r="U27" s="1" t="s">
        <v>0</v>
      </c>
      <c r="V27" s="4">
        <v>44697</v>
      </c>
      <c r="W27" s="1" t="s">
        <v>0</v>
      </c>
      <c r="X27" s="4">
        <v>44697</v>
      </c>
      <c r="Y27" s="1" t="s">
        <v>0</v>
      </c>
      <c r="Z27" s="4">
        <v>44694</v>
      </c>
      <c r="AA27" s="1" t="s">
        <v>0</v>
      </c>
      <c r="AB27" s="4">
        <v>44694</v>
      </c>
      <c r="AC27" s="1" t="s">
        <v>0</v>
      </c>
      <c r="AD27" s="4">
        <v>44694</v>
      </c>
      <c r="AE27" s="1" t="s">
        <v>0</v>
      </c>
      <c r="AF27" s="4">
        <v>44694</v>
      </c>
      <c r="AG27" s="1" t="s">
        <v>0</v>
      </c>
      <c r="AH27" s="4"/>
      <c r="AI27" s="1" t="s">
        <v>116</v>
      </c>
      <c r="AJ27" s="4">
        <v>44697</v>
      </c>
      <c r="AK27" s="1" t="s">
        <v>0</v>
      </c>
      <c r="AL27" s="1" t="s">
        <v>185</v>
      </c>
      <c r="AM27" s="1" t="s">
        <v>22</v>
      </c>
      <c r="AN27" s="5">
        <v>44717.781944444447</v>
      </c>
      <c r="AO27" s="1" t="s">
        <v>157</v>
      </c>
      <c r="AP27" s="1" t="s">
        <v>27</v>
      </c>
      <c r="AQ27" s="1" t="s">
        <v>639</v>
      </c>
      <c r="AR27" s="1" t="s">
        <v>27</v>
      </c>
      <c r="AS27" t="s">
        <v>639</v>
      </c>
      <c r="AT27" s="1" t="s">
        <v>27</v>
      </c>
      <c r="AU27" t="s">
        <v>639</v>
      </c>
      <c r="AV27">
        <v>74</v>
      </c>
      <c r="AW27" t="s">
        <v>639</v>
      </c>
      <c r="AX27">
        <v>31</v>
      </c>
      <c r="AY27" t="s">
        <v>639</v>
      </c>
      <c r="AZ27" s="1" t="s">
        <v>27</v>
      </c>
      <c r="BA27" t="s">
        <v>856</v>
      </c>
      <c r="BB27" s="1" t="s">
        <v>27</v>
      </c>
      <c r="BC27" t="s">
        <v>639</v>
      </c>
      <c r="BG27" s="1" t="s">
        <v>148</v>
      </c>
      <c r="BH27" s="5">
        <v>44708.404861111114</v>
      </c>
      <c r="BI27" s="1" t="s">
        <v>22</v>
      </c>
      <c r="BJ27" s="5">
        <v>44712.416666666664</v>
      </c>
      <c r="BK27" s="22">
        <f>COUNTIF(Reporte_Consolidación_2022___Copy[[#This Row],[Estado llamada]],"Realizada")</f>
        <v>1</v>
      </c>
      <c r="BL27" s="22">
        <f>COUNTIF(Reporte_Consolidación_2022___Copy[[#This Row],[Estado RID]],"Realizada")</f>
        <v>1</v>
      </c>
      <c r="BM27" s="22">
        <f>COUNTIF(Reporte_Consolidación_2022___Copy[[#This Row],[Estado Encuesta Directivos]],"Realizada")</f>
        <v>1</v>
      </c>
      <c r="BN27" s="22">
        <f>COUNTIF(Reporte_Consolidación_2022___Copy[[#This Row],[Estado PPT Programa Directivos]],"Realizada")</f>
        <v>1</v>
      </c>
      <c r="BO27" s="22">
        <f>COUNTIF(Reporte_Consolidación_2022___Copy[[#This Row],[Estado PPT Programa Docentes]],"Realizada")</f>
        <v>1</v>
      </c>
      <c r="BP27" s="22">
        <f>COUNTIF(Reporte_Consolidación_2022___Copy[[#This Row],[Estado Encuesta Docentes]],"Realizada")</f>
        <v>1</v>
      </c>
      <c r="BQ27" s="22">
        <f>COUNTIF(Reporte_Consolidación_2022___Copy[[#This Row],[Estado Taller PC Docentes]],"Realizada")</f>
        <v>1</v>
      </c>
      <c r="BR27" s="22">
        <f>COUNTIF(Reporte_Consolidación_2022___Copy[[#This Row],[Estado Encuesta Estudiantes]],"Realizada")</f>
        <v>1</v>
      </c>
      <c r="BS27" s="22">
        <f>COUNTIF(Reporte_Consolidación_2022___Copy[[#This Row],[Estado Infraestructura]],"Realizada")</f>
        <v>1</v>
      </c>
      <c r="BT27" s="22">
        <f>COUNTIF(Reporte_Consolidación_2022___Copy[[#This Row],[Estado Entrevista Líder Área Informática]],"Realizada")</f>
        <v>1</v>
      </c>
      <c r="BU27" s="22">
        <f>IF(Reporte_Consolidación_2022___Copy[[#This Row],[Estado Obs Aula]]="Realizada",1,IF(Reporte_Consolidación_2022___Copy[[#This Row],[Estado Obs Aula]]="NO aplica fichas",1,0))</f>
        <v>1</v>
      </c>
      <c r="BV27" s="22">
        <f>COUNTIF(Reporte_Consolidación_2022___Copy[[#This Row],[Estado Recolección Documental]],"Realizada")</f>
        <v>1</v>
      </c>
      <c r="BX27" s="7">
        <f>COUNTIF(Reporte_Consolidación_2022___Copy[[#This Row],[Nombre Coordinadora]:[Estado Recolección Documental]],"Realizada")</f>
        <v>11</v>
      </c>
      <c r="BY27" s="9">
        <f t="shared" si="0"/>
        <v>0.91666666666666663</v>
      </c>
      <c r="BZ27" s="7">
        <f>IF(Reporte_Consolidación_2022___Copy[[#This Row],[Fecha Visita Día 1]]&gt;=DATE(2022,6,22),1,IF(Reporte_Consolidación_2022___Copy[[#This Row],[Fecha Visita Día 1]]="",2,0))</f>
        <v>0</v>
      </c>
      <c r="CA27" s="7">
        <f>IF(Reporte_Consolidación_2022___Copy[[#This Row],[Fecha Visita Día 2]]&gt;=DATE(2022,6,22),1,IF(Reporte_Consolidación_2022___Copy[[#This Row],[Fecha Visita Día 2]]="",2,0))</f>
        <v>0</v>
      </c>
      <c r="CB27" s="7"/>
      <c r="CC27" s="7"/>
      <c r="CD27" s="7"/>
    </row>
    <row r="28" spans="1:82" x14ac:dyDescent="0.2">
      <c r="A28" s="1" t="s">
        <v>680</v>
      </c>
      <c r="B28" s="1" t="s">
        <v>22</v>
      </c>
      <c r="C28" s="1" t="s">
        <v>143</v>
      </c>
      <c r="D28" s="1" t="s">
        <v>144</v>
      </c>
      <c r="E28" s="1" t="s">
        <v>145</v>
      </c>
      <c r="F28" s="1" t="s">
        <v>158</v>
      </c>
      <c r="G28" s="6">
        <v>120001003751</v>
      </c>
      <c r="H28">
        <v>41</v>
      </c>
      <c r="I28" s="4">
        <v>44657</v>
      </c>
      <c r="J28" s="5">
        <v>0.40277777777777768</v>
      </c>
      <c r="K28" s="1" t="s">
        <v>0</v>
      </c>
      <c r="L28" s="1" t="s">
        <v>147</v>
      </c>
      <c r="M28" s="4">
        <v>44685</v>
      </c>
      <c r="N28" s="4">
        <v>44686</v>
      </c>
      <c r="O28" s="1" t="s">
        <v>611</v>
      </c>
      <c r="P28" s="4">
        <v>44685</v>
      </c>
      <c r="Q28" s="1" t="s">
        <v>0</v>
      </c>
      <c r="R28" s="4">
        <v>44685</v>
      </c>
      <c r="S28" s="1" t="s">
        <v>0</v>
      </c>
      <c r="T28" s="4">
        <v>44685</v>
      </c>
      <c r="U28" s="1" t="s">
        <v>0</v>
      </c>
      <c r="V28" s="4">
        <v>44685</v>
      </c>
      <c r="W28" s="1" t="s">
        <v>0</v>
      </c>
      <c r="X28" s="4">
        <v>44685</v>
      </c>
      <c r="Y28" s="1" t="s">
        <v>0</v>
      </c>
      <c r="Z28" s="4">
        <v>44686</v>
      </c>
      <c r="AA28" s="1" t="s">
        <v>0</v>
      </c>
      <c r="AB28" s="4">
        <v>44686</v>
      </c>
      <c r="AC28" s="1" t="s">
        <v>0</v>
      </c>
      <c r="AD28" s="4">
        <v>44685</v>
      </c>
      <c r="AE28" s="1" t="s">
        <v>0</v>
      </c>
      <c r="AF28" s="4">
        <v>44685</v>
      </c>
      <c r="AG28" s="1" t="s">
        <v>0</v>
      </c>
      <c r="AH28" s="4"/>
      <c r="AI28" s="1" t="s">
        <v>116</v>
      </c>
      <c r="AJ28" s="4">
        <v>44685</v>
      </c>
      <c r="AK28" s="1" t="s">
        <v>0</v>
      </c>
      <c r="AL28" s="1" t="s">
        <v>185</v>
      </c>
      <c r="AM28" s="1" t="s">
        <v>22</v>
      </c>
      <c r="AN28" s="5">
        <v>44717.781944444447</v>
      </c>
      <c r="AO28" s="1" t="s">
        <v>159</v>
      </c>
      <c r="AP28" s="1" t="s">
        <v>27</v>
      </c>
      <c r="AQ28" s="1" t="s">
        <v>639</v>
      </c>
      <c r="AR28" s="1" t="s">
        <v>27</v>
      </c>
      <c r="AS28" t="s">
        <v>639</v>
      </c>
      <c r="AT28" s="1" t="s">
        <v>27</v>
      </c>
      <c r="AU28" t="s">
        <v>639</v>
      </c>
      <c r="AV28">
        <v>82</v>
      </c>
      <c r="AW28" t="s">
        <v>639</v>
      </c>
      <c r="AX28">
        <v>39</v>
      </c>
      <c r="AY28" t="s">
        <v>639</v>
      </c>
      <c r="AZ28" s="1" t="s">
        <v>27</v>
      </c>
      <c r="BA28" t="s">
        <v>639</v>
      </c>
      <c r="BB28" s="1" t="s">
        <v>27</v>
      </c>
      <c r="BC28" t="s">
        <v>639</v>
      </c>
      <c r="BG28" s="1" t="s">
        <v>148</v>
      </c>
      <c r="BH28" s="5">
        <v>44694.489583333336</v>
      </c>
      <c r="BI28" s="1" t="s">
        <v>22</v>
      </c>
      <c r="BJ28" s="5">
        <v>44697.993055555555</v>
      </c>
      <c r="BK28" s="22">
        <f>COUNTIF(Reporte_Consolidación_2022___Copy[[#This Row],[Estado llamada]],"Realizada")</f>
        <v>1</v>
      </c>
      <c r="BL28" s="22">
        <f>COUNTIF(Reporte_Consolidación_2022___Copy[[#This Row],[Estado RID]],"Realizada")</f>
        <v>1</v>
      </c>
      <c r="BM28" s="22">
        <f>COUNTIF(Reporte_Consolidación_2022___Copy[[#This Row],[Estado Encuesta Directivos]],"Realizada")</f>
        <v>1</v>
      </c>
      <c r="BN28" s="22">
        <f>COUNTIF(Reporte_Consolidación_2022___Copy[[#This Row],[Estado PPT Programa Directivos]],"Realizada")</f>
        <v>1</v>
      </c>
      <c r="BO28" s="22">
        <f>COUNTIF(Reporte_Consolidación_2022___Copy[[#This Row],[Estado PPT Programa Docentes]],"Realizada")</f>
        <v>1</v>
      </c>
      <c r="BP28" s="22">
        <f>COUNTIF(Reporte_Consolidación_2022___Copy[[#This Row],[Estado Encuesta Docentes]],"Realizada")</f>
        <v>1</v>
      </c>
      <c r="BQ28" s="22">
        <f>COUNTIF(Reporte_Consolidación_2022___Copy[[#This Row],[Estado Taller PC Docentes]],"Realizada")</f>
        <v>1</v>
      </c>
      <c r="BR28" s="22">
        <f>COUNTIF(Reporte_Consolidación_2022___Copy[[#This Row],[Estado Encuesta Estudiantes]],"Realizada")</f>
        <v>1</v>
      </c>
      <c r="BS28" s="22">
        <f>COUNTIF(Reporte_Consolidación_2022___Copy[[#This Row],[Estado Infraestructura]],"Realizada")</f>
        <v>1</v>
      </c>
      <c r="BT28" s="22">
        <f>COUNTIF(Reporte_Consolidación_2022___Copy[[#This Row],[Estado Entrevista Líder Área Informática]],"Realizada")</f>
        <v>1</v>
      </c>
      <c r="BU28" s="22">
        <f>IF(Reporte_Consolidación_2022___Copy[[#This Row],[Estado Obs Aula]]="Realizada",1,IF(Reporte_Consolidación_2022___Copy[[#This Row],[Estado Obs Aula]]="NO aplica fichas",1,0))</f>
        <v>1</v>
      </c>
      <c r="BV28" s="22">
        <f>COUNTIF(Reporte_Consolidación_2022___Copy[[#This Row],[Estado Recolección Documental]],"Realizada")</f>
        <v>1</v>
      </c>
      <c r="BX28" s="7">
        <f>COUNTIF(Reporte_Consolidación_2022___Copy[[#This Row],[Nombre Coordinadora]:[Estado Recolección Documental]],"Realizada")</f>
        <v>11</v>
      </c>
      <c r="BY28" s="9">
        <f t="shared" si="0"/>
        <v>0.91666666666666663</v>
      </c>
      <c r="BZ28" s="7">
        <f>IF(Reporte_Consolidación_2022___Copy[[#This Row],[Fecha Visita Día 1]]&gt;=DATE(2022,6,22),1,IF(Reporte_Consolidación_2022___Copy[[#This Row],[Fecha Visita Día 1]]="",2,0))</f>
        <v>0</v>
      </c>
      <c r="CA28" s="7">
        <f>IF(Reporte_Consolidación_2022___Copy[[#This Row],[Fecha Visita Día 2]]&gt;=DATE(2022,6,22),1,IF(Reporte_Consolidación_2022___Copy[[#This Row],[Fecha Visita Día 2]]="",2,0))</f>
        <v>0</v>
      </c>
      <c r="CB28" s="7"/>
      <c r="CC28" s="7"/>
      <c r="CD28" s="7"/>
    </row>
    <row r="29" spans="1:82" x14ac:dyDescent="0.2">
      <c r="A29" s="1" t="s">
        <v>680</v>
      </c>
      <c r="B29" s="1" t="s">
        <v>22</v>
      </c>
      <c r="C29" s="1" t="s">
        <v>143</v>
      </c>
      <c r="D29" s="1" t="s">
        <v>144</v>
      </c>
      <c r="E29" s="1" t="s">
        <v>145</v>
      </c>
      <c r="F29" s="1" t="s">
        <v>160</v>
      </c>
      <c r="G29" s="6">
        <v>320001006112</v>
      </c>
      <c r="H29">
        <v>42</v>
      </c>
      <c r="I29" s="4">
        <v>44657</v>
      </c>
      <c r="J29" s="5">
        <v>0.41666666666666674</v>
      </c>
      <c r="K29" s="1" t="s">
        <v>0</v>
      </c>
      <c r="L29" s="1" t="s">
        <v>147</v>
      </c>
      <c r="M29" s="4">
        <v>44687</v>
      </c>
      <c r="N29" s="4">
        <v>44690</v>
      </c>
      <c r="O29" s="1" t="s">
        <v>612</v>
      </c>
      <c r="P29" s="4">
        <v>44687</v>
      </c>
      <c r="Q29" s="1" t="s">
        <v>0</v>
      </c>
      <c r="R29" s="4">
        <v>44687</v>
      </c>
      <c r="S29" s="1" t="s">
        <v>0</v>
      </c>
      <c r="T29" s="4">
        <v>44687</v>
      </c>
      <c r="U29" s="1" t="s">
        <v>0</v>
      </c>
      <c r="V29" s="4">
        <v>44687</v>
      </c>
      <c r="W29" s="1" t="s">
        <v>0</v>
      </c>
      <c r="X29" s="4">
        <v>44687</v>
      </c>
      <c r="Y29" s="1" t="s">
        <v>0</v>
      </c>
      <c r="Z29" s="4">
        <v>44687</v>
      </c>
      <c r="AA29" s="1" t="s">
        <v>0</v>
      </c>
      <c r="AB29" s="4">
        <v>44687</v>
      </c>
      <c r="AC29" s="1" t="s">
        <v>0</v>
      </c>
      <c r="AD29" s="4">
        <v>44687</v>
      </c>
      <c r="AE29" s="1" t="s">
        <v>0</v>
      </c>
      <c r="AF29" s="4">
        <v>44687</v>
      </c>
      <c r="AG29" s="1" t="s">
        <v>0</v>
      </c>
      <c r="AH29" s="4"/>
      <c r="AI29" s="1" t="s">
        <v>116</v>
      </c>
      <c r="AJ29" s="4">
        <v>44687</v>
      </c>
      <c r="AK29" s="1" t="s">
        <v>0</v>
      </c>
      <c r="AL29" s="1" t="s">
        <v>185</v>
      </c>
      <c r="AM29" s="1" t="s">
        <v>22</v>
      </c>
      <c r="AN29" s="5">
        <v>44717.781944444447</v>
      </c>
      <c r="AO29" s="1" t="s">
        <v>161</v>
      </c>
      <c r="AP29" s="1" t="s">
        <v>27</v>
      </c>
      <c r="AQ29" s="1" t="s">
        <v>639</v>
      </c>
      <c r="AR29" s="1" t="s">
        <v>27</v>
      </c>
      <c r="AS29" t="s">
        <v>639</v>
      </c>
      <c r="AT29" s="1" t="s">
        <v>27</v>
      </c>
      <c r="AU29" t="s">
        <v>639</v>
      </c>
      <c r="AV29">
        <v>85</v>
      </c>
      <c r="AW29" t="s">
        <v>639</v>
      </c>
      <c r="AX29">
        <v>19</v>
      </c>
      <c r="AY29" t="s">
        <v>639</v>
      </c>
      <c r="AZ29" s="1" t="s">
        <v>27</v>
      </c>
      <c r="BA29" t="s">
        <v>639</v>
      </c>
      <c r="BB29" s="1" t="s">
        <v>27</v>
      </c>
      <c r="BC29" t="s">
        <v>639</v>
      </c>
      <c r="BG29" s="1" t="s">
        <v>148</v>
      </c>
      <c r="BH29" s="5">
        <v>44708.406944444447</v>
      </c>
      <c r="BI29" s="1" t="s">
        <v>22</v>
      </c>
      <c r="BJ29" s="5">
        <v>44715.777083333334</v>
      </c>
      <c r="BK29" s="22">
        <f>COUNTIF(Reporte_Consolidación_2022___Copy[[#This Row],[Estado llamada]],"Realizada")</f>
        <v>1</v>
      </c>
      <c r="BL29" s="22">
        <f>COUNTIF(Reporte_Consolidación_2022___Copy[[#This Row],[Estado RID]],"Realizada")</f>
        <v>1</v>
      </c>
      <c r="BM29" s="22">
        <f>COUNTIF(Reporte_Consolidación_2022___Copy[[#This Row],[Estado Encuesta Directivos]],"Realizada")</f>
        <v>1</v>
      </c>
      <c r="BN29" s="22">
        <f>COUNTIF(Reporte_Consolidación_2022___Copy[[#This Row],[Estado PPT Programa Directivos]],"Realizada")</f>
        <v>1</v>
      </c>
      <c r="BO29" s="22">
        <f>COUNTIF(Reporte_Consolidación_2022___Copy[[#This Row],[Estado PPT Programa Docentes]],"Realizada")</f>
        <v>1</v>
      </c>
      <c r="BP29" s="22">
        <f>COUNTIF(Reporte_Consolidación_2022___Copy[[#This Row],[Estado Encuesta Docentes]],"Realizada")</f>
        <v>1</v>
      </c>
      <c r="BQ29" s="22">
        <f>COUNTIF(Reporte_Consolidación_2022___Copy[[#This Row],[Estado Taller PC Docentes]],"Realizada")</f>
        <v>1</v>
      </c>
      <c r="BR29" s="22">
        <f>COUNTIF(Reporte_Consolidación_2022___Copy[[#This Row],[Estado Encuesta Estudiantes]],"Realizada")</f>
        <v>1</v>
      </c>
      <c r="BS29" s="22">
        <f>COUNTIF(Reporte_Consolidación_2022___Copy[[#This Row],[Estado Infraestructura]],"Realizada")</f>
        <v>1</v>
      </c>
      <c r="BT29" s="22">
        <f>COUNTIF(Reporte_Consolidación_2022___Copy[[#This Row],[Estado Entrevista Líder Área Informática]],"Realizada")</f>
        <v>1</v>
      </c>
      <c r="BU29" s="22">
        <f>IF(Reporte_Consolidación_2022___Copy[[#This Row],[Estado Obs Aula]]="Realizada",1,IF(Reporte_Consolidación_2022___Copy[[#This Row],[Estado Obs Aula]]="NO aplica fichas",1,0))</f>
        <v>1</v>
      </c>
      <c r="BV29" s="22">
        <f>COUNTIF(Reporte_Consolidación_2022___Copy[[#This Row],[Estado Recolección Documental]],"Realizada")</f>
        <v>1</v>
      </c>
      <c r="BX29" s="7">
        <f>COUNTIF(Reporte_Consolidación_2022___Copy[[#This Row],[Nombre Coordinadora]:[Estado Recolección Documental]],"Realizada")</f>
        <v>11</v>
      </c>
      <c r="BY29" s="9">
        <f t="shared" si="0"/>
        <v>0.91666666666666663</v>
      </c>
      <c r="BZ29" s="7">
        <f>IF(Reporte_Consolidación_2022___Copy[[#This Row],[Fecha Visita Día 1]]&gt;=DATE(2022,6,22),1,IF(Reporte_Consolidación_2022___Copy[[#This Row],[Fecha Visita Día 1]]="",2,0))</f>
        <v>0</v>
      </c>
      <c r="CA29" s="7">
        <f>IF(Reporte_Consolidación_2022___Copy[[#This Row],[Fecha Visita Día 2]]&gt;=DATE(2022,6,22),1,IF(Reporte_Consolidación_2022___Copy[[#This Row],[Fecha Visita Día 2]]="",2,0))</f>
        <v>0</v>
      </c>
      <c r="CB29" s="7"/>
      <c r="CC29" s="7"/>
      <c r="CD29" s="7"/>
    </row>
    <row r="30" spans="1:82" x14ac:dyDescent="0.2">
      <c r="A30" s="1" t="s">
        <v>680</v>
      </c>
      <c r="B30" s="1" t="s">
        <v>22</v>
      </c>
      <c r="C30" s="1" t="s">
        <v>162</v>
      </c>
      <c r="D30" s="1" t="s">
        <v>76</v>
      </c>
      <c r="E30" s="1" t="s">
        <v>163</v>
      </c>
      <c r="F30" s="1" t="s">
        <v>66</v>
      </c>
      <c r="G30" s="6">
        <v>111001107875</v>
      </c>
      <c r="H30">
        <v>43</v>
      </c>
      <c r="I30" s="4">
        <v>44663</v>
      </c>
      <c r="J30" s="5">
        <v>0.41944444444444451</v>
      </c>
      <c r="K30" s="1" t="s">
        <v>0</v>
      </c>
      <c r="L30" s="1" t="s">
        <v>164</v>
      </c>
      <c r="M30" s="4">
        <v>44672</v>
      </c>
      <c r="N30" s="4">
        <v>44685</v>
      </c>
      <c r="O30" s="1"/>
      <c r="P30" s="4">
        <v>44672</v>
      </c>
      <c r="Q30" s="1" t="s">
        <v>0</v>
      </c>
      <c r="R30" s="4">
        <v>44672</v>
      </c>
      <c r="S30" s="1" t="s">
        <v>0</v>
      </c>
      <c r="T30" s="4">
        <v>44672</v>
      </c>
      <c r="U30" s="1" t="s">
        <v>0</v>
      </c>
      <c r="V30" s="4">
        <v>44672</v>
      </c>
      <c r="W30" s="1" t="s">
        <v>0</v>
      </c>
      <c r="X30" s="4">
        <v>44673</v>
      </c>
      <c r="Y30" s="1" t="s">
        <v>0</v>
      </c>
      <c r="Z30" s="4">
        <v>44685</v>
      </c>
      <c r="AA30" s="1" t="s">
        <v>0</v>
      </c>
      <c r="AB30" s="4">
        <v>44673</v>
      </c>
      <c r="AC30" s="1" t="s">
        <v>0</v>
      </c>
      <c r="AD30" s="4">
        <v>44673</v>
      </c>
      <c r="AE30" s="1" t="s">
        <v>0</v>
      </c>
      <c r="AF30" s="4">
        <v>44673</v>
      </c>
      <c r="AG30" s="1" t="s">
        <v>0</v>
      </c>
      <c r="AH30" s="4"/>
      <c r="AI30" s="1" t="s">
        <v>116</v>
      </c>
      <c r="AJ30" s="4">
        <v>44673</v>
      </c>
      <c r="AK30" s="1" t="s">
        <v>0</v>
      </c>
      <c r="AL30" s="1" t="s">
        <v>185</v>
      </c>
      <c r="AM30" s="1" t="s">
        <v>165</v>
      </c>
      <c r="AN30" s="5">
        <v>44707.521527777775</v>
      </c>
      <c r="AO30" s="1" t="s">
        <v>857</v>
      </c>
      <c r="AP30" s="1" t="s">
        <v>27</v>
      </c>
      <c r="AQ30" s="1" t="s">
        <v>639</v>
      </c>
      <c r="AR30" s="1" t="s">
        <v>27</v>
      </c>
      <c r="AS30" t="s">
        <v>639</v>
      </c>
      <c r="AT30" s="1" t="s">
        <v>27</v>
      </c>
      <c r="AU30" t="s">
        <v>639</v>
      </c>
      <c r="AV30">
        <v>100</v>
      </c>
      <c r="AW30" t="s">
        <v>639</v>
      </c>
      <c r="AX30">
        <v>44</v>
      </c>
      <c r="AY30" t="s">
        <v>639</v>
      </c>
      <c r="AZ30" s="1" t="s">
        <v>27</v>
      </c>
      <c r="BA30" t="s">
        <v>639</v>
      </c>
      <c r="BB30" s="1" t="s">
        <v>27</v>
      </c>
      <c r="BC30" t="s">
        <v>639</v>
      </c>
      <c r="BG30" s="1" t="s">
        <v>165</v>
      </c>
      <c r="BH30" s="5">
        <v>44706.493055555555</v>
      </c>
      <c r="BI30" s="1" t="s">
        <v>22</v>
      </c>
      <c r="BJ30" s="5">
        <v>44701.782638888886</v>
      </c>
      <c r="BK30" s="22">
        <f>COUNTIF(Reporte_Consolidación_2022___Copy[[#This Row],[Estado llamada]],"Realizada")</f>
        <v>1</v>
      </c>
      <c r="BL30" s="22">
        <f>COUNTIF(Reporte_Consolidación_2022___Copy[[#This Row],[Estado RID]],"Realizada")</f>
        <v>1</v>
      </c>
      <c r="BM30" s="22">
        <f>COUNTIF(Reporte_Consolidación_2022___Copy[[#This Row],[Estado Encuesta Directivos]],"Realizada")</f>
        <v>1</v>
      </c>
      <c r="BN30" s="22">
        <f>COUNTIF(Reporte_Consolidación_2022___Copy[[#This Row],[Estado PPT Programa Directivos]],"Realizada")</f>
        <v>1</v>
      </c>
      <c r="BO30" s="22">
        <f>COUNTIF(Reporte_Consolidación_2022___Copy[[#This Row],[Estado PPT Programa Docentes]],"Realizada")</f>
        <v>1</v>
      </c>
      <c r="BP30" s="22">
        <f>COUNTIF(Reporte_Consolidación_2022___Copy[[#This Row],[Estado Encuesta Docentes]],"Realizada")</f>
        <v>1</v>
      </c>
      <c r="BQ30" s="22">
        <f>COUNTIF(Reporte_Consolidación_2022___Copy[[#This Row],[Estado Taller PC Docentes]],"Realizada")</f>
        <v>1</v>
      </c>
      <c r="BR30" s="22">
        <f>COUNTIF(Reporte_Consolidación_2022___Copy[[#This Row],[Estado Encuesta Estudiantes]],"Realizada")</f>
        <v>1</v>
      </c>
      <c r="BS30" s="22">
        <f>COUNTIF(Reporte_Consolidación_2022___Copy[[#This Row],[Estado Infraestructura]],"Realizada")</f>
        <v>1</v>
      </c>
      <c r="BT30" s="22">
        <f>COUNTIF(Reporte_Consolidación_2022___Copy[[#This Row],[Estado Entrevista Líder Área Informática]],"Realizada")</f>
        <v>1</v>
      </c>
      <c r="BU30" s="22">
        <f>IF(Reporte_Consolidación_2022___Copy[[#This Row],[Estado Obs Aula]]="Realizada",1,IF(Reporte_Consolidación_2022___Copy[[#This Row],[Estado Obs Aula]]="NO aplica fichas",1,0))</f>
        <v>1</v>
      </c>
      <c r="BV30" s="22">
        <f>COUNTIF(Reporte_Consolidación_2022___Copy[[#This Row],[Estado Recolección Documental]],"Realizada")</f>
        <v>1</v>
      </c>
      <c r="BX30" s="7">
        <f>COUNTIF(Reporte_Consolidación_2022___Copy[[#This Row],[Nombre Coordinadora]:[Estado Recolección Documental]],"Realizada")</f>
        <v>11</v>
      </c>
      <c r="BY30" s="9">
        <f t="shared" si="0"/>
        <v>0.91666666666666663</v>
      </c>
      <c r="BZ30" s="7">
        <f>IF(Reporte_Consolidación_2022___Copy[[#This Row],[Fecha Visita Día 1]]&gt;=DATE(2022,6,22),1,IF(Reporte_Consolidación_2022___Copy[[#This Row],[Fecha Visita Día 1]]="",2,0))</f>
        <v>0</v>
      </c>
      <c r="CA30" s="7">
        <f>IF(Reporte_Consolidación_2022___Copy[[#This Row],[Fecha Visita Día 2]]&gt;=DATE(2022,6,22),1,IF(Reporte_Consolidación_2022___Copy[[#This Row],[Fecha Visita Día 2]]="",2,0))</f>
        <v>0</v>
      </c>
      <c r="CB30" s="7"/>
      <c r="CC30" s="7"/>
      <c r="CD30" s="7"/>
    </row>
    <row r="31" spans="1:82" x14ac:dyDescent="0.2">
      <c r="A31" s="1" t="s">
        <v>680</v>
      </c>
      <c r="B31" s="1" t="s">
        <v>22</v>
      </c>
      <c r="C31" s="1" t="s">
        <v>162</v>
      </c>
      <c r="D31" s="1" t="s">
        <v>76</v>
      </c>
      <c r="E31" s="1" t="s">
        <v>163</v>
      </c>
      <c r="F31" s="1" t="s">
        <v>71</v>
      </c>
      <c r="G31" s="6">
        <v>111001010251</v>
      </c>
      <c r="H31">
        <v>44</v>
      </c>
      <c r="I31" s="4">
        <v>44662</v>
      </c>
      <c r="J31" s="5">
        <v>0.64166666666666661</v>
      </c>
      <c r="K31" s="1" t="s">
        <v>0</v>
      </c>
      <c r="L31" s="1" t="s">
        <v>166</v>
      </c>
      <c r="M31" s="4">
        <v>44686</v>
      </c>
      <c r="N31" s="4">
        <v>44708</v>
      </c>
      <c r="O31" s="1"/>
      <c r="P31" s="4">
        <v>44686</v>
      </c>
      <c r="Q31" s="1" t="s">
        <v>0</v>
      </c>
      <c r="R31" s="4">
        <v>44687</v>
      </c>
      <c r="S31" s="1" t="s">
        <v>0</v>
      </c>
      <c r="T31" s="4">
        <v>44686</v>
      </c>
      <c r="U31" s="1" t="s">
        <v>0</v>
      </c>
      <c r="V31" s="4">
        <v>44708</v>
      </c>
      <c r="W31" s="1" t="s">
        <v>0</v>
      </c>
      <c r="X31" s="4">
        <v>44687</v>
      </c>
      <c r="Y31" s="1" t="s">
        <v>0</v>
      </c>
      <c r="Z31" s="4">
        <v>44708</v>
      </c>
      <c r="AA31" s="1" t="s">
        <v>0</v>
      </c>
      <c r="AB31" s="4">
        <v>44687</v>
      </c>
      <c r="AC31" s="1" t="s">
        <v>0</v>
      </c>
      <c r="AD31" s="4">
        <v>44686</v>
      </c>
      <c r="AE31" s="1" t="s">
        <v>0</v>
      </c>
      <c r="AF31" s="4">
        <v>44686</v>
      </c>
      <c r="AG31" s="1" t="s">
        <v>0</v>
      </c>
      <c r="AH31" s="4"/>
      <c r="AI31" s="1" t="s">
        <v>116</v>
      </c>
      <c r="AJ31" s="4">
        <v>44687</v>
      </c>
      <c r="AK31" s="1" t="s">
        <v>0</v>
      </c>
      <c r="AL31" s="1" t="s">
        <v>185</v>
      </c>
      <c r="AM31" s="1" t="s">
        <v>165</v>
      </c>
      <c r="AN31" s="5">
        <v>44714.448611111111</v>
      </c>
      <c r="AO31" s="1" t="s">
        <v>858</v>
      </c>
      <c r="AP31" s="1" t="s">
        <v>27</v>
      </c>
      <c r="AQ31" s="1" t="s">
        <v>639</v>
      </c>
      <c r="AR31" s="1" t="s">
        <v>27</v>
      </c>
      <c r="AS31" t="s">
        <v>639</v>
      </c>
      <c r="AT31" s="1" t="s">
        <v>27</v>
      </c>
      <c r="AU31" t="s">
        <v>639</v>
      </c>
      <c r="AV31">
        <v>128</v>
      </c>
      <c r="AW31" t="s">
        <v>639</v>
      </c>
      <c r="AX31">
        <v>31</v>
      </c>
      <c r="AY31" t="s">
        <v>639</v>
      </c>
      <c r="AZ31" s="1" t="s">
        <v>27</v>
      </c>
      <c r="BA31" t="s">
        <v>639</v>
      </c>
      <c r="BB31" s="1" t="s">
        <v>27</v>
      </c>
      <c r="BC31" t="s">
        <v>639</v>
      </c>
      <c r="BG31" s="1" t="s">
        <v>165</v>
      </c>
      <c r="BH31" s="5">
        <v>44714.448611111111</v>
      </c>
      <c r="BI31" s="1" t="s">
        <v>22</v>
      </c>
      <c r="BJ31" s="5">
        <v>44712.494444444441</v>
      </c>
      <c r="BK31" s="22">
        <f>COUNTIF(Reporte_Consolidación_2022___Copy[[#This Row],[Estado llamada]],"Realizada")</f>
        <v>1</v>
      </c>
      <c r="BL31" s="22">
        <f>COUNTIF(Reporte_Consolidación_2022___Copy[[#This Row],[Estado RID]],"Realizada")</f>
        <v>1</v>
      </c>
      <c r="BM31" s="22">
        <f>COUNTIF(Reporte_Consolidación_2022___Copy[[#This Row],[Estado Encuesta Directivos]],"Realizada")</f>
        <v>1</v>
      </c>
      <c r="BN31" s="22">
        <f>COUNTIF(Reporte_Consolidación_2022___Copy[[#This Row],[Estado PPT Programa Directivos]],"Realizada")</f>
        <v>1</v>
      </c>
      <c r="BO31" s="22">
        <f>COUNTIF(Reporte_Consolidación_2022___Copy[[#This Row],[Estado PPT Programa Docentes]],"Realizada")</f>
        <v>1</v>
      </c>
      <c r="BP31" s="22">
        <f>COUNTIF(Reporte_Consolidación_2022___Copy[[#This Row],[Estado Encuesta Docentes]],"Realizada")</f>
        <v>1</v>
      </c>
      <c r="BQ31" s="22">
        <f>COUNTIF(Reporte_Consolidación_2022___Copy[[#This Row],[Estado Taller PC Docentes]],"Realizada")</f>
        <v>1</v>
      </c>
      <c r="BR31" s="22">
        <f>COUNTIF(Reporte_Consolidación_2022___Copy[[#This Row],[Estado Encuesta Estudiantes]],"Realizada")</f>
        <v>1</v>
      </c>
      <c r="BS31" s="22">
        <f>COUNTIF(Reporte_Consolidación_2022___Copy[[#This Row],[Estado Infraestructura]],"Realizada")</f>
        <v>1</v>
      </c>
      <c r="BT31" s="22">
        <f>COUNTIF(Reporte_Consolidación_2022___Copy[[#This Row],[Estado Entrevista Líder Área Informática]],"Realizada")</f>
        <v>1</v>
      </c>
      <c r="BU31" s="22">
        <f>IF(Reporte_Consolidación_2022___Copy[[#This Row],[Estado Obs Aula]]="Realizada",1,IF(Reporte_Consolidación_2022___Copy[[#This Row],[Estado Obs Aula]]="NO aplica fichas",1,0))</f>
        <v>1</v>
      </c>
      <c r="BV31" s="22">
        <f>COUNTIF(Reporte_Consolidación_2022___Copy[[#This Row],[Estado Recolección Documental]],"Realizada")</f>
        <v>1</v>
      </c>
      <c r="BX31" s="7">
        <f>COUNTIF(Reporte_Consolidación_2022___Copy[[#This Row],[Nombre Coordinadora]:[Estado Recolección Documental]],"Realizada")</f>
        <v>11</v>
      </c>
      <c r="BY31" s="9">
        <f t="shared" si="0"/>
        <v>0.91666666666666663</v>
      </c>
      <c r="BZ31" s="7">
        <f>IF(Reporte_Consolidación_2022___Copy[[#This Row],[Fecha Visita Día 1]]&gt;=DATE(2022,6,22),1,IF(Reporte_Consolidación_2022___Copy[[#This Row],[Fecha Visita Día 1]]="",2,0))</f>
        <v>0</v>
      </c>
      <c r="CA31" s="7">
        <f>IF(Reporte_Consolidación_2022___Copy[[#This Row],[Fecha Visita Día 2]]&gt;=DATE(2022,6,22),1,IF(Reporte_Consolidación_2022___Copy[[#This Row],[Fecha Visita Día 2]]="",2,0))</f>
        <v>0</v>
      </c>
      <c r="CB31" s="7"/>
      <c r="CC31" s="7"/>
      <c r="CD31" s="7"/>
    </row>
    <row r="32" spans="1:82" x14ac:dyDescent="0.2">
      <c r="A32" s="1" t="s">
        <v>680</v>
      </c>
      <c r="B32" s="1" t="s">
        <v>22</v>
      </c>
      <c r="C32" s="1" t="s">
        <v>162</v>
      </c>
      <c r="D32" s="1" t="s">
        <v>76</v>
      </c>
      <c r="E32" s="1" t="s">
        <v>163</v>
      </c>
      <c r="F32" s="1" t="s">
        <v>167</v>
      </c>
      <c r="G32" s="6">
        <v>111001098833</v>
      </c>
      <c r="H32">
        <v>45</v>
      </c>
      <c r="I32" s="4">
        <v>44662</v>
      </c>
      <c r="J32" s="5">
        <v>0.54722222222222228</v>
      </c>
      <c r="K32" s="1" t="s">
        <v>0</v>
      </c>
      <c r="L32" s="1" t="s">
        <v>166</v>
      </c>
      <c r="M32" s="4">
        <v>44683</v>
      </c>
      <c r="N32" s="4">
        <v>44685</v>
      </c>
      <c r="O32" s="1"/>
      <c r="P32" s="4">
        <v>44683</v>
      </c>
      <c r="Q32" s="1" t="s">
        <v>0</v>
      </c>
      <c r="R32" s="4">
        <v>44684</v>
      </c>
      <c r="S32" s="1" t="s">
        <v>0</v>
      </c>
      <c r="T32" s="4">
        <v>44684</v>
      </c>
      <c r="U32" s="1" t="s">
        <v>0</v>
      </c>
      <c r="V32" s="4">
        <v>44684</v>
      </c>
      <c r="W32" s="1" t="s">
        <v>0</v>
      </c>
      <c r="X32" s="4">
        <v>44685</v>
      </c>
      <c r="Y32" s="1" t="s">
        <v>0</v>
      </c>
      <c r="Z32" s="4">
        <v>44685</v>
      </c>
      <c r="AA32" s="1" t="s">
        <v>0</v>
      </c>
      <c r="AB32" s="4">
        <v>44684</v>
      </c>
      <c r="AC32" s="1" t="s">
        <v>0</v>
      </c>
      <c r="AD32" s="4">
        <v>44683</v>
      </c>
      <c r="AE32" s="1" t="s">
        <v>0</v>
      </c>
      <c r="AF32" s="4">
        <v>44684</v>
      </c>
      <c r="AG32" s="1" t="s">
        <v>0</v>
      </c>
      <c r="AH32" s="4"/>
      <c r="AI32" s="1" t="s">
        <v>116</v>
      </c>
      <c r="AJ32" s="4">
        <v>44684</v>
      </c>
      <c r="AK32" s="1" t="s">
        <v>0</v>
      </c>
      <c r="AL32" s="1" t="s">
        <v>185</v>
      </c>
      <c r="AM32" s="1" t="s">
        <v>22</v>
      </c>
      <c r="AN32" s="5">
        <v>44712.494444444441</v>
      </c>
      <c r="AO32" s="1" t="s">
        <v>859</v>
      </c>
      <c r="AP32" s="1" t="s">
        <v>27</v>
      </c>
      <c r="AQ32" s="1" t="s">
        <v>639</v>
      </c>
      <c r="AR32" s="1" t="s">
        <v>27</v>
      </c>
      <c r="AS32" t="s">
        <v>639</v>
      </c>
      <c r="AT32" s="1" t="s">
        <v>27</v>
      </c>
      <c r="AU32" t="s">
        <v>639</v>
      </c>
      <c r="AV32">
        <v>114</v>
      </c>
      <c r="AW32" t="s">
        <v>639</v>
      </c>
      <c r="AX32">
        <v>30</v>
      </c>
      <c r="AY32" t="s">
        <v>639</v>
      </c>
      <c r="AZ32" s="1" t="s">
        <v>27</v>
      </c>
      <c r="BA32" t="s">
        <v>639</v>
      </c>
      <c r="BB32" s="1" t="s">
        <v>27</v>
      </c>
      <c r="BC32" t="s">
        <v>639</v>
      </c>
      <c r="BG32" s="1" t="s">
        <v>165</v>
      </c>
      <c r="BH32" s="5">
        <v>44711.630555555559</v>
      </c>
      <c r="BI32" s="1" t="s">
        <v>22</v>
      </c>
      <c r="BJ32" s="5">
        <v>44712.494444444441</v>
      </c>
      <c r="BK32" s="22">
        <f>COUNTIF(Reporte_Consolidación_2022___Copy[[#This Row],[Estado llamada]],"Realizada")</f>
        <v>1</v>
      </c>
      <c r="BL32" s="22">
        <f>COUNTIF(Reporte_Consolidación_2022___Copy[[#This Row],[Estado RID]],"Realizada")</f>
        <v>1</v>
      </c>
      <c r="BM32" s="22">
        <f>COUNTIF(Reporte_Consolidación_2022___Copy[[#This Row],[Estado Encuesta Directivos]],"Realizada")</f>
        <v>1</v>
      </c>
      <c r="BN32" s="22">
        <f>COUNTIF(Reporte_Consolidación_2022___Copy[[#This Row],[Estado PPT Programa Directivos]],"Realizada")</f>
        <v>1</v>
      </c>
      <c r="BO32" s="22">
        <f>COUNTIF(Reporte_Consolidación_2022___Copy[[#This Row],[Estado PPT Programa Docentes]],"Realizada")</f>
        <v>1</v>
      </c>
      <c r="BP32" s="22">
        <f>COUNTIF(Reporte_Consolidación_2022___Copy[[#This Row],[Estado Encuesta Docentes]],"Realizada")</f>
        <v>1</v>
      </c>
      <c r="BQ32" s="22">
        <f>COUNTIF(Reporte_Consolidación_2022___Copy[[#This Row],[Estado Taller PC Docentes]],"Realizada")</f>
        <v>1</v>
      </c>
      <c r="BR32" s="22">
        <f>COUNTIF(Reporte_Consolidación_2022___Copy[[#This Row],[Estado Encuesta Estudiantes]],"Realizada")</f>
        <v>1</v>
      </c>
      <c r="BS32" s="22">
        <f>COUNTIF(Reporte_Consolidación_2022___Copy[[#This Row],[Estado Infraestructura]],"Realizada")</f>
        <v>1</v>
      </c>
      <c r="BT32" s="22">
        <f>COUNTIF(Reporte_Consolidación_2022___Copy[[#This Row],[Estado Entrevista Líder Área Informática]],"Realizada")</f>
        <v>1</v>
      </c>
      <c r="BU32" s="22">
        <f>IF(Reporte_Consolidación_2022___Copy[[#This Row],[Estado Obs Aula]]="Realizada",1,IF(Reporte_Consolidación_2022___Copy[[#This Row],[Estado Obs Aula]]="NO aplica fichas",1,0))</f>
        <v>1</v>
      </c>
      <c r="BV32" s="22">
        <f>COUNTIF(Reporte_Consolidación_2022___Copy[[#This Row],[Estado Recolección Documental]],"Realizada")</f>
        <v>1</v>
      </c>
      <c r="BX32" s="7">
        <f>COUNTIF(Reporte_Consolidación_2022___Copy[[#This Row],[Nombre Coordinadora]:[Estado Recolección Documental]],"Realizada")</f>
        <v>11</v>
      </c>
      <c r="BY32" s="9">
        <f t="shared" si="0"/>
        <v>0.91666666666666663</v>
      </c>
      <c r="BZ32" s="7">
        <f>IF(Reporte_Consolidación_2022___Copy[[#This Row],[Fecha Visita Día 1]]&gt;=DATE(2022,6,22),1,IF(Reporte_Consolidación_2022___Copy[[#This Row],[Fecha Visita Día 1]]="",2,0))</f>
        <v>0</v>
      </c>
      <c r="CA32" s="7">
        <f>IF(Reporte_Consolidación_2022___Copy[[#This Row],[Fecha Visita Día 2]]&gt;=DATE(2022,6,22),1,IF(Reporte_Consolidación_2022___Copy[[#This Row],[Fecha Visita Día 2]]="",2,0))</f>
        <v>0</v>
      </c>
      <c r="CB32" s="7"/>
      <c r="CC32" s="7"/>
      <c r="CD32" s="7"/>
    </row>
    <row r="33" spans="1:98" x14ac:dyDescent="0.2">
      <c r="A33" s="1" t="s">
        <v>680</v>
      </c>
      <c r="B33" s="1" t="s">
        <v>22</v>
      </c>
      <c r="C33" s="1" t="s">
        <v>162</v>
      </c>
      <c r="D33" s="1" t="s">
        <v>76</v>
      </c>
      <c r="E33" s="1" t="s">
        <v>163</v>
      </c>
      <c r="F33" s="1" t="s">
        <v>69</v>
      </c>
      <c r="G33" s="6">
        <v>111001104329</v>
      </c>
      <c r="H33">
        <v>46</v>
      </c>
      <c r="I33" s="4">
        <v>44662</v>
      </c>
      <c r="J33" s="5">
        <v>0.40486111111111112</v>
      </c>
      <c r="K33" s="1" t="s">
        <v>0</v>
      </c>
      <c r="L33" s="1" t="s">
        <v>166</v>
      </c>
      <c r="M33" s="4">
        <v>44700</v>
      </c>
      <c r="N33" s="4">
        <v>44700</v>
      </c>
      <c r="O33" s="1"/>
      <c r="P33" s="4">
        <v>44670</v>
      </c>
      <c r="Q33" s="1" t="s">
        <v>0</v>
      </c>
      <c r="R33" s="4">
        <v>44671</v>
      </c>
      <c r="S33" s="1" t="s">
        <v>0</v>
      </c>
      <c r="T33" s="4">
        <v>44670</v>
      </c>
      <c r="U33" s="1" t="s">
        <v>0</v>
      </c>
      <c r="V33" s="4">
        <v>44671</v>
      </c>
      <c r="W33" s="1" t="s">
        <v>0</v>
      </c>
      <c r="X33" s="4">
        <v>44671</v>
      </c>
      <c r="Y33" s="1" t="s">
        <v>0</v>
      </c>
      <c r="Z33" s="4">
        <v>44671</v>
      </c>
      <c r="AA33" s="1" t="s">
        <v>0</v>
      </c>
      <c r="AB33" s="4">
        <v>44671</v>
      </c>
      <c r="AC33" s="1" t="s">
        <v>0</v>
      </c>
      <c r="AD33" s="4">
        <v>44670</v>
      </c>
      <c r="AE33" s="1" t="s">
        <v>0</v>
      </c>
      <c r="AF33" s="4">
        <v>44670</v>
      </c>
      <c r="AG33" s="1" t="s">
        <v>0</v>
      </c>
      <c r="AH33" s="4"/>
      <c r="AI33" s="1" t="s">
        <v>116</v>
      </c>
      <c r="AJ33" s="4">
        <v>44671</v>
      </c>
      <c r="AK33" s="1" t="s">
        <v>0</v>
      </c>
      <c r="AL33" s="1" t="s">
        <v>185</v>
      </c>
      <c r="AM33" s="1" t="s">
        <v>22</v>
      </c>
      <c r="AN33" s="5">
        <v>44712.494444444441</v>
      </c>
      <c r="AO33" s="1" t="s">
        <v>860</v>
      </c>
      <c r="AP33" s="1" t="s">
        <v>27</v>
      </c>
      <c r="AQ33" s="1" t="s">
        <v>639</v>
      </c>
      <c r="AR33" s="1" t="s">
        <v>27</v>
      </c>
      <c r="AS33" t="s">
        <v>639</v>
      </c>
      <c r="AT33" s="1" t="s">
        <v>27</v>
      </c>
      <c r="AU33" t="s">
        <v>639</v>
      </c>
      <c r="AV33">
        <v>122</v>
      </c>
      <c r="AW33" t="s">
        <v>639</v>
      </c>
      <c r="AX33">
        <v>14</v>
      </c>
      <c r="AY33" t="s">
        <v>639</v>
      </c>
      <c r="AZ33" s="1" t="s">
        <v>27</v>
      </c>
      <c r="BA33" t="s">
        <v>639</v>
      </c>
      <c r="BB33" s="1" t="s">
        <v>27</v>
      </c>
      <c r="BC33" t="s">
        <v>639</v>
      </c>
      <c r="BG33" s="1" t="s">
        <v>165</v>
      </c>
      <c r="BH33" s="5">
        <v>44711.625694444447</v>
      </c>
      <c r="BI33" s="1" t="s">
        <v>22</v>
      </c>
      <c r="BJ33" s="5">
        <v>44712.494444444441</v>
      </c>
      <c r="BK33" s="22">
        <f>COUNTIF(Reporte_Consolidación_2022___Copy[[#This Row],[Estado llamada]],"Realizada")</f>
        <v>1</v>
      </c>
      <c r="BL33" s="22">
        <f>COUNTIF(Reporte_Consolidación_2022___Copy[[#This Row],[Estado RID]],"Realizada")</f>
        <v>1</v>
      </c>
      <c r="BM33" s="22">
        <f>COUNTIF(Reporte_Consolidación_2022___Copy[[#This Row],[Estado Encuesta Directivos]],"Realizada")</f>
        <v>1</v>
      </c>
      <c r="BN33" s="22">
        <f>COUNTIF(Reporte_Consolidación_2022___Copy[[#This Row],[Estado PPT Programa Directivos]],"Realizada")</f>
        <v>1</v>
      </c>
      <c r="BO33" s="22">
        <f>COUNTIF(Reporte_Consolidación_2022___Copy[[#This Row],[Estado PPT Programa Docentes]],"Realizada")</f>
        <v>1</v>
      </c>
      <c r="BP33" s="22">
        <f>COUNTIF(Reporte_Consolidación_2022___Copy[[#This Row],[Estado Encuesta Docentes]],"Realizada")</f>
        <v>1</v>
      </c>
      <c r="BQ33" s="22">
        <f>COUNTIF(Reporte_Consolidación_2022___Copy[[#This Row],[Estado Taller PC Docentes]],"Realizada")</f>
        <v>1</v>
      </c>
      <c r="BR33" s="22">
        <f>COUNTIF(Reporte_Consolidación_2022___Copy[[#This Row],[Estado Encuesta Estudiantes]],"Realizada")</f>
        <v>1</v>
      </c>
      <c r="BS33" s="22">
        <f>COUNTIF(Reporte_Consolidación_2022___Copy[[#This Row],[Estado Infraestructura]],"Realizada")</f>
        <v>1</v>
      </c>
      <c r="BT33" s="22">
        <f>COUNTIF(Reporte_Consolidación_2022___Copy[[#This Row],[Estado Entrevista Líder Área Informática]],"Realizada")</f>
        <v>1</v>
      </c>
      <c r="BU33" s="22">
        <f>IF(Reporte_Consolidación_2022___Copy[[#This Row],[Estado Obs Aula]]="Realizada",1,IF(Reporte_Consolidación_2022___Copy[[#This Row],[Estado Obs Aula]]="NO aplica fichas",1,0))</f>
        <v>1</v>
      </c>
      <c r="BV33" s="22">
        <f>COUNTIF(Reporte_Consolidación_2022___Copy[[#This Row],[Estado Recolección Documental]],"Realizada")</f>
        <v>1</v>
      </c>
      <c r="BX33" s="7">
        <f>COUNTIF(Reporte_Consolidación_2022___Copy[[#This Row],[Nombre Coordinadora]:[Estado Recolección Documental]],"Realizada")</f>
        <v>11</v>
      </c>
      <c r="BY33" s="9">
        <f t="shared" si="0"/>
        <v>0.91666666666666663</v>
      </c>
      <c r="BZ33" s="7">
        <f>IF(Reporte_Consolidación_2022___Copy[[#This Row],[Fecha Visita Día 1]]&gt;=DATE(2022,6,22),1,IF(Reporte_Consolidación_2022___Copy[[#This Row],[Fecha Visita Día 1]]="",2,0))</f>
        <v>0</v>
      </c>
      <c r="CA33" s="7">
        <f>IF(Reporte_Consolidación_2022___Copy[[#This Row],[Fecha Visita Día 2]]&gt;=DATE(2022,6,22),1,IF(Reporte_Consolidación_2022___Copy[[#This Row],[Fecha Visita Día 2]]="",2,0))</f>
        <v>0</v>
      </c>
      <c r="CB33" s="7"/>
      <c r="CC33" s="7"/>
      <c r="CD33" s="7"/>
    </row>
    <row r="34" spans="1:98" x14ac:dyDescent="0.2">
      <c r="A34" s="1" t="s">
        <v>680</v>
      </c>
      <c r="B34" s="1" t="s">
        <v>22</v>
      </c>
      <c r="C34" s="1" t="s">
        <v>162</v>
      </c>
      <c r="D34" s="1" t="s">
        <v>168</v>
      </c>
      <c r="E34" s="1" t="s">
        <v>169</v>
      </c>
      <c r="F34" s="1" t="s">
        <v>170</v>
      </c>
      <c r="G34" s="6">
        <v>183001000940</v>
      </c>
      <c r="H34">
        <v>47</v>
      </c>
      <c r="I34" s="4">
        <v>44662</v>
      </c>
      <c r="J34" s="5">
        <v>0.48611111111111116</v>
      </c>
      <c r="K34" s="1" t="s">
        <v>0</v>
      </c>
      <c r="L34" s="1" t="s">
        <v>171</v>
      </c>
      <c r="M34" s="4">
        <v>44676</v>
      </c>
      <c r="N34" s="4">
        <v>44677</v>
      </c>
      <c r="O34" s="1"/>
      <c r="P34" s="4">
        <v>44676</v>
      </c>
      <c r="Q34" s="1" t="s">
        <v>0</v>
      </c>
      <c r="R34" s="4">
        <v>44676</v>
      </c>
      <c r="S34" s="1" t="s">
        <v>0</v>
      </c>
      <c r="T34" s="4">
        <v>44676</v>
      </c>
      <c r="U34" s="1" t="s">
        <v>0</v>
      </c>
      <c r="V34" s="4">
        <v>44677</v>
      </c>
      <c r="W34" s="1" t="s">
        <v>0</v>
      </c>
      <c r="X34" s="4">
        <v>44677</v>
      </c>
      <c r="Y34" s="1" t="s">
        <v>0</v>
      </c>
      <c r="Z34" s="4">
        <v>44677</v>
      </c>
      <c r="AA34" s="1" t="s">
        <v>0</v>
      </c>
      <c r="AB34" s="4">
        <v>44677</v>
      </c>
      <c r="AC34" s="1" t="s">
        <v>0</v>
      </c>
      <c r="AD34" s="4">
        <v>44677</v>
      </c>
      <c r="AE34" s="1" t="s">
        <v>0</v>
      </c>
      <c r="AF34" s="4">
        <v>44677</v>
      </c>
      <c r="AG34" s="1" t="s">
        <v>0</v>
      </c>
      <c r="AH34" s="4"/>
      <c r="AI34" s="1" t="s">
        <v>116</v>
      </c>
      <c r="AJ34" s="4">
        <v>44677</v>
      </c>
      <c r="AK34" s="1" t="s">
        <v>0</v>
      </c>
      <c r="AL34" s="1" t="s">
        <v>185</v>
      </c>
      <c r="AM34" s="1" t="s">
        <v>165</v>
      </c>
      <c r="AN34" s="5">
        <v>44712.758333333331</v>
      </c>
      <c r="AO34" s="1" t="s">
        <v>861</v>
      </c>
      <c r="AP34" s="1" t="s">
        <v>27</v>
      </c>
      <c r="AQ34" s="1" t="s">
        <v>639</v>
      </c>
      <c r="AR34" s="1" t="s">
        <v>27</v>
      </c>
      <c r="AS34" t="s">
        <v>639</v>
      </c>
      <c r="AT34" s="1" t="s">
        <v>27</v>
      </c>
      <c r="AU34" t="s">
        <v>639</v>
      </c>
      <c r="AV34">
        <v>76</v>
      </c>
      <c r="AW34" t="s">
        <v>639</v>
      </c>
      <c r="AX34">
        <v>43</v>
      </c>
      <c r="AY34" t="s">
        <v>639</v>
      </c>
      <c r="AZ34" s="1" t="s">
        <v>27</v>
      </c>
      <c r="BA34" t="s">
        <v>639</v>
      </c>
      <c r="BB34" s="1" t="s">
        <v>27</v>
      </c>
      <c r="BC34" t="s">
        <v>639</v>
      </c>
      <c r="BG34" s="1" t="s">
        <v>165</v>
      </c>
      <c r="BH34" s="5">
        <v>44712.758333333331</v>
      </c>
      <c r="BI34" s="1" t="s">
        <v>22</v>
      </c>
      <c r="BJ34" s="5">
        <v>44712.495138888888</v>
      </c>
      <c r="BK34" s="22">
        <f>COUNTIF(Reporte_Consolidación_2022___Copy[[#This Row],[Estado llamada]],"Realizada")</f>
        <v>1</v>
      </c>
      <c r="BL34" s="22">
        <f>COUNTIF(Reporte_Consolidación_2022___Copy[[#This Row],[Estado RID]],"Realizada")</f>
        <v>1</v>
      </c>
      <c r="BM34" s="22">
        <f>COUNTIF(Reporte_Consolidación_2022___Copy[[#This Row],[Estado Encuesta Directivos]],"Realizada")</f>
        <v>1</v>
      </c>
      <c r="BN34" s="22">
        <f>COUNTIF(Reporte_Consolidación_2022___Copy[[#This Row],[Estado PPT Programa Directivos]],"Realizada")</f>
        <v>1</v>
      </c>
      <c r="BO34" s="22">
        <f>COUNTIF(Reporte_Consolidación_2022___Copy[[#This Row],[Estado PPT Programa Docentes]],"Realizada")</f>
        <v>1</v>
      </c>
      <c r="BP34" s="22">
        <f>COUNTIF(Reporte_Consolidación_2022___Copy[[#This Row],[Estado Encuesta Docentes]],"Realizada")</f>
        <v>1</v>
      </c>
      <c r="BQ34" s="22">
        <f>COUNTIF(Reporte_Consolidación_2022___Copy[[#This Row],[Estado Taller PC Docentes]],"Realizada")</f>
        <v>1</v>
      </c>
      <c r="BR34" s="22">
        <f>COUNTIF(Reporte_Consolidación_2022___Copy[[#This Row],[Estado Encuesta Estudiantes]],"Realizada")</f>
        <v>1</v>
      </c>
      <c r="BS34" s="22">
        <f>COUNTIF(Reporte_Consolidación_2022___Copy[[#This Row],[Estado Infraestructura]],"Realizada")</f>
        <v>1</v>
      </c>
      <c r="BT34" s="22">
        <f>COUNTIF(Reporte_Consolidación_2022___Copy[[#This Row],[Estado Entrevista Líder Área Informática]],"Realizada")</f>
        <v>1</v>
      </c>
      <c r="BU34" s="22">
        <f>IF(Reporte_Consolidación_2022___Copy[[#This Row],[Estado Obs Aula]]="Realizada",1,IF(Reporte_Consolidación_2022___Copy[[#This Row],[Estado Obs Aula]]="NO aplica fichas",1,0))</f>
        <v>1</v>
      </c>
      <c r="BV34" s="22">
        <f>COUNTIF(Reporte_Consolidación_2022___Copy[[#This Row],[Estado Recolección Documental]],"Realizada")</f>
        <v>1</v>
      </c>
      <c r="BX34" s="7">
        <f>COUNTIF(Reporte_Consolidación_2022___Copy[[#This Row],[Nombre Coordinadora]:[Estado Recolección Documental]],"Realizada")</f>
        <v>11</v>
      </c>
      <c r="BY34" s="9">
        <f t="shared" si="0"/>
        <v>0.91666666666666663</v>
      </c>
      <c r="BZ34" s="7">
        <f>IF(Reporte_Consolidación_2022___Copy[[#This Row],[Fecha Visita Día 1]]&gt;=DATE(2022,6,22),1,IF(Reporte_Consolidación_2022___Copy[[#This Row],[Fecha Visita Día 1]]="",2,0))</f>
        <v>0</v>
      </c>
      <c r="CA34" s="7">
        <f>IF(Reporte_Consolidación_2022___Copy[[#This Row],[Fecha Visita Día 2]]&gt;=DATE(2022,6,22),1,IF(Reporte_Consolidación_2022___Copy[[#This Row],[Fecha Visita Día 2]]="",2,0))</f>
        <v>0</v>
      </c>
      <c r="CB34" s="7"/>
      <c r="CC34" s="7"/>
      <c r="CD34" s="7"/>
    </row>
    <row r="35" spans="1:98" x14ac:dyDescent="0.2">
      <c r="A35" s="1" t="s">
        <v>680</v>
      </c>
      <c r="B35" s="1" t="s">
        <v>22</v>
      </c>
      <c r="C35" s="1" t="s">
        <v>162</v>
      </c>
      <c r="D35" s="1" t="s">
        <v>168</v>
      </c>
      <c r="E35" s="1" t="s">
        <v>169</v>
      </c>
      <c r="F35" s="1" t="s">
        <v>172</v>
      </c>
      <c r="G35" s="6">
        <v>118001004191</v>
      </c>
      <c r="H35">
        <v>48</v>
      </c>
      <c r="I35" s="4">
        <v>44662</v>
      </c>
      <c r="J35" s="5">
        <v>0.44027777777777777</v>
      </c>
      <c r="K35" s="1" t="s">
        <v>0</v>
      </c>
      <c r="L35" s="1" t="s">
        <v>166</v>
      </c>
      <c r="M35" s="4">
        <v>44678</v>
      </c>
      <c r="N35" s="4">
        <v>44679</v>
      </c>
      <c r="O35" s="1"/>
      <c r="P35" s="4">
        <v>44678</v>
      </c>
      <c r="Q35" s="1" t="s">
        <v>0</v>
      </c>
      <c r="R35" s="4">
        <v>44679</v>
      </c>
      <c r="S35" s="1" t="s">
        <v>0</v>
      </c>
      <c r="T35" s="4">
        <v>44678</v>
      </c>
      <c r="U35" s="1" t="s">
        <v>0</v>
      </c>
      <c r="V35" s="4">
        <v>44679</v>
      </c>
      <c r="W35" s="1" t="s">
        <v>0</v>
      </c>
      <c r="X35" s="4">
        <v>44679</v>
      </c>
      <c r="Y35" s="1" t="s">
        <v>0</v>
      </c>
      <c r="Z35" s="4">
        <v>44679</v>
      </c>
      <c r="AA35" s="1" t="s">
        <v>0</v>
      </c>
      <c r="AB35" s="4">
        <v>44679</v>
      </c>
      <c r="AC35" s="1" t="s">
        <v>0</v>
      </c>
      <c r="AD35" s="4">
        <v>44678</v>
      </c>
      <c r="AE35" s="1" t="s">
        <v>0</v>
      </c>
      <c r="AF35" s="4">
        <v>44678</v>
      </c>
      <c r="AG35" s="1" t="s">
        <v>0</v>
      </c>
      <c r="AH35" s="4"/>
      <c r="AI35" s="1" t="s">
        <v>116</v>
      </c>
      <c r="AJ35" s="4">
        <v>44679</v>
      </c>
      <c r="AK35" s="1" t="s">
        <v>0</v>
      </c>
      <c r="AL35" s="1" t="s">
        <v>185</v>
      </c>
      <c r="AM35" s="1" t="s">
        <v>165</v>
      </c>
      <c r="AN35" s="5">
        <v>44711.631249999999</v>
      </c>
      <c r="AO35" s="1" t="s">
        <v>862</v>
      </c>
      <c r="AP35" s="1" t="s">
        <v>27</v>
      </c>
      <c r="AQ35" s="1" t="s">
        <v>639</v>
      </c>
      <c r="AR35" s="1" t="s">
        <v>27</v>
      </c>
      <c r="AS35" t="s">
        <v>639</v>
      </c>
      <c r="AT35" s="1" t="s">
        <v>27</v>
      </c>
      <c r="AU35" t="s">
        <v>639</v>
      </c>
      <c r="AV35">
        <v>110</v>
      </c>
      <c r="AW35" t="s">
        <v>639</v>
      </c>
      <c r="AX35">
        <v>27</v>
      </c>
      <c r="AY35" t="s">
        <v>639</v>
      </c>
      <c r="AZ35" s="1" t="s">
        <v>27</v>
      </c>
      <c r="BA35" t="s">
        <v>639</v>
      </c>
      <c r="BB35" s="1" t="s">
        <v>27</v>
      </c>
      <c r="BC35" t="s">
        <v>639</v>
      </c>
      <c r="BG35" s="1" t="s">
        <v>165</v>
      </c>
      <c r="BH35" s="5">
        <v>44711.631249999999</v>
      </c>
      <c r="BI35" s="1" t="s">
        <v>22</v>
      </c>
      <c r="BJ35" s="5">
        <v>44699.018750000003</v>
      </c>
      <c r="BK35" s="22">
        <f>COUNTIF(Reporte_Consolidación_2022___Copy[[#This Row],[Estado llamada]],"Realizada")</f>
        <v>1</v>
      </c>
      <c r="BL35" s="22">
        <f>COUNTIF(Reporte_Consolidación_2022___Copy[[#This Row],[Estado RID]],"Realizada")</f>
        <v>1</v>
      </c>
      <c r="BM35" s="22">
        <f>COUNTIF(Reporte_Consolidación_2022___Copy[[#This Row],[Estado Encuesta Directivos]],"Realizada")</f>
        <v>1</v>
      </c>
      <c r="BN35" s="22">
        <f>COUNTIF(Reporte_Consolidación_2022___Copy[[#This Row],[Estado PPT Programa Directivos]],"Realizada")</f>
        <v>1</v>
      </c>
      <c r="BO35" s="22">
        <f>COUNTIF(Reporte_Consolidación_2022___Copy[[#This Row],[Estado PPT Programa Docentes]],"Realizada")</f>
        <v>1</v>
      </c>
      <c r="BP35" s="22">
        <f>COUNTIF(Reporte_Consolidación_2022___Copy[[#This Row],[Estado Encuesta Docentes]],"Realizada")</f>
        <v>1</v>
      </c>
      <c r="BQ35" s="22">
        <f>COUNTIF(Reporte_Consolidación_2022___Copy[[#This Row],[Estado Taller PC Docentes]],"Realizada")</f>
        <v>1</v>
      </c>
      <c r="BR35" s="22">
        <f>COUNTIF(Reporte_Consolidación_2022___Copy[[#This Row],[Estado Encuesta Estudiantes]],"Realizada")</f>
        <v>1</v>
      </c>
      <c r="BS35" s="22">
        <f>COUNTIF(Reporte_Consolidación_2022___Copy[[#This Row],[Estado Infraestructura]],"Realizada")</f>
        <v>1</v>
      </c>
      <c r="BT35" s="22">
        <f>COUNTIF(Reporte_Consolidación_2022___Copy[[#This Row],[Estado Entrevista Líder Área Informática]],"Realizada")</f>
        <v>1</v>
      </c>
      <c r="BU35" s="22">
        <f>IF(Reporte_Consolidación_2022___Copy[[#This Row],[Estado Obs Aula]]="Realizada",1,IF(Reporte_Consolidación_2022___Copy[[#This Row],[Estado Obs Aula]]="NO aplica fichas",1,0))</f>
        <v>1</v>
      </c>
      <c r="BV35" s="22">
        <f>COUNTIF(Reporte_Consolidación_2022___Copy[[#This Row],[Estado Recolección Documental]],"Realizada")</f>
        <v>1</v>
      </c>
      <c r="BX35" s="7">
        <f>COUNTIF(Reporte_Consolidación_2022___Copy[[#This Row],[Nombre Coordinadora]:[Estado Recolección Documental]],"Realizada")</f>
        <v>11</v>
      </c>
      <c r="BY35" s="9">
        <f t="shared" si="0"/>
        <v>0.91666666666666663</v>
      </c>
      <c r="BZ35" s="7">
        <f>IF(Reporte_Consolidación_2022___Copy[[#This Row],[Fecha Visita Día 1]]&gt;=DATE(2022,6,22),1,IF(Reporte_Consolidación_2022___Copy[[#This Row],[Fecha Visita Día 1]]="",2,0))</f>
        <v>0</v>
      </c>
      <c r="CA35" s="7">
        <f>IF(Reporte_Consolidación_2022___Copy[[#This Row],[Fecha Visita Día 2]]&gt;=DATE(2022,6,22),1,IF(Reporte_Consolidación_2022___Copy[[#This Row],[Fecha Visita Día 2]]="",2,0))</f>
        <v>0</v>
      </c>
      <c r="CB35" s="7"/>
      <c r="CC35" s="7"/>
      <c r="CD35" s="7"/>
    </row>
    <row r="36" spans="1:98" x14ac:dyDescent="0.2">
      <c r="A36" s="1" t="s">
        <v>680</v>
      </c>
      <c r="B36" s="1" t="s">
        <v>22</v>
      </c>
      <c r="C36" s="1" t="s">
        <v>162</v>
      </c>
      <c r="D36" s="1" t="s">
        <v>168</v>
      </c>
      <c r="E36" s="1" t="s">
        <v>169</v>
      </c>
      <c r="F36" s="1" t="s">
        <v>173</v>
      </c>
      <c r="G36" s="6">
        <v>218001003017</v>
      </c>
      <c r="H36">
        <v>49</v>
      </c>
      <c r="I36" s="4">
        <v>44662</v>
      </c>
      <c r="J36" s="5">
        <v>0.4375</v>
      </c>
      <c r="K36" s="1" t="s">
        <v>0</v>
      </c>
      <c r="L36" s="1" t="s">
        <v>166</v>
      </c>
      <c r="M36" s="4">
        <v>44679</v>
      </c>
      <c r="N36" s="4">
        <v>44680</v>
      </c>
      <c r="O36" s="1"/>
      <c r="P36" s="4">
        <v>44678</v>
      </c>
      <c r="Q36" s="1" t="s">
        <v>0</v>
      </c>
      <c r="R36" s="4">
        <v>44679</v>
      </c>
      <c r="S36" s="1" t="s">
        <v>0</v>
      </c>
      <c r="T36" s="4">
        <v>44679</v>
      </c>
      <c r="U36" s="1" t="s">
        <v>0</v>
      </c>
      <c r="V36" s="4">
        <v>44680</v>
      </c>
      <c r="W36" s="1" t="s">
        <v>0</v>
      </c>
      <c r="X36" s="4">
        <v>44679</v>
      </c>
      <c r="Y36" s="1" t="s">
        <v>0</v>
      </c>
      <c r="Z36" s="4">
        <v>44680</v>
      </c>
      <c r="AA36" s="1" t="s">
        <v>0</v>
      </c>
      <c r="AB36" s="4">
        <v>44680</v>
      </c>
      <c r="AC36" s="1" t="s">
        <v>0</v>
      </c>
      <c r="AD36" s="4">
        <v>44679</v>
      </c>
      <c r="AE36" s="1" t="s">
        <v>0</v>
      </c>
      <c r="AF36" s="4">
        <v>44680</v>
      </c>
      <c r="AG36" s="1" t="s">
        <v>0</v>
      </c>
      <c r="AH36" s="4"/>
      <c r="AI36" s="1" t="s">
        <v>116</v>
      </c>
      <c r="AJ36" s="4">
        <v>44679</v>
      </c>
      <c r="AK36" s="1" t="s">
        <v>0</v>
      </c>
      <c r="AL36" s="1" t="s">
        <v>185</v>
      </c>
      <c r="AM36" s="1" t="s">
        <v>22</v>
      </c>
      <c r="AN36" s="5">
        <v>44704.719444444447</v>
      </c>
      <c r="AO36" s="1" t="s">
        <v>863</v>
      </c>
      <c r="AP36" s="1" t="s">
        <v>27</v>
      </c>
      <c r="AQ36" s="1" t="s">
        <v>639</v>
      </c>
      <c r="AR36" s="1" t="s">
        <v>27</v>
      </c>
      <c r="AS36" t="s">
        <v>639</v>
      </c>
      <c r="AT36" s="1" t="s">
        <v>27</v>
      </c>
      <c r="AU36" t="s">
        <v>639</v>
      </c>
      <c r="AV36">
        <v>68</v>
      </c>
      <c r="AW36" t="s">
        <v>639</v>
      </c>
      <c r="AX36">
        <v>30</v>
      </c>
      <c r="AY36" t="s">
        <v>639</v>
      </c>
      <c r="AZ36" s="1" t="s">
        <v>27</v>
      </c>
      <c r="BA36" t="s">
        <v>639</v>
      </c>
      <c r="BB36" s="1" t="s">
        <v>27</v>
      </c>
      <c r="BC36" t="s">
        <v>639</v>
      </c>
      <c r="BG36" s="1" t="s">
        <v>165</v>
      </c>
      <c r="BH36" s="5">
        <v>44692.447916666664</v>
      </c>
      <c r="BI36" s="1" t="s">
        <v>22</v>
      </c>
      <c r="BJ36" s="5">
        <v>44704.719444444447</v>
      </c>
      <c r="BK36" s="22">
        <f>COUNTIF(Reporte_Consolidación_2022___Copy[[#This Row],[Estado llamada]],"Realizada")</f>
        <v>1</v>
      </c>
      <c r="BL36" s="22">
        <f>COUNTIF(Reporte_Consolidación_2022___Copy[[#This Row],[Estado RID]],"Realizada")</f>
        <v>1</v>
      </c>
      <c r="BM36" s="22">
        <f>COUNTIF(Reporte_Consolidación_2022___Copy[[#This Row],[Estado Encuesta Directivos]],"Realizada")</f>
        <v>1</v>
      </c>
      <c r="BN36" s="22">
        <f>COUNTIF(Reporte_Consolidación_2022___Copy[[#This Row],[Estado PPT Programa Directivos]],"Realizada")</f>
        <v>1</v>
      </c>
      <c r="BO36" s="22">
        <f>COUNTIF(Reporte_Consolidación_2022___Copy[[#This Row],[Estado PPT Programa Docentes]],"Realizada")</f>
        <v>1</v>
      </c>
      <c r="BP36" s="22">
        <f>COUNTIF(Reporte_Consolidación_2022___Copy[[#This Row],[Estado Encuesta Docentes]],"Realizada")</f>
        <v>1</v>
      </c>
      <c r="BQ36" s="22">
        <f>COUNTIF(Reporte_Consolidación_2022___Copy[[#This Row],[Estado Taller PC Docentes]],"Realizada")</f>
        <v>1</v>
      </c>
      <c r="BR36" s="22">
        <f>COUNTIF(Reporte_Consolidación_2022___Copy[[#This Row],[Estado Encuesta Estudiantes]],"Realizada")</f>
        <v>1</v>
      </c>
      <c r="BS36" s="22">
        <f>COUNTIF(Reporte_Consolidación_2022___Copy[[#This Row],[Estado Infraestructura]],"Realizada")</f>
        <v>1</v>
      </c>
      <c r="BT36" s="22">
        <f>COUNTIF(Reporte_Consolidación_2022___Copy[[#This Row],[Estado Entrevista Líder Área Informática]],"Realizada")</f>
        <v>1</v>
      </c>
      <c r="BU36" s="22">
        <f>IF(Reporte_Consolidación_2022___Copy[[#This Row],[Estado Obs Aula]]="Realizada",1,IF(Reporte_Consolidación_2022___Copy[[#This Row],[Estado Obs Aula]]="NO aplica fichas",1,0))</f>
        <v>1</v>
      </c>
      <c r="BV36" s="22">
        <f>COUNTIF(Reporte_Consolidación_2022___Copy[[#This Row],[Estado Recolección Documental]],"Realizada")</f>
        <v>1</v>
      </c>
      <c r="BX36" s="7">
        <f>COUNTIF(Reporte_Consolidación_2022___Copy[[#This Row],[Nombre Coordinadora]:[Estado Recolección Documental]],"Realizada")</f>
        <v>11</v>
      </c>
      <c r="BY36" s="9">
        <f t="shared" si="0"/>
        <v>0.91666666666666663</v>
      </c>
      <c r="BZ36" s="7">
        <f>IF(Reporte_Consolidación_2022___Copy[[#This Row],[Fecha Visita Día 1]]&gt;=DATE(2022,6,22),1,IF(Reporte_Consolidación_2022___Copy[[#This Row],[Fecha Visita Día 1]]="",2,0))</f>
        <v>0</v>
      </c>
      <c r="CA36" s="7">
        <f>IF(Reporte_Consolidación_2022___Copy[[#This Row],[Fecha Visita Día 2]]&gt;=DATE(2022,6,22),1,IF(Reporte_Consolidación_2022___Copy[[#This Row],[Fecha Visita Día 2]]="",2,0))</f>
        <v>0</v>
      </c>
      <c r="CB36" s="7"/>
      <c r="CC36" s="7"/>
      <c r="CD36" s="7"/>
    </row>
    <row r="37" spans="1:98" x14ac:dyDescent="0.2">
      <c r="A37" s="1" t="s">
        <v>680</v>
      </c>
      <c r="B37" s="1" t="s">
        <v>22</v>
      </c>
      <c r="C37" s="1" t="s">
        <v>174</v>
      </c>
      <c r="D37" s="1" t="s">
        <v>175</v>
      </c>
      <c r="E37" s="1" t="s">
        <v>176</v>
      </c>
      <c r="F37" s="1" t="s">
        <v>177</v>
      </c>
      <c r="G37" s="6">
        <v>152001001064</v>
      </c>
      <c r="H37">
        <v>57</v>
      </c>
      <c r="I37" s="4">
        <v>44662</v>
      </c>
      <c r="J37" s="5">
        <v>0.42013888888888884</v>
      </c>
      <c r="K37" s="1" t="s">
        <v>0</v>
      </c>
      <c r="L37" s="1" t="s">
        <v>178</v>
      </c>
      <c r="M37" s="4">
        <v>44685</v>
      </c>
      <c r="N37" s="4">
        <v>44690</v>
      </c>
      <c r="O37" s="1" t="s">
        <v>864</v>
      </c>
      <c r="P37" s="4">
        <v>44685</v>
      </c>
      <c r="Q37" s="1" t="s">
        <v>0</v>
      </c>
      <c r="R37" s="4">
        <v>44685</v>
      </c>
      <c r="S37" s="1" t="s">
        <v>0</v>
      </c>
      <c r="T37" s="4">
        <v>44685</v>
      </c>
      <c r="U37" s="1" t="s">
        <v>0</v>
      </c>
      <c r="V37" s="4">
        <v>44690</v>
      </c>
      <c r="W37" s="1" t="s">
        <v>0</v>
      </c>
      <c r="X37" s="4">
        <v>44690</v>
      </c>
      <c r="Y37" s="1" t="s">
        <v>0</v>
      </c>
      <c r="Z37" s="4">
        <v>44690</v>
      </c>
      <c r="AA37" s="1" t="s">
        <v>0</v>
      </c>
      <c r="AB37" s="4">
        <v>44686</v>
      </c>
      <c r="AC37" s="1" t="s">
        <v>0</v>
      </c>
      <c r="AD37" s="4">
        <v>44686</v>
      </c>
      <c r="AE37" s="1" t="s">
        <v>0</v>
      </c>
      <c r="AF37" s="4">
        <v>44686</v>
      </c>
      <c r="AG37" s="1" t="s">
        <v>0</v>
      </c>
      <c r="AH37" s="4"/>
      <c r="AI37" s="1" t="s">
        <v>116</v>
      </c>
      <c r="AJ37" s="4">
        <v>44686</v>
      </c>
      <c r="AK37" s="1" t="s">
        <v>0</v>
      </c>
      <c r="AL37" s="1" t="s">
        <v>185</v>
      </c>
      <c r="AM37" s="1" t="s">
        <v>179</v>
      </c>
      <c r="AN37" s="5">
        <v>44712.819444444445</v>
      </c>
      <c r="AO37" s="1" t="s">
        <v>902</v>
      </c>
      <c r="AP37" s="1" t="s">
        <v>27</v>
      </c>
      <c r="AQ37" s="1" t="s">
        <v>639</v>
      </c>
      <c r="AR37" s="1" t="s">
        <v>27</v>
      </c>
      <c r="AS37" t="s">
        <v>639</v>
      </c>
      <c r="AT37" s="1" t="s">
        <v>27</v>
      </c>
      <c r="AU37" t="s">
        <v>639</v>
      </c>
      <c r="AV37">
        <v>115</v>
      </c>
      <c r="AW37" t="s">
        <v>639</v>
      </c>
      <c r="AX37">
        <v>51</v>
      </c>
      <c r="AY37" t="s">
        <v>639</v>
      </c>
      <c r="AZ37" s="1" t="s">
        <v>27</v>
      </c>
      <c r="BA37" t="s">
        <v>639</v>
      </c>
      <c r="BB37" s="1" t="s">
        <v>27</v>
      </c>
      <c r="BC37" t="s">
        <v>639</v>
      </c>
      <c r="BF37" t="s">
        <v>903</v>
      </c>
      <c r="BG37" s="1" t="s">
        <v>179</v>
      </c>
      <c r="BH37" s="5">
        <v>44712.819444444445</v>
      </c>
      <c r="BI37" s="1" t="s">
        <v>22</v>
      </c>
      <c r="BJ37" s="5">
        <v>44703.834027777775</v>
      </c>
      <c r="BK37" s="22">
        <f>COUNTIF(Reporte_Consolidación_2022___Copy[[#This Row],[Estado llamada]],"Realizada")</f>
        <v>1</v>
      </c>
      <c r="BL37" s="22">
        <f>COUNTIF(Reporte_Consolidación_2022___Copy[[#This Row],[Estado RID]],"Realizada")</f>
        <v>1</v>
      </c>
      <c r="BM37" s="22">
        <f>COUNTIF(Reporte_Consolidación_2022___Copy[[#This Row],[Estado Encuesta Directivos]],"Realizada")</f>
        <v>1</v>
      </c>
      <c r="BN37" s="22">
        <f>COUNTIF(Reporte_Consolidación_2022___Copy[[#This Row],[Estado PPT Programa Directivos]],"Realizada")</f>
        <v>1</v>
      </c>
      <c r="BO37" s="22">
        <f>COUNTIF(Reporte_Consolidación_2022___Copy[[#This Row],[Estado PPT Programa Docentes]],"Realizada")</f>
        <v>1</v>
      </c>
      <c r="BP37" s="22">
        <f>COUNTIF(Reporte_Consolidación_2022___Copy[[#This Row],[Estado Encuesta Docentes]],"Realizada")</f>
        <v>1</v>
      </c>
      <c r="BQ37" s="22">
        <f>COUNTIF(Reporte_Consolidación_2022___Copy[[#This Row],[Estado Taller PC Docentes]],"Realizada")</f>
        <v>1</v>
      </c>
      <c r="BR37" s="22">
        <f>COUNTIF(Reporte_Consolidación_2022___Copy[[#This Row],[Estado Encuesta Estudiantes]],"Realizada")</f>
        <v>1</v>
      </c>
      <c r="BS37" s="22">
        <f>COUNTIF(Reporte_Consolidación_2022___Copy[[#This Row],[Estado Infraestructura]],"Realizada")</f>
        <v>1</v>
      </c>
      <c r="BT37" s="22">
        <f>COUNTIF(Reporte_Consolidación_2022___Copy[[#This Row],[Estado Entrevista Líder Área Informática]],"Realizada")</f>
        <v>1</v>
      </c>
      <c r="BU37" s="22">
        <f>IF(Reporte_Consolidación_2022___Copy[[#This Row],[Estado Obs Aula]]="Realizada",1,IF(Reporte_Consolidación_2022___Copy[[#This Row],[Estado Obs Aula]]="NO aplica fichas",1,0))</f>
        <v>1</v>
      </c>
      <c r="BV37" s="22">
        <f>COUNTIF(Reporte_Consolidación_2022___Copy[[#This Row],[Estado Recolección Documental]],"Realizada")</f>
        <v>1</v>
      </c>
      <c r="BX37" s="7">
        <f>COUNTIF(Reporte_Consolidación_2022___Copy[[#This Row],[Nombre Coordinadora]:[Estado Recolección Documental]],"Realizada")</f>
        <v>11</v>
      </c>
      <c r="BY37" s="9">
        <f t="shared" si="0"/>
        <v>0.91666666666666663</v>
      </c>
      <c r="BZ37" s="7">
        <f>IF(Reporte_Consolidación_2022___Copy[[#This Row],[Fecha Visita Día 1]]&gt;=DATE(2022,6,22),1,IF(Reporte_Consolidación_2022___Copy[[#This Row],[Fecha Visita Día 1]]="",2,0))</f>
        <v>0</v>
      </c>
      <c r="CA37" s="7">
        <f>IF(Reporte_Consolidación_2022___Copy[[#This Row],[Fecha Visita Día 2]]&gt;=DATE(2022,6,22),1,IF(Reporte_Consolidación_2022___Copy[[#This Row],[Fecha Visita Día 2]]="",2,0))</f>
        <v>0</v>
      </c>
      <c r="CB37" s="7"/>
      <c r="CC37" s="7"/>
      <c r="CD37" s="7"/>
    </row>
    <row r="38" spans="1:98" x14ac:dyDescent="0.2">
      <c r="A38" s="1" t="s">
        <v>680</v>
      </c>
      <c r="B38" s="1" t="s">
        <v>22</v>
      </c>
      <c r="C38" s="1" t="s">
        <v>174</v>
      </c>
      <c r="D38" s="1" t="s">
        <v>175</v>
      </c>
      <c r="E38" s="1" t="s">
        <v>176</v>
      </c>
      <c r="F38" s="1" t="s">
        <v>180</v>
      </c>
      <c r="G38" s="6">
        <v>152001000777</v>
      </c>
      <c r="H38">
        <v>58</v>
      </c>
      <c r="I38" s="4">
        <v>44659</v>
      </c>
      <c r="J38" s="5">
        <v>0.13888888888888884</v>
      </c>
      <c r="K38" s="1" t="s">
        <v>0</v>
      </c>
      <c r="L38" s="1" t="s">
        <v>178</v>
      </c>
      <c r="M38" s="4">
        <v>44673</v>
      </c>
      <c r="N38" s="4">
        <v>44691</v>
      </c>
      <c r="O38" s="1" t="s">
        <v>904</v>
      </c>
      <c r="P38" s="4">
        <v>44691</v>
      </c>
      <c r="Q38" s="1" t="s">
        <v>0</v>
      </c>
      <c r="R38" s="4">
        <v>44687</v>
      </c>
      <c r="S38" s="1" t="s">
        <v>0</v>
      </c>
      <c r="T38" s="4">
        <v>44673</v>
      </c>
      <c r="U38" s="1" t="s">
        <v>0</v>
      </c>
      <c r="V38" s="4">
        <v>44691</v>
      </c>
      <c r="W38" s="1" t="s">
        <v>0</v>
      </c>
      <c r="X38" s="4">
        <v>44691</v>
      </c>
      <c r="Y38" s="1" t="s">
        <v>0</v>
      </c>
      <c r="Z38" s="4">
        <v>44691</v>
      </c>
      <c r="AA38" s="1" t="s">
        <v>0</v>
      </c>
      <c r="AB38" s="4">
        <v>44673</v>
      </c>
      <c r="AC38" s="1" t="s">
        <v>0</v>
      </c>
      <c r="AD38" s="4">
        <v>44673</v>
      </c>
      <c r="AE38" s="1" t="s">
        <v>0</v>
      </c>
      <c r="AF38" s="4">
        <v>44691</v>
      </c>
      <c r="AG38" s="1" t="s">
        <v>0</v>
      </c>
      <c r="AH38" s="4"/>
      <c r="AI38" s="1" t="s">
        <v>116</v>
      </c>
      <c r="AJ38" s="4">
        <v>44691</v>
      </c>
      <c r="AK38" s="1" t="s">
        <v>0</v>
      </c>
      <c r="AL38" s="1" t="s">
        <v>185</v>
      </c>
      <c r="AM38" s="1" t="s">
        <v>179</v>
      </c>
      <c r="AN38" s="5">
        <v>44712.819444444445</v>
      </c>
      <c r="AO38" s="1" t="s">
        <v>181</v>
      </c>
      <c r="AP38" s="1" t="s">
        <v>27</v>
      </c>
      <c r="AQ38" s="1" t="s">
        <v>639</v>
      </c>
      <c r="AR38" s="1" t="s">
        <v>27</v>
      </c>
      <c r="AS38" t="s">
        <v>639</v>
      </c>
      <c r="AT38" s="1" t="s">
        <v>27</v>
      </c>
      <c r="AU38" t="s">
        <v>639</v>
      </c>
      <c r="AV38">
        <v>125</v>
      </c>
      <c r="AW38" t="s">
        <v>639</v>
      </c>
      <c r="AX38">
        <v>69</v>
      </c>
      <c r="AY38" t="s">
        <v>639</v>
      </c>
      <c r="AZ38" s="1" t="s">
        <v>27</v>
      </c>
      <c r="BA38" t="s">
        <v>639</v>
      </c>
      <c r="BB38" s="1" t="s">
        <v>27</v>
      </c>
      <c r="BC38" t="s">
        <v>639</v>
      </c>
      <c r="BF38" t="s">
        <v>905</v>
      </c>
      <c r="BG38" s="1" t="s">
        <v>179</v>
      </c>
      <c r="BH38" s="5">
        <v>44712.819444444445</v>
      </c>
      <c r="BI38" s="1" t="s">
        <v>22</v>
      </c>
      <c r="BJ38" s="5">
        <v>44703.834722222222</v>
      </c>
      <c r="BK38" s="22">
        <f>COUNTIF(Reporte_Consolidación_2022___Copy[[#This Row],[Estado llamada]],"Realizada")</f>
        <v>1</v>
      </c>
      <c r="BL38" s="22">
        <f>COUNTIF(Reporte_Consolidación_2022___Copy[[#This Row],[Estado RID]],"Realizada")</f>
        <v>1</v>
      </c>
      <c r="BM38" s="22">
        <f>COUNTIF(Reporte_Consolidación_2022___Copy[[#This Row],[Estado Encuesta Directivos]],"Realizada")</f>
        <v>1</v>
      </c>
      <c r="BN38" s="22">
        <f>COUNTIF(Reporte_Consolidación_2022___Copy[[#This Row],[Estado PPT Programa Directivos]],"Realizada")</f>
        <v>1</v>
      </c>
      <c r="BO38" s="22">
        <f>COUNTIF(Reporte_Consolidación_2022___Copy[[#This Row],[Estado PPT Programa Docentes]],"Realizada")</f>
        <v>1</v>
      </c>
      <c r="BP38" s="22">
        <f>COUNTIF(Reporte_Consolidación_2022___Copy[[#This Row],[Estado Encuesta Docentes]],"Realizada")</f>
        <v>1</v>
      </c>
      <c r="BQ38" s="22">
        <f>COUNTIF(Reporte_Consolidación_2022___Copy[[#This Row],[Estado Taller PC Docentes]],"Realizada")</f>
        <v>1</v>
      </c>
      <c r="BR38" s="22">
        <f>COUNTIF(Reporte_Consolidación_2022___Copy[[#This Row],[Estado Encuesta Estudiantes]],"Realizada")</f>
        <v>1</v>
      </c>
      <c r="BS38" s="22">
        <f>COUNTIF(Reporte_Consolidación_2022___Copy[[#This Row],[Estado Infraestructura]],"Realizada")</f>
        <v>1</v>
      </c>
      <c r="BT38" s="22">
        <f>COUNTIF(Reporte_Consolidación_2022___Copy[[#This Row],[Estado Entrevista Líder Área Informática]],"Realizada")</f>
        <v>1</v>
      </c>
      <c r="BU38" s="22">
        <f>IF(Reporte_Consolidación_2022___Copy[[#This Row],[Estado Obs Aula]]="Realizada",1,IF(Reporte_Consolidación_2022___Copy[[#This Row],[Estado Obs Aula]]="NO aplica fichas",1,0))</f>
        <v>1</v>
      </c>
      <c r="BV38" s="22">
        <f>COUNTIF(Reporte_Consolidación_2022___Copy[[#This Row],[Estado Recolección Documental]],"Realizada")</f>
        <v>1</v>
      </c>
      <c r="BX38" s="7">
        <f>COUNTIF(Reporte_Consolidación_2022___Copy[[#This Row],[Nombre Coordinadora]:[Estado Recolección Documental]],"Realizada")</f>
        <v>11</v>
      </c>
      <c r="BY38" s="9">
        <f t="shared" si="0"/>
        <v>0.91666666666666663</v>
      </c>
      <c r="BZ38" s="7">
        <f>IF(Reporte_Consolidación_2022___Copy[[#This Row],[Fecha Visita Día 1]]&gt;=DATE(2022,6,22),1,IF(Reporte_Consolidación_2022___Copy[[#This Row],[Fecha Visita Día 1]]="",2,0))</f>
        <v>0</v>
      </c>
      <c r="CA38" s="7">
        <f>IF(Reporte_Consolidación_2022___Copy[[#This Row],[Fecha Visita Día 2]]&gt;=DATE(2022,6,22),1,IF(Reporte_Consolidación_2022___Copy[[#This Row],[Fecha Visita Día 2]]="",2,0))</f>
        <v>0</v>
      </c>
      <c r="CB38" s="7"/>
      <c r="CC38" s="7"/>
      <c r="CD38" s="7"/>
    </row>
    <row r="39" spans="1:98" x14ac:dyDescent="0.2">
      <c r="A39" s="1" t="s">
        <v>680</v>
      </c>
      <c r="B39" s="1" t="s">
        <v>22</v>
      </c>
      <c r="C39" s="1" t="s">
        <v>174</v>
      </c>
      <c r="D39" s="1" t="s">
        <v>175</v>
      </c>
      <c r="E39" s="1" t="s">
        <v>176</v>
      </c>
      <c r="F39" s="1" t="s">
        <v>182</v>
      </c>
      <c r="G39" s="6">
        <v>152001000785</v>
      </c>
      <c r="H39">
        <v>59</v>
      </c>
      <c r="I39" s="4">
        <v>44662</v>
      </c>
      <c r="J39" s="5">
        <v>0.47222222222222232</v>
      </c>
      <c r="K39" s="1" t="s">
        <v>0</v>
      </c>
      <c r="L39" s="1" t="s">
        <v>178</v>
      </c>
      <c r="M39" s="4">
        <v>44677</v>
      </c>
      <c r="N39" s="4">
        <v>44678</v>
      </c>
      <c r="O39" s="1" t="s">
        <v>865</v>
      </c>
      <c r="P39" s="4">
        <v>44677</v>
      </c>
      <c r="Q39" s="1" t="s">
        <v>0</v>
      </c>
      <c r="R39" s="4">
        <v>44688</v>
      </c>
      <c r="S39" s="1" t="s">
        <v>0</v>
      </c>
      <c r="T39" s="4">
        <v>44677</v>
      </c>
      <c r="U39" s="1" t="s">
        <v>0</v>
      </c>
      <c r="V39" s="4">
        <v>44677</v>
      </c>
      <c r="W39" s="1" t="s">
        <v>0</v>
      </c>
      <c r="X39" s="4">
        <v>44677</v>
      </c>
      <c r="Y39" s="1" t="s">
        <v>0</v>
      </c>
      <c r="Z39" s="4">
        <v>44677</v>
      </c>
      <c r="AA39" s="1" t="s">
        <v>0</v>
      </c>
      <c r="AB39" s="4">
        <v>44677</v>
      </c>
      <c r="AC39" s="1" t="s">
        <v>0</v>
      </c>
      <c r="AD39" s="4">
        <v>44677</v>
      </c>
      <c r="AE39" s="1" t="s">
        <v>0</v>
      </c>
      <c r="AF39" s="4">
        <v>44678</v>
      </c>
      <c r="AG39" s="1" t="s">
        <v>0</v>
      </c>
      <c r="AH39" s="4"/>
      <c r="AI39" s="1" t="s">
        <v>116</v>
      </c>
      <c r="AJ39" s="4">
        <v>44678</v>
      </c>
      <c r="AK39" s="1" t="s">
        <v>0</v>
      </c>
      <c r="AL39" s="1" t="s">
        <v>185</v>
      </c>
      <c r="AM39" s="1" t="s">
        <v>22</v>
      </c>
      <c r="AN39" s="5">
        <v>44703.834722222222</v>
      </c>
      <c r="AO39" s="1" t="s">
        <v>638</v>
      </c>
      <c r="AP39" s="1" t="s">
        <v>27</v>
      </c>
      <c r="AQ39" s="1" t="s">
        <v>639</v>
      </c>
      <c r="AR39" s="1" t="s">
        <v>27</v>
      </c>
      <c r="AS39" t="s">
        <v>639</v>
      </c>
      <c r="AT39" s="1" t="s">
        <v>27</v>
      </c>
      <c r="AU39" t="s">
        <v>639</v>
      </c>
      <c r="AV39">
        <v>39</v>
      </c>
      <c r="AW39" t="s">
        <v>639</v>
      </c>
      <c r="AX39">
        <v>88</v>
      </c>
      <c r="AY39" t="s">
        <v>639</v>
      </c>
      <c r="AZ39" s="1" t="s">
        <v>27</v>
      </c>
      <c r="BA39" t="s">
        <v>639</v>
      </c>
      <c r="BB39" s="1" t="s">
        <v>27</v>
      </c>
      <c r="BC39" t="s">
        <v>639</v>
      </c>
      <c r="BF39" t="s">
        <v>906</v>
      </c>
      <c r="BG39" s="1" t="s">
        <v>179</v>
      </c>
      <c r="BH39" s="5">
        <v>44700.671527777777</v>
      </c>
      <c r="BI39" s="1" t="s">
        <v>22</v>
      </c>
      <c r="BJ39" s="5">
        <v>44703.834722222222</v>
      </c>
      <c r="BK39" s="22">
        <f>COUNTIF(Reporte_Consolidación_2022___Copy[[#This Row],[Estado llamada]],"Realizada")</f>
        <v>1</v>
      </c>
      <c r="BL39" s="22">
        <f>COUNTIF(Reporte_Consolidación_2022___Copy[[#This Row],[Estado RID]],"Realizada")</f>
        <v>1</v>
      </c>
      <c r="BM39" s="22">
        <f>COUNTIF(Reporte_Consolidación_2022___Copy[[#This Row],[Estado Encuesta Directivos]],"Realizada")</f>
        <v>1</v>
      </c>
      <c r="BN39" s="22">
        <f>COUNTIF(Reporte_Consolidación_2022___Copy[[#This Row],[Estado PPT Programa Directivos]],"Realizada")</f>
        <v>1</v>
      </c>
      <c r="BO39" s="22">
        <f>COUNTIF(Reporte_Consolidación_2022___Copy[[#This Row],[Estado PPT Programa Docentes]],"Realizada")</f>
        <v>1</v>
      </c>
      <c r="BP39" s="22">
        <f>COUNTIF(Reporte_Consolidación_2022___Copy[[#This Row],[Estado Encuesta Docentes]],"Realizada")</f>
        <v>1</v>
      </c>
      <c r="BQ39" s="22">
        <f>COUNTIF(Reporte_Consolidación_2022___Copy[[#This Row],[Estado Taller PC Docentes]],"Realizada")</f>
        <v>1</v>
      </c>
      <c r="BR39" s="22">
        <f>COUNTIF(Reporte_Consolidación_2022___Copy[[#This Row],[Estado Encuesta Estudiantes]],"Realizada")</f>
        <v>1</v>
      </c>
      <c r="BS39" s="22">
        <f>COUNTIF(Reporte_Consolidación_2022___Copy[[#This Row],[Estado Infraestructura]],"Realizada")</f>
        <v>1</v>
      </c>
      <c r="BT39" s="22">
        <f>COUNTIF(Reporte_Consolidación_2022___Copy[[#This Row],[Estado Entrevista Líder Área Informática]],"Realizada")</f>
        <v>1</v>
      </c>
      <c r="BU39" s="22">
        <f>IF(Reporte_Consolidación_2022___Copy[[#This Row],[Estado Obs Aula]]="Realizada",1,IF(Reporte_Consolidación_2022___Copy[[#This Row],[Estado Obs Aula]]="NO aplica fichas",1,0))</f>
        <v>1</v>
      </c>
      <c r="BV39" s="22">
        <f>COUNTIF(Reporte_Consolidación_2022___Copy[[#This Row],[Estado Recolección Documental]],"Realizada")</f>
        <v>1</v>
      </c>
      <c r="BX39" s="7">
        <f>COUNTIF(Reporte_Consolidación_2022___Copy[[#This Row],[Nombre Coordinadora]:[Estado Recolección Documental]],"Realizada")</f>
        <v>11</v>
      </c>
      <c r="BY39" s="9">
        <f t="shared" si="0"/>
        <v>0.91666666666666663</v>
      </c>
      <c r="BZ39" s="7">
        <f>IF(Reporte_Consolidación_2022___Copy[[#This Row],[Fecha Visita Día 1]]&gt;=DATE(2022,6,22),1,IF(Reporte_Consolidación_2022___Copy[[#This Row],[Fecha Visita Día 1]]="",2,0))</f>
        <v>0</v>
      </c>
      <c r="CA39" s="7">
        <f>IF(Reporte_Consolidación_2022___Copy[[#This Row],[Fecha Visita Día 2]]&gt;=DATE(2022,6,22),1,IF(Reporte_Consolidación_2022___Copy[[#This Row],[Fecha Visita Día 2]]="",2,0))</f>
        <v>0</v>
      </c>
      <c r="CB39" s="7"/>
      <c r="CC39" s="7"/>
      <c r="CD39" s="7"/>
    </row>
    <row r="40" spans="1:98" x14ac:dyDescent="0.2">
      <c r="A40" s="1" t="s">
        <v>680</v>
      </c>
      <c r="B40" s="1" t="s">
        <v>22</v>
      </c>
      <c r="C40" s="1" t="s">
        <v>174</v>
      </c>
      <c r="D40" s="1" t="s">
        <v>175</v>
      </c>
      <c r="E40" s="1" t="s">
        <v>176</v>
      </c>
      <c r="F40" s="1" t="s">
        <v>907</v>
      </c>
      <c r="G40" s="6">
        <v>152001000599</v>
      </c>
      <c r="H40">
        <v>60</v>
      </c>
      <c r="I40" s="4">
        <v>44690</v>
      </c>
      <c r="J40" s="5">
        <v>0.33333333333333326</v>
      </c>
      <c r="K40" s="1" t="s">
        <v>0</v>
      </c>
      <c r="L40" s="1" t="s">
        <v>1021</v>
      </c>
      <c r="M40" s="4">
        <v>44697</v>
      </c>
      <c r="N40" s="4">
        <v>44698</v>
      </c>
      <c r="O40" s="1" t="s">
        <v>1022</v>
      </c>
      <c r="P40" s="4">
        <v>44697</v>
      </c>
      <c r="Q40" s="1" t="s">
        <v>0</v>
      </c>
      <c r="R40" s="4">
        <v>44697</v>
      </c>
      <c r="S40" s="1" t="s">
        <v>0</v>
      </c>
      <c r="T40" s="4">
        <v>44697</v>
      </c>
      <c r="U40" s="1" t="s">
        <v>0</v>
      </c>
      <c r="V40" s="4">
        <v>44705</v>
      </c>
      <c r="W40" s="1" t="s">
        <v>0</v>
      </c>
      <c r="X40" s="4">
        <v>44705</v>
      </c>
      <c r="Y40" s="1" t="s">
        <v>0</v>
      </c>
      <c r="Z40" s="4">
        <v>44705</v>
      </c>
      <c r="AA40" s="1" t="s">
        <v>0</v>
      </c>
      <c r="AB40" s="4">
        <v>44697</v>
      </c>
      <c r="AC40" s="1" t="s">
        <v>0</v>
      </c>
      <c r="AD40" s="4">
        <v>44697</v>
      </c>
      <c r="AE40" s="1" t="s">
        <v>0</v>
      </c>
      <c r="AF40" s="4">
        <v>44698</v>
      </c>
      <c r="AG40" s="1" t="s">
        <v>0</v>
      </c>
      <c r="AH40" s="4"/>
      <c r="AI40" s="1" t="s">
        <v>116</v>
      </c>
      <c r="AJ40" s="4">
        <v>44698</v>
      </c>
      <c r="AK40" s="1" t="s">
        <v>0</v>
      </c>
      <c r="AL40" s="1" t="s">
        <v>185</v>
      </c>
      <c r="AM40" s="1" t="s">
        <v>179</v>
      </c>
      <c r="AN40" s="5">
        <v>44712.819444444445</v>
      </c>
      <c r="AO40" s="1" t="s">
        <v>984</v>
      </c>
      <c r="AP40" s="1" t="s">
        <v>27</v>
      </c>
      <c r="AQ40" s="1" t="s">
        <v>639</v>
      </c>
      <c r="AR40" s="1" t="s">
        <v>27</v>
      </c>
      <c r="AS40" t="s">
        <v>639</v>
      </c>
      <c r="AT40" s="1" t="s">
        <v>27</v>
      </c>
      <c r="AU40" t="s">
        <v>639</v>
      </c>
      <c r="AV40">
        <v>52</v>
      </c>
      <c r="AW40" t="s">
        <v>639</v>
      </c>
      <c r="AX40">
        <v>41</v>
      </c>
      <c r="AY40" t="s">
        <v>639</v>
      </c>
      <c r="AZ40" s="1" t="s">
        <v>27</v>
      </c>
      <c r="BA40" t="s">
        <v>639</v>
      </c>
      <c r="BB40" s="1" t="s">
        <v>27</v>
      </c>
      <c r="BC40" t="s">
        <v>639</v>
      </c>
      <c r="BF40" t="s">
        <v>903</v>
      </c>
      <c r="BG40" s="1" t="s">
        <v>179</v>
      </c>
      <c r="BH40" s="5">
        <v>44712.819444444445</v>
      </c>
      <c r="BI40" s="1" t="s">
        <v>22</v>
      </c>
      <c r="BJ40" s="5">
        <v>44706.692361111112</v>
      </c>
      <c r="BK40" s="22">
        <f>COUNTIF(Reporte_Consolidación_2022___Copy[[#This Row],[Estado llamada]],"Realizada")</f>
        <v>1</v>
      </c>
      <c r="BL40" s="22">
        <f>COUNTIF(Reporte_Consolidación_2022___Copy[[#This Row],[Estado RID]],"Realizada")</f>
        <v>1</v>
      </c>
      <c r="BM40" s="22">
        <f>COUNTIF(Reporte_Consolidación_2022___Copy[[#This Row],[Estado Encuesta Directivos]],"Realizada")</f>
        <v>1</v>
      </c>
      <c r="BN40" s="22">
        <f>COUNTIF(Reporte_Consolidación_2022___Copy[[#This Row],[Estado PPT Programa Directivos]],"Realizada")</f>
        <v>1</v>
      </c>
      <c r="BO40" s="22">
        <f>COUNTIF(Reporte_Consolidación_2022___Copy[[#This Row],[Estado PPT Programa Docentes]],"Realizada")</f>
        <v>1</v>
      </c>
      <c r="BP40" s="22">
        <f>COUNTIF(Reporte_Consolidación_2022___Copy[[#This Row],[Estado Encuesta Docentes]],"Realizada")</f>
        <v>1</v>
      </c>
      <c r="BQ40" s="22">
        <f>COUNTIF(Reporte_Consolidación_2022___Copy[[#This Row],[Estado Taller PC Docentes]],"Realizada")</f>
        <v>1</v>
      </c>
      <c r="BR40" s="22">
        <f>COUNTIF(Reporte_Consolidación_2022___Copy[[#This Row],[Estado Encuesta Estudiantes]],"Realizada")</f>
        <v>1</v>
      </c>
      <c r="BS40" s="22">
        <f>COUNTIF(Reporte_Consolidación_2022___Copy[[#This Row],[Estado Infraestructura]],"Realizada")</f>
        <v>1</v>
      </c>
      <c r="BT40" s="22">
        <f>COUNTIF(Reporte_Consolidación_2022___Copy[[#This Row],[Estado Entrevista Líder Área Informática]],"Realizada")</f>
        <v>1</v>
      </c>
      <c r="BU40" s="22">
        <f>IF(Reporte_Consolidación_2022___Copy[[#This Row],[Estado Obs Aula]]="Realizada",1,IF(Reporte_Consolidación_2022___Copy[[#This Row],[Estado Obs Aula]]="NO aplica fichas",1,0))</f>
        <v>1</v>
      </c>
      <c r="BV40" s="22">
        <f>COUNTIF(Reporte_Consolidación_2022___Copy[[#This Row],[Estado Recolección Documental]],"Realizada")</f>
        <v>1</v>
      </c>
      <c r="BX40" s="7">
        <f>COUNTIF(Reporte_Consolidación_2022___Copy[[#This Row],[Nombre Coordinadora]:[Estado Recolección Documental]],"Realizada")</f>
        <v>11</v>
      </c>
      <c r="BY40" s="9">
        <f t="shared" si="0"/>
        <v>0.91666666666666663</v>
      </c>
      <c r="BZ40" s="7">
        <f>IF(Reporte_Consolidación_2022___Copy[[#This Row],[Fecha Visita Día 1]]&gt;=DATE(2022,6,22),1,IF(Reporte_Consolidación_2022___Copy[[#This Row],[Fecha Visita Día 1]]="",2,0))</f>
        <v>0</v>
      </c>
      <c r="CA40" s="7">
        <f>IF(Reporte_Consolidación_2022___Copy[[#This Row],[Fecha Visita Día 2]]&gt;=DATE(2022,6,22),1,IF(Reporte_Consolidación_2022___Copy[[#This Row],[Fecha Visita Día 2]]="",2,0))</f>
        <v>0</v>
      </c>
      <c r="CB40" s="7"/>
      <c r="CC40" s="7"/>
      <c r="CD40" s="7"/>
    </row>
    <row r="41" spans="1:98" x14ac:dyDescent="0.2">
      <c r="A41" s="1" t="s">
        <v>680</v>
      </c>
      <c r="B41" s="1" t="s">
        <v>22</v>
      </c>
      <c r="C41" s="1" t="s">
        <v>174</v>
      </c>
      <c r="D41" s="1" t="s">
        <v>175</v>
      </c>
      <c r="E41" s="1" t="s">
        <v>176</v>
      </c>
      <c r="F41" s="1" t="s">
        <v>183</v>
      </c>
      <c r="G41" s="6">
        <v>152001005051</v>
      </c>
      <c r="H41">
        <v>61</v>
      </c>
      <c r="I41" s="4">
        <v>44659</v>
      </c>
      <c r="J41" s="5">
        <v>0.15277777777777768</v>
      </c>
      <c r="K41" s="1" t="s">
        <v>0</v>
      </c>
      <c r="L41" s="1" t="s">
        <v>178</v>
      </c>
      <c r="M41" s="4">
        <v>44683</v>
      </c>
      <c r="N41" s="4">
        <v>44684</v>
      </c>
      <c r="O41" s="1" t="s">
        <v>750</v>
      </c>
      <c r="P41" s="4">
        <v>44683</v>
      </c>
      <c r="Q41" s="1" t="s">
        <v>0</v>
      </c>
      <c r="R41" s="4">
        <v>44683</v>
      </c>
      <c r="S41" s="1" t="s">
        <v>0</v>
      </c>
      <c r="T41" s="4">
        <v>44683</v>
      </c>
      <c r="U41" s="1" t="s">
        <v>0</v>
      </c>
      <c r="V41" s="4">
        <v>44684</v>
      </c>
      <c r="W41" s="1" t="s">
        <v>0</v>
      </c>
      <c r="X41" s="4">
        <v>44684</v>
      </c>
      <c r="Y41" s="1" t="s">
        <v>0</v>
      </c>
      <c r="Z41" s="4">
        <v>44684</v>
      </c>
      <c r="AA41" s="1" t="s">
        <v>0</v>
      </c>
      <c r="AB41" s="4">
        <v>44683</v>
      </c>
      <c r="AC41" s="1" t="s">
        <v>0</v>
      </c>
      <c r="AD41" s="4">
        <v>44683</v>
      </c>
      <c r="AE41" s="1" t="s">
        <v>0</v>
      </c>
      <c r="AF41" s="4">
        <v>44684</v>
      </c>
      <c r="AG41" s="1" t="s">
        <v>0</v>
      </c>
      <c r="AH41" s="4"/>
      <c r="AI41" s="1" t="s">
        <v>116</v>
      </c>
      <c r="AJ41" s="4">
        <v>44686</v>
      </c>
      <c r="AK41" s="1" t="s">
        <v>0</v>
      </c>
      <c r="AL41" s="1" t="s">
        <v>185</v>
      </c>
      <c r="AM41" s="1" t="s">
        <v>179</v>
      </c>
      <c r="AN41" s="5">
        <v>44722.668749999997</v>
      </c>
      <c r="AO41" s="1" t="s">
        <v>985</v>
      </c>
      <c r="AP41" s="1" t="s">
        <v>27</v>
      </c>
      <c r="AQ41" s="1" t="s">
        <v>639</v>
      </c>
      <c r="AR41" s="1" t="s">
        <v>27</v>
      </c>
      <c r="AS41" t="s">
        <v>639</v>
      </c>
      <c r="AT41" s="1" t="s">
        <v>27</v>
      </c>
      <c r="AU41" t="s">
        <v>639</v>
      </c>
      <c r="AV41">
        <v>50</v>
      </c>
      <c r="AW41" t="s">
        <v>639</v>
      </c>
      <c r="AX41">
        <v>25</v>
      </c>
      <c r="AY41" t="s">
        <v>639</v>
      </c>
      <c r="AZ41" s="1" t="s">
        <v>27</v>
      </c>
      <c r="BA41" t="s">
        <v>639</v>
      </c>
      <c r="BB41" s="1" t="s">
        <v>27</v>
      </c>
      <c r="BC41" t="s">
        <v>639</v>
      </c>
      <c r="BF41" t="s">
        <v>906</v>
      </c>
      <c r="BG41" s="1" t="s">
        <v>179</v>
      </c>
      <c r="BH41" s="5">
        <v>44722.668749999997</v>
      </c>
      <c r="BI41" s="1" t="s">
        <v>22</v>
      </c>
      <c r="BJ41" s="5">
        <v>44703.835416666669</v>
      </c>
      <c r="BK41" s="22">
        <f>COUNTIF(Reporte_Consolidación_2022___Copy[[#This Row],[Estado llamada]],"Realizada")</f>
        <v>1</v>
      </c>
      <c r="BL41" s="22">
        <f>COUNTIF(Reporte_Consolidación_2022___Copy[[#This Row],[Estado RID]],"Realizada")</f>
        <v>1</v>
      </c>
      <c r="BM41" s="22">
        <f>COUNTIF(Reporte_Consolidación_2022___Copy[[#This Row],[Estado Encuesta Directivos]],"Realizada")</f>
        <v>1</v>
      </c>
      <c r="BN41" s="22">
        <f>COUNTIF(Reporte_Consolidación_2022___Copy[[#This Row],[Estado PPT Programa Directivos]],"Realizada")</f>
        <v>1</v>
      </c>
      <c r="BO41" s="22">
        <f>COUNTIF(Reporte_Consolidación_2022___Copy[[#This Row],[Estado PPT Programa Docentes]],"Realizada")</f>
        <v>1</v>
      </c>
      <c r="BP41" s="22">
        <f>COUNTIF(Reporte_Consolidación_2022___Copy[[#This Row],[Estado Encuesta Docentes]],"Realizada")</f>
        <v>1</v>
      </c>
      <c r="BQ41" s="22">
        <f>COUNTIF(Reporte_Consolidación_2022___Copy[[#This Row],[Estado Taller PC Docentes]],"Realizada")</f>
        <v>1</v>
      </c>
      <c r="BR41" s="22">
        <f>COUNTIF(Reporte_Consolidación_2022___Copy[[#This Row],[Estado Encuesta Estudiantes]],"Realizada")</f>
        <v>1</v>
      </c>
      <c r="BS41" s="22">
        <f>COUNTIF(Reporte_Consolidación_2022___Copy[[#This Row],[Estado Infraestructura]],"Realizada")</f>
        <v>1</v>
      </c>
      <c r="BT41" s="22">
        <f>COUNTIF(Reporte_Consolidación_2022___Copy[[#This Row],[Estado Entrevista Líder Área Informática]],"Realizada")</f>
        <v>1</v>
      </c>
      <c r="BU41" s="22">
        <f>IF(Reporte_Consolidación_2022___Copy[[#This Row],[Estado Obs Aula]]="Realizada",1,IF(Reporte_Consolidación_2022___Copy[[#This Row],[Estado Obs Aula]]="NO aplica fichas",1,0))</f>
        <v>1</v>
      </c>
      <c r="BV41" s="22">
        <f>COUNTIF(Reporte_Consolidación_2022___Copy[[#This Row],[Estado Recolección Documental]],"Realizada")</f>
        <v>1</v>
      </c>
      <c r="BX41" s="7">
        <f>COUNTIF(Reporte_Consolidación_2022___Copy[[#This Row],[Nombre Coordinadora]:[Estado Recolección Documental]],"Realizada")</f>
        <v>11</v>
      </c>
      <c r="BY41" s="9">
        <f t="shared" si="0"/>
        <v>0.91666666666666663</v>
      </c>
      <c r="BZ41" s="7">
        <f>IF(Reporte_Consolidación_2022___Copy[[#This Row],[Fecha Visita Día 1]]&gt;=DATE(2022,6,22),1,IF(Reporte_Consolidación_2022___Copy[[#This Row],[Fecha Visita Día 1]]="",2,0))</f>
        <v>0</v>
      </c>
      <c r="CA41" s="7">
        <f>IF(Reporte_Consolidación_2022___Copy[[#This Row],[Fecha Visita Día 2]]&gt;=DATE(2022,6,22),1,IF(Reporte_Consolidación_2022___Copy[[#This Row],[Fecha Visita Día 2]]="",2,0))</f>
        <v>0</v>
      </c>
      <c r="CB41" s="7"/>
      <c r="CC41" s="7"/>
      <c r="CD41" s="7"/>
    </row>
    <row r="42" spans="1:98" x14ac:dyDescent="0.2">
      <c r="A42" s="1" t="s">
        <v>680</v>
      </c>
      <c r="B42" s="1" t="s">
        <v>22</v>
      </c>
      <c r="C42" s="1" t="s">
        <v>174</v>
      </c>
      <c r="D42" s="1" t="s">
        <v>175</v>
      </c>
      <c r="E42" s="1" t="s">
        <v>176</v>
      </c>
      <c r="F42" s="1" t="s">
        <v>184</v>
      </c>
      <c r="G42" s="6">
        <v>252001004904</v>
      </c>
      <c r="H42">
        <v>62</v>
      </c>
      <c r="I42" s="4">
        <v>44659</v>
      </c>
      <c r="J42" s="5">
        <v>0.20138888888888884</v>
      </c>
      <c r="K42" s="1" t="s">
        <v>0</v>
      </c>
      <c r="L42" s="1" t="s">
        <v>178</v>
      </c>
      <c r="M42" s="4">
        <v>44671</v>
      </c>
      <c r="N42" s="4">
        <v>44672</v>
      </c>
      <c r="O42" s="1"/>
      <c r="P42" s="4">
        <v>44671</v>
      </c>
      <c r="Q42" s="1" t="s">
        <v>0</v>
      </c>
      <c r="R42" s="4">
        <v>44671</v>
      </c>
      <c r="S42" s="1" t="s">
        <v>0</v>
      </c>
      <c r="T42" s="4">
        <v>44671</v>
      </c>
      <c r="U42" s="1" t="s">
        <v>0</v>
      </c>
      <c r="V42" s="4">
        <v>44671</v>
      </c>
      <c r="W42" s="1" t="s">
        <v>0</v>
      </c>
      <c r="X42" s="4">
        <v>44671</v>
      </c>
      <c r="Y42" s="1" t="s">
        <v>0</v>
      </c>
      <c r="Z42" s="4">
        <v>44671</v>
      </c>
      <c r="AA42" s="1" t="s">
        <v>0</v>
      </c>
      <c r="AB42" s="4">
        <v>44671</v>
      </c>
      <c r="AC42" s="1" t="s">
        <v>0</v>
      </c>
      <c r="AD42" s="4">
        <v>44671</v>
      </c>
      <c r="AE42" s="1" t="s">
        <v>0</v>
      </c>
      <c r="AF42" s="4">
        <v>44672</v>
      </c>
      <c r="AG42" s="1" t="s">
        <v>0</v>
      </c>
      <c r="AH42" s="4"/>
      <c r="AI42" s="1" t="s">
        <v>116</v>
      </c>
      <c r="AJ42" s="4">
        <v>44672</v>
      </c>
      <c r="AK42" s="1" t="s">
        <v>0</v>
      </c>
      <c r="AL42" s="1" t="s">
        <v>185</v>
      </c>
      <c r="AM42" s="1" t="s">
        <v>22</v>
      </c>
      <c r="AN42" s="5">
        <v>44708.686111111114</v>
      </c>
      <c r="AO42" s="1" t="s">
        <v>186</v>
      </c>
      <c r="AP42" s="1" t="s">
        <v>27</v>
      </c>
      <c r="AQ42" s="1" t="s">
        <v>639</v>
      </c>
      <c r="AR42" s="1" t="s">
        <v>27</v>
      </c>
      <c r="AS42" t="s">
        <v>639</v>
      </c>
      <c r="AT42" s="1" t="s">
        <v>27</v>
      </c>
      <c r="AU42" t="s">
        <v>639</v>
      </c>
      <c r="AV42">
        <v>41</v>
      </c>
      <c r="AW42" t="s">
        <v>639</v>
      </c>
      <c r="AX42">
        <v>26</v>
      </c>
      <c r="AY42" t="s">
        <v>639</v>
      </c>
      <c r="AZ42" s="1" t="s">
        <v>27</v>
      </c>
      <c r="BA42" t="s">
        <v>639</v>
      </c>
      <c r="BB42" s="1" t="s">
        <v>27</v>
      </c>
      <c r="BC42" t="s">
        <v>639</v>
      </c>
      <c r="BF42" t="s">
        <v>903</v>
      </c>
      <c r="BG42" s="1" t="s">
        <v>179</v>
      </c>
      <c r="BH42" s="5">
        <v>44676.69027777778</v>
      </c>
      <c r="BI42" s="1" t="s">
        <v>22</v>
      </c>
      <c r="BJ42" s="5">
        <v>44708.686111111114</v>
      </c>
      <c r="BK42" s="22">
        <f>COUNTIF(Reporte_Consolidación_2022___Copy[[#This Row],[Estado llamada]],"Realizada")</f>
        <v>1</v>
      </c>
      <c r="BL42" s="22">
        <f>COUNTIF(Reporte_Consolidación_2022___Copy[[#This Row],[Estado RID]],"Realizada")</f>
        <v>1</v>
      </c>
      <c r="BM42" s="22">
        <f>COUNTIF(Reporte_Consolidación_2022___Copy[[#This Row],[Estado Encuesta Directivos]],"Realizada")</f>
        <v>1</v>
      </c>
      <c r="BN42" s="22">
        <f>COUNTIF(Reporte_Consolidación_2022___Copy[[#This Row],[Estado PPT Programa Directivos]],"Realizada")</f>
        <v>1</v>
      </c>
      <c r="BO42" s="22">
        <f>COUNTIF(Reporte_Consolidación_2022___Copy[[#This Row],[Estado PPT Programa Docentes]],"Realizada")</f>
        <v>1</v>
      </c>
      <c r="BP42" s="22">
        <f>COUNTIF(Reporte_Consolidación_2022___Copy[[#This Row],[Estado Encuesta Docentes]],"Realizada")</f>
        <v>1</v>
      </c>
      <c r="BQ42" s="22">
        <f>COUNTIF(Reporte_Consolidación_2022___Copy[[#This Row],[Estado Taller PC Docentes]],"Realizada")</f>
        <v>1</v>
      </c>
      <c r="BR42" s="22">
        <f>COUNTIF(Reporte_Consolidación_2022___Copy[[#This Row],[Estado Encuesta Estudiantes]],"Realizada")</f>
        <v>1</v>
      </c>
      <c r="BS42" s="22">
        <f>COUNTIF(Reporte_Consolidación_2022___Copy[[#This Row],[Estado Infraestructura]],"Realizada")</f>
        <v>1</v>
      </c>
      <c r="BT42" s="22">
        <f>COUNTIF(Reporte_Consolidación_2022___Copy[[#This Row],[Estado Entrevista Líder Área Informática]],"Realizada")</f>
        <v>1</v>
      </c>
      <c r="BU42" s="22">
        <f>IF(Reporte_Consolidación_2022___Copy[[#This Row],[Estado Obs Aula]]="Realizada",1,IF(Reporte_Consolidación_2022___Copy[[#This Row],[Estado Obs Aula]]="NO aplica fichas",1,0))</f>
        <v>1</v>
      </c>
      <c r="BV42" s="22">
        <f>COUNTIF(Reporte_Consolidación_2022___Copy[[#This Row],[Estado Recolección Documental]],"Realizada")</f>
        <v>1</v>
      </c>
      <c r="BX42" s="7">
        <f>COUNTIF(Reporte_Consolidación_2022___Copy[[#This Row],[Nombre Coordinadora]:[Estado Recolección Documental]],"Realizada")</f>
        <v>11</v>
      </c>
      <c r="BY42" s="9">
        <f t="shared" si="0"/>
        <v>0.91666666666666663</v>
      </c>
      <c r="BZ42" s="7">
        <f>IF(Reporte_Consolidación_2022___Copy[[#This Row],[Fecha Visita Día 1]]&gt;=DATE(2022,6,22),1,IF(Reporte_Consolidación_2022___Copy[[#This Row],[Fecha Visita Día 1]]="",2,0))</f>
        <v>0</v>
      </c>
      <c r="CA42" s="7">
        <f>IF(Reporte_Consolidación_2022___Copy[[#This Row],[Fecha Visita Día 2]]&gt;=DATE(2022,6,22),1,IF(Reporte_Consolidación_2022___Copy[[#This Row],[Fecha Visita Día 2]]="",2,0))</f>
        <v>0</v>
      </c>
      <c r="CB42" s="7"/>
      <c r="CC42" s="7"/>
      <c r="CD42" s="7"/>
    </row>
    <row r="43" spans="1:98" x14ac:dyDescent="0.2">
      <c r="A43" s="1" t="s">
        <v>680</v>
      </c>
      <c r="B43" s="1" t="s">
        <v>22</v>
      </c>
      <c r="C43" s="1" t="s">
        <v>174</v>
      </c>
      <c r="D43" s="1" t="s">
        <v>175</v>
      </c>
      <c r="E43" s="1" t="s">
        <v>176</v>
      </c>
      <c r="F43" s="1" t="s">
        <v>187</v>
      </c>
      <c r="G43" s="6">
        <v>252001000283</v>
      </c>
      <c r="H43">
        <v>63</v>
      </c>
      <c r="I43" s="4">
        <v>44662</v>
      </c>
      <c r="J43" s="5">
        <v>0.38194444444444442</v>
      </c>
      <c r="K43" s="1" t="s">
        <v>0</v>
      </c>
      <c r="L43" s="1" t="s">
        <v>178</v>
      </c>
      <c r="M43" s="4">
        <v>44669</v>
      </c>
      <c r="N43" s="4">
        <v>44670</v>
      </c>
      <c r="O43" s="1"/>
      <c r="P43" s="4">
        <v>44669</v>
      </c>
      <c r="Q43" s="1" t="s">
        <v>0</v>
      </c>
      <c r="R43" s="4">
        <v>44669</v>
      </c>
      <c r="S43" s="1" t="s">
        <v>0</v>
      </c>
      <c r="T43" s="4">
        <v>44669</v>
      </c>
      <c r="U43" s="1" t="s">
        <v>0</v>
      </c>
      <c r="V43" s="4">
        <v>44669</v>
      </c>
      <c r="W43" s="1" t="s">
        <v>0</v>
      </c>
      <c r="X43" s="4">
        <v>44669</v>
      </c>
      <c r="Y43" s="1" t="s">
        <v>0</v>
      </c>
      <c r="Z43" s="4">
        <v>44669</v>
      </c>
      <c r="AA43" s="1" t="s">
        <v>0</v>
      </c>
      <c r="AB43" s="4">
        <v>44669</v>
      </c>
      <c r="AC43" s="1" t="s">
        <v>0</v>
      </c>
      <c r="AD43" s="4">
        <v>44670</v>
      </c>
      <c r="AE43" s="1" t="s">
        <v>0</v>
      </c>
      <c r="AF43" s="4">
        <v>44670</v>
      </c>
      <c r="AG43" s="1" t="s">
        <v>0</v>
      </c>
      <c r="AH43" s="4"/>
      <c r="AI43" s="1" t="s">
        <v>116</v>
      </c>
      <c r="AJ43" s="4">
        <v>44670</v>
      </c>
      <c r="AK43" s="1" t="s">
        <v>0</v>
      </c>
      <c r="AL43" s="1" t="s">
        <v>185</v>
      </c>
      <c r="AM43" s="1" t="s">
        <v>22</v>
      </c>
      <c r="AN43" s="5">
        <v>44703.835416666669</v>
      </c>
      <c r="AO43" s="1" t="s">
        <v>188</v>
      </c>
      <c r="AP43" s="1" t="s">
        <v>27</v>
      </c>
      <c r="AQ43" s="1" t="s">
        <v>639</v>
      </c>
      <c r="AR43" s="1" t="s">
        <v>27</v>
      </c>
      <c r="AS43" t="s">
        <v>639</v>
      </c>
      <c r="AT43" s="1" t="s">
        <v>27</v>
      </c>
      <c r="AU43" t="s">
        <v>639</v>
      </c>
      <c r="AV43">
        <v>89</v>
      </c>
      <c r="AW43" t="s">
        <v>639</v>
      </c>
      <c r="AX43">
        <v>28</v>
      </c>
      <c r="AY43" t="s">
        <v>639</v>
      </c>
      <c r="AZ43" s="1" t="s">
        <v>27</v>
      </c>
      <c r="BA43" t="s">
        <v>639</v>
      </c>
      <c r="BB43" s="1" t="s">
        <v>27</v>
      </c>
      <c r="BC43" t="s">
        <v>639</v>
      </c>
      <c r="BF43" t="s">
        <v>903</v>
      </c>
      <c r="BG43" s="1" t="s">
        <v>179</v>
      </c>
      <c r="BH43" s="5">
        <v>44700.339583333334</v>
      </c>
      <c r="BI43" s="1" t="s">
        <v>22</v>
      </c>
      <c r="BJ43" s="5">
        <v>44703.835416666669</v>
      </c>
      <c r="BK43" s="22">
        <f>COUNTIF(Reporte_Consolidación_2022___Copy[[#This Row],[Estado llamada]],"Realizada")</f>
        <v>1</v>
      </c>
      <c r="BL43" s="22">
        <f>COUNTIF(Reporte_Consolidación_2022___Copy[[#This Row],[Estado RID]],"Realizada")</f>
        <v>1</v>
      </c>
      <c r="BM43" s="22">
        <f>COUNTIF(Reporte_Consolidación_2022___Copy[[#This Row],[Estado Encuesta Directivos]],"Realizada")</f>
        <v>1</v>
      </c>
      <c r="BN43" s="22">
        <f>COUNTIF(Reporte_Consolidación_2022___Copy[[#This Row],[Estado PPT Programa Directivos]],"Realizada")</f>
        <v>1</v>
      </c>
      <c r="BO43" s="22">
        <f>COUNTIF(Reporte_Consolidación_2022___Copy[[#This Row],[Estado PPT Programa Docentes]],"Realizada")</f>
        <v>1</v>
      </c>
      <c r="BP43" s="22">
        <f>COUNTIF(Reporte_Consolidación_2022___Copy[[#This Row],[Estado Encuesta Docentes]],"Realizada")</f>
        <v>1</v>
      </c>
      <c r="BQ43" s="22">
        <f>COUNTIF(Reporte_Consolidación_2022___Copy[[#This Row],[Estado Taller PC Docentes]],"Realizada")</f>
        <v>1</v>
      </c>
      <c r="BR43" s="22">
        <f>COUNTIF(Reporte_Consolidación_2022___Copy[[#This Row],[Estado Encuesta Estudiantes]],"Realizada")</f>
        <v>1</v>
      </c>
      <c r="BS43" s="22">
        <f>COUNTIF(Reporte_Consolidación_2022___Copy[[#This Row],[Estado Infraestructura]],"Realizada")</f>
        <v>1</v>
      </c>
      <c r="BT43" s="22">
        <f>COUNTIF(Reporte_Consolidación_2022___Copy[[#This Row],[Estado Entrevista Líder Área Informática]],"Realizada")</f>
        <v>1</v>
      </c>
      <c r="BU43" s="22">
        <f>IF(Reporte_Consolidación_2022___Copy[[#This Row],[Estado Obs Aula]]="Realizada",1,IF(Reporte_Consolidación_2022___Copy[[#This Row],[Estado Obs Aula]]="NO aplica fichas",1,0))</f>
        <v>1</v>
      </c>
      <c r="BV43" s="22">
        <f>COUNTIF(Reporte_Consolidación_2022___Copy[[#This Row],[Estado Recolección Documental]],"Realizada")</f>
        <v>1</v>
      </c>
      <c r="BX43" s="7">
        <f>COUNTIF(Reporte_Consolidación_2022___Copy[[#This Row],[Nombre Coordinadora]:[Estado Recolección Documental]],"Realizada")</f>
        <v>11</v>
      </c>
      <c r="BY43" s="9">
        <f t="shared" si="0"/>
        <v>0.91666666666666663</v>
      </c>
      <c r="BZ43" s="7">
        <f>IF(Reporte_Consolidación_2022___Copy[[#This Row],[Fecha Visita Día 1]]&gt;=DATE(2022,6,22),1,IF(Reporte_Consolidación_2022___Copy[[#This Row],[Fecha Visita Día 1]]="",2,0))</f>
        <v>0</v>
      </c>
      <c r="CA43" s="7">
        <f>IF(Reporte_Consolidación_2022___Copy[[#This Row],[Fecha Visita Día 2]]&gt;=DATE(2022,6,22),1,IF(Reporte_Consolidación_2022___Copy[[#This Row],[Fecha Visita Día 2]]="",2,0))</f>
        <v>0</v>
      </c>
      <c r="CB43" s="7"/>
      <c r="CC43" s="7"/>
      <c r="CD43" s="7"/>
    </row>
    <row r="44" spans="1:98" ht="15.75" x14ac:dyDescent="0.25">
      <c r="A44" s="1" t="s">
        <v>680</v>
      </c>
      <c r="B44" s="1" t="s">
        <v>22</v>
      </c>
      <c r="C44" s="1" t="s">
        <v>189</v>
      </c>
      <c r="D44" s="1" t="s">
        <v>23</v>
      </c>
      <c r="E44" s="1" t="s">
        <v>190</v>
      </c>
      <c r="F44" s="1" t="s">
        <v>191</v>
      </c>
      <c r="G44" s="6">
        <v>176109002977</v>
      </c>
      <c r="H44">
        <v>64</v>
      </c>
      <c r="I44" s="4">
        <v>44663</v>
      </c>
      <c r="J44" s="5">
        <v>0.34027777777777768</v>
      </c>
      <c r="K44" s="1" t="s">
        <v>0</v>
      </c>
      <c r="L44" s="1" t="s">
        <v>192</v>
      </c>
      <c r="M44" s="4">
        <v>44671</v>
      </c>
      <c r="N44" s="4">
        <v>44672</v>
      </c>
      <c r="O44" s="1" t="s">
        <v>640</v>
      </c>
      <c r="P44" s="4">
        <v>44672</v>
      </c>
      <c r="Q44" s="1" t="s">
        <v>0</v>
      </c>
      <c r="R44" s="4">
        <v>44672</v>
      </c>
      <c r="S44" s="1" t="s">
        <v>0</v>
      </c>
      <c r="T44" s="4">
        <v>44672</v>
      </c>
      <c r="U44" s="1" t="s">
        <v>0</v>
      </c>
      <c r="V44" s="4">
        <v>44672</v>
      </c>
      <c r="W44" s="1" t="s">
        <v>0</v>
      </c>
      <c r="X44" s="4">
        <v>44672</v>
      </c>
      <c r="Y44" s="1" t="s">
        <v>0</v>
      </c>
      <c r="Z44" s="4">
        <v>44672</v>
      </c>
      <c r="AA44" s="1" t="s">
        <v>0</v>
      </c>
      <c r="AB44" s="4">
        <v>44672</v>
      </c>
      <c r="AC44" s="1" t="s">
        <v>0</v>
      </c>
      <c r="AD44" s="4">
        <v>44672</v>
      </c>
      <c r="AE44" s="1" t="s">
        <v>0</v>
      </c>
      <c r="AF44" s="4">
        <v>44672</v>
      </c>
      <c r="AG44" s="1" t="s">
        <v>0</v>
      </c>
      <c r="AH44" s="4"/>
      <c r="AI44" s="1" t="s">
        <v>116</v>
      </c>
      <c r="AJ44" s="4">
        <v>44672</v>
      </c>
      <c r="AK44" s="1" t="s">
        <v>0</v>
      </c>
      <c r="AL44" s="1" t="s">
        <v>185</v>
      </c>
      <c r="AM44" s="1" t="s">
        <v>193</v>
      </c>
      <c r="AN44" s="5">
        <v>44712.873611111114</v>
      </c>
      <c r="AO44" s="1" t="s">
        <v>641</v>
      </c>
      <c r="AP44" s="1" t="s">
        <v>27</v>
      </c>
      <c r="AQ44" s="1" t="s">
        <v>639</v>
      </c>
      <c r="AR44" s="1" t="s">
        <v>27</v>
      </c>
      <c r="AS44" t="s">
        <v>639</v>
      </c>
      <c r="AT44" s="1" t="s">
        <v>27</v>
      </c>
      <c r="AU44" t="s">
        <v>639</v>
      </c>
      <c r="AV44">
        <v>45</v>
      </c>
      <c r="AW44" t="s">
        <v>639</v>
      </c>
      <c r="AX44">
        <v>12</v>
      </c>
      <c r="AY44" t="s">
        <v>639</v>
      </c>
      <c r="AZ44" s="1" t="s">
        <v>27</v>
      </c>
      <c r="BA44" t="s">
        <v>639</v>
      </c>
      <c r="BB44" s="1" t="s">
        <v>27</v>
      </c>
      <c r="BC44" t="s">
        <v>639</v>
      </c>
      <c r="BF44" t="s">
        <v>908</v>
      </c>
      <c r="BG44" s="1" t="s">
        <v>193</v>
      </c>
      <c r="BH44" s="5">
        <v>44712.873611111114</v>
      </c>
      <c r="BI44" s="1" t="s">
        <v>22</v>
      </c>
      <c r="BJ44" s="5">
        <v>44704.873611111114</v>
      </c>
      <c r="BK44" s="22">
        <f>COUNTIF(Reporte_Consolidación_2022___Copy[[#This Row],[Estado llamada]],"Realizada")</f>
        <v>1</v>
      </c>
      <c r="BL44" s="22">
        <f>COUNTIF(Reporte_Consolidación_2022___Copy[[#This Row],[Estado RID]],"Realizada")</f>
        <v>1</v>
      </c>
      <c r="BM44" s="22">
        <f>COUNTIF(Reporte_Consolidación_2022___Copy[[#This Row],[Estado Encuesta Directivos]],"Realizada")</f>
        <v>1</v>
      </c>
      <c r="BN44" s="22">
        <f>COUNTIF(Reporte_Consolidación_2022___Copy[[#This Row],[Estado PPT Programa Directivos]],"Realizada")</f>
        <v>1</v>
      </c>
      <c r="BO44" s="22">
        <f>COUNTIF(Reporte_Consolidación_2022___Copy[[#This Row],[Estado PPT Programa Docentes]],"Realizada")</f>
        <v>1</v>
      </c>
      <c r="BP44" s="22">
        <f>COUNTIF(Reporte_Consolidación_2022___Copy[[#This Row],[Estado Encuesta Docentes]],"Realizada")</f>
        <v>1</v>
      </c>
      <c r="BQ44" s="22">
        <f>COUNTIF(Reporte_Consolidación_2022___Copy[[#This Row],[Estado Taller PC Docentes]],"Realizada")</f>
        <v>1</v>
      </c>
      <c r="BR44" s="22">
        <f>COUNTIF(Reporte_Consolidación_2022___Copy[[#This Row],[Estado Encuesta Estudiantes]],"Realizada")</f>
        <v>1</v>
      </c>
      <c r="BS44" s="22">
        <f>COUNTIF(Reporte_Consolidación_2022___Copy[[#This Row],[Estado Infraestructura]],"Realizada")</f>
        <v>1</v>
      </c>
      <c r="BT44" s="22">
        <f>COUNTIF(Reporte_Consolidación_2022___Copy[[#This Row],[Estado Entrevista Líder Área Informática]],"Realizada")</f>
        <v>1</v>
      </c>
      <c r="BU44" s="22">
        <f>IF(Reporte_Consolidación_2022___Copy[[#This Row],[Estado Obs Aula]]="Realizada",1,IF(Reporte_Consolidación_2022___Copy[[#This Row],[Estado Obs Aula]]="NO aplica fichas",1,0))</f>
        <v>1</v>
      </c>
      <c r="BV44" s="22">
        <f>COUNTIF(Reporte_Consolidación_2022___Copy[[#This Row],[Estado Recolección Documental]],"Realizada")</f>
        <v>1</v>
      </c>
      <c r="BX44" s="7">
        <f>COUNTIF(Reporte_Consolidación_2022___Copy[[#This Row],[Nombre Coordinadora]:[Estado Recolección Documental]],"Realizada")</f>
        <v>11</v>
      </c>
      <c r="BY44" s="9">
        <f t="shared" si="0"/>
        <v>0.91666666666666663</v>
      </c>
      <c r="BZ44" s="7">
        <f>IF(Reporte_Consolidación_2022___Copy[[#This Row],[Fecha Visita Día 1]]&gt;=DATE(2022,6,22),1,IF(Reporte_Consolidación_2022___Copy[[#This Row],[Fecha Visita Día 1]]="",2,0))</f>
        <v>0</v>
      </c>
      <c r="CA44" s="7">
        <f>IF(Reporte_Consolidación_2022___Copy[[#This Row],[Fecha Visita Día 2]]&gt;=DATE(2022,6,22),1,IF(Reporte_Consolidación_2022___Copy[[#This Row],[Fecha Visita Día 2]]="",2,0))</f>
        <v>0</v>
      </c>
      <c r="CN44" s="8"/>
      <c r="CP44" s="8"/>
      <c r="CQ44" s="8"/>
      <c r="CR44" s="8"/>
      <c r="CS44" s="8"/>
      <c r="CT44" s="8"/>
    </row>
    <row r="45" spans="1:98" x14ac:dyDescent="0.2">
      <c r="A45" s="1" t="s">
        <v>680</v>
      </c>
      <c r="B45" s="1" t="s">
        <v>22</v>
      </c>
      <c r="C45" s="1" t="s">
        <v>189</v>
      </c>
      <c r="D45" s="1" t="s">
        <v>23</v>
      </c>
      <c r="E45" s="1" t="s">
        <v>190</v>
      </c>
      <c r="F45" s="1" t="s">
        <v>194</v>
      </c>
      <c r="G45" s="6">
        <v>176109000842</v>
      </c>
      <c r="H45">
        <v>65</v>
      </c>
      <c r="I45" s="4">
        <v>44663</v>
      </c>
      <c r="J45" s="5">
        <v>0.49305555555555558</v>
      </c>
      <c r="K45" s="1" t="s">
        <v>0</v>
      </c>
      <c r="L45" s="1" t="s">
        <v>642</v>
      </c>
      <c r="M45" s="4">
        <v>44685</v>
      </c>
      <c r="N45" s="4">
        <v>44687</v>
      </c>
      <c r="O45" s="1"/>
      <c r="P45" s="4">
        <v>44685</v>
      </c>
      <c r="Q45" s="1" t="s">
        <v>0</v>
      </c>
      <c r="R45" s="4">
        <v>44685</v>
      </c>
      <c r="S45" s="1" t="s">
        <v>0</v>
      </c>
      <c r="T45" s="4">
        <v>44685</v>
      </c>
      <c r="U45" s="1" t="s">
        <v>0</v>
      </c>
      <c r="V45" s="4">
        <v>44687</v>
      </c>
      <c r="W45" s="1" t="s">
        <v>0</v>
      </c>
      <c r="X45" s="4">
        <v>44687</v>
      </c>
      <c r="Y45" s="1" t="s">
        <v>0</v>
      </c>
      <c r="Z45" s="4">
        <v>44687</v>
      </c>
      <c r="AA45" s="1" t="s">
        <v>0</v>
      </c>
      <c r="AB45" s="4">
        <v>44685</v>
      </c>
      <c r="AC45" s="1" t="s">
        <v>0</v>
      </c>
      <c r="AD45" s="4">
        <v>44687</v>
      </c>
      <c r="AE45" s="1" t="s">
        <v>0</v>
      </c>
      <c r="AF45" s="4">
        <v>44685</v>
      </c>
      <c r="AG45" s="1" t="s">
        <v>0</v>
      </c>
      <c r="AH45" s="4">
        <v>44685</v>
      </c>
      <c r="AI45" s="1" t="s">
        <v>0</v>
      </c>
      <c r="AJ45" s="4">
        <v>44685</v>
      </c>
      <c r="AK45" s="1" t="s">
        <v>0</v>
      </c>
      <c r="AL45" s="1" t="s">
        <v>185</v>
      </c>
      <c r="AM45" s="1" t="s">
        <v>193</v>
      </c>
      <c r="AN45" s="5">
        <v>44722.520833333336</v>
      </c>
      <c r="AO45" s="1" t="s">
        <v>909</v>
      </c>
      <c r="AP45" s="1" t="s">
        <v>27</v>
      </c>
      <c r="AQ45" s="1" t="s">
        <v>639</v>
      </c>
      <c r="AR45" s="1" t="s">
        <v>27</v>
      </c>
      <c r="AS45" t="s">
        <v>639</v>
      </c>
      <c r="AT45" s="1" t="s">
        <v>27</v>
      </c>
      <c r="AU45" t="s">
        <v>639</v>
      </c>
      <c r="AV45">
        <v>100</v>
      </c>
      <c r="AW45" t="s">
        <v>639</v>
      </c>
      <c r="AX45">
        <v>30</v>
      </c>
      <c r="AY45" t="s">
        <v>639</v>
      </c>
      <c r="AZ45" s="1" t="s">
        <v>27</v>
      </c>
      <c r="BA45" t="s">
        <v>639</v>
      </c>
      <c r="BB45" s="1" t="s">
        <v>27</v>
      </c>
      <c r="BC45" t="s">
        <v>639</v>
      </c>
      <c r="BG45" s="1" t="s">
        <v>193</v>
      </c>
      <c r="BH45" s="5">
        <v>44722.520833333336</v>
      </c>
      <c r="BI45" s="1" t="s">
        <v>22</v>
      </c>
      <c r="BJ45" s="5">
        <v>44715.781944444447</v>
      </c>
      <c r="BK45" s="22">
        <f>COUNTIF(Reporte_Consolidación_2022___Copy[[#This Row],[Estado llamada]],"Realizada")</f>
        <v>1</v>
      </c>
      <c r="BL45" s="22">
        <f>COUNTIF(Reporte_Consolidación_2022___Copy[[#This Row],[Estado RID]],"Realizada")</f>
        <v>1</v>
      </c>
      <c r="BM45" s="22">
        <f>COUNTIF(Reporte_Consolidación_2022___Copy[[#This Row],[Estado Encuesta Directivos]],"Realizada")</f>
        <v>1</v>
      </c>
      <c r="BN45" s="22">
        <f>COUNTIF(Reporte_Consolidación_2022___Copy[[#This Row],[Estado PPT Programa Directivos]],"Realizada")</f>
        <v>1</v>
      </c>
      <c r="BO45" s="22">
        <f>COUNTIF(Reporte_Consolidación_2022___Copy[[#This Row],[Estado PPT Programa Docentes]],"Realizada")</f>
        <v>1</v>
      </c>
      <c r="BP45" s="22">
        <f>COUNTIF(Reporte_Consolidación_2022___Copy[[#This Row],[Estado Encuesta Docentes]],"Realizada")</f>
        <v>1</v>
      </c>
      <c r="BQ45" s="22">
        <f>COUNTIF(Reporte_Consolidación_2022___Copy[[#This Row],[Estado Taller PC Docentes]],"Realizada")</f>
        <v>1</v>
      </c>
      <c r="BR45" s="22">
        <f>COUNTIF(Reporte_Consolidación_2022___Copy[[#This Row],[Estado Encuesta Estudiantes]],"Realizada")</f>
        <v>1</v>
      </c>
      <c r="BS45" s="22">
        <f>COUNTIF(Reporte_Consolidación_2022___Copy[[#This Row],[Estado Infraestructura]],"Realizada")</f>
        <v>1</v>
      </c>
      <c r="BT45" s="22">
        <f>COUNTIF(Reporte_Consolidación_2022___Copy[[#This Row],[Estado Entrevista Líder Área Informática]],"Realizada")</f>
        <v>1</v>
      </c>
      <c r="BU45" s="22">
        <f>IF(Reporte_Consolidación_2022___Copy[[#This Row],[Estado Obs Aula]]="Realizada",1,IF(Reporte_Consolidación_2022___Copy[[#This Row],[Estado Obs Aula]]="NO aplica fichas",1,0))</f>
        <v>1</v>
      </c>
      <c r="BV45" s="22">
        <f>COUNTIF(Reporte_Consolidación_2022___Copy[[#This Row],[Estado Recolección Documental]],"Realizada")</f>
        <v>1</v>
      </c>
      <c r="BX45" s="7">
        <f>COUNTIF(Reporte_Consolidación_2022___Copy[[#This Row],[Nombre Coordinadora]:[Estado Recolección Documental]],"Realizada")</f>
        <v>12</v>
      </c>
      <c r="BY45" s="9">
        <f t="shared" si="0"/>
        <v>1</v>
      </c>
      <c r="BZ45" s="7">
        <f>IF(Reporte_Consolidación_2022___Copy[[#This Row],[Fecha Visita Día 1]]&gt;=DATE(2022,6,22),1,IF(Reporte_Consolidación_2022___Copy[[#This Row],[Fecha Visita Día 1]]="",2,0))</f>
        <v>0</v>
      </c>
      <c r="CA45" s="7">
        <f>IF(Reporte_Consolidación_2022___Copy[[#This Row],[Fecha Visita Día 2]]&gt;=DATE(2022,6,22),1,IF(Reporte_Consolidación_2022___Copy[[#This Row],[Fecha Visita Día 2]]="",2,0))</f>
        <v>0</v>
      </c>
    </row>
    <row r="46" spans="1:98" x14ac:dyDescent="0.2">
      <c r="A46" s="1" t="s">
        <v>680</v>
      </c>
      <c r="B46" s="1" t="s">
        <v>22</v>
      </c>
      <c r="C46" s="1" t="s">
        <v>189</v>
      </c>
      <c r="D46" s="1" t="s">
        <v>23</v>
      </c>
      <c r="E46" s="1" t="s">
        <v>190</v>
      </c>
      <c r="F46" s="1" t="s">
        <v>195</v>
      </c>
      <c r="G46" s="6">
        <v>176109000311</v>
      </c>
      <c r="H46">
        <v>66</v>
      </c>
      <c r="I46" s="4">
        <v>44659</v>
      </c>
      <c r="J46" s="5">
        <v>0.15555555555555545</v>
      </c>
      <c r="K46" s="1" t="s">
        <v>0</v>
      </c>
      <c r="L46" s="1" t="s">
        <v>196</v>
      </c>
      <c r="M46" s="4">
        <v>44670</v>
      </c>
      <c r="N46" s="4">
        <v>44671</v>
      </c>
      <c r="O46" s="1" t="s">
        <v>643</v>
      </c>
      <c r="P46" s="4">
        <v>44670</v>
      </c>
      <c r="Q46" s="1" t="s">
        <v>0</v>
      </c>
      <c r="R46" s="4">
        <v>44670</v>
      </c>
      <c r="S46" s="1" t="s">
        <v>0</v>
      </c>
      <c r="T46" s="4">
        <v>44670</v>
      </c>
      <c r="U46" s="1" t="s">
        <v>0</v>
      </c>
      <c r="V46" s="4">
        <v>44670</v>
      </c>
      <c r="W46" s="1" t="s">
        <v>0</v>
      </c>
      <c r="X46" s="4">
        <v>44670</v>
      </c>
      <c r="Y46" s="1" t="s">
        <v>0</v>
      </c>
      <c r="Z46" s="4">
        <v>44670</v>
      </c>
      <c r="AA46" s="1" t="s">
        <v>0</v>
      </c>
      <c r="AB46" s="4">
        <v>44670</v>
      </c>
      <c r="AC46" s="1" t="s">
        <v>0</v>
      </c>
      <c r="AD46" s="4">
        <v>44670</v>
      </c>
      <c r="AE46" s="1" t="s">
        <v>0</v>
      </c>
      <c r="AF46" s="4">
        <v>44670</v>
      </c>
      <c r="AG46" s="1" t="s">
        <v>0</v>
      </c>
      <c r="AH46" s="4"/>
      <c r="AI46" s="1" t="s">
        <v>116</v>
      </c>
      <c r="AJ46" s="4">
        <v>44671</v>
      </c>
      <c r="AK46" s="1" t="s">
        <v>0</v>
      </c>
      <c r="AL46" s="1" t="s">
        <v>185</v>
      </c>
      <c r="AM46" s="1" t="s">
        <v>22</v>
      </c>
      <c r="AN46" s="5">
        <v>44706.803472222222</v>
      </c>
      <c r="AO46" s="1" t="s">
        <v>197</v>
      </c>
      <c r="AP46" s="1" t="s">
        <v>27</v>
      </c>
      <c r="AQ46" s="1" t="s">
        <v>639</v>
      </c>
      <c r="AR46" s="1" t="s">
        <v>27</v>
      </c>
      <c r="AS46" t="s">
        <v>639</v>
      </c>
      <c r="AT46" s="1" t="s">
        <v>27</v>
      </c>
      <c r="AU46" t="s">
        <v>639</v>
      </c>
      <c r="AV46">
        <v>43</v>
      </c>
      <c r="AW46" t="s">
        <v>639</v>
      </c>
      <c r="AX46">
        <v>23</v>
      </c>
      <c r="AY46" t="s">
        <v>639</v>
      </c>
      <c r="AZ46" s="1" t="s">
        <v>27</v>
      </c>
      <c r="BA46" t="s">
        <v>639</v>
      </c>
      <c r="BB46" s="1" t="s">
        <v>27</v>
      </c>
      <c r="BC46" t="s">
        <v>639</v>
      </c>
      <c r="BF46" t="s">
        <v>910</v>
      </c>
      <c r="BG46" s="1" t="s">
        <v>193</v>
      </c>
      <c r="BH46" s="5">
        <v>44706.451388888891</v>
      </c>
      <c r="BI46" s="1" t="s">
        <v>22</v>
      </c>
      <c r="BJ46" s="5">
        <v>44706.803472222222</v>
      </c>
      <c r="BK46" s="22">
        <f>COUNTIF(Reporte_Consolidación_2022___Copy[[#This Row],[Estado llamada]],"Realizada")</f>
        <v>1</v>
      </c>
      <c r="BL46" s="22">
        <f>COUNTIF(Reporte_Consolidación_2022___Copy[[#This Row],[Estado RID]],"Realizada")</f>
        <v>1</v>
      </c>
      <c r="BM46" s="22">
        <f>COUNTIF(Reporte_Consolidación_2022___Copy[[#This Row],[Estado Encuesta Directivos]],"Realizada")</f>
        <v>1</v>
      </c>
      <c r="BN46" s="22">
        <f>COUNTIF(Reporte_Consolidación_2022___Copy[[#This Row],[Estado PPT Programa Directivos]],"Realizada")</f>
        <v>1</v>
      </c>
      <c r="BO46" s="22">
        <f>COUNTIF(Reporte_Consolidación_2022___Copy[[#This Row],[Estado PPT Programa Docentes]],"Realizada")</f>
        <v>1</v>
      </c>
      <c r="BP46" s="22">
        <f>COUNTIF(Reporte_Consolidación_2022___Copy[[#This Row],[Estado Encuesta Docentes]],"Realizada")</f>
        <v>1</v>
      </c>
      <c r="BQ46" s="22">
        <f>COUNTIF(Reporte_Consolidación_2022___Copy[[#This Row],[Estado Taller PC Docentes]],"Realizada")</f>
        <v>1</v>
      </c>
      <c r="BR46" s="22">
        <f>COUNTIF(Reporte_Consolidación_2022___Copy[[#This Row],[Estado Encuesta Estudiantes]],"Realizada")</f>
        <v>1</v>
      </c>
      <c r="BS46" s="22">
        <f>COUNTIF(Reporte_Consolidación_2022___Copy[[#This Row],[Estado Infraestructura]],"Realizada")</f>
        <v>1</v>
      </c>
      <c r="BT46" s="22">
        <f>COUNTIF(Reporte_Consolidación_2022___Copy[[#This Row],[Estado Entrevista Líder Área Informática]],"Realizada")</f>
        <v>1</v>
      </c>
      <c r="BU46" s="22">
        <f>IF(Reporte_Consolidación_2022___Copy[[#This Row],[Estado Obs Aula]]="Realizada",1,IF(Reporte_Consolidación_2022___Copy[[#This Row],[Estado Obs Aula]]="NO aplica fichas",1,0))</f>
        <v>1</v>
      </c>
      <c r="BV46" s="22">
        <f>COUNTIF(Reporte_Consolidación_2022___Copy[[#This Row],[Estado Recolección Documental]],"Realizada")</f>
        <v>1</v>
      </c>
      <c r="BX46" s="7">
        <f>COUNTIF(Reporte_Consolidación_2022___Copy[[#This Row],[Nombre Coordinadora]:[Estado Recolección Documental]],"Realizada")</f>
        <v>11</v>
      </c>
      <c r="BY46" s="9">
        <f t="shared" si="0"/>
        <v>0.91666666666666663</v>
      </c>
      <c r="BZ46" s="7">
        <f>IF(Reporte_Consolidación_2022___Copy[[#This Row],[Fecha Visita Día 1]]&gt;=DATE(2022,6,22),1,IF(Reporte_Consolidación_2022___Copy[[#This Row],[Fecha Visita Día 1]]="",2,0))</f>
        <v>0</v>
      </c>
      <c r="CA46" s="7">
        <f>IF(Reporte_Consolidación_2022___Copy[[#This Row],[Fecha Visita Día 2]]&gt;=DATE(2022,6,22),1,IF(Reporte_Consolidación_2022___Copy[[#This Row],[Fecha Visita Día 2]]="",2,0))</f>
        <v>0</v>
      </c>
    </row>
    <row r="47" spans="1:98" x14ac:dyDescent="0.2">
      <c r="A47" s="1" t="s">
        <v>680</v>
      </c>
      <c r="B47" s="1" t="s">
        <v>22</v>
      </c>
      <c r="C47" s="1" t="s">
        <v>189</v>
      </c>
      <c r="D47" s="1" t="s">
        <v>23</v>
      </c>
      <c r="E47" s="1" t="s">
        <v>190</v>
      </c>
      <c r="F47" s="1" t="s">
        <v>198</v>
      </c>
      <c r="G47" s="6">
        <v>176109000770</v>
      </c>
      <c r="H47">
        <v>67</v>
      </c>
      <c r="I47" s="4">
        <v>44662</v>
      </c>
      <c r="J47" s="5">
        <v>0.41944444444444451</v>
      </c>
      <c r="K47" s="1" t="s">
        <v>0</v>
      </c>
      <c r="L47" s="1" t="s">
        <v>199</v>
      </c>
      <c r="M47" s="4">
        <v>44673</v>
      </c>
      <c r="N47" s="4">
        <v>44676</v>
      </c>
      <c r="O47" s="1" t="s">
        <v>613</v>
      </c>
      <c r="P47" s="4">
        <v>44676</v>
      </c>
      <c r="Q47" s="1" t="s">
        <v>0</v>
      </c>
      <c r="R47" s="4">
        <v>44676</v>
      </c>
      <c r="S47" s="1" t="s">
        <v>0</v>
      </c>
      <c r="T47" s="4">
        <v>44676</v>
      </c>
      <c r="U47" s="1" t="s">
        <v>0</v>
      </c>
      <c r="V47" s="4">
        <v>44673</v>
      </c>
      <c r="W47" s="1" t="s">
        <v>0</v>
      </c>
      <c r="X47" s="4">
        <v>44673</v>
      </c>
      <c r="Y47" s="1" t="s">
        <v>0</v>
      </c>
      <c r="Z47" s="4">
        <v>44673</v>
      </c>
      <c r="AA47" s="1" t="s">
        <v>0</v>
      </c>
      <c r="AB47" s="4">
        <v>44673</v>
      </c>
      <c r="AC47" s="1" t="s">
        <v>0</v>
      </c>
      <c r="AD47" s="4">
        <v>44673</v>
      </c>
      <c r="AE47" s="1" t="s">
        <v>0</v>
      </c>
      <c r="AF47" s="4">
        <v>44676</v>
      </c>
      <c r="AG47" s="1" t="s">
        <v>0</v>
      </c>
      <c r="AH47" s="4"/>
      <c r="AI47" s="1" t="s">
        <v>116</v>
      </c>
      <c r="AJ47" s="4">
        <v>44676</v>
      </c>
      <c r="AK47" s="1" t="s">
        <v>0</v>
      </c>
      <c r="AL47" s="1" t="s">
        <v>185</v>
      </c>
      <c r="AM47" s="1" t="s">
        <v>193</v>
      </c>
      <c r="AN47" s="5">
        <v>44707.444444444445</v>
      </c>
      <c r="AO47" s="1" t="s">
        <v>644</v>
      </c>
      <c r="AP47" s="1" t="s">
        <v>27</v>
      </c>
      <c r="AQ47" s="1" t="s">
        <v>639</v>
      </c>
      <c r="AR47" s="1" t="s">
        <v>27</v>
      </c>
      <c r="AS47" t="s">
        <v>639</v>
      </c>
      <c r="AT47" s="1" t="s">
        <v>27</v>
      </c>
      <c r="AU47" t="s">
        <v>639</v>
      </c>
      <c r="AV47">
        <v>58</v>
      </c>
      <c r="AW47" t="s">
        <v>639</v>
      </c>
      <c r="AX47">
        <v>15</v>
      </c>
      <c r="AY47" t="s">
        <v>639</v>
      </c>
      <c r="AZ47" s="1" t="s">
        <v>27</v>
      </c>
      <c r="BA47" t="s">
        <v>639</v>
      </c>
      <c r="BB47" s="1" t="s">
        <v>27</v>
      </c>
      <c r="BC47" t="s">
        <v>639</v>
      </c>
      <c r="BF47" t="s">
        <v>751</v>
      </c>
      <c r="BG47" s="1" t="s">
        <v>193</v>
      </c>
      <c r="BH47" s="5">
        <v>44705.439583333333</v>
      </c>
      <c r="BI47" s="1" t="s">
        <v>22</v>
      </c>
      <c r="BJ47" s="5">
        <v>44706.804861111108</v>
      </c>
      <c r="BK47" s="22">
        <f>COUNTIF(Reporte_Consolidación_2022___Copy[[#This Row],[Estado llamada]],"Realizada")</f>
        <v>1</v>
      </c>
      <c r="BL47" s="22">
        <f>COUNTIF(Reporte_Consolidación_2022___Copy[[#This Row],[Estado RID]],"Realizada")</f>
        <v>1</v>
      </c>
      <c r="BM47" s="22">
        <f>COUNTIF(Reporte_Consolidación_2022___Copy[[#This Row],[Estado Encuesta Directivos]],"Realizada")</f>
        <v>1</v>
      </c>
      <c r="BN47" s="22">
        <f>COUNTIF(Reporte_Consolidación_2022___Copy[[#This Row],[Estado PPT Programa Directivos]],"Realizada")</f>
        <v>1</v>
      </c>
      <c r="BO47" s="22">
        <f>COUNTIF(Reporte_Consolidación_2022___Copy[[#This Row],[Estado PPT Programa Docentes]],"Realizada")</f>
        <v>1</v>
      </c>
      <c r="BP47" s="22">
        <f>COUNTIF(Reporte_Consolidación_2022___Copy[[#This Row],[Estado Encuesta Docentes]],"Realizada")</f>
        <v>1</v>
      </c>
      <c r="BQ47" s="22">
        <f>COUNTIF(Reporte_Consolidación_2022___Copy[[#This Row],[Estado Taller PC Docentes]],"Realizada")</f>
        <v>1</v>
      </c>
      <c r="BR47" s="22">
        <f>COUNTIF(Reporte_Consolidación_2022___Copy[[#This Row],[Estado Encuesta Estudiantes]],"Realizada")</f>
        <v>1</v>
      </c>
      <c r="BS47" s="22">
        <f>COUNTIF(Reporte_Consolidación_2022___Copy[[#This Row],[Estado Infraestructura]],"Realizada")</f>
        <v>1</v>
      </c>
      <c r="BT47" s="22">
        <f>COUNTIF(Reporte_Consolidación_2022___Copy[[#This Row],[Estado Entrevista Líder Área Informática]],"Realizada")</f>
        <v>1</v>
      </c>
      <c r="BU47" s="22">
        <f>IF(Reporte_Consolidación_2022___Copy[[#This Row],[Estado Obs Aula]]="Realizada",1,IF(Reporte_Consolidación_2022___Copy[[#This Row],[Estado Obs Aula]]="NO aplica fichas",1,0))</f>
        <v>1</v>
      </c>
      <c r="BV47" s="22">
        <f>COUNTIF(Reporte_Consolidación_2022___Copy[[#This Row],[Estado Recolección Documental]],"Realizada")</f>
        <v>1</v>
      </c>
      <c r="BX47" s="7">
        <f>COUNTIF(Reporte_Consolidación_2022___Copy[[#This Row],[Nombre Coordinadora]:[Estado Recolección Documental]],"Realizada")</f>
        <v>11</v>
      </c>
      <c r="BY47" s="9">
        <f t="shared" si="0"/>
        <v>0.91666666666666663</v>
      </c>
      <c r="BZ47" s="7">
        <f>IF(Reporte_Consolidación_2022___Copy[[#This Row],[Fecha Visita Día 1]]&gt;=DATE(2022,6,22),1,IF(Reporte_Consolidación_2022___Copy[[#This Row],[Fecha Visita Día 1]]="",2,0))</f>
        <v>0</v>
      </c>
      <c r="CA47" s="7">
        <f>IF(Reporte_Consolidación_2022___Copy[[#This Row],[Fecha Visita Día 2]]&gt;=DATE(2022,6,22),1,IF(Reporte_Consolidación_2022___Copy[[#This Row],[Fecha Visita Día 2]]="",2,0))</f>
        <v>0</v>
      </c>
    </row>
    <row r="48" spans="1:98" x14ac:dyDescent="0.2">
      <c r="A48" s="1" t="s">
        <v>680</v>
      </c>
      <c r="B48" s="1" t="s">
        <v>22</v>
      </c>
      <c r="C48" s="1" t="s">
        <v>189</v>
      </c>
      <c r="D48" s="1" t="s">
        <v>23</v>
      </c>
      <c r="E48" s="1" t="s">
        <v>190</v>
      </c>
      <c r="F48" s="1" t="s">
        <v>200</v>
      </c>
      <c r="G48" s="6">
        <v>276109001266</v>
      </c>
      <c r="H48">
        <v>68</v>
      </c>
      <c r="I48" s="4">
        <v>44662</v>
      </c>
      <c r="J48" s="5">
        <v>9.9305555555555536E-2</v>
      </c>
      <c r="K48" s="1" t="s">
        <v>0</v>
      </c>
      <c r="L48" s="1" t="s">
        <v>201</v>
      </c>
      <c r="M48" s="4">
        <v>44683</v>
      </c>
      <c r="N48" s="4">
        <v>44684</v>
      </c>
      <c r="O48" s="1" t="s">
        <v>752</v>
      </c>
      <c r="P48" s="4">
        <v>44685</v>
      </c>
      <c r="Q48" s="1" t="s">
        <v>0</v>
      </c>
      <c r="R48" s="4">
        <v>44684</v>
      </c>
      <c r="S48" s="1" t="s">
        <v>0</v>
      </c>
      <c r="T48" s="4">
        <v>44683</v>
      </c>
      <c r="U48" s="1" t="s">
        <v>0</v>
      </c>
      <c r="V48" s="4">
        <v>44683</v>
      </c>
      <c r="W48" s="1" t="s">
        <v>0</v>
      </c>
      <c r="X48" s="4">
        <v>44684</v>
      </c>
      <c r="Y48" s="1" t="s">
        <v>0</v>
      </c>
      <c r="Z48" s="4">
        <v>44683</v>
      </c>
      <c r="AA48" s="1" t="s">
        <v>0</v>
      </c>
      <c r="AB48" s="4">
        <v>44684</v>
      </c>
      <c r="AC48" s="1" t="s">
        <v>0</v>
      </c>
      <c r="AD48" s="4">
        <v>44684</v>
      </c>
      <c r="AE48" s="1" t="s">
        <v>0</v>
      </c>
      <c r="AF48" s="4">
        <v>44683</v>
      </c>
      <c r="AG48" s="1" t="s">
        <v>0</v>
      </c>
      <c r="AH48" s="4"/>
      <c r="AI48" s="1" t="s">
        <v>116</v>
      </c>
      <c r="AJ48" s="4">
        <v>44684</v>
      </c>
      <c r="AK48" s="1" t="s">
        <v>0</v>
      </c>
      <c r="AL48" s="1" t="s">
        <v>185</v>
      </c>
      <c r="AM48" s="1" t="s">
        <v>22</v>
      </c>
      <c r="AN48" s="5">
        <v>44713.822916666664</v>
      </c>
      <c r="AO48" s="1" t="s">
        <v>866</v>
      </c>
      <c r="AP48" s="1" t="s">
        <v>27</v>
      </c>
      <c r="AQ48" s="1" t="s">
        <v>639</v>
      </c>
      <c r="AR48" s="1" t="s">
        <v>27</v>
      </c>
      <c r="AS48" t="s">
        <v>639</v>
      </c>
      <c r="AT48" s="1" t="s">
        <v>27</v>
      </c>
      <c r="AU48" t="s">
        <v>639</v>
      </c>
      <c r="AV48">
        <v>107</v>
      </c>
      <c r="AW48" t="s">
        <v>639</v>
      </c>
      <c r="AX48">
        <v>18</v>
      </c>
      <c r="AY48" t="s">
        <v>639</v>
      </c>
      <c r="AZ48" s="1" t="s">
        <v>27</v>
      </c>
      <c r="BA48" t="s">
        <v>639</v>
      </c>
      <c r="BB48" s="1" t="s">
        <v>27</v>
      </c>
      <c r="BC48" t="s">
        <v>639</v>
      </c>
      <c r="BF48" t="s">
        <v>1023</v>
      </c>
      <c r="BG48" s="1" t="s">
        <v>193</v>
      </c>
      <c r="BH48" s="5">
        <v>44713.457638888889</v>
      </c>
      <c r="BI48" s="1" t="s">
        <v>22</v>
      </c>
      <c r="BJ48" s="5">
        <v>44713.822916666664</v>
      </c>
      <c r="BK48" s="22">
        <f>COUNTIF(Reporte_Consolidación_2022___Copy[[#This Row],[Estado llamada]],"Realizada")</f>
        <v>1</v>
      </c>
      <c r="BL48" s="22">
        <f>COUNTIF(Reporte_Consolidación_2022___Copy[[#This Row],[Estado RID]],"Realizada")</f>
        <v>1</v>
      </c>
      <c r="BM48" s="22">
        <f>COUNTIF(Reporte_Consolidación_2022___Copy[[#This Row],[Estado Encuesta Directivos]],"Realizada")</f>
        <v>1</v>
      </c>
      <c r="BN48" s="22">
        <f>COUNTIF(Reporte_Consolidación_2022___Copy[[#This Row],[Estado PPT Programa Directivos]],"Realizada")</f>
        <v>1</v>
      </c>
      <c r="BO48" s="22">
        <f>COUNTIF(Reporte_Consolidación_2022___Copy[[#This Row],[Estado PPT Programa Docentes]],"Realizada")</f>
        <v>1</v>
      </c>
      <c r="BP48" s="22">
        <f>COUNTIF(Reporte_Consolidación_2022___Copy[[#This Row],[Estado Encuesta Docentes]],"Realizada")</f>
        <v>1</v>
      </c>
      <c r="BQ48" s="22">
        <f>COUNTIF(Reporte_Consolidación_2022___Copy[[#This Row],[Estado Taller PC Docentes]],"Realizada")</f>
        <v>1</v>
      </c>
      <c r="BR48" s="22">
        <f>COUNTIF(Reporte_Consolidación_2022___Copy[[#This Row],[Estado Encuesta Estudiantes]],"Realizada")</f>
        <v>1</v>
      </c>
      <c r="BS48" s="22">
        <f>COUNTIF(Reporte_Consolidación_2022___Copy[[#This Row],[Estado Infraestructura]],"Realizada")</f>
        <v>1</v>
      </c>
      <c r="BT48" s="22">
        <f>COUNTIF(Reporte_Consolidación_2022___Copy[[#This Row],[Estado Entrevista Líder Área Informática]],"Realizada")</f>
        <v>1</v>
      </c>
      <c r="BU48" s="22">
        <f>IF(Reporte_Consolidación_2022___Copy[[#This Row],[Estado Obs Aula]]="Realizada",1,IF(Reporte_Consolidación_2022___Copy[[#This Row],[Estado Obs Aula]]="NO aplica fichas",1,0))</f>
        <v>1</v>
      </c>
      <c r="BV48" s="22">
        <f>COUNTIF(Reporte_Consolidación_2022___Copy[[#This Row],[Estado Recolección Documental]],"Realizada")</f>
        <v>1</v>
      </c>
      <c r="BX48" s="7">
        <f>COUNTIF(Reporte_Consolidación_2022___Copy[[#This Row],[Nombre Coordinadora]:[Estado Recolección Documental]],"Realizada")</f>
        <v>11</v>
      </c>
      <c r="BY48" s="9">
        <f t="shared" si="0"/>
        <v>0.91666666666666663</v>
      </c>
      <c r="BZ48" s="7">
        <f>IF(Reporte_Consolidación_2022___Copy[[#This Row],[Fecha Visita Día 1]]&gt;=DATE(2022,6,22),1,IF(Reporte_Consolidación_2022___Copy[[#This Row],[Fecha Visita Día 1]]="",2,0))</f>
        <v>0</v>
      </c>
      <c r="CA48" s="7">
        <f>IF(Reporte_Consolidación_2022___Copy[[#This Row],[Fecha Visita Día 2]]&gt;=DATE(2022,6,22),1,IF(Reporte_Consolidación_2022___Copy[[#This Row],[Fecha Visita Día 2]]="",2,0))</f>
        <v>0</v>
      </c>
    </row>
    <row r="49" spans="1:79" x14ac:dyDescent="0.2">
      <c r="A49" s="1" t="s">
        <v>680</v>
      </c>
      <c r="B49" s="1" t="s">
        <v>22</v>
      </c>
      <c r="C49" s="1" t="s">
        <v>189</v>
      </c>
      <c r="D49" s="1" t="s">
        <v>23</v>
      </c>
      <c r="E49" s="1" t="s">
        <v>190</v>
      </c>
      <c r="F49" s="1" t="s">
        <v>202</v>
      </c>
      <c r="G49" s="6">
        <v>276109005806</v>
      </c>
      <c r="H49">
        <v>69</v>
      </c>
      <c r="I49" s="4">
        <v>44659</v>
      </c>
      <c r="J49" s="5">
        <v>0.44166666666666665</v>
      </c>
      <c r="K49" s="1" t="s">
        <v>0</v>
      </c>
      <c r="L49" s="1" t="s">
        <v>199</v>
      </c>
      <c r="M49" s="4">
        <v>44677</v>
      </c>
      <c r="N49" s="4">
        <v>44678</v>
      </c>
      <c r="O49" s="1" t="s">
        <v>645</v>
      </c>
      <c r="P49" s="4">
        <v>44677</v>
      </c>
      <c r="Q49" s="1" t="s">
        <v>0</v>
      </c>
      <c r="R49" s="4">
        <v>44677</v>
      </c>
      <c r="S49" s="1" t="s">
        <v>0</v>
      </c>
      <c r="T49" s="4">
        <v>44676</v>
      </c>
      <c r="U49" s="1" t="s">
        <v>0</v>
      </c>
      <c r="V49" s="4">
        <v>44678</v>
      </c>
      <c r="W49" s="1" t="s">
        <v>0</v>
      </c>
      <c r="X49" s="4">
        <v>44678</v>
      </c>
      <c r="Y49" s="1" t="s">
        <v>0</v>
      </c>
      <c r="Z49" s="4">
        <v>44678</v>
      </c>
      <c r="AA49" s="1" t="s">
        <v>0</v>
      </c>
      <c r="AB49" s="4">
        <v>44677</v>
      </c>
      <c r="AC49" s="1" t="s">
        <v>0</v>
      </c>
      <c r="AD49" s="4">
        <v>44677</v>
      </c>
      <c r="AE49" s="1" t="s">
        <v>0</v>
      </c>
      <c r="AF49" s="4">
        <v>44677</v>
      </c>
      <c r="AG49" s="1" t="s">
        <v>0</v>
      </c>
      <c r="AH49" s="4"/>
      <c r="AI49" s="1" t="s">
        <v>116</v>
      </c>
      <c r="AJ49" s="4">
        <v>44678</v>
      </c>
      <c r="AK49" s="1" t="s">
        <v>0</v>
      </c>
      <c r="AL49" s="1" t="s">
        <v>185</v>
      </c>
      <c r="AM49" s="1" t="s">
        <v>193</v>
      </c>
      <c r="AN49" s="5">
        <v>44712.869444444441</v>
      </c>
      <c r="AO49" s="1" t="s">
        <v>690</v>
      </c>
      <c r="AP49" s="1" t="s">
        <v>27</v>
      </c>
      <c r="AQ49" s="1" t="s">
        <v>639</v>
      </c>
      <c r="AR49" s="1" t="s">
        <v>27</v>
      </c>
      <c r="AS49" t="s">
        <v>639</v>
      </c>
      <c r="AT49" s="1" t="s">
        <v>27</v>
      </c>
      <c r="AU49" t="s">
        <v>639</v>
      </c>
      <c r="AV49">
        <v>64</v>
      </c>
      <c r="AW49" t="s">
        <v>639</v>
      </c>
      <c r="AX49">
        <v>24</v>
      </c>
      <c r="AY49" t="s">
        <v>639</v>
      </c>
      <c r="AZ49" s="1" t="s">
        <v>27</v>
      </c>
      <c r="BA49" t="s">
        <v>639</v>
      </c>
      <c r="BB49" s="1" t="s">
        <v>27</v>
      </c>
      <c r="BC49" t="s">
        <v>639</v>
      </c>
      <c r="BF49" t="s">
        <v>910</v>
      </c>
      <c r="BG49" s="1" t="s">
        <v>193</v>
      </c>
      <c r="BH49" s="5">
        <v>44712.869444444441</v>
      </c>
      <c r="BI49" s="1" t="s">
        <v>22</v>
      </c>
      <c r="BJ49" s="5">
        <v>44704.875</v>
      </c>
      <c r="BK49" s="22">
        <f>COUNTIF(Reporte_Consolidación_2022___Copy[[#This Row],[Estado llamada]],"Realizada")</f>
        <v>1</v>
      </c>
      <c r="BL49" s="22">
        <f>COUNTIF(Reporte_Consolidación_2022___Copy[[#This Row],[Estado RID]],"Realizada")</f>
        <v>1</v>
      </c>
      <c r="BM49" s="22">
        <f>COUNTIF(Reporte_Consolidación_2022___Copy[[#This Row],[Estado Encuesta Directivos]],"Realizada")</f>
        <v>1</v>
      </c>
      <c r="BN49" s="22">
        <f>COUNTIF(Reporte_Consolidación_2022___Copy[[#This Row],[Estado PPT Programa Directivos]],"Realizada")</f>
        <v>1</v>
      </c>
      <c r="BO49" s="22">
        <f>COUNTIF(Reporte_Consolidación_2022___Copy[[#This Row],[Estado PPT Programa Docentes]],"Realizada")</f>
        <v>1</v>
      </c>
      <c r="BP49" s="22">
        <f>COUNTIF(Reporte_Consolidación_2022___Copy[[#This Row],[Estado Encuesta Docentes]],"Realizada")</f>
        <v>1</v>
      </c>
      <c r="BQ49" s="22">
        <f>COUNTIF(Reporte_Consolidación_2022___Copy[[#This Row],[Estado Taller PC Docentes]],"Realizada")</f>
        <v>1</v>
      </c>
      <c r="BR49" s="22">
        <f>COUNTIF(Reporte_Consolidación_2022___Copy[[#This Row],[Estado Encuesta Estudiantes]],"Realizada")</f>
        <v>1</v>
      </c>
      <c r="BS49" s="22">
        <f>COUNTIF(Reporte_Consolidación_2022___Copy[[#This Row],[Estado Infraestructura]],"Realizada")</f>
        <v>1</v>
      </c>
      <c r="BT49" s="22">
        <f>COUNTIF(Reporte_Consolidación_2022___Copy[[#This Row],[Estado Entrevista Líder Área Informática]],"Realizada")</f>
        <v>1</v>
      </c>
      <c r="BU49" s="22">
        <f>IF(Reporte_Consolidación_2022___Copy[[#This Row],[Estado Obs Aula]]="Realizada",1,IF(Reporte_Consolidación_2022___Copy[[#This Row],[Estado Obs Aula]]="NO aplica fichas",1,0))</f>
        <v>1</v>
      </c>
      <c r="BV49" s="22">
        <f>COUNTIF(Reporte_Consolidación_2022___Copy[[#This Row],[Estado Recolección Documental]],"Realizada")</f>
        <v>1</v>
      </c>
      <c r="BX49" s="7">
        <f>COUNTIF(Reporte_Consolidación_2022___Copy[[#This Row],[Nombre Coordinadora]:[Estado Recolección Documental]],"Realizada")</f>
        <v>11</v>
      </c>
      <c r="BY49" s="9">
        <f t="shared" si="0"/>
        <v>0.91666666666666663</v>
      </c>
      <c r="BZ49" s="7">
        <f>IF(Reporte_Consolidación_2022___Copy[[#This Row],[Fecha Visita Día 1]]&gt;=DATE(2022,6,22),1,IF(Reporte_Consolidación_2022___Copy[[#This Row],[Fecha Visita Día 1]]="",2,0))</f>
        <v>0</v>
      </c>
      <c r="CA49" s="7">
        <f>IF(Reporte_Consolidación_2022___Copy[[#This Row],[Fecha Visita Día 2]]&gt;=DATE(2022,6,22),1,IF(Reporte_Consolidación_2022___Copy[[#This Row],[Fecha Visita Día 2]]="",2,0))</f>
        <v>0</v>
      </c>
    </row>
    <row r="50" spans="1:79" x14ac:dyDescent="0.2">
      <c r="A50" s="1" t="s">
        <v>680</v>
      </c>
      <c r="B50" s="1" t="s">
        <v>22</v>
      </c>
      <c r="C50" s="1" t="s">
        <v>189</v>
      </c>
      <c r="D50" s="1" t="s">
        <v>23</v>
      </c>
      <c r="E50" s="1" t="s">
        <v>190</v>
      </c>
      <c r="F50" s="1" t="s">
        <v>203</v>
      </c>
      <c r="G50" s="6">
        <v>176109002802</v>
      </c>
      <c r="H50">
        <v>70</v>
      </c>
      <c r="I50" s="4">
        <v>44662</v>
      </c>
      <c r="J50" s="5">
        <v>0.45833333333333326</v>
      </c>
      <c r="K50" s="1" t="s">
        <v>0</v>
      </c>
      <c r="L50" s="1" t="s">
        <v>199</v>
      </c>
      <c r="M50" s="4">
        <v>44679</v>
      </c>
      <c r="N50" s="4">
        <v>44680</v>
      </c>
      <c r="O50" s="1" t="s">
        <v>691</v>
      </c>
      <c r="P50" s="4">
        <v>44679</v>
      </c>
      <c r="Q50" s="1" t="s">
        <v>0</v>
      </c>
      <c r="R50" s="4">
        <v>44679</v>
      </c>
      <c r="S50" s="1" t="s">
        <v>0</v>
      </c>
      <c r="T50" s="4">
        <v>44679</v>
      </c>
      <c r="U50" s="1" t="s">
        <v>0</v>
      </c>
      <c r="V50" s="4">
        <v>44679</v>
      </c>
      <c r="W50" s="1" t="s">
        <v>0</v>
      </c>
      <c r="X50" s="4">
        <v>44679</v>
      </c>
      <c r="Y50" s="1" t="s">
        <v>0</v>
      </c>
      <c r="Z50" s="4">
        <v>44679</v>
      </c>
      <c r="AA50" s="1" t="s">
        <v>0</v>
      </c>
      <c r="AB50" s="4">
        <v>44680</v>
      </c>
      <c r="AC50" s="1" t="s">
        <v>0</v>
      </c>
      <c r="AD50" s="4">
        <v>44680</v>
      </c>
      <c r="AE50" s="1" t="s">
        <v>0</v>
      </c>
      <c r="AF50" s="4">
        <v>44679</v>
      </c>
      <c r="AG50" s="1" t="s">
        <v>0</v>
      </c>
      <c r="AH50" s="4">
        <v>44679</v>
      </c>
      <c r="AI50" s="1" t="s">
        <v>0</v>
      </c>
      <c r="AJ50" s="4">
        <v>44680</v>
      </c>
      <c r="AK50" s="1" t="s">
        <v>0</v>
      </c>
      <c r="AL50" s="1" t="s">
        <v>185</v>
      </c>
      <c r="AM50" s="1" t="s">
        <v>22</v>
      </c>
      <c r="AN50" s="5">
        <v>44715.781944444447</v>
      </c>
      <c r="AO50" s="1" t="s">
        <v>753</v>
      </c>
      <c r="AP50" s="1" t="s">
        <v>27</v>
      </c>
      <c r="AQ50" s="1" t="s">
        <v>639</v>
      </c>
      <c r="AR50" s="1" t="s">
        <v>27</v>
      </c>
      <c r="AS50" t="s">
        <v>639</v>
      </c>
      <c r="AT50" s="1" t="s">
        <v>27</v>
      </c>
      <c r="AU50" t="s">
        <v>639</v>
      </c>
      <c r="AV50">
        <v>113</v>
      </c>
      <c r="AW50" t="s">
        <v>639</v>
      </c>
      <c r="AX50">
        <v>20</v>
      </c>
      <c r="AY50" t="s">
        <v>639</v>
      </c>
      <c r="AZ50" s="1" t="s">
        <v>27</v>
      </c>
      <c r="BA50" t="s">
        <v>639</v>
      </c>
      <c r="BB50" s="1" t="s">
        <v>27</v>
      </c>
      <c r="BC50" t="s">
        <v>639</v>
      </c>
      <c r="BF50" t="s">
        <v>910</v>
      </c>
      <c r="BG50" s="1" t="s">
        <v>193</v>
      </c>
      <c r="BH50" s="5">
        <v>44691.445138888892</v>
      </c>
      <c r="BI50" s="1" t="s">
        <v>22</v>
      </c>
      <c r="BJ50" s="5">
        <v>44715.781944444447</v>
      </c>
      <c r="BK50" s="22">
        <f>COUNTIF(Reporte_Consolidación_2022___Copy[[#This Row],[Estado llamada]],"Realizada")</f>
        <v>1</v>
      </c>
      <c r="BL50" s="22">
        <f>COUNTIF(Reporte_Consolidación_2022___Copy[[#This Row],[Estado RID]],"Realizada")</f>
        <v>1</v>
      </c>
      <c r="BM50" s="22">
        <f>COUNTIF(Reporte_Consolidación_2022___Copy[[#This Row],[Estado Encuesta Directivos]],"Realizada")</f>
        <v>1</v>
      </c>
      <c r="BN50" s="22">
        <f>COUNTIF(Reporte_Consolidación_2022___Copy[[#This Row],[Estado PPT Programa Directivos]],"Realizada")</f>
        <v>1</v>
      </c>
      <c r="BO50" s="22">
        <f>COUNTIF(Reporte_Consolidación_2022___Copy[[#This Row],[Estado PPT Programa Docentes]],"Realizada")</f>
        <v>1</v>
      </c>
      <c r="BP50" s="22">
        <f>COUNTIF(Reporte_Consolidación_2022___Copy[[#This Row],[Estado Encuesta Docentes]],"Realizada")</f>
        <v>1</v>
      </c>
      <c r="BQ50" s="22">
        <f>COUNTIF(Reporte_Consolidación_2022___Copy[[#This Row],[Estado Taller PC Docentes]],"Realizada")</f>
        <v>1</v>
      </c>
      <c r="BR50" s="22">
        <f>COUNTIF(Reporte_Consolidación_2022___Copy[[#This Row],[Estado Encuesta Estudiantes]],"Realizada")</f>
        <v>1</v>
      </c>
      <c r="BS50" s="22">
        <f>COUNTIF(Reporte_Consolidación_2022___Copy[[#This Row],[Estado Infraestructura]],"Realizada")</f>
        <v>1</v>
      </c>
      <c r="BT50" s="22">
        <f>COUNTIF(Reporte_Consolidación_2022___Copy[[#This Row],[Estado Entrevista Líder Área Informática]],"Realizada")</f>
        <v>1</v>
      </c>
      <c r="BU50" s="22">
        <f>IF(Reporte_Consolidación_2022___Copy[[#This Row],[Estado Obs Aula]]="Realizada",1,IF(Reporte_Consolidación_2022___Copy[[#This Row],[Estado Obs Aula]]="NO aplica fichas",1,0))</f>
        <v>1</v>
      </c>
      <c r="BV50" s="22">
        <f>COUNTIF(Reporte_Consolidación_2022___Copy[[#This Row],[Estado Recolección Documental]],"Realizada")</f>
        <v>1</v>
      </c>
      <c r="BX50" s="7">
        <f>COUNTIF(Reporte_Consolidación_2022___Copy[[#This Row],[Nombre Coordinadora]:[Estado Recolección Documental]],"Realizada")</f>
        <v>12</v>
      </c>
      <c r="BY50" s="9">
        <f t="shared" si="0"/>
        <v>1</v>
      </c>
      <c r="BZ50" s="7">
        <f>IF(Reporte_Consolidación_2022___Copy[[#This Row],[Fecha Visita Día 1]]&gt;=DATE(2022,6,22),1,IF(Reporte_Consolidación_2022___Copy[[#This Row],[Fecha Visita Día 1]]="",2,0))</f>
        <v>0</v>
      </c>
      <c r="CA50" s="7">
        <f>IF(Reporte_Consolidación_2022___Copy[[#This Row],[Fecha Visita Día 2]]&gt;=DATE(2022,6,22),1,IF(Reporte_Consolidación_2022___Copy[[#This Row],[Fecha Visita Día 2]]="",2,0))</f>
        <v>0</v>
      </c>
    </row>
    <row r="51" spans="1:79" x14ac:dyDescent="0.2">
      <c r="A51" s="1" t="s">
        <v>680</v>
      </c>
      <c r="B51" s="1" t="s">
        <v>22</v>
      </c>
      <c r="C51" s="1" t="s">
        <v>204</v>
      </c>
      <c r="D51" s="1" t="s">
        <v>205</v>
      </c>
      <c r="E51" s="1" t="s">
        <v>206</v>
      </c>
      <c r="F51" s="1" t="s">
        <v>207</v>
      </c>
      <c r="G51" s="6">
        <v>150001000936</v>
      </c>
      <c r="H51">
        <v>71</v>
      </c>
      <c r="I51" s="4">
        <v>44662</v>
      </c>
      <c r="J51" s="5">
        <v>0.125</v>
      </c>
      <c r="K51" s="1" t="s">
        <v>0</v>
      </c>
      <c r="L51" s="1"/>
      <c r="M51" s="4">
        <v>44678</v>
      </c>
      <c r="N51" s="4">
        <v>44679</v>
      </c>
      <c r="O51" s="1"/>
      <c r="P51" s="4">
        <v>44678</v>
      </c>
      <c r="Q51" s="1" t="s">
        <v>0</v>
      </c>
      <c r="R51" s="4">
        <v>44678</v>
      </c>
      <c r="S51" s="1" t="s">
        <v>0</v>
      </c>
      <c r="T51" s="4">
        <v>44678</v>
      </c>
      <c r="U51" s="1" t="s">
        <v>0</v>
      </c>
      <c r="V51" s="4">
        <v>44678</v>
      </c>
      <c r="W51" s="1" t="s">
        <v>0</v>
      </c>
      <c r="X51" s="4">
        <v>44678</v>
      </c>
      <c r="Y51" s="1" t="s">
        <v>0</v>
      </c>
      <c r="Z51" s="4">
        <v>44678</v>
      </c>
      <c r="AA51" s="1" t="s">
        <v>0</v>
      </c>
      <c r="AB51" s="4">
        <v>44678</v>
      </c>
      <c r="AC51" s="1" t="s">
        <v>0</v>
      </c>
      <c r="AD51" s="4">
        <v>44678</v>
      </c>
      <c r="AE51" s="1" t="s">
        <v>0</v>
      </c>
      <c r="AF51" s="4">
        <v>44679</v>
      </c>
      <c r="AG51" s="1" t="s">
        <v>0</v>
      </c>
      <c r="AH51" s="4"/>
      <c r="AI51" s="1" t="s">
        <v>116</v>
      </c>
      <c r="AJ51" s="4">
        <v>44679</v>
      </c>
      <c r="AK51" s="1" t="s">
        <v>0</v>
      </c>
      <c r="AL51" s="1" t="s">
        <v>185</v>
      </c>
      <c r="AM51" s="1" t="s">
        <v>208</v>
      </c>
      <c r="AN51" s="5">
        <v>44722.445833333331</v>
      </c>
      <c r="AO51" s="1" t="s">
        <v>1024</v>
      </c>
      <c r="AP51" s="1" t="s">
        <v>27</v>
      </c>
      <c r="AQ51" s="1" t="s">
        <v>639</v>
      </c>
      <c r="AR51" s="1" t="s">
        <v>27</v>
      </c>
      <c r="AS51" t="s">
        <v>639</v>
      </c>
      <c r="AT51" s="1" t="s">
        <v>27</v>
      </c>
      <c r="AU51" t="s">
        <v>639</v>
      </c>
      <c r="AV51">
        <v>67</v>
      </c>
      <c r="AW51" t="s">
        <v>639</v>
      </c>
      <c r="AX51">
        <v>16</v>
      </c>
      <c r="AY51" t="s">
        <v>639</v>
      </c>
      <c r="AZ51" s="1" t="s">
        <v>27</v>
      </c>
      <c r="BA51" t="s">
        <v>639</v>
      </c>
      <c r="BB51" s="1" t="s">
        <v>27</v>
      </c>
      <c r="BC51" t="s">
        <v>639</v>
      </c>
      <c r="BG51" s="1" t="s">
        <v>208</v>
      </c>
      <c r="BH51" s="5">
        <v>44722.445833333331</v>
      </c>
      <c r="BI51" s="1" t="s">
        <v>22</v>
      </c>
      <c r="BJ51" s="5">
        <v>44715.78402777778</v>
      </c>
      <c r="BK51" s="22">
        <f>COUNTIF(Reporte_Consolidación_2022___Copy[[#This Row],[Estado llamada]],"Realizada")</f>
        <v>1</v>
      </c>
      <c r="BL51" s="22">
        <f>COUNTIF(Reporte_Consolidación_2022___Copy[[#This Row],[Estado RID]],"Realizada")</f>
        <v>1</v>
      </c>
      <c r="BM51" s="22">
        <f>COUNTIF(Reporte_Consolidación_2022___Copy[[#This Row],[Estado Encuesta Directivos]],"Realizada")</f>
        <v>1</v>
      </c>
      <c r="BN51" s="22">
        <f>COUNTIF(Reporte_Consolidación_2022___Copy[[#This Row],[Estado PPT Programa Directivos]],"Realizada")</f>
        <v>1</v>
      </c>
      <c r="BO51" s="22">
        <f>COUNTIF(Reporte_Consolidación_2022___Copy[[#This Row],[Estado PPT Programa Docentes]],"Realizada")</f>
        <v>1</v>
      </c>
      <c r="BP51" s="22">
        <f>COUNTIF(Reporte_Consolidación_2022___Copy[[#This Row],[Estado Encuesta Docentes]],"Realizada")</f>
        <v>1</v>
      </c>
      <c r="BQ51" s="22">
        <f>COUNTIF(Reporte_Consolidación_2022___Copy[[#This Row],[Estado Taller PC Docentes]],"Realizada")</f>
        <v>1</v>
      </c>
      <c r="BR51" s="22">
        <f>COUNTIF(Reporte_Consolidación_2022___Copy[[#This Row],[Estado Encuesta Estudiantes]],"Realizada")</f>
        <v>1</v>
      </c>
      <c r="BS51" s="22">
        <f>COUNTIF(Reporte_Consolidación_2022___Copy[[#This Row],[Estado Infraestructura]],"Realizada")</f>
        <v>1</v>
      </c>
      <c r="BT51" s="22">
        <f>COUNTIF(Reporte_Consolidación_2022___Copy[[#This Row],[Estado Entrevista Líder Área Informática]],"Realizada")</f>
        <v>1</v>
      </c>
      <c r="BU51" s="22">
        <f>IF(Reporte_Consolidación_2022___Copy[[#This Row],[Estado Obs Aula]]="Realizada",1,IF(Reporte_Consolidación_2022___Copy[[#This Row],[Estado Obs Aula]]="NO aplica fichas",1,0))</f>
        <v>1</v>
      </c>
      <c r="BV51" s="22">
        <f>COUNTIF(Reporte_Consolidación_2022___Copy[[#This Row],[Estado Recolección Documental]],"Realizada")</f>
        <v>1</v>
      </c>
      <c r="BX51" s="7">
        <f>COUNTIF(Reporte_Consolidación_2022___Copy[[#This Row],[Nombre Coordinadora]:[Estado Recolección Documental]],"Realizada")</f>
        <v>11</v>
      </c>
      <c r="BY51" s="9">
        <f t="shared" si="0"/>
        <v>0.91666666666666663</v>
      </c>
      <c r="BZ51" s="7">
        <f>IF(Reporte_Consolidación_2022___Copy[[#This Row],[Fecha Visita Día 1]]&gt;=DATE(2022,6,22),1,IF(Reporte_Consolidación_2022___Copy[[#This Row],[Fecha Visita Día 1]]="",2,0))</f>
        <v>0</v>
      </c>
      <c r="CA51" s="7">
        <f>IF(Reporte_Consolidación_2022___Copy[[#This Row],[Fecha Visita Día 2]]&gt;=DATE(2022,6,22),1,IF(Reporte_Consolidación_2022___Copy[[#This Row],[Fecha Visita Día 2]]="",2,0))</f>
        <v>0</v>
      </c>
    </row>
    <row r="52" spans="1:79" x14ac:dyDescent="0.2">
      <c r="A52" s="1" t="s">
        <v>680</v>
      </c>
      <c r="B52" s="1" t="s">
        <v>22</v>
      </c>
      <c r="C52" s="1" t="s">
        <v>204</v>
      </c>
      <c r="D52" s="1" t="s">
        <v>205</v>
      </c>
      <c r="E52" s="1" t="s">
        <v>206</v>
      </c>
      <c r="F52" s="1" t="s">
        <v>209</v>
      </c>
      <c r="G52" s="6">
        <v>150001004435</v>
      </c>
      <c r="H52">
        <v>72</v>
      </c>
      <c r="I52" s="4">
        <v>44662</v>
      </c>
      <c r="J52" s="5">
        <v>8.3333333333333259E-2</v>
      </c>
      <c r="K52" s="1" t="s">
        <v>0</v>
      </c>
      <c r="L52" s="1"/>
      <c r="M52" s="4">
        <v>44672</v>
      </c>
      <c r="N52" s="4">
        <v>44673</v>
      </c>
      <c r="O52" s="1"/>
      <c r="P52" s="4">
        <v>44672</v>
      </c>
      <c r="Q52" s="1" t="s">
        <v>0</v>
      </c>
      <c r="R52" s="4">
        <v>44672</v>
      </c>
      <c r="S52" s="1" t="s">
        <v>0</v>
      </c>
      <c r="T52" s="4">
        <v>44672</v>
      </c>
      <c r="U52" s="1" t="s">
        <v>0</v>
      </c>
      <c r="V52" s="4">
        <v>44672</v>
      </c>
      <c r="W52" s="1" t="s">
        <v>0</v>
      </c>
      <c r="X52" s="4">
        <v>44672</v>
      </c>
      <c r="Y52" s="1" t="s">
        <v>0</v>
      </c>
      <c r="Z52" s="4">
        <v>44672</v>
      </c>
      <c r="AA52" s="1" t="s">
        <v>0</v>
      </c>
      <c r="AB52" s="4">
        <v>44672</v>
      </c>
      <c r="AC52" s="1" t="s">
        <v>0</v>
      </c>
      <c r="AD52" s="4">
        <v>44672</v>
      </c>
      <c r="AE52" s="1" t="s">
        <v>0</v>
      </c>
      <c r="AF52" s="4">
        <v>44673</v>
      </c>
      <c r="AG52" s="1" t="s">
        <v>0</v>
      </c>
      <c r="AH52" s="4"/>
      <c r="AI52" s="1" t="s">
        <v>116</v>
      </c>
      <c r="AJ52" s="4">
        <v>44672</v>
      </c>
      <c r="AK52" s="1" t="s">
        <v>0</v>
      </c>
      <c r="AL52" s="1" t="s">
        <v>185</v>
      </c>
      <c r="AM52" s="1" t="s">
        <v>208</v>
      </c>
      <c r="AN52" s="5">
        <v>44728.900694444441</v>
      </c>
      <c r="AO52" s="1" t="s">
        <v>1025</v>
      </c>
      <c r="AP52" s="1" t="s">
        <v>27</v>
      </c>
      <c r="AQ52" s="1" t="s">
        <v>639</v>
      </c>
      <c r="AR52" s="1" t="s">
        <v>27</v>
      </c>
      <c r="AS52" t="s">
        <v>639</v>
      </c>
      <c r="AT52" s="1" t="s">
        <v>27</v>
      </c>
      <c r="AU52" t="s">
        <v>639</v>
      </c>
      <c r="AV52">
        <v>125</v>
      </c>
      <c r="AW52" t="s">
        <v>639</v>
      </c>
      <c r="AX52">
        <v>37</v>
      </c>
      <c r="AY52" t="s">
        <v>639</v>
      </c>
      <c r="AZ52" s="1" t="s">
        <v>27</v>
      </c>
      <c r="BA52" t="s">
        <v>639</v>
      </c>
      <c r="BB52" s="1" t="s">
        <v>27</v>
      </c>
      <c r="BC52" t="s">
        <v>639</v>
      </c>
      <c r="BG52" s="1" t="s">
        <v>208</v>
      </c>
      <c r="BH52" s="5">
        <v>44728.900694444441</v>
      </c>
      <c r="BI52" s="1" t="s">
        <v>22</v>
      </c>
      <c r="BJ52" s="5">
        <v>44703.894444444442</v>
      </c>
      <c r="BK52" s="22">
        <f>COUNTIF(Reporte_Consolidación_2022___Copy[[#This Row],[Estado llamada]],"Realizada")</f>
        <v>1</v>
      </c>
      <c r="BL52" s="22">
        <f>COUNTIF(Reporte_Consolidación_2022___Copy[[#This Row],[Estado RID]],"Realizada")</f>
        <v>1</v>
      </c>
      <c r="BM52" s="22">
        <f>COUNTIF(Reporte_Consolidación_2022___Copy[[#This Row],[Estado Encuesta Directivos]],"Realizada")</f>
        <v>1</v>
      </c>
      <c r="BN52" s="22">
        <f>COUNTIF(Reporte_Consolidación_2022___Copy[[#This Row],[Estado PPT Programa Directivos]],"Realizada")</f>
        <v>1</v>
      </c>
      <c r="BO52" s="22">
        <f>COUNTIF(Reporte_Consolidación_2022___Copy[[#This Row],[Estado PPT Programa Docentes]],"Realizada")</f>
        <v>1</v>
      </c>
      <c r="BP52" s="22">
        <f>COUNTIF(Reporte_Consolidación_2022___Copy[[#This Row],[Estado Encuesta Docentes]],"Realizada")</f>
        <v>1</v>
      </c>
      <c r="BQ52" s="22">
        <f>COUNTIF(Reporte_Consolidación_2022___Copy[[#This Row],[Estado Taller PC Docentes]],"Realizada")</f>
        <v>1</v>
      </c>
      <c r="BR52" s="22">
        <f>COUNTIF(Reporte_Consolidación_2022___Copy[[#This Row],[Estado Encuesta Estudiantes]],"Realizada")</f>
        <v>1</v>
      </c>
      <c r="BS52" s="22">
        <f>COUNTIF(Reporte_Consolidación_2022___Copy[[#This Row],[Estado Infraestructura]],"Realizada")</f>
        <v>1</v>
      </c>
      <c r="BT52" s="22">
        <f>COUNTIF(Reporte_Consolidación_2022___Copy[[#This Row],[Estado Entrevista Líder Área Informática]],"Realizada")</f>
        <v>1</v>
      </c>
      <c r="BU52" s="22">
        <f>IF(Reporte_Consolidación_2022___Copy[[#This Row],[Estado Obs Aula]]="Realizada",1,IF(Reporte_Consolidación_2022___Copy[[#This Row],[Estado Obs Aula]]="NO aplica fichas",1,0))</f>
        <v>1</v>
      </c>
      <c r="BV52" s="22">
        <f>COUNTIF(Reporte_Consolidación_2022___Copy[[#This Row],[Estado Recolección Documental]],"Realizada")</f>
        <v>1</v>
      </c>
      <c r="BX52" s="7">
        <f>COUNTIF(Reporte_Consolidación_2022___Copy[[#This Row],[Nombre Coordinadora]:[Estado Recolección Documental]],"Realizada")</f>
        <v>11</v>
      </c>
      <c r="BY52" s="9">
        <f t="shared" si="0"/>
        <v>0.91666666666666663</v>
      </c>
      <c r="BZ52" s="7">
        <f>IF(Reporte_Consolidación_2022___Copy[[#This Row],[Fecha Visita Día 1]]&gt;=DATE(2022,6,22),1,IF(Reporte_Consolidación_2022___Copy[[#This Row],[Fecha Visita Día 1]]="",2,0))</f>
        <v>0</v>
      </c>
      <c r="CA52" s="7">
        <f>IF(Reporte_Consolidación_2022___Copy[[#This Row],[Fecha Visita Día 2]]&gt;=DATE(2022,6,22),1,IF(Reporte_Consolidación_2022___Copy[[#This Row],[Fecha Visita Día 2]]="",2,0))</f>
        <v>0</v>
      </c>
    </row>
    <row r="53" spans="1:79" x14ac:dyDescent="0.2">
      <c r="A53" s="1" t="s">
        <v>680</v>
      </c>
      <c r="B53" s="1" t="s">
        <v>22</v>
      </c>
      <c r="C53" s="1" t="s">
        <v>204</v>
      </c>
      <c r="D53" s="1" t="s">
        <v>205</v>
      </c>
      <c r="E53" s="1" t="s">
        <v>206</v>
      </c>
      <c r="F53" s="1" t="s">
        <v>210</v>
      </c>
      <c r="G53" s="6">
        <v>150001001860</v>
      </c>
      <c r="H53">
        <v>73</v>
      </c>
      <c r="I53" s="4">
        <v>44669</v>
      </c>
      <c r="J53" s="5">
        <v>9.7222222222222321E-2</v>
      </c>
      <c r="K53" s="1" t="s">
        <v>0</v>
      </c>
      <c r="L53" s="1" t="s">
        <v>211</v>
      </c>
      <c r="M53" s="4">
        <v>44680</v>
      </c>
      <c r="N53" s="4">
        <v>44683</v>
      </c>
      <c r="O53" s="1"/>
      <c r="P53" s="4">
        <v>44680</v>
      </c>
      <c r="Q53" s="1" t="s">
        <v>0</v>
      </c>
      <c r="R53" s="4">
        <v>44680</v>
      </c>
      <c r="S53" s="1" t="s">
        <v>0</v>
      </c>
      <c r="T53" s="4">
        <v>44680</v>
      </c>
      <c r="U53" s="1" t="s">
        <v>0</v>
      </c>
      <c r="V53" s="4">
        <v>44680</v>
      </c>
      <c r="W53" s="1" t="s">
        <v>0</v>
      </c>
      <c r="X53" s="4">
        <v>44680</v>
      </c>
      <c r="Y53" s="1" t="s">
        <v>0</v>
      </c>
      <c r="Z53" s="4">
        <v>44680</v>
      </c>
      <c r="AA53" s="1" t="s">
        <v>0</v>
      </c>
      <c r="AB53" s="4">
        <v>44680</v>
      </c>
      <c r="AC53" s="1" t="s">
        <v>0</v>
      </c>
      <c r="AD53" s="4">
        <v>44680</v>
      </c>
      <c r="AE53" s="1" t="s">
        <v>0</v>
      </c>
      <c r="AF53" s="4">
        <v>44683</v>
      </c>
      <c r="AG53" s="1" t="s">
        <v>0</v>
      </c>
      <c r="AH53" s="4"/>
      <c r="AI53" s="1" t="s">
        <v>116</v>
      </c>
      <c r="AJ53" s="4">
        <v>44683</v>
      </c>
      <c r="AK53" s="1" t="s">
        <v>0</v>
      </c>
      <c r="AL53" s="1" t="s">
        <v>185</v>
      </c>
      <c r="AM53" s="1" t="s">
        <v>208</v>
      </c>
      <c r="AN53" s="5">
        <v>44728.900694444441</v>
      </c>
      <c r="AO53" s="1" t="s">
        <v>1026</v>
      </c>
      <c r="AP53" s="1" t="s">
        <v>27</v>
      </c>
      <c r="AQ53" s="1" t="s">
        <v>639</v>
      </c>
      <c r="AR53" s="1" t="s">
        <v>27</v>
      </c>
      <c r="AS53" t="s">
        <v>639</v>
      </c>
      <c r="AT53" s="1" t="s">
        <v>27</v>
      </c>
      <c r="AU53" t="s">
        <v>639</v>
      </c>
      <c r="AV53">
        <v>134</v>
      </c>
      <c r="AW53" t="s">
        <v>639</v>
      </c>
      <c r="AX53">
        <v>16</v>
      </c>
      <c r="AY53" t="s">
        <v>639</v>
      </c>
      <c r="AZ53" s="1" t="s">
        <v>27</v>
      </c>
      <c r="BA53" t="s">
        <v>639</v>
      </c>
      <c r="BB53" s="1" t="s">
        <v>27</v>
      </c>
      <c r="BC53" t="s">
        <v>639</v>
      </c>
      <c r="BG53" s="1" t="s">
        <v>208</v>
      </c>
      <c r="BH53" s="5">
        <v>44728.900694444441</v>
      </c>
      <c r="BI53" s="1" t="s">
        <v>22</v>
      </c>
      <c r="BJ53" s="5">
        <v>44703.895833333336</v>
      </c>
      <c r="BK53" s="22">
        <f>COUNTIF(Reporte_Consolidación_2022___Copy[[#This Row],[Estado llamada]],"Realizada")</f>
        <v>1</v>
      </c>
      <c r="BL53" s="22">
        <f>COUNTIF(Reporte_Consolidación_2022___Copy[[#This Row],[Estado RID]],"Realizada")</f>
        <v>1</v>
      </c>
      <c r="BM53" s="22">
        <f>COUNTIF(Reporte_Consolidación_2022___Copy[[#This Row],[Estado Encuesta Directivos]],"Realizada")</f>
        <v>1</v>
      </c>
      <c r="BN53" s="22">
        <f>COUNTIF(Reporte_Consolidación_2022___Copy[[#This Row],[Estado PPT Programa Directivos]],"Realizada")</f>
        <v>1</v>
      </c>
      <c r="BO53" s="22">
        <f>COUNTIF(Reporte_Consolidación_2022___Copy[[#This Row],[Estado PPT Programa Docentes]],"Realizada")</f>
        <v>1</v>
      </c>
      <c r="BP53" s="22">
        <f>COUNTIF(Reporte_Consolidación_2022___Copy[[#This Row],[Estado Encuesta Docentes]],"Realizada")</f>
        <v>1</v>
      </c>
      <c r="BQ53" s="22">
        <f>COUNTIF(Reporte_Consolidación_2022___Copy[[#This Row],[Estado Taller PC Docentes]],"Realizada")</f>
        <v>1</v>
      </c>
      <c r="BR53" s="22">
        <f>COUNTIF(Reporte_Consolidación_2022___Copy[[#This Row],[Estado Encuesta Estudiantes]],"Realizada")</f>
        <v>1</v>
      </c>
      <c r="BS53" s="22">
        <f>COUNTIF(Reporte_Consolidación_2022___Copy[[#This Row],[Estado Infraestructura]],"Realizada")</f>
        <v>1</v>
      </c>
      <c r="BT53" s="22">
        <f>COUNTIF(Reporte_Consolidación_2022___Copy[[#This Row],[Estado Entrevista Líder Área Informática]],"Realizada")</f>
        <v>1</v>
      </c>
      <c r="BU53" s="22">
        <f>IF(Reporte_Consolidación_2022___Copy[[#This Row],[Estado Obs Aula]]="Realizada",1,IF(Reporte_Consolidación_2022___Copy[[#This Row],[Estado Obs Aula]]="NO aplica fichas",1,0))</f>
        <v>1</v>
      </c>
      <c r="BV53" s="22">
        <f>COUNTIF(Reporte_Consolidación_2022___Copy[[#This Row],[Estado Recolección Documental]],"Realizada")</f>
        <v>1</v>
      </c>
      <c r="BX53" s="7">
        <f>COUNTIF(Reporte_Consolidación_2022___Copy[[#This Row],[Nombre Coordinadora]:[Estado Recolección Documental]],"Realizada")</f>
        <v>11</v>
      </c>
      <c r="BY53" s="9">
        <f t="shared" si="0"/>
        <v>0.91666666666666663</v>
      </c>
      <c r="BZ53" s="7">
        <f>IF(Reporte_Consolidación_2022___Copy[[#This Row],[Fecha Visita Día 1]]&gt;=DATE(2022,6,22),1,IF(Reporte_Consolidación_2022___Copy[[#This Row],[Fecha Visita Día 1]]="",2,0))</f>
        <v>0</v>
      </c>
      <c r="CA53" s="7">
        <f>IF(Reporte_Consolidación_2022___Copy[[#This Row],[Fecha Visita Día 2]]&gt;=DATE(2022,6,22),1,IF(Reporte_Consolidación_2022___Copy[[#This Row],[Fecha Visita Día 2]]="",2,0))</f>
        <v>0</v>
      </c>
    </row>
    <row r="54" spans="1:79" x14ac:dyDescent="0.2">
      <c r="A54" s="1" t="s">
        <v>680</v>
      </c>
      <c r="B54" s="1" t="s">
        <v>22</v>
      </c>
      <c r="C54" s="1" t="s">
        <v>204</v>
      </c>
      <c r="D54" s="1" t="s">
        <v>205</v>
      </c>
      <c r="E54" s="1" t="s">
        <v>206</v>
      </c>
      <c r="F54" s="1" t="s">
        <v>212</v>
      </c>
      <c r="G54" s="6">
        <v>150001004729</v>
      </c>
      <c r="H54">
        <v>74</v>
      </c>
      <c r="I54" s="4">
        <v>44662</v>
      </c>
      <c r="J54" s="5">
        <v>9.7222222222222321E-2</v>
      </c>
      <c r="K54" s="1" t="s">
        <v>0</v>
      </c>
      <c r="L54" s="1"/>
      <c r="M54" s="4">
        <v>44676</v>
      </c>
      <c r="N54" s="4">
        <v>44677</v>
      </c>
      <c r="O54" s="1"/>
      <c r="P54" s="4">
        <v>44676</v>
      </c>
      <c r="Q54" s="1" t="s">
        <v>0</v>
      </c>
      <c r="R54" s="4">
        <v>44676</v>
      </c>
      <c r="S54" s="1" t="s">
        <v>0</v>
      </c>
      <c r="T54" s="4">
        <v>44676</v>
      </c>
      <c r="U54" s="1" t="s">
        <v>0</v>
      </c>
      <c r="V54" s="4">
        <v>44676</v>
      </c>
      <c r="W54" s="1" t="s">
        <v>0</v>
      </c>
      <c r="X54" s="4">
        <v>44676</v>
      </c>
      <c r="Y54" s="1" t="s">
        <v>0</v>
      </c>
      <c r="Z54" s="4">
        <v>44676</v>
      </c>
      <c r="AA54" s="1" t="s">
        <v>0</v>
      </c>
      <c r="AB54" s="4">
        <v>44676</v>
      </c>
      <c r="AC54" s="1" t="s">
        <v>0</v>
      </c>
      <c r="AD54" s="4">
        <v>44676</v>
      </c>
      <c r="AE54" s="1" t="s">
        <v>0</v>
      </c>
      <c r="AF54" s="4">
        <v>44677</v>
      </c>
      <c r="AG54" s="1" t="s">
        <v>0</v>
      </c>
      <c r="AH54" s="4"/>
      <c r="AI54" s="1" t="s">
        <v>116</v>
      </c>
      <c r="AJ54" s="4">
        <v>44677</v>
      </c>
      <c r="AK54" s="1" t="s">
        <v>0</v>
      </c>
      <c r="AL54" s="1" t="s">
        <v>185</v>
      </c>
      <c r="AM54" s="1" t="s">
        <v>208</v>
      </c>
      <c r="AN54" s="5">
        <v>44722.446527777778</v>
      </c>
      <c r="AO54" s="1" t="s">
        <v>1027</v>
      </c>
      <c r="AP54" s="1" t="s">
        <v>27</v>
      </c>
      <c r="AQ54" s="1" t="s">
        <v>639</v>
      </c>
      <c r="AR54" s="1" t="s">
        <v>27</v>
      </c>
      <c r="AS54" t="s">
        <v>639</v>
      </c>
      <c r="AT54" s="1" t="s">
        <v>27</v>
      </c>
      <c r="AU54" t="s">
        <v>639</v>
      </c>
      <c r="AV54">
        <v>61</v>
      </c>
      <c r="AW54" t="s">
        <v>639</v>
      </c>
      <c r="AX54">
        <v>5</v>
      </c>
      <c r="AY54" t="s">
        <v>639</v>
      </c>
      <c r="AZ54" s="1" t="s">
        <v>27</v>
      </c>
      <c r="BA54" t="s">
        <v>639</v>
      </c>
      <c r="BB54" s="1" t="s">
        <v>27</v>
      </c>
      <c r="BC54" t="s">
        <v>639</v>
      </c>
      <c r="BG54" s="1" t="s">
        <v>208</v>
      </c>
      <c r="BH54" s="5">
        <v>44722.446527777778</v>
      </c>
      <c r="BI54" s="1" t="s">
        <v>22</v>
      </c>
      <c r="BJ54" s="5">
        <v>44699</v>
      </c>
      <c r="BK54" s="22">
        <f>COUNTIF(Reporte_Consolidación_2022___Copy[[#This Row],[Estado llamada]],"Realizada")</f>
        <v>1</v>
      </c>
      <c r="BL54" s="22">
        <f>COUNTIF(Reporte_Consolidación_2022___Copy[[#This Row],[Estado RID]],"Realizada")</f>
        <v>1</v>
      </c>
      <c r="BM54" s="22">
        <f>COUNTIF(Reporte_Consolidación_2022___Copy[[#This Row],[Estado Encuesta Directivos]],"Realizada")</f>
        <v>1</v>
      </c>
      <c r="BN54" s="22">
        <f>COUNTIF(Reporte_Consolidación_2022___Copy[[#This Row],[Estado PPT Programa Directivos]],"Realizada")</f>
        <v>1</v>
      </c>
      <c r="BO54" s="22">
        <f>COUNTIF(Reporte_Consolidación_2022___Copy[[#This Row],[Estado PPT Programa Docentes]],"Realizada")</f>
        <v>1</v>
      </c>
      <c r="BP54" s="22">
        <f>COUNTIF(Reporte_Consolidación_2022___Copy[[#This Row],[Estado Encuesta Docentes]],"Realizada")</f>
        <v>1</v>
      </c>
      <c r="BQ54" s="22">
        <f>COUNTIF(Reporte_Consolidación_2022___Copy[[#This Row],[Estado Taller PC Docentes]],"Realizada")</f>
        <v>1</v>
      </c>
      <c r="BR54" s="22">
        <f>COUNTIF(Reporte_Consolidación_2022___Copy[[#This Row],[Estado Encuesta Estudiantes]],"Realizada")</f>
        <v>1</v>
      </c>
      <c r="BS54" s="22">
        <f>COUNTIF(Reporte_Consolidación_2022___Copy[[#This Row],[Estado Infraestructura]],"Realizada")</f>
        <v>1</v>
      </c>
      <c r="BT54" s="22">
        <f>COUNTIF(Reporte_Consolidación_2022___Copy[[#This Row],[Estado Entrevista Líder Área Informática]],"Realizada")</f>
        <v>1</v>
      </c>
      <c r="BU54" s="22">
        <f>IF(Reporte_Consolidación_2022___Copy[[#This Row],[Estado Obs Aula]]="Realizada",1,IF(Reporte_Consolidación_2022___Copy[[#This Row],[Estado Obs Aula]]="NO aplica fichas",1,0))</f>
        <v>1</v>
      </c>
      <c r="BV54" s="22">
        <f>COUNTIF(Reporte_Consolidación_2022___Copy[[#This Row],[Estado Recolección Documental]],"Realizada")</f>
        <v>1</v>
      </c>
      <c r="BX54" s="7">
        <f>COUNTIF(Reporte_Consolidación_2022___Copy[[#This Row],[Nombre Coordinadora]:[Estado Recolección Documental]],"Realizada")</f>
        <v>11</v>
      </c>
      <c r="BY54" s="9">
        <f t="shared" si="0"/>
        <v>0.91666666666666663</v>
      </c>
      <c r="BZ54" s="7">
        <f>IF(Reporte_Consolidación_2022___Copy[[#This Row],[Fecha Visita Día 1]]&gt;=DATE(2022,6,22),1,IF(Reporte_Consolidación_2022___Copy[[#This Row],[Fecha Visita Día 1]]="",2,0))</f>
        <v>0</v>
      </c>
      <c r="CA54" s="7">
        <f>IF(Reporte_Consolidación_2022___Copy[[#This Row],[Fecha Visita Día 2]]&gt;=DATE(2022,6,22),1,IF(Reporte_Consolidación_2022___Copy[[#This Row],[Fecha Visita Día 2]]="",2,0))</f>
        <v>0</v>
      </c>
    </row>
    <row r="55" spans="1:79" x14ac:dyDescent="0.2">
      <c r="A55" s="1" t="s">
        <v>680</v>
      </c>
      <c r="B55" s="1" t="s">
        <v>22</v>
      </c>
      <c r="C55" s="1" t="s">
        <v>204</v>
      </c>
      <c r="D55" s="1" t="s">
        <v>205</v>
      </c>
      <c r="E55" s="1" t="s">
        <v>206</v>
      </c>
      <c r="F55" s="1" t="s">
        <v>213</v>
      </c>
      <c r="G55" s="6">
        <v>150001000952</v>
      </c>
      <c r="H55">
        <v>75</v>
      </c>
      <c r="I55" s="4">
        <v>44663</v>
      </c>
      <c r="J55" s="5">
        <v>0.48611111111111116</v>
      </c>
      <c r="K55" s="1" t="s">
        <v>0</v>
      </c>
      <c r="L55" s="1"/>
      <c r="M55" s="4">
        <v>44684</v>
      </c>
      <c r="N55" s="4">
        <v>44685</v>
      </c>
      <c r="O55" s="1"/>
      <c r="P55" s="4">
        <v>44684</v>
      </c>
      <c r="Q55" s="1" t="s">
        <v>0</v>
      </c>
      <c r="R55" s="4">
        <v>44684</v>
      </c>
      <c r="S55" s="1" t="s">
        <v>0</v>
      </c>
      <c r="T55" s="4">
        <v>44684</v>
      </c>
      <c r="U55" s="1" t="s">
        <v>0</v>
      </c>
      <c r="V55" s="4">
        <v>44684</v>
      </c>
      <c r="W55" s="1" t="s">
        <v>0</v>
      </c>
      <c r="X55" s="4">
        <v>44684</v>
      </c>
      <c r="Y55" s="1" t="s">
        <v>0</v>
      </c>
      <c r="Z55" s="4">
        <v>44684</v>
      </c>
      <c r="AA55" s="1" t="s">
        <v>0</v>
      </c>
      <c r="AB55" s="4">
        <v>44684</v>
      </c>
      <c r="AC55" s="1" t="s">
        <v>0</v>
      </c>
      <c r="AD55" s="4">
        <v>44685</v>
      </c>
      <c r="AE55" s="1" t="s">
        <v>0</v>
      </c>
      <c r="AF55" s="4">
        <v>44685</v>
      </c>
      <c r="AG55" s="1" t="s">
        <v>0</v>
      </c>
      <c r="AH55" s="4">
        <v>44685</v>
      </c>
      <c r="AI55" s="1" t="s">
        <v>0</v>
      </c>
      <c r="AJ55" s="4">
        <v>44684</v>
      </c>
      <c r="AK55" s="1" t="s">
        <v>0</v>
      </c>
      <c r="AL55" s="1" t="s">
        <v>185</v>
      </c>
      <c r="AM55" s="1" t="s">
        <v>208</v>
      </c>
      <c r="AN55" s="5">
        <v>44712.844444444447</v>
      </c>
      <c r="AO55" s="1" t="s">
        <v>1028</v>
      </c>
      <c r="AP55" s="1" t="s">
        <v>27</v>
      </c>
      <c r="AQ55" s="1" t="s">
        <v>639</v>
      </c>
      <c r="AR55" s="1" t="s">
        <v>27</v>
      </c>
      <c r="AS55" t="s">
        <v>639</v>
      </c>
      <c r="AT55" s="1" t="s">
        <v>27</v>
      </c>
      <c r="AU55" t="s">
        <v>639</v>
      </c>
      <c r="AV55">
        <v>74</v>
      </c>
      <c r="AW55" t="s">
        <v>639</v>
      </c>
      <c r="AX55">
        <v>17</v>
      </c>
      <c r="AY55" t="s">
        <v>639</v>
      </c>
      <c r="AZ55" s="1" t="s">
        <v>27</v>
      </c>
      <c r="BA55" t="s">
        <v>639</v>
      </c>
      <c r="BB55" s="1" t="s">
        <v>27</v>
      </c>
      <c r="BC55" t="s">
        <v>639</v>
      </c>
      <c r="BG55" s="1" t="s">
        <v>208</v>
      </c>
      <c r="BH55" s="5">
        <v>44712.844444444447</v>
      </c>
      <c r="BI55" s="1" t="s">
        <v>22</v>
      </c>
      <c r="BJ55" s="5">
        <v>44708.695138888892</v>
      </c>
      <c r="BK55" s="22">
        <f>COUNTIF(Reporte_Consolidación_2022___Copy[[#This Row],[Estado llamada]],"Realizada")</f>
        <v>1</v>
      </c>
      <c r="BL55" s="22">
        <f>COUNTIF(Reporte_Consolidación_2022___Copy[[#This Row],[Estado RID]],"Realizada")</f>
        <v>1</v>
      </c>
      <c r="BM55" s="22">
        <f>COUNTIF(Reporte_Consolidación_2022___Copy[[#This Row],[Estado Encuesta Directivos]],"Realizada")</f>
        <v>1</v>
      </c>
      <c r="BN55" s="22">
        <f>COUNTIF(Reporte_Consolidación_2022___Copy[[#This Row],[Estado PPT Programa Directivos]],"Realizada")</f>
        <v>1</v>
      </c>
      <c r="BO55" s="22">
        <f>COUNTIF(Reporte_Consolidación_2022___Copy[[#This Row],[Estado PPT Programa Docentes]],"Realizada")</f>
        <v>1</v>
      </c>
      <c r="BP55" s="22">
        <f>COUNTIF(Reporte_Consolidación_2022___Copy[[#This Row],[Estado Encuesta Docentes]],"Realizada")</f>
        <v>1</v>
      </c>
      <c r="BQ55" s="22">
        <f>COUNTIF(Reporte_Consolidación_2022___Copy[[#This Row],[Estado Taller PC Docentes]],"Realizada")</f>
        <v>1</v>
      </c>
      <c r="BR55" s="22">
        <f>COUNTIF(Reporte_Consolidación_2022___Copy[[#This Row],[Estado Encuesta Estudiantes]],"Realizada")</f>
        <v>1</v>
      </c>
      <c r="BS55" s="22">
        <f>COUNTIF(Reporte_Consolidación_2022___Copy[[#This Row],[Estado Infraestructura]],"Realizada")</f>
        <v>1</v>
      </c>
      <c r="BT55" s="22">
        <f>COUNTIF(Reporte_Consolidación_2022___Copy[[#This Row],[Estado Entrevista Líder Área Informática]],"Realizada")</f>
        <v>1</v>
      </c>
      <c r="BU55" s="22">
        <f>IF(Reporte_Consolidación_2022___Copy[[#This Row],[Estado Obs Aula]]="Realizada",1,IF(Reporte_Consolidación_2022___Copy[[#This Row],[Estado Obs Aula]]="NO aplica fichas",1,0))</f>
        <v>1</v>
      </c>
      <c r="BV55" s="22">
        <f>COUNTIF(Reporte_Consolidación_2022___Copy[[#This Row],[Estado Recolección Documental]],"Realizada")</f>
        <v>1</v>
      </c>
      <c r="BX55" s="7">
        <f>COUNTIF(Reporte_Consolidación_2022___Copy[[#This Row],[Nombre Coordinadora]:[Estado Recolección Documental]],"Realizada")</f>
        <v>12</v>
      </c>
      <c r="BY55" s="9">
        <f t="shared" si="0"/>
        <v>1</v>
      </c>
      <c r="BZ55" s="7">
        <f>IF(Reporte_Consolidación_2022___Copy[[#This Row],[Fecha Visita Día 1]]&gt;=DATE(2022,6,22),1,IF(Reporte_Consolidación_2022___Copy[[#This Row],[Fecha Visita Día 1]]="",2,0))</f>
        <v>0</v>
      </c>
      <c r="CA55" s="7">
        <f>IF(Reporte_Consolidación_2022___Copy[[#This Row],[Fecha Visita Día 2]]&gt;=DATE(2022,6,22),1,IF(Reporte_Consolidación_2022___Copy[[#This Row],[Fecha Visita Día 2]]="",2,0))</f>
        <v>0</v>
      </c>
    </row>
    <row r="56" spans="1:79" x14ac:dyDescent="0.2">
      <c r="A56" s="1" t="s">
        <v>680</v>
      </c>
      <c r="B56" s="1" t="s">
        <v>22</v>
      </c>
      <c r="C56" s="1" t="s">
        <v>204</v>
      </c>
      <c r="D56" s="1" t="s">
        <v>205</v>
      </c>
      <c r="E56" s="1" t="s">
        <v>206</v>
      </c>
      <c r="F56" s="1" t="s">
        <v>214</v>
      </c>
      <c r="G56" s="6">
        <v>250001003212</v>
      </c>
      <c r="H56">
        <v>76</v>
      </c>
      <c r="I56" s="4">
        <v>44662</v>
      </c>
      <c r="J56" s="5">
        <v>9.0277777777777679E-2</v>
      </c>
      <c r="K56" s="1" t="s">
        <v>0</v>
      </c>
      <c r="L56" s="1"/>
      <c r="M56" s="4">
        <v>44670</v>
      </c>
      <c r="N56" s="4">
        <v>44671</v>
      </c>
      <c r="O56" s="1"/>
      <c r="P56" s="4">
        <v>44670</v>
      </c>
      <c r="Q56" s="1" t="s">
        <v>0</v>
      </c>
      <c r="R56" s="4">
        <v>44670</v>
      </c>
      <c r="S56" s="1" t="s">
        <v>0</v>
      </c>
      <c r="T56" s="4">
        <v>44670</v>
      </c>
      <c r="U56" s="1" t="s">
        <v>0</v>
      </c>
      <c r="V56" s="4">
        <v>44670</v>
      </c>
      <c r="W56" s="1" t="s">
        <v>0</v>
      </c>
      <c r="X56" s="4">
        <v>44670</v>
      </c>
      <c r="Y56" s="1" t="s">
        <v>0</v>
      </c>
      <c r="Z56" s="4">
        <v>44670</v>
      </c>
      <c r="AA56" s="1" t="s">
        <v>0</v>
      </c>
      <c r="AB56" s="4">
        <v>44671</v>
      </c>
      <c r="AC56" s="1" t="s">
        <v>0</v>
      </c>
      <c r="AD56" s="4">
        <v>44671</v>
      </c>
      <c r="AE56" s="1" t="s">
        <v>0</v>
      </c>
      <c r="AF56" s="4">
        <v>44671</v>
      </c>
      <c r="AG56" s="1" t="s">
        <v>0</v>
      </c>
      <c r="AH56" s="4"/>
      <c r="AI56" s="1" t="s">
        <v>116</v>
      </c>
      <c r="AJ56" s="4">
        <v>44670</v>
      </c>
      <c r="AK56" s="1" t="s">
        <v>0</v>
      </c>
      <c r="AL56" s="1" t="s">
        <v>185</v>
      </c>
      <c r="AM56" s="1" t="s">
        <v>22</v>
      </c>
      <c r="AN56" s="5">
        <v>44723.461805555555</v>
      </c>
      <c r="AO56" s="1" t="s">
        <v>1029</v>
      </c>
      <c r="AP56" s="1" t="s">
        <v>27</v>
      </c>
      <c r="AQ56" s="1" t="s">
        <v>639</v>
      </c>
      <c r="AR56" s="1" t="s">
        <v>27</v>
      </c>
      <c r="AS56" t="s">
        <v>639</v>
      </c>
      <c r="AT56" s="1" t="s">
        <v>27</v>
      </c>
      <c r="AU56" t="s">
        <v>639</v>
      </c>
      <c r="AV56">
        <v>62</v>
      </c>
      <c r="AW56" t="s">
        <v>639</v>
      </c>
      <c r="AX56">
        <v>24</v>
      </c>
      <c r="AY56" t="s">
        <v>639</v>
      </c>
      <c r="AZ56" s="1" t="s">
        <v>27</v>
      </c>
      <c r="BA56" t="s">
        <v>639</v>
      </c>
      <c r="BB56" s="1" t="s">
        <v>27</v>
      </c>
      <c r="BC56" t="s">
        <v>639</v>
      </c>
      <c r="BG56" s="1" t="s">
        <v>208</v>
      </c>
      <c r="BH56" s="5">
        <v>44712.847222222219</v>
      </c>
      <c r="BI56" s="1" t="s">
        <v>22</v>
      </c>
      <c r="BJ56" s="5">
        <v>44723.461805555555</v>
      </c>
      <c r="BK56" s="22">
        <f>COUNTIF(Reporte_Consolidación_2022___Copy[[#This Row],[Estado llamada]],"Realizada")</f>
        <v>1</v>
      </c>
      <c r="BL56" s="22">
        <f>COUNTIF(Reporte_Consolidación_2022___Copy[[#This Row],[Estado RID]],"Realizada")</f>
        <v>1</v>
      </c>
      <c r="BM56" s="22">
        <f>COUNTIF(Reporte_Consolidación_2022___Copy[[#This Row],[Estado Encuesta Directivos]],"Realizada")</f>
        <v>1</v>
      </c>
      <c r="BN56" s="22">
        <f>COUNTIF(Reporte_Consolidación_2022___Copy[[#This Row],[Estado PPT Programa Directivos]],"Realizada")</f>
        <v>1</v>
      </c>
      <c r="BO56" s="22">
        <f>COUNTIF(Reporte_Consolidación_2022___Copy[[#This Row],[Estado PPT Programa Docentes]],"Realizada")</f>
        <v>1</v>
      </c>
      <c r="BP56" s="22">
        <f>COUNTIF(Reporte_Consolidación_2022___Copy[[#This Row],[Estado Encuesta Docentes]],"Realizada")</f>
        <v>1</v>
      </c>
      <c r="BQ56" s="22">
        <f>COUNTIF(Reporte_Consolidación_2022___Copy[[#This Row],[Estado Taller PC Docentes]],"Realizada")</f>
        <v>1</v>
      </c>
      <c r="BR56" s="22">
        <f>COUNTIF(Reporte_Consolidación_2022___Copy[[#This Row],[Estado Encuesta Estudiantes]],"Realizada")</f>
        <v>1</v>
      </c>
      <c r="BS56" s="22">
        <f>COUNTIF(Reporte_Consolidación_2022___Copy[[#This Row],[Estado Infraestructura]],"Realizada")</f>
        <v>1</v>
      </c>
      <c r="BT56" s="22">
        <f>COUNTIF(Reporte_Consolidación_2022___Copy[[#This Row],[Estado Entrevista Líder Área Informática]],"Realizada")</f>
        <v>1</v>
      </c>
      <c r="BU56" s="22">
        <f>IF(Reporte_Consolidación_2022___Copy[[#This Row],[Estado Obs Aula]]="Realizada",1,IF(Reporte_Consolidación_2022___Copy[[#This Row],[Estado Obs Aula]]="NO aplica fichas",1,0))</f>
        <v>1</v>
      </c>
      <c r="BV56" s="22">
        <f>COUNTIF(Reporte_Consolidación_2022___Copy[[#This Row],[Estado Recolección Documental]],"Realizada")</f>
        <v>1</v>
      </c>
      <c r="BX56" s="7">
        <f>COUNTIF(Reporte_Consolidación_2022___Copy[[#This Row],[Nombre Coordinadora]:[Estado Recolección Documental]],"Realizada")</f>
        <v>11</v>
      </c>
      <c r="BY56" s="9">
        <f t="shared" si="0"/>
        <v>0.91666666666666663</v>
      </c>
      <c r="BZ56" s="7">
        <f>IF(Reporte_Consolidación_2022___Copy[[#This Row],[Fecha Visita Día 1]]&gt;=DATE(2022,6,22),1,IF(Reporte_Consolidación_2022___Copy[[#This Row],[Fecha Visita Día 1]]="",2,0))</f>
        <v>0</v>
      </c>
      <c r="CA56" s="7">
        <f>IF(Reporte_Consolidación_2022___Copy[[#This Row],[Fecha Visita Día 2]]&gt;=DATE(2022,6,22),1,IF(Reporte_Consolidación_2022___Copy[[#This Row],[Fecha Visita Día 2]]="",2,0))</f>
        <v>0</v>
      </c>
    </row>
    <row r="57" spans="1:79" x14ac:dyDescent="0.2">
      <c r="A57" s="1" t="s">
        <v>680</v>
      </c>
      <c r="B57" s="1" t="s">
        <v>22</v>
      </c>
      <c r="C57" s="1" t="s">
        <v>204</v>
      </c>
      <c r="D57" s="1" t="s">
        <v>205</v>
      </c>
      <c r="E57" s="1" t="s">
        <v>206</v>
      </c>
      <c r="F57" s="1" t="s">
        <v>215</v>
      </c>
      <c r="G57" s="6">
        <v>250001003310</v>
      </c>
      <c r="H57">
        <v>77</v>
      </c>
      <c r="I57" s="4">
        <v>44669</v>
      </c>
      <c r="J57" s="5">
        <v>8.3333333333333259E-2</v>
      </c>
      <c r="K57" s="1" t="s">
        <v>0</v>
      </c>
      <c r="L57" s="1"/>
      <c r="M57" s="4">
        <v>44686</v>
      </c>
      <c r="N57" s="4">
        <v>44687</v>
      </c>
      <c r="O57" s="1"/>
      <c r="P57" s="4">
        <v>44686</v>
      </c>
      <c r="Q57" s="1" t="s">
        <v>0</v>
      </c>
      <c r="R57" s="4">
        <v>44686</v>
      </c>
      <c r="S57" s="1" t="s">
        <v>0</v>
      </c>
      <c r="T57" s="4">
        <v>44686</v>
      </c>
      <c r="U57" s="1" t="s">
        <v>0</v>
      </c>
      <c r="V57" s="4">
        <v>44686</v>
      </c>
      <c r="W57" s="1" t="s">
        <v>0</v>
      </c>
      <c r="X57" s="4">
        <v>44686</v>
      </c>
      <c r="Y57" s="1" t="s">
        <v>0</v>
      </c>
      <c r="Z57" s="4">
        <v>44686</v>
      </c>
      <c r="AA57" s="1" t="s">
        <v>0</v>
      </c>
      <c r="AB57" s="4">
        <v>44686</v>
      </c>
      <c r="AC57" s="1" t="s">
        <v>0</v>
      </c>
      <c r="AD57" s="4">
        <v>44687</v>
      </c>
      <c r="AE57" s="1" t="s">
        <v>0</v>
      </c>
      <c r="AF57" s="4">
        <v>44687</v>
      </c>
      <c r="AG57" s="1" t="s">
        <v>0</v>
      </c>
      <c r="AH57" s="4">
        <v>44687</v>
      </c>
      <c r="AI57" s="1" t="s">
        <v>0</v>
      </c>
      <c r="AJ57" s="4">
        <v>44687</v>
      </c>
      <c r="AK57" s="1" t="s">
        <v>0</v>
      </c>
      <c r="AL57" s="1" t="s">
        <v>185</v>
      </c>
      <c r="AM57" s="1" t="s">
        <v>22</v>
      </c>
      <c r="AN57" s="5">
        <v>44723.475694444445</v>
      </c>
      <c r="AO57" s="1" t="s">
        <v>1030</v>
      </c>
      <c r="AP57" s="1" t="s">
        <v>27</v>
      </c>
      <c r="AQ57" s="1" t="s">
        <v>639</v>
      </c>
      <c r="AR57" s="1" t="s">
        <v>27</v>
      </c>
      <c r="AS57" t="s">
        <v>639</v>
      </c>
      <c r="AT57" s="1" t="s">
        <v>27</v>
      </c>
      <c r="AU57" t="s">
        <v>639</v>
      </c>
      <c r="AV57">
        <v>54</v>
      </c>
      <c r="AW57" t="s">
        <v>639</v>
      </c>
      <c r="AX57">
        <v>15</v>
      </c>
      <c r="AY57" t="s">
        <v>639</v>
      </c>
      <c r="AZ57" s="1" t="s">
        <v>27</v>
      </c>
      <c r="BA57" t="s">
        <v>639</v>
      </c>
      <c r="BB57" s="1" t="s">
        <v>27</v>
      </c>
      <c r="BC57" t="s">
        <v>639</v>
      </c>
      <c r="BG57" s="1" t="s">
        <v>208</v>
      </c>
      <c r="BH57" s="5">
        <v>44699.48333333333</v>
      </c>
      <c r="BI57" s="1" t="s">
        <v>22</v>
      </c>
      <c r="BJ57" s="5">
        <v>44723.475694444445</v>
      </c>
      <c r="BK57" s="22">
        <f>COUNTIF(Reporte_Consolidación_2022___Copy[[#This Row],[Estado llamada]],"Realizada")</f>
        <v>1</v>
      </c>
      <c r="BL57" s="22">
        <f>COUNTIF(Reporte_Consolidación_2022___Copy[[#This Row],[Estado RID]],"Realizada")</f>
        <v>1</v>
      </c>
      <c r="BM57" s="22">
        <f>COUNTIF(Reporte_Consolidación_2022___Copy[[#This Row],[Estado Encuesta Directivos]],"Realizada")</f>
        <v>1</v>
      </c>
      <c r="BN57" s="22">
        <f>COUNTIF(Reporte_Consolidación_2022___Copy[[#This Row],[Estado PPT Programa Directivos]],"Realizada")</f>
        <v>1</v>
      </c>
      <c r="BO57" s="22">
        <f>COUNTIF(Reporte_Consolidación_2022___Copy[[#This Row],[Estado PPT Programa Docentes]],"Realizada")</f>
        <v>1</v>
      </c>
      <c r="BP57" s="22">
        <f>COUNTIF(Reporte_Consolidación_2022___Copy[[#This Row],[Estado Encuesta Docentes]],"Realizada")</f>
        <v>1</v>
      </c>
      <c r="BQ57" s="22">
        <f>COUNTIF(Reporte_Consolidación_2022___Copy[[#This Row],[Estado Taller PC Docentes]],"Realizada")</f>
        <v>1</v>
      </c>
      <c r="BR57" s="22">
        <f>COUNTIF(Reporte_Consolidación_2022___Copy[[#This Row],[Estado Encuesta Estudiantes]],"Realizada")</f>
        <v>1</v>
      </c>
      <c r="BS57" s="22">
        <f>COUNTIF(Reporte_Consolidación_2022___Copy[[#This Row],[Estado Infraestructura]],"Realizada")</f>
        <v>1</v>
      </c>
      <c r="BT57" s="22">
        <f>COUNTIF(Reporte_Consolidación_2022___Copy[[#This Row],[Estado Entrevista Líder Área Informática]],"Realizada")</f>
        <v>1</v>
      </c>
      <c r="BU57" s="22">
        <f>IF(Reporte_Consolidación_2022___Copy[[#This Row],[Estado Obs Aula]]="Realizada",1,IF(Reporte_Consolidación_2022___Copy[[#This Row],[Estado Obs Aula]]="NO aplica fichas",1,0))</f>
        <v>1</v>
      </c>
      <c r="BV57" s="22">
        <f>COUNTIF(Reporte_Consolidación_2022___Copy[[#This Row],[Estado Recolección Documental]],"Realizada")</f>
        <v>1</v>
      </c>
      <c r="BX57" s="7">
        <f>COUNTIF(Reporte_Consolidación_2022___Copy[[#This Row],[Nombre Coordinadora]:[Estado Recolección Documental]],"Realizada")</f>
        <v>12</v>
      </c>
      <c r="BY57" s="9">
        <f t="shared" si="0"/>
        <v>1</v>
      </c>
      <c r="BZ57" s="7">
        <f>IF(Reporte_Consolidación_2022___Copy[[#This Row],[Fecha Visita Día 1]]&gt;=DATE(2022,6,22),1,IF(Reporte_Consolidación_2022___Copy[[#This Row],[Fecha Visita Día 1]]="",2,0))</f>
        <v>0</v>
      </c>
      <c r="CA57" s="7">
        <f>IF(Reporte_Consolidación_2022___Copy[[#This Row],[Fecha Visita Día 2]]&gt;=DATE(2022,6,22),1,IF(Reporte_Consolidación_2022___Copy[[#This Row],[Fecha Visita Día 2]]="",2,0))</f>
        <v>0</v>
      </c>
    </row>
    <row r="58" spans="1:79" x14ac:dyDescent="0.2">
      <c r="A58" s="1" t="s">
        <v>680</v>
      </c>
      <c r="B58" s="1" t="s">
        <v>22</v>
      </c>
      <c r="C58" s="1" t="s">
        <v>216</v>
      </c>
      <c r="D58" s="1" t="s">
        <v>217</v>
      </c>
      <c r="E58" s="1" t="s">
        <v>218</v>
      </c>
      <c r="F58" s="1" t="s">
        <v>219</v>
      </c>
      <c r="G58" s="6">
        <v>168001000398</v>
      </c>
      <c r="H58">
        <v>99</v>
      </c>
      <c r="I58" s="4">
        <v>44657</v>
      </c>
      <c r="J58" s="5">
        <v>0.46180555555555558</v>
      </c>
      <c r="K58" s="1" t="s">
        <v>0</v>
      </c>
      <c r="L58" s="1" t="s">
        <v>220</v>
      </c>
      <c r="M58" s="4">
        <v>44684</v>
      </c>
      <c r="N58" s="4">
        <v>44685</v>
      </c>
      <c r="O58" s="1" t="s">
        <v>754</v>
      </c>
      <c r="P58" s="4">
        <v>44684</v>
      </c>
      <c r="Q58" s="1" t="s">
        <v>0</v>
      </c>
      <c r="R58" s="4">
        <v>44676</v>
      </c>
      <c r="S58" s="1" t="s">
        <v>0</v>
      </c>
      <c r="T58" s="4">
        <v>44684</v>
      </c>
      <c r="U58" s="1" t="s">
        <v>0</v>
      </c>
      <c r="V58" s="4">
        <v>44684</v>
      </c>
      <c r="W58" s="1" t="s">
        <v>0</v>
      </c>
      <c r="X58" s="4">
        <v>44685</v>
      </c>
      <c r="Y58" s="1" t="s">
        <v>0</v>
      </c>
      <c r="Z58" s="4">
        <v>44685</v>
      </c>
      <c r="AA58" s="1" t="s">
        <v>0</v>
      </c>
      <c r="AB58" s="4">
        <v>44692</v>
      </c>
      <c r="AC58" s="1" t="s">
        <v>0</v>
      </c>
      <c r="AD58" s="4">
        <v>44694</v>
      </c>
      <c r="AE58" s="1" t="s">
        <v>0</v>
      </c>
      <c r="AF58" s="4">
        <v>44694</v>
      </c>
      <c r="AG58" s="1" t="s">
        <v>0</v>
      </c>
      <c r="AH58" s="4"/>
      <c r="AI58" s="1" t="s">
        <v>116</v>
      </c>
      <c r="AJ58" s="4">
        <v>44694</v>
      </c>
      <c r="AK58" s="1" t="s">
        <v>0</v>
      </c>
      <c r="AL58" s="1" t="s">
        <v>185</v>
      </c>
      <c r="AM58" s="1" t="s">
        <v>216</v>
      </c>
      <c r="AN58" s="5">
        <v>44714.749305555553</v>
      </c>
      <c r="AO58" s="1" t="s">
        <v>755</v>
      </c>
      <c r="AP58" s="1" t="s">
        <v>27</v>
      </c>
      <c r="AQ58" s="1" t="s">
        <v>639</v>
      </c>
      <c r="AR58" s="1" t="s">
        <v>27</v>
      </c>
      <c r="AS58" t="s">
        <v>639</v>
      </c>
      <c r="AT58" s="1" t="s">
        <v>27</v>
      </c>
      <c r="AU58" t="s">
        <v>639</v>
      </c>
      <c r="AV58">
        <v>271</v>
      </c>
      <c r="AW58" t="s">
        <v>639</v>
      </c>
      <c r="AX58">
        <v>8</v>
      </c>
      <c r="AY58" t="s">
        <v>639</v>
      </c>
      <c r="AZ58" s="1" t="s">
        <v>27</v>
      </c>
      <c r="BA58" t="s">
        <v>639</v>
      </c>
      <c r="BB58" s="1" t="s">
        <v>27</v>
      </c>
      <c r="BC58" t="s">
        <v>639</v>
      </c>
      <c r="BF58" t="s">
        <v>986</v>
      </c>
      <c r="BG58" s="1" t="s">
        <v>216</v>
      </c>
      <c r="BH58" s="5">
        <v>44714.749305555553</v>
      </c>
      <c r="BI58" s="1" t="s">
        <v>22</v>
      </c>
      <c r="BJ58" s="5">
        <v>44703.823611111111</v>
      </c>
      <c r="BK58" s="22">
        <f>COUNTIF(Reporte_Consolidación_2022___Copy[[#This Row],[Estado llamada]],"Realizada")</f>
        <v>1</v>
      </c>
      <c r="BL58" s="22">
        <f>COUNTIF(Reporte_Consolidación_2022___Copy[[#This Row],[Estado RID]],"Realizada")</f>
        <v>1</v>
      </c>
      <c r="BM58" s="22">
        <f>COUNTIF(Reporte_Consolidación_2022___Copy[[#This Row],[Estado Encuesta Directivos]],"Realizada")</f>
        <v>1</v>
      </c>
      <c r="BN58" s="22">
        <f>COUNTIF(Reporte_Consolidación_2022___Copy[[#This Row],[Estado PPT Programa Directivos]],"Realizada")</f>
        <v>1</v>
      </c>
      <c r="BO58" s="22">
        <f>COUNTIF(Reporte_Consolidación_2022___Copy[[#This Row],[Estado PPT Programa Docentes]],"Realizada")</f>
        <v>1</v>
      </c>
      <c r="BP58" s="22">
        <f>COUNTIF(Reporte_Consolidación_2022___Copy[[#This Row],[Estado Encuesta Docentes]],"Realizada")</f>
        <v>1</v>
      </c>
      <c r="BQ58" s="22">
        <f>COUNTIF(Reporte_Consolidación_2022___Copy[[#This Row],[Estado Taller PC Docentes]],"Realizada")</f>
        <v>1</v>
      </c>
      <c r="BR58" s="22">
        <f>COUNTIF(Reporte_Consolidación_2022___Copy[[#This Row],[Estado Encuesta Estudiantes]],"Realizada")</f>
        <v>1</v>
      </c>
      <c r="BS58" s="22">
        <f>COUNTIF(Reporte_Consolidación_2022___Copy[[#This Row],[Estado Infraestructura]],"Realizada")</f>
        <v>1</v>
      </c>
      <c r="BT58" s="22">
        <f>COUNTIF(Reporte_Consolidación_2022___Copy[[#This Row],[Estado Entrevista Líder Área Informática]],"Realizada")</f>
        <v>1</v>
      </c>
      <c r="BU58" s="22">
        <f>IF(Reporte_Consolidación_2022___Copy[[#This Row],[Estado Obs Aula]]="Realizada",1,IF(Reporte_Consolidación_2022___Copy[[#This Row],[Estado Obs Aula]]="NO aplica fichas",1,0))</f>
        <v>1</v>
      </c>
      <c r="BV58" s="22">
        <f>COUNTIF(Reporte_Consolidación_2022___Copy[[#This Row],[Estado Recolección Documental]],"Realizada")</f>
        <v>1</v>
      </c>
      <c r="BX58" s="7">
        <f>COUNTIF(Reporte_Consolidación_2022___Copy[[#This Row],[Nombre Coordinadora]:[Estado Recolección Documental]],"Realizada")</f>
        <v>11</v>
      </c>
      <c r="BY58" s="9">
        <f t="shared" si="0"/>
        <v>0.91666666666666663</v>
      </c>
      <c r="BZ58" s="7">
        <f>IF(Reporte_Consolidación_2022___Copy[[#This Row],[Fecha Visita Día 1]]&gt;=DATE(2022,6,22),1,IF(Reporte_Consolidación_2022___Copy[[#This Row],[Fecha Visita Día 1]]="",2,0))</f>
        <v>0</v>
      </c>
      <c r="CA58" s="7">
        <f>IF(Reporte_Consolidación_2022___Copy[[#This Row],[Fecha Visita Día 2]]&gt;=DATE(2022,6,22),1,IF(Reporte_Consolidación_2022___Copy[[#This Row],[Fecha Visita Día 2]]="",2,0))</f>
        <v>0</v>
      </c>
    </row>
    <row r="59" spans="1:79" x14ac:dyDescent="0.2">
      <c r="A59" s="1" t="s">
        <v>680</v>
      </c>
      <c r="B59" s="1" t="s">
        <v>22</v>
      </c>
      <c r="C59" s="1" t="s">
        <v>216</v>
      </c>
      <c r="D59" s="1" t="s">
        <v>217</v>
      </c>
      <c r="E59" s="1" t="s">
        <v>218</v>
      </c>
      <c r="F59" s="1" t="s">
        <v>221</v>
      </c>
      <c r="G59" s="6">
        <v>268001003022</v>
      </c>
      <c r="H59">
        <v>100</v>
      </c>
      <c r="I59" s="4">
        <v>44657</v>
      </c>
      <c r="J59" s="5">
        <v>0.37638888888888888</v>
      </c>
      <c r="K59" s="1" t="s">
        <v>0</v>
      </c>
      <c r="L59" s="1" t="s">
        <v>222</v>
      </c>
      <c r="M59" s="4">
        <v>44678</v>
      </c>
      <c r="N59" s="4">
        <v>44679</v>
      </c>
      <c r="O59" s="1" t="s">
        <v>756</v>
      </c>
      <c r="P59" s="4">
        <v>44678</v>
      </c>
      <c r="Q59" s="1" t="s">
        <v>0</v>
      </c>
      <c r="R59" s="4">
        <v>44691</v>
      </c>
      <c r="S59" s="1" t="s">
        <v>0</v>
      </c>
      <c r="T59" s="4">
        <v>44678</v>
      </c>
      <c r="U59" s="1" t="s">
        <v>0</v>
      </c>
      <c r="V59" s="4">
        <v>44678</v>
      </c>
      <c r="W59" s="1" t="s">
        <v>0</v>
      </c>
      <c r="X59" s="4">
        <v>44680</v>
      </c>
      <c r="Y59" s="1" t="s">
        <v>0</v>
      </c>
      <c r="Z59" s="4">
        <v>44679</v>
      </c>
      <c r="AA59" s="1" t="s">
        <v>0</v>
      </c>
      <c r="AB59" s="4">
        <v>44687</v>
      </c>
      <c r="AC59" s="1" t="s">
        <v>0</v>
      </c>
      <c r="AD59" s="4">
        <v>44687</v>
      </c>
      <c r="AE59" s="1" t="s">
        <v>0</v>
      </c>
      <c r="AF59" s="4">
        <v>44687</v>
      </c>
      <c r="AG59" s="1" t="s">
        <v>0</v>
      </c>
      <c r="AH59" s="4"/>
      <c r="AI59" s="1" t="s">
        <v>116</v>
      </c>
      <c r="AJ59" s="4">
        <v>44689</v>
      </c>
      <c r="AK59" s="1" t="s">
        <v>0</v>
      </c>
      <c r="AL59" s="1" t="s">
        <v>185</v>
      </c>
      <c r="AM59" s="1" t="s">
        <v>216</v>
      </c>
      <c r="AN59" s="5">
        <v>44714.749305555553</v>
      </c>
      <c r="AO59" s="1" t="s">
        <v>757</v>
      </c>
      <c r="AP59" s="1" t="s">
        <v>27</v>
      </c>
      <c r="AQ59" s="1" t="s">
        <v>639</v>
      </c>
      <c r="AR59" s="1" t="s">
        <v>27</v>
      </c>
      <c r="AS59" t="s">
        <v>639</v>
      </c>
      <c r="AT59" s="1" t="s">
        <v>27</v>
      </c>
      <c r="AU59" t="s">
        <v>639</v>
      </c>
      <c r="AV59">
        <v>91</v>
      </c>
      <c r="AW59" t="s">
        <v>639</v>
      </c>
      <c r="AX59">
        <v>2</v>
      </c>
      <c r="AY59" t="s">
        <v>639</v>
      </c>
      <c r="AZ59" s="1" t="s">
        <v>27</v>
      </c>
      <c r="BA59" t="s">
        <v>639</v>
      </c>
      <c r="BB59" s="1" t="s">
        <v>27</v>
      </c>
      <c r="BC59" t="s">
        <v>639</v>
      </c>
      <c r="BF59" t="s">
        <v>986</v>
      </c>
      <c r="BG59" s="1" t="s">
        <v>216</v>
      </c>
      <c r="BH59" s="5">
        <v>44714.749305555553</v>
      </c>
      <c r="BI59" s="1" t="s">
        <v>22</v>
      </c>
      <c r="BJ59" s="5">
        <v>44704.899305555555</v>
      </c>
      <c r="BK59" s="22">
        <f>COUNTIF(Reporte_Consolidación_2022___Copy[[#This Row],[Estado llamada]],"Realizada")</f>
        <v>1</v>
      </c>
      <c r="BL59" s="22">
        <f>COUNTIF(Reporte_Consolidación_2022___Copy[[#This Row],[Estado RID]],"Realizada")</f>
        <v>1</v>
      </c>
      <c r="BM59" s="22">
        <f>COUNTIF(Reporte_Consolidación_2022___Copy[[#This Row],[Estado Encuesta Directivos]],"Realizada")</f>
        <v>1</v>
      </c>
      <c r="BN59" s="22">
        <f>COUNTIF(Reporte_Consolidación_2022___Copy[[#This Row],[Estado PPT Programa Directivos]],"Realizada")</f>
        <v>1</v>
      </c>
      <c r="BO59" s="22">
        <f>COUNTIF(Reporte_Consolidación_2022___Copy[[#This Row],[Estado PPT Programa Docentes]],"Realizada")</f>
        <v>1</v>
      </c>
      <c r="BP59" s="22">
        <f>COUNTIF(Reporte_Consolidación_2022___Copy[[#This Row],[Estado Encuesta Docentes]],"Realizada")</f>
        <v>1</v>
      </c>
      <c r="BQ59" s="22">
        <f>COUNTIF(Reporte_Consolidación_2022___Copy[[#This Row],[Estado Taller PC Docentes]],"Realizada")</f>
        <v>1</v>
      </c>
      <c r="BR59" s="22">
        <f>COUNTIF(Reporte_Consolidación_2022___Copy[[#This Row],[Estado Encuesta Estudiantes]],"Realizada")</f>
        <v>1</v>
      </c>
      <c r="BS59" s="22">
        <f>COUNTIF(Reporte_Consolidación_2022___Copy[[#This Row],[Estado Infraestructura]],"Realizada")</f>
        <v>1</v>
      </c>
      <c r="BT59" s="22">
        <f>COUNTIF(Reporte_Consolidación_2022___Copy[[#This Row],[Estado Entrevista Líder Área Informática]],"Realizada")</f>
        <v>1</v>
      </c>
      <c r="BU59" s="22">
        <f>IF(Reporte_Consolidación_2022___Copy[[#This Row],[Estado Obs Aula]]="Realizada",1,IF(Reporte_Consolidación_2022___Copy[[#This Row],[Estado Obs Aula]]="NO aplica fichas",1,0))</f>
        <v>1</v>
      </c>
      <c r="BV59" s="22">
        <f>COUNTIF(Reporte_Consolidación_2022___Copy[[#This Row],[Estado Recolección Documental]],"Realizada")</f>
        <v>1</v>
      </c>
      <c r="BX59" s="7">
        <f>COUNTIF(Reporte_Consolidación_2022___Copy[[#This Row],[Nombre Coordinadora]:[Estado Recolección Documental]],"Realizada")</f>
        <v>11</v>
      </c>
      <c r="BY59" s="9">
        <f t="shared" si="0"/>
        <v>0.91666666666666663</v>
      </c>
      <c r="BZ59" s="7">
        <f>IF(Reporte_Consolidación_2022___Copy[[#This Row],[Fecha Visita Día 1]]&gt;=DATE(2022,6,22),1,IF(Reporte_Consolidación_2022___Copy[[#This Row],[Fecha Visita Día 1]]="",2,0))</f>
        <v>0</v>
      </c>
      <c r="CA59" s="7">
        <f>IF(Reporte_Consolidación_2022___Copy[[#This Row],[Fecha Visita Día 2]]&gt;=DATE(2022,6,22),1,IF(Reporte_Consolidación_2022___Copy[[#This Row],[Fecha Visita Día 2]]="",2,0))</f>
        <v>0</v>
      </c>
    </row>
    <row r="60" spans="1:79" x14ac:dyDescent="0.2">
      <c r="A60" s="1" t="s">
        <v>680</v>
      </c>
      <c r="B60" s="1" t="s">
        <v>22</v>
      </c>
      <c r="C60" s="1" t="s">
        <v>216</v>
      </c>
      <c r="D60" s="1" t="s">
        <v>217</v>
      </c>
      <c r="E60" s="1" t="s">
        <v>223</v>
      </c>
      <c r="F60" s="1" t="s">
        <v>224</v>
      </c>
      <c r="G60" s="6">
        <v>268615002359</v>
      </c>
      <c r="H60">
        <v>101</v>
      </c>
      <c r="I60" s="4">
        <v>44657</v>
      </c>
      <c r="J60" s="5">
        <v>0.12916666666666665</v>
      </c>
      <c r="K60" s="1" t="s">
        <v>0</v>
      </c>
      <c r="L60" s="1" t="s">
        <v>225</v>
      </c>
      <c r="M60" s="4">
        <v>44690</v>
      </c>
      <c r="N60" s="4">
        <v>44691</v>
      </c>
      <c r="O60" s="1" t="s">
        <v>758</v>
      </c>
      <c r="P60" s="4">
        <v>44690</v>
      </c>
      <c r="Q60" s="1" t="s">
        <v>0</v>
      </c>
      <c r="R60" s="4">
        <v>44690</v>
      </c>
      <c r="S60" s="1" t="s">
        <v>0</v>
      </c>
      <c r="T60" s="4">
        <v>44690</v>
      </c>
      <c r="U60" s="1" t="s">
        <v>0</v>
      </c>
      <c r="V60" s="4">
        <v>44690</v>
      </c>
      <c r="W60" s="1" t="s">
        <v>0</v>
      </c>
      <c r="X60" s="4">
        <v>44690</v>
      </c>
      <c r="Y60" s="1" t="s">
        <v>0</v>
      </c>
      <c r="Z60" s="4">
        <v>44690</v>
      </c>
      <c r="AA60" s="1" t="s">
        <v>0</v>
      </c>
      <c r="AB60" s="4">
        <v>44690</v>
      </c>
      <c r="AC60" s="1" t="s">
        <v>0</v>
      </c>
      <c r="AD60" s="4">
        <v>44690</v>
      </c>
      <c r="AE60" s="1" t="s">
        <v>0</v>
      </c>
      <c r="AF60" s="4">
        <v>44690</v>
      </c>
      <c r="AG60" s="1" t="s">
        <v>0</v>
      </c>
      <c r="AH60" s="4"/>
      <c r="AI60" s="1" t="s">
        <v>116</v>
      </c>
      <c r="AJ60" s="4">
        <v>44690</v>
      </c>
      <c r="AK60" s="1" t="s">
        <v>0</v>
      </c>
      <c r="AL60" s="1" t="s">
        <v>185</v>
      </c>
      <c r="AM60" s="1" t="s">
        <v>216</v>
      </c>
      <c r="AN60" s="5">
        <v>44714.749305555553</v>
      </c>
      <c r="AO60" s="1" t="s">
        <v>759</v>
      </c>
      <c r="AP60" s="1" t="s">
        <v>27</v>
      </c>
      <c r="AQ60" s="1" t="s">
        <v>639</v>
      </c>
      <c r="AR60" s="1" t="s">
        <v>27</v>
      </c>
      <c r="AS60" t="s">
        <v>639</v>
      </c>
      <c r="AT60" s="1" t="s">
        <v>27</v>
      </c>
      <c r="AU60" t="s">
        <v>639</v>
      </c>
      <c r="AV60">
        <v>60</v>
      </c>
      <c r="AW60" t="s">
        <v>639</v>
      </c>
      <c r="AX60">
        <v>3</v>
      </c>
      <c r="AY60" t="s">
        <v>639</v>
      </c>
      <c r="AZ60" s="1" t="s">
        <v>27</v>
      </c>
      <c r="BA60" t="s">
        <v>639</v>
      </c>
      <c r="BB60" s="1" t="s">
        <v>27</v>
      </c>
      <c r="BC60" t="s">
        <v>639</v>
      </c>
      <c r="BF60" t="s">
        <v>986</v>
      </c>
      <c r="BG60" s="1" t="s">
        <v>216</v>
      </c>
      <c r="BH60" s="5">
        <v>44714.749305555553</v>
      </c>
      <c r="BI60" s="1" t="s">
        <v>22</v>
      </c>
      <c r="BJ60" s="5">
        <v>44704.901388888888</v>
      </c>
      <c r="BK60" s="22">
        <f>COUNTIF(Reporte_Consolidación_2022___Copy[[#This Row],[Estado llamada]],"Realizada")</f>
        <v>1</v>
      </c>
      <c r="BL60" s="22">
        <f>COUNTIF(Reporte_Consolidación_2022___Copy[[#This Row],[Estado RID]],"Realizada")</f>
        <v>1</v>
      </c>
      <c r="BM60" s="22">
        <f>COUNTIF(Reporte_Consolidación_2022___Copy[[#This Row],[Estado Encuesta Directivos]],"Realizada")</f>
        <v>1</v>
      </c>
      <c r="BN60" s="22">
        <f>COUNTIF(Reporte_Consolidación_2022___Copy[[#This Row],[Estado PPT Programa Directivos]],"Realizada")</f>
        <v>1</v>
      </c>
      <c r="BO60" s="22">
        <f>COUNTIF(Reporte_Consolidación_2022___Copy[[#This Row],[Estado PPT Programa Docentes]],"Realizada")</f>
        <v>1</v>
      </c>
      <c r="BP60" s="22">
        <f>COUNTIF(Reporte_Consolidación_2022___Copy[[#This Row],[Estado Encuesta Docentes]],"Realizada")</f>
        <v>1</v>
      </c>
      <c r="BQ60" s="22">
        <f>COUNTIF(Reporte_Consolidación_2022___Copy[[#This Row],[Estado Taller PC Docentes]],"Realizada")</f>
        <v>1</v>
      </c>
      <c r="BR60" s="22">
        <f>COUNTIF(Reporte_Consolidación_2022___Copy[[#This Row],[Estado Encuesta Estudiantes]],"Realizada")</f>
        <v>1</v>
      </c>
      <c r="BS60" s="22">
        <f>COUNTIF(Reporte_Consolidación_2022___Copy[[#This Row],[Estado Infraestructura]],"Realizada")</f>
        <v>1</v>
      </c>
      <c r="BT60" s="22">
        <f>COUNTIF(Reporte_Consolidación_2022___Copy[[#This Row],[Estado Entrevista Líder Área Informática]],"Realizada")</f>
        <v>1</v>
      </c>
      <c r="BU60" s="22">
        <f>IF(Reporte_Consolidación_2022___Copy[[#This Row],[Estado Obs Aula]]="Realizada",1,IF(Reporte_Consolidación_2022___Copy[[#This Row],[Estado Obs Aula]]="NO aplica fichas",1,0))</f>
        <v>1</v>
      </c>
      <c r="BV60" s="22">
        <f>COUNTIF(Reporte_Consolidación_2022___Copy[[#This Row],[Estado Recolección Documental]],"Realizada")</f>
        <v>1</v>
      </c>
      <c r="BX60" s="7">
        <f>COUNTIF(Reporte_Consolidación_2022___Copy[[#This Row],[Nombre Coordinadora]:[Estado Recolección Documental]],"Realizada")</f>
        <v>11</v>
      </c>
      <c r="BY60" s="9">
        <f t="shared" si="0"/>
        <v>0.91666666666666663</v>
      </c>
      <c r="BZ60" s="7">
        <f>IF(Reporte_Consolidación_2022___Copy[[#This Row],[Fecha Visita Día 1]]&gt;=DATE(2022,6,22),1,IF(Reporte_Consolidación_2022___Copy[[#This Row],[Fecha Visita Día 1]]="",2,0))</f>
        <v>0</v>
      </c>
      <c r="CA60" s="7">
        <f>IF(Reporte_Consolidación_2022___Copy[[#This Row],[Fecha Visita Día 2]]&gt;=DATE(2022,6,22),1,IF(Reporte_Consolidación_2022___Copy[[#This Row],[Fecha Visita Día 2]]="",2,0))</f>
        <v>0</v>
      </c>
    </row>
    <row r="61" spans="1:79" x14ac:dyDescent="0.2">
      <c r="A61" s="1" t="s">
        <v>680</v>
      </c>
      <c r="B61" s="1" t="s">
        <v>22</v>
      </c>
      <c r="C61" s="1" t="s">
        <v>216</v>
      </c>
      <c r="D61" s="1" t="s">
        <v>217</v>
      </c>
      <c r="E61" s="1" t="s">
        <v>218</v>
      </c>
      <c r="F61" s="1" t="s">
        <v>226</v>
      </c>
      <c r="G61" s="6">
        <v>168001001921</v>
      </c>
      <c r="H61">
        <v>102</v>
      </c>
      <c r="I61" s="4">
        <v>44666</v>
      </c>
      <c r="J61" s="5">
        <v>8.7499999999999911E-2</v>
      </c>
      <c r="K61" s="1" t="s">
        <v>0</v>
      </c>
      <c r="L61" s="1" t="s">
        <v>227</v>
      </c>
      <c r="M61" s="4">
        <v>44692</v>
      </c>
      <c r="N61" s="4">
        <v>44699</v>
      </c>
      <c r="O61" s="1" t="s">
        <v>758</v>
      </c>
      <c r="P61" s="4">
        <v>44693</v>
      </c>
      <c r="Q61" s="1" t="s">
        <v>0</v>
      </c>
      <c r="R61" s="4">
        <v>44699</v>
      </c>
      <c r="S61" s="1" t="s">
        <v>0</v>
      </c>
      <c r="T61" s="4">
        <v>44699</v>
      </c>
      <c r="U61" s="1" t="s">
        <v>0</v>
      </c>
      <c r="V61" s="4">
        <v>44699</v>
      </c>
      <c r="W61" s="1" t="s">
        <v>0</v>
      </c>
      <c r="X61" s="4">
        <v>44699</v>
      </c>
      <c r="Y61" s="1" t="s">
        <v>0</v>
      </c>
      <c r="Z61" s="4">
        <v>44699</v>
      </c>
      <c r="AA61" s="1" t="s">
        <v>0</v>
      </c>
      <c r="AB61" s="4">
        <v>44693</v>
      </c>
      <c r="AC61" s="1" t="s">
        <v>0</v>
      </c>
      <c r="AD61" s="4">
        <v>44692</v>
      </c>
      <c r="AE61" s="1" t="s">
        <v>0</v>
      </c>
      <c r="AF61" s="4">
        <v>44693</v>
      </c>
      <c r="AG61" s="1" t="s">
        <v>0</v>
      </c>
      <c r="AH61" s="4"/>
      <c r="AI61" s="1" t="s">
        <v>116</v>
      </c>
      <c r="AJ61" s="4">
        <v>44697</v>
      </c>
      <c r="AK61" s="1" t="s">
        <v>0</v>
      </c>
      <c r="AL61" s="1" t="s">
        <v>185</v>
      </c>
      <c r="AM61" s="1" t="s">
        <v>216</v>
      </c>
      <c r="AN61" s="5">
        <v>44714.749305555553</v>
      </c>
      <c r="AO61" s="1" t="s">
        <v>760</v>
      </c>
      <c r="AP61" s="1" t="s">
        <v>27</v>
      </c>
      <c r="AQ61" s="1" t="s">
        <v>639</v>
      </c>
      <c r="AR61" s="1" t="s">
        <v>27</v>
      </c>
      <c r="AS61" t="s">
        <v>639</v>
      </c>
      <c r="AT61" s="1" t="s">
        <v>27</v>
      </c>
      <c r="AU61" t="s">
        <v>639</v>
      </c>
      <c r="AV61">
        <v>109</v>
      </c>
      <c r="AW61" t="s">
        <v>639</v>
      </c>
      <c r="AX61">
        <v>4</v>
      </c>
      <c r="AY61" t="s">
        <v>639</v>
      </c>
      <c r="AZ61" s="1" t="s">
        <v>27</v>
      </c>
      <c r="BA61" t="s">
        <v>639</v>
      </c>
      <c r="BB61" s="1" t="s">
        <v>27</v>
      </c>
      <c r="BC61" t="s">
        <v>639</v>
      </c>
      <c r="BF61" t="s">
        <v>987</v>
      </c>
      <c r="BG61" s="1" t="s">
        <v>216</v>
      </c>
      <c r="BH61" s="5">
        <v>44714.749305555553</v>
      </c>
      <c r="BI61" s="1" t="s">
        <v>22</v>
      </c>
      <c r="BJ61" s="5">
        <v>44712.488194444442</v>
      </c>
      <c r="BK61" s="22">
        <f>COUNTIF(Reporte_Consolidación_2022___Copy[[#This Row],[Estado llamada]],"Realizada")</f>
        <v>1</v>
      </c>
      <c r="BL61" s="22">
        <f>COUNTIF(Reporte_Consolidación_2022___Copy[[#This Row],[Estado RID]],"Realizada")</f>
        <v>1</v>
      </c>
      <c r="BM61" s="22">
        <f>COUNTIF(Reporte_Consolidación_2022___Copy[[#This Row],[Estado Encuesta Directivos]],"Realizada")</f>
        <v>1</v>
      </c>
      <c r="BN61" s="22">
        <f>COUNTIF(Reporte_Consolidación_2022___Copy[[#This Row],[Estado PPT Programa Directivos]],"Realizada")</f>
        <v>1</v>
      </c>
      <c r="BO61" s="22">
        <f>COUNTIF(Reporte_Consolidación_2022___Copy[[#This Row],[Estado PPT Programa Docentes]],"Realizada")</f>
        <v>1</v>
      </c>
      <c r="BP61" s="22">
        <f>COUNTIF(Reporte_Consolidación_2022___Copy[[#This Row],[Estado Encuesta Docentes]],"Realizada")</f>
        <v>1</v>
      </c>
      <c r="BQ61" s="22">
        <f>COUNTIF(Reporte_Consolidación_2022___Copy[[#This Row],[Estado Taller PC Docentes]],"Realizada")</f>
        <v>1</v>
      </c>
      <c r="BR61" s="22">
        <f>COUNTIF(Reporte_Consolidación_2022___Copy[[#This Row],[Estado Encuesta Estudiantes]],"Realizada")</f>
        <v>1</v>
      </c>
      <c r="BS61" s="22">
        <f>COUNTIF(Reporte_Consolidación_2022___Copy[[#This Row],[Estado Infraestructura]],"Realizada")</f>
        <v>1</v>
      </c>
      <c r="BT61" s="22">
        <f>COUNTIF(Reporte_Consolidación_2022___Copy[[#This Row],[Estado Entrevista Líder Área Informática]],"Realizada")</f>
        <v>1</v>
      </c>
      <c r="BU61" s="22">
        <f>IF(Reporte_Consolidación_2022___Copy[[#This Row],[Estado Obs Aula]]="Realizada",1,IF(Reporte_Consolidación_2022___Copy[[#This Row],[Estado Obs Aula]]="NO aplica fichas",1,0))</f>
        <v>1</v>
      </c>
      <c r="BV61" s="22">
        <f>COUNTIF(Reporte_Consolidación_2022___Copy[[#This Row],[Estado Recolección Documental]],"Realizada")</f>
        <v>1</v>
      </c>
      <c r="BX61" s="7">
        <f>COUNTIF(Reporte_Consolidación_2022___Copy[[#This Row],[Nombre Coordinadora]:[Estado Recolección Documental]],"Realizada")</f>
        <v>11</v>
      </c>
      <c r="BY61" s="9">
        <f t="shared" si="0"/>
        <v>0.91666666666666663</v>
      </c>
      <c r="BZ61" s="7">
        <f>IF(Reporte_Consolidación_2022___Copy[[#This Row],[Fecha Visita Día 1]]&gt;=DATE(2022,6,22),1,IF(Reporte_Consolidación_2022___Copy[[#This Row],[Fecha Visita Día 1]]="",2,0))</f>
        <v>0</v>
      </c>
      <c r="CA61" s="7">
        <f>IF(Reporte_Consolidación_2022___Copy[[#This Row],[Fecha Visita Día 2]]&gt;=DATE(2022,6,22),1,IF(Reporte_Consolidación_2022___Copy[[#This Row],[Fecha Visita Día 2]]="",2,0))</f>
        <v>0</v>
      </c>
    </row>
    <row r="62" spans="1:79" x14ac:dyDescent="0.2">
      <c r="A62" s="1" t="s">
        <v>680</v>
      </c>
      <c r="B62" s="1" t="s">
        <v>22</v>
      </c>
      <c r="C62" s="1" t="s">
        <v>216</v>
      </c>
      <c r="D62" s="1" t="s">
        <v>217</v>
      </c>
      <c r="E62" s="1" t="s">
        <v>218</v>
      </c>
      <c r="F62" s="1" t="s">
        <v>228</v>
      </c>
      <c r="G62" s="6">
        <v>168001000525</v>
      </c>
      <c r="H62">
        <v>103</v>
      </c>
      <c r="I62" s="4">
        <v>44665</v>
      </c>
      <c r="J62" s="5">
        <v>0.17638888888888893</v>
      </c>
      <c r="K62" s="1" t="s">
        <v>0</v>
      </c>
      <c r="L62" s="1" t="s">
        <v>227</v>
      </c>
      <c r="M62" s="4">
        <v>44676</v>
      </c>
      <c r="N62" s="4">
        <v>44677</v>
      </c>
      <c r="O62" s="1" t="s">
        <v>754</v>
      </c>
      <c r="P62" s="4">
        <v>44676</v>
      </c>
      <c r="Q62" s="1" t="s">
        <v>0</v>
      </c>
      <c r="R62" s="4">
        <v>44676</v>
      </c>
      <c r="S62" s="1" t="s">
        <v>0</v>
      </c>
      <c r="T62" s="4">
        <v>44676</v>
      </c>
      <c r="U62" s="1" t="s">
        <v>0</v>
      </c>
      <c r="V62" s="4">
        <v>44676</v>
      </c>
      <c r="W62" s="1" t="s">
        <v>0</v>
      </c>
      <c r="X62" s="4">
        <v>44676</v>
      </c>
      <c r="Y62" s="1" t="s">
        <v>0</v>
      </c>
      <c r="Z62" s="4">
        <v>44677</v>
      </c>
      <c r="AA62" s="1" t="s">
        <v>0</v>
      </c>
      <c r="AB62" s="4">
        <v>44691</v>
      </c>
      <c r="AC62" s="1" t="s">
        <v>0</v>
      </c>
      <c r="AD62" s="4">
        <v>44687</v>
      </c>
      <c r="AE62" s="1" t="s">
        <v>0</v>
      </c>
      <c r="AF62" s="4">
        <v>44687</v>
      </c>
      <c r="AG62" s="1" t="s">
        <v>0</v>
      </c>
      <c r="AH62" s="4"/>
      <c r="AI62" s="1" t="s">
        <v>116</v>
      </c>
      <c r="AJ62" s="4">
        <v>44692</v>
      </c>
      <c r="AK62" s="1" t="s">
        <v>0</v>
      </c>
      <c r="AL62" s="1" t="s">
        <v>185</v>
      </c>
      <c r="AM62" s="1" t="s">
        <v>216</v>
      </c>
      <c r="AN62" s="5">
        <v>44714.75</v>
      </c>
      <c r="AO62" s="1" t="s">
        <v>761</v>
      </c>
      <c r="AP62" s="1" t="s">
        <v>27</v>
      </c>
      <c r="AQ62" s="1" t="s">
        <v>639</v>
      </c>
      <c r="AR62" s="1" t="s">
        <v>27</v>
      </c>
      <c r="AS62" t="s">
        <v>639</v>
      </c>
      <c r="AT62" s="1" t="s">
        <v>27</v>
      </c>
      <c r="AU62" t="s">
        <v>639</v>
      </c>
      <c r="AV62">
        <v>108</v>
      </c>
      <c r="AW62" t="s">
        <v>639</v>
      </c>
      <c r="AX62">
        <v>5</v>
      </c>
      <c r="AY62" t="s">
        <v>639</v>
      </c>
      <c r="AZ62" s="1" t="s">
        <v>27</v>
      </c>
      <c r="BA62" t="s">
        <v>639</v>
      </c>
      <c r="BB62" s="1" t="s">
        <v>27</v>
      </c>
      <c r="BC62" t="s">
        <v>639</v>
      </c>
      <c r="BF62" t="s">
        <v>988</v>
      </c>
      <c r="BG62" s="1" t="s">
        <v>216</v>
      </c>
      <c r="BH62" s="5">
        <v>44714.75</v>
      </c>
      <c r="BI62" s="1" t="s">
        <v>22</v>
      </c>
      <c r="BJ62" s="5">
        <v>44712.48541666667</v>
      </c>
      <c r="BK62" s="22">
        <f>COUNTIF(Reporte_Consolidación_2022___Copy[[#This Row],[Estado llamada]],"Realizada")</f>
        <v>1</v>
      </c>
      <c r="BL62" s="22">
        <f>COUNTIF(Reporte_Consolidación_2022___Copy[[#This Row],[Estado RID]],"Realizada")</f>
        <v>1</v>
      </c>
      <c r="BM62" s="22">
        <f>COUNTIF(Reporte_Consolidación_2022___Copy[[#This Row],[Estado Encuesta Directivos]],"Realizada")</f>
        <v>1</v>
      </c>
      <c r="BN62" s="22">
        <f>COUNTIF(Reporte_Consolidación_2022___Copy[[#This Row],[Estado PPT Programa Directivos]],"Realizada")</f>
        <v>1</v>
      </c>
      <c r="BO62" s="22">
        <f>COUNTIF(Reporte_Consolidación_2022___Copy[[#This Row],[Estado PPT Programa Docentes]],"Realizada")</f>
        <v>1</v>
      </c>
      <c r="BP62" s="22">
        <f>COUNTIF(Reporte_Consolidación_2022___Copy[[#This Row],[Estado Encuesta Docentes]],"Realizada")</f>
        <v>1</v>
      </c>
      <c r="BQ62" s="22">
        <f>COUNTIF(Reporte_Consolidación_2022___Copy[[#This Row],[Estado Taller PC Docentes]],"Realizada")</f>
        <v>1</v>
      </c>
      <c r="BR62" s="22">
        <f>COUNTIF(Reporte_Consolidación_2022___Copy[[#This Row],[Estado Encuesta Estudiantes]],"Realizada")</f>
        <v>1</v>
      </c>
      <c r="BS62" s="22">
        <f>COUNTIF(Reporte_Consolidación_2022___Copy[[#This Row],[Estado Infraestructura]],"Realizada")</f>
        <v>1</v>
      </c>
      <c r="BT62" s="22">
        <f>COUNTIF(Reporte_Consolidación_2022___Copy[[#This Row],[Estado Entrevista Líder Área Informática]],"Realizada")</f>
        <v>1</v>
      </c>
      <c r="BU62" s="22">
        <f>IF(Reporte_Consolidación_2022___Copy[[#This Row],[Estado Obs Aula]]="Realizada",1,IF(Reporte_Consolidación_2022___Copy[[#This Row],[Estado Obs Aula]]="NO aplica fichas",1,0))</f>
        <v>1</v>
      </c>
      <c r="BV62" s="22">
        <f>COUNTIF(Reporte_Consolidación_2022___Copy[[#This Row],[Estado Recolección Documental]],"Realizada")</f>
        <v>1</v>
      </c>
      <c r="BX62" s="7">
        <f>COUNTIF(Reporte_Consolidación_2022___Copy[[#This Row],[Nombre Coordinadora]:[Estado Recolección Documental]],"Realizada")</f>
        <v>11</v>
      </c>
      <c r="BY62" s="9">
        <f t="shared" si="0"/>
        <v>0.91666666666666663</v>
      </c>
      <c r="BZ62" s="7">
        <f>IF(Reporte_Consolidación_2022___Copy[[#This Row],[Fecha Visita Día 1]]&gt;=DATE(2022,6,22),1,IF(Reporte_Consolidación_2022___Copy[[#This Row],[Fecha Visita Día 1]]="",2,0))</f>
        <v>0</v>
      </c>
      <c r="CA62" s="7">
        <f>IF(Reporte_Consolidación_2022___Copy[[#This Row],[Fecha Visita Día 2]]&gt;=DATE(2022,6,22),1,IF(Reporte_Consolidación_2022___Copy[[#This Row],[Fecha Visita Día 2]]="",2,0))</f>
        <v>0</v>
      </c>
    </row>
    <row r="63" spans="1:79" x14ac:dyDescent="0.2">
      <c r="A63" s="1" t="s">
        <v>680</v>
      </c>
      <c r="B63" s="1" t="s">
        <v>22</v>
      </c>
      <c r="C63" s="1" t="s">
        <v>216</v>
      </c>
      <c r="D63" s="1" t="s">
        <v>217</v>
      </c>
      <c r="E63" s="1" t="s">
        <v>218</v>
      </c>
      <c r="F63" s="1" t="s">
        <v>229</v>
      </c>
      <c r="G63" s="6">
        <v>168001003591</v>
      </c>
      <c r="H63">
        <v>104</v>
      </c>
      <c r="I63" s="4">
        <v>44665</v>
      </c>
      <c r="J63" s="5">
        <v>0.14444444444444438</v>
      </c>
      <c r="K63" s="1" t="s">
        <v>0</v>
      </c>
      <c r="L63" s="1" t="s">
        <v>227</v>
      </c>
      <c r="M63" s="4">
        <v>44691</v>
      </c>
      <c r="N63" s="4">
        <v>44692</v>
      </c>
      <c r="O63" s="1" t="s">
        <v>762</v>
      </c>
      <c r="P63" s="4">
        <v>44691</v>
      </c>
      <c r="Q63" s="1" t="s">
        <v>0</v>
      </c>
      <c r="R63" s="4">
        <v>44686</v>
      </c>
      <c r="S63" s="1" t="s">
        <v>0</v>
      </c>
      <c r="T63" s="4">
        <v>44686</v>
      </c>
      <c r="U63" s="1" t="s">
        <v>0</v>
      </c>
      <c r="V63" s="4">
        <v>44686</v>
      </c>
      <c r="W63" s="1" t="s">
        <v>0</v>
      </c>
      <c r="X63" s="4">
        <v>44690</v>
      </c>
      <c r="Y63" s="1" t="s">
        <v>0</v>
      </c>
      <c r="Z63" s="4">
        <v>44691</v>
      </c>
      <c r="AA63" s="1" t="s">
        <v>0</v>
      </c>
      <c r="AB63" s="4">
        <v>44697</v>
      </c>
      <c r="AC63" s="1" t="s">
        <v>0</v>
      </c>
      <c r="AD63" s="4">
        <v>44691</v>
      </c>
      <c r="AE63" s="1" t="s">
        <v>0</v>
      </c>
      <c r="AF63" s="4">
        <v>44691</v>
      </c>
      <c r="AG63" s="1" t="s">
        <v>0</v>
      </c>
      <c r="AH63" s="4"/>
      <c r="AI63" s="1" t="s">
        <v>116</v>
      </c>
      <c r="AJ63" s="4">
        <v>44699</v>
      </c>
      <c r="AK63" s="1" t="s">
        <v>0</v>
      </c>
      <c r="AL63" s="1" t="s">
        <v>185</v>
      </c>
      <c r="AM63" s="1" t="s">
        <v>216</v>
      </c>
      <c r="AN63" s="5">
        <v>44727.381944444445</v>
      </c>
      <c r="AO63" s="1" t="s">
        <v>763</v>
      </c>
      <c r="AP63" s="1" t="s">
        <v>27</v>
      </c>
      <c r="AQ63" s="1" t="s">
        <v>639</v>
      </c>
      <c r="AR63" s="1" t="s">
        <v>27</v>
      </c>
      <c r="AS63" t="s">
        <v>639</v>
      </c>
      <c r="AT63" s="1" t="s">
        <v>27</v>
      </c>
      <c r="AU63" t="s">
        <v>639</v>
      </c>
      <c r="AV63">
        <v>103</v>
      </c>
      <c r="AW63" t="s">
        <v>639</v>
      </c>
      <c r="AX63">
        <v>3</v>
      </c>
      <c r="AY63" t="s">
        <v>639</v>
      </c>
      <c r="AZ63" s="1" t="s">
        <v>27</v>
      </c>
      <c r="BA63" t="s">
        <v>639</v>
      </c>
      <c r="BB63" s="1" t="s">
        <v>27</v>
      </c>
      <c r="BC63" t="s">
        <v>639</v>
      </c>
      <c r="BF63" t="s">
        <v>989</v>
      </c>
      <c r="BG63" s="1" t="s">
        <v>216</v>
      </c>
      <c r="BH63" s="5">
        <v>44727.381944444445</v>
      </c>
      <c r="BI63" s="1" t="s">
        <v>22</v>
      </c>
      <c r="BJ63" s="5">
        <v>44712.47152777778</v>
      </c>
      <c r="BK63" s="22">
        <f>COUNTIF(Reporte_Consolidación_2022___Copy[[#This Row],[Estado llamada]],"Realizada")</f>
        <v>1</v>
      </c>
      <c r="BL63" s="22">
        <f>COUNTIF(Reporte_Consolidación_2022___Copy[[#This Row],[Estado RID]],"Realizada")</f>
        <v>1</v>
      </c>
      <c r="BM63" s="22">
        <f>COUNTIF(Reporte_Consolidación_2022___Copy[[#This Row],[Estado Encuesta Directivos]],"Realizada")</f>
        <v>1</v>
      </c>
      <c r="BN63" s="22">
        <f>COUNTIF(Reporte_Consolidación_2022___Copy[[#This Row],[Estado PPT Programa Directivos]],"Realizada")</f>
        <v>1</v>
      </c>
      <c r="BO63" s="22">
        <f>COUNTIF(Reporte_Consolidación_2022___Copy[[#This Row],[Estado PPT Programa Docentes]],"Realizada")</f>
        <v>1</v>
      </c>
      <c r="BP63" s="22">
        <f>COUNTIF(Reporte_Consolidación_2022___Copy[[#This Row],[Estado Encuesta Docentes]],"Realizada")</f>
        <v>1</v>
      </c>
      <c r="BQ63" s="22">
        <f>COUNTIF(Reporte_Consolidación_2022___Copy[[#This Row],[Estado Taller PC Docentes]],"Realizada")</f>
        <v>1</v>
      </c>
      <c r="BR63" s="22">
        <f>COUNTIF(Reporte_Consolidación_2022___Copy[[#This Row],[Estado Encuesta Estudiantes]],"Realizada")</f>
        <v>1</v>
      </c>
      <c r="BS63" s="22">
        <f>COUNTIF(Reporte_Consolidación_2022___Copy[[#This Row],[Estado Infraestructura]],"Realizada")</f>
        <v>1</v>
      </c>
      <c r="BT63" s="22">
        <f>COUNTIF(Reporte_Consolidación_2022___Copy[[#This Row],[Estado Entrevista Líder Área Informática]],"Realizada")</f>
        <v>1</v>
      </c>
      <c r="BU63" s="22">
        <f>IF(Reporte_Consolidación_2022___Copy[[#This Row],[Estado Obs Aula]]="Realizada",1,IF(Reporte_Consolidación_2022___Copy[[#This Row],[Estado Obs Aula]]="NO aplica fichas",1,0))</f>
        <v>1</v>
      </c>
      <c r="BV63" s="22">
        <f>COUNTIF(Reporte_Consolidación_2022___Copy[[#This Row],[Estado Recolección Documental]],"Realizada")</f>
        <v>1</v>
      </c>
      <c r="BX63" s="7">
        <f>COUNTIF(Reporte_Consolidación_2022___Copy[[#This Row],[Nombre Coordinadora]:[Estado Recolección Documental]],"Realizada")</f>
        <v>11</v>
      </c>
      <c r="BY63" s="9">
        <f t="shared" si="0"/>
        <v>0.91666666666666663</v>
      </c>
      <c r="BZ63" s="7">
        <f>IF(Reporte_Consolidación_2022___Copy[[#This Row],[Fecha Visita Día 1]]&gt;=DATE(2022,6,22),1,IF(Reporte_Consolidación_2022___Copy[[#This Row],[Fecha Visita Día 1]]="",2,0))</f>
        <v>0</v>
      </c>
      <c r="CA63" s="7">
        <f>IF(Reporte_Consolidación_2022___Copy[[#This Row],[Fecha Visita Día 2]]&gt;=DATE(2022,6,22),1,IF(Reporte_Consolidación_2022___Copy[[#This Row],[Fecha Visita Día 2]]="",2,0))</f>
        <v>0</v>
      </c>
    </row>
    <row r="64" spans="1:79" x14ac:dyDescent="0.2">
      <c r="A64" s="1" t="s">
        <v>680</v>
      </c>
      <c r="B64" s="1" t="s">
        <v>22</v>
      </c>
      <c r="C64" s="1" t="s">
        <v>216</v>
      </c>
      <c r="D64" s="1" t="s">
        <v>217</v>
      </c>
      <c r="E64" s="1" t="s">
        <v>218</v>
      </c>
      <c r="F64" s="1" t="s">
        <v>230</v>
      </c>
      <c r="G64" s="6">
        <v>168001001025</v>
      </c>
      <c r="H64">
        <v>105</v>
      </c>
      <c r="I64" s="4">
        <v>44665</v>
      </c>
      <c r="J64" s="5">
        <v>9.9305555555555536E-2</v>
      </c>
      <c r="K64" s="1" t="s">
        <v>0</v>
      </c>
      <c r="L64" s="1" t="s">
        <v>227</v>
      </c>
      <c r="M64" s="4">
        <v>44685</v>
      </c>
      <c r="N64" s="4">
        <v>44686</v>
      </c>
      <c r="O64" s="1" t="s">
        <v>756</v>
      </c>
      <c r="P64" s="4">
        <v>44680</v>
      </c>
      <c r="Q64" s="1" t="s">
        <v>0</v>
      </c>
      <c r="R64" s="4">
        <v>44698</v>
      </c>
      <c r="S64" s="1" t="s">
        <v>0</v>
      </c>
      <c r="T64" s="4">
        <v>44686</v>
      </c>
      <c r="U64" s="1" t="s">
        <v>0</v>
      </c>
      <c r="V64" s="4">
        <v>44686</v>
      </c>
      <c r="W64" s="1" t="s">
        <v>0</v>
      </c>
      <c r="X64" s="4">
        <v>44685</v>
      </c>
      <c r="Y64" s="1" t="s">
        <v>0</v>
      </c>
      <c r="Z64" s="4">
        <v>44685</v>
      </c>
      <c r="AA64" s="1" t="s">
        <v>0</v>
      </c>
      <c r="AB64" s="4">
        <v>44685</v>
      </c>
      <c r="AC64" s="1" t="s">
        <v>0</v>
      </c>
      <c r="AD64" s="4">
        <v>44686</v>
      </c>
      <c r="AE64" s="1" t="s">
        <v>0</v>
      </c>
      <c r="AF64" s="4">
        <v>44686</v>
      </c>
      <c r="AG64" s="1" t="s">
        <v>0</v>
      </c>
      <c r="AH64" s="4"/>
      <c r="AI64" s="1" t="s">
        <v>116</v>
      </c>
      <c r="AJ64" s="4">
        <v>44692</v>
      </c>
      <c r="AK64" s="1" t="s">
        <v>0</v>
      </c>
      <c r="AL64" s="1" t="s">
        <v>185</v>
      </c>
      <c r="AM64" s="1" t="s">
        <v>216</v>
      </c>
      <c r="AN64" s="5">
        <v>44714.75</v>
      </c>
      <c r="AO64" s="1" t="s">
        <v>764</v>
      </c>
      <c r="AP64" s="1" t="s">
        <v>27</v>
      </c>
      <c r="AQ64" s="1" t="s">
        <v>639</v>
      </c>
      <c r="AR64" s="1" t="s">
        <v>27</v>
      </c>
      <c r="AS64" t="s">
        <v>639</v>
      </c>
      <c r="AT64" s="1" t="s">
        <v>27</v>
      </c>
      <c r="AU64" t="s">
        <v>639</v>
      </c>
      <c r="AV64">
        <v>153</v>
      </c>
      <c r="AW64" t="s">
        <v>639</v>
      </c>
      <c r="AX64">
        <v>7</v>
      </c>
      <c r="AY64" t="s">
        <v>639</v>
      </c>
      <c r="AZ64" s="1" t="s">
        <v>27</v>
      </c>
      <c r="BA64" t="s">
        <v>639</v>
      </c>
      <c r="BB64" s="1" t="s">
        <v>27</v>
      </c>
      <c r="BC64" t="s">
        <v>639</v>
      </c>
      <c r="BF64" t="s">
        <v>990</v>
      </c>
      <c r="BG64" s="1" t="s">
        <v>216</v>
      </c>
      <c r="BH64" s="5">
        <v>44714.75</v>
      </c>
      <c r="BI64" s="1" t="s">
        <v>22</v>
      </c>
      <c r="BJ64" s="5">
        <v>44703.824999999997</v>
      </c>
      <c r="BK64" s="22">
        <f>COUNTIF(Reporte_Consolidación_2022___Copy[[#This Row],[Estado llamada]],"Realizada")</f>
        <v>1</v>
      </c>
      <c r="BL64" s="22">
        <f>COUNTIF(Reporte_Consolidación_2022___Copy[[#This Row],[Estado RID]],"Realizada")</f>
        <v>1</v>
      </c>
      <c r="BM64" s="22">
        <f>COUNTIF(Reporte_Consolidación_2022___Copy[[#This Row],[Estado Encuesta Directivos]],"Realizada")</f>
        <v>1</v>
      </c>
      <c r="BN64" s="22">
        <f>COUNTIF(Reporte_Consolidación_2022___Copy[[#This Row],[Estado PPT Programa Directivos]],"Realizada")</f>
        <v>1</v>
      </c>
      <c r="BO64" s="22">
        <f>COUNTIF(Reporte_Consolidación_2022___Copy[[#This Row],[Estado PPT Programa Docentes]],"Realizada")</f>
        <v>1</v>
      </c>
      <c r="BP64" s="22">
        <f>COUNTIF(Reporte_Consolidación_2022___Copy[[#This Row],[Estado Encuesta Docentes]],"Realizada")</f>
        <v>1</v>
      </c>
      <c r="BQ64" s="22">
        <f>COUNTIF(Reporte_Consolidación_2022___Copy[[#This Row],[Estado Taller PC Docentes]],"Realizada")</f>
        <v>1</v>
      </c>
      <c r="BR64" s="22">
        <f>COUNTIF(Reporte_Consolidación_2022___Copy[[#This Row],[Estado Encuesta Estudiantes]],"Realizada")</f>
        <v>1</v>
      </c>
      <c r="BS64" s="22">
        <f>COUNTIF(Reporte_Consolidación_2022___Copy[[#This Row],[Estado Infraestructura]],"Realizada")</f>
        <v>1</v>
      </c>
      <c r="BT64" s="22">
        <f>COUNTIF(Reporte_Consolidación_2022___Copy[[#This Row],[Estado Entrevista Líder Área Informática]],"Realizada")</f>
        <v>1</v>
      </c>
      <c r="BU64" s="22">
        <f>IF(Reporte_Consolidación_2022___Copy[[#This Row],[Estado Obs Aula]]="Realizada",1,IF(Reporte_Consolidación_2022___Copy[[#This Row],[Estado Obs Aula]]="NO aplica fichas",1,0))</f>
        <v>1</v>
      </c>
      <c r="BV64" s="22">
        <f>COUNTIF(Reporte_Consolidación_2022___Copy[[#This Row],[Estado Recolección Documental]],"Realizada")</f>
        <v>1</v>
      </c>
      <c r="BX64" s="7">
        <f>COUNTIF(Reporte_Consolidación_2022___Copy[[#This Row],[Nombre Coordinadora]:[Estado Recolección Documental]],"Realizada")</f>
        <v>11</v>
      </c>
      <c r="BY64" s="9">
        <f t="shared" si="0"/>
        <v>0.91666666666666663</v>
      </c>
      <c r="BZ64" s="7">
        <f>IF(Reporte_Consolidación_2022___Copy[[#This Row],[Fecha Visita Día 1]]&gt;=DATE(2022,6,22),1,IF(Reporte_Consolidación_2022___Copy[[#This Row],[Fecha Visita Día 1]]="",2,0))</f>
        <v>0</v>
      </c>
      <c r="CA64" s="7">
        <f>IF(Reporte_Consolidación_2022___Copy[[#This Row],[Fecha Visita Día 2]]&gt;=DATE(2022,6,22),1,IF(Reporte_Consolidación_2022___Copy[[#This Row],[Fecha Visita Día 2]]="",2,0))</f>
        <v>0</v>
      </c>
    </row>
    <row r="65" spans="1:79" x14ac:dyDescent="0.2">
      <c r="A65" s="1" t="s">
        <v>680</v>
      </c>
      <c r="B65" s="1" t="s">
        <v>22</v>
      </c>
      <c r="C65" s="1" t="s">
        <v>231</v>
      </c>
      <c r="D65" s="1" t="s">
        <v>76</v>
      </c>
      <c r="E65" s="1" t="s">
        <v>163</v>
      </c>
      <c r="F65" s="1" t="s">
        <v>65</v>
      </c>
      <c r="G65" s="6">
        <v>111001011819</v>
      </c>
      <c r="H65">
        <v>106</v>
      </c>
      <c r="I65" s="4">
        <v>44662</v>
      </c>
      <c r="J65" s="5">
        <v>0.39583333333333326</v>
      </c>
      <c r="K65" s="1" t="s">
        <v>0</v>
      </c>
      <c r="L65" s="1"/>
      <c r="M65" s="4">
        <v>44678</v>
      </c>
      <c r="N65" s="4">
        <v>44693</v>
      </c>
      <c r="O65" s="1" t="s">
        <v>765</v>
      </c>
      <c r="P65" s="4">
        <v>44678</v>
      </c>
      <c r="Q65" s="1" t="s">
        <v>0</v>
      </c>
      <c r="R65" s="4">
        <v>44678</v>
      </c>
      <c r="S65" s="1" t="s">
        <v>0</v>
      </c>
      <c r="T65" s="4">
        <v>44678</v>
      </c>
      <c r="U65" s="1" t="s">
        <v>0</v>
      </c>
      <c r="V65" s="4">
        <v>44693</v>
      </c>
      <c r="W65" s="1" t="s">
        <v>0</v>
      </c>
      <c r="X65" s="4">
        <v>44693</v>
      </c>
      <c r="Y65" s="1" t="s">
        <v>0</v>
      </c>
      <c r="Z65" s="4">
        <v>44693</v>
      </c>
      <c r="AA65" s="1" t="s">
        <v>0</v>
      </c>
      <c r="AB65" s="4">
        <v>44678</v>
      </c>
      <c r="AC65" s="1" t="s">
        <v>0</v>
      </c>
      <c r="AD65" s="4">
        <v>44678</v>
      </c>
      <c r="AE65" s="1" t="s">
        <v>0</v>
      </c>
      <c r="AF65" s="4">
        <v>44693</v>
      </c>
      <c r="AG65" s="1" t="s">
        <v>0</v>
      </c>
      <c r="AH65" s="4"/>
      <c r="AI65" s="1" t="s">
        <v>116</v>
      </c>
      <c r="AJ65" s="4">
        <v>44693</v>
      </c>
      <c r="AK65" s="1" t="s">
        <v>0</v>
      </c>
      <c r="AL65" s="1" t="s">
        <v>185</v>
      </c>
      <c r="AM65" s="1" t="s">
        <v>232</v>
      </c>
      <c r="AN65" s="5">
        <v>44728.623611111114</v>
      </c>
      <c r="AO65" s="1" t="s">
        <v>867</v>
      </c>
      <c r="AP65" s="1" t="s">
        <v>27</v>
      </c>
      <c r="AQ65" s="1" t="s">
        <v>639</v>
      </c>
      <c r="AR65" s="1" t="s">
        <v>27</v>
      </c>
      <c r="AS65" t="s">
        <v>639</v>
      </c>
      <c r="AT65" s="1" t="s">
        <v>27</v>
      </c>
      <c r="AU65" t="s">
        <v>639</v>
      </c>
      <c r="AV65">
        <v>135</v>
      </c>
      <c r="AW65" t="s">
        <v>639</v>
      </c>
      <c r="AX65">
        <v>23</v>
      </c>
      <c r="AY65" t="s">
        <v>639</v>
      </c>
      <c r="AZ65" s="1" t="s">
        <v>27</v>
      </c>
      <c r="BA65" t="s">
        <v>639</v>
      </c>
      <c r="BB65" s="1" t="s">
        <v>27</v>
      </c>
      <c r="BC65" t="s">
        <v>639</v>
      </c>
      <c r="BG65" s="1" t="s">
        <v>232</v>
      </c>
      <c r="BH65" s="5">
        <v>44728.623611111114</v>
      </c>
      <c r="BI65" s="1" t="s">
        <v>22</v>
      </c>
      <c r="BJ65" s="5">
        <v>44712.689583333333</v>
      </c>
      <c r="BK65" s="22">
        <f>COUNTIF(Reporte_Consolidación_2022___Copy[[#This Row],[Estado llamada]],"Realizada")</f>
        <v>1</v>
      </c>
      <c r="BL65" s="22">
        <f>COUNTIF(Reporte_Consolidación_2022___Copy[[#This Row],[Estado RID]],"Realizada")</f>
        <v>1</v>
      </c>
      <c r="BM65" s="22">
        <f>COUNTIF(Reporte_Consolidación_2022___Copy[[#This Row],[Estado Encuesta Directivos]],"Realizada")</f>
        <v>1</v>
      </c>
      <c r="BN65" s="22">
        <f>COUNTIF(Reporte_Consolidación_2022___Copy[[#This Row],[Estado PPT Programa Directivos]],"Realizada")</f>
        <v>1</v>
      </c>
      <c r="BO65" s="22">
        <f>COUNTIF(Reporte_Consolidación_2022___Copy[[#This Row],[Estado PPT Programa Docentes]],"Realizada")</f>
        <v>1</v>
      </c>
      <c r="BP65" s="22">
        <f>COUNTIF(Reporte_Consolidación_2022___Copy[[#This Row],[Estado Encuesta Docentes]],"Realizada")</f>
        <v>1</v>
      </c>
      <c r="BQ65" s="22">
        <f>COUNTIF(Reporte_Consolidación_2022___Copy[[#This Row],[Estado Taller PC Docentes]],"Realizada")</f>
        <v>1</v>
      </c>
      <c r="BR65" s="22">
        <f>COUNTIF(Reporte_Consolidación_2022___Copy[[#This Row],[Estado Encuesta Estudiantes]],"Realizada")</f>
        <v>1</v>
      </c>
      <c r="BS65" s="22">
        <f>COUNTIF(Reporte_Consolidación_2022___Copy[[#This Row],[Estado Infraestructura]],"Realizada")</f>
        <v>1</v>
      </c>
      <c r="BT65" s="22">
        <f>COUNTIF(Reporte_Consolidación_2022___Copy[[#This Row],[Estado Entrevista Líder Área Informática]],"Realizada")</f>
        <v>1</v>
      </c>
      <c r="BU65" s="22">
        <f>IF(Reporte_Consolidación_2022___Copy[[#This Row],[Estado Obs Aula]]="Realizada",1,IF(Reporte_Consolidación_2022___Copy[[#This Row],[Estado Obs Aula]]="NO aplica fichas",1,0))</f>
        <v>1</v>
      </c>
      <c r="BV65" s="22">
        <f>COUNTIF(Reporte_Consolidación_2022___Copy[[#This Row],[Estado Recolección Documental]],"Realizada")</f>
        <v>1</v>
      </c>
      <c r="BX65" s="7">
        <f>COUNTIF(Reporte_Consolidación_2022___Copy[[#This Row],[Nombre Coordinadora]:[Estado Recolección Documental]],"Realizada")</f>
        <v>11</v>
      </c>
      <c r="BY65" s="9">
        <f t="shared" si="0"/>
        <v>0.91666666666666663</v>
      </c>
      <c r="BZ65" s="7">
        <f>IF(Reporte_Consolidación_2022___Copy[[#This Row],[Fecha Visita Día 1]]&gt;=DATE(2022,6,22),1,IF(Reporte_Consolidación_2022___Copy[[#This Row],[Fecha Visita Día 1]]="",2,0))</f>
        <v>0</v>
      </c>
      <c r="CA65" s="7">
        <f>IF(Reporte_Consolidación_2022___Copy[[#This Row],[Fecha Visita Día 2]]&gt;=DATE(2022,6,22),1,IF(Reporte_Consolidación_2022___Copy[[#This Row],[Fecha Visita Día 2]]="",2,0))</f>
        <v>0</v>
      </c>
    </row>
    <row r="66" spans="1:79" x14ac:dyDescent="0.2">
      <c r="A66" s="1" t="s">
        <v>680</v>
      </c>
      <c r="B66" s="1" t="s">
        <v>22</v>
      </c>
      <c r="C66" s="1" t="s">
        <v>231</v>
      </c>
      <c r="D66" s="1" t="s">
        <v>76</v>
      </c>
      <c r="E66" s="1" t="s">
        <v>163</v>
      </c>
      <c r="F66" s="1" t="s">
        <v>67</v>
      </c>
      <c r="G66" s="6">
        <v>111001024732</v>
      </c>
      <c r="H66">
        <v>107</v>
      </c>
      <c r="I66" s="4">
        <v>44659</v>
      </c>
      <c r="J66" s="5">
        <v>0.1875</v>
      </c>
      <c r="K66" s="1" t="s">
        <v>0</v>
      </c>
      <c r="L66" s="1"/>
      <c r="M66" s="4">
        <v>44670</v>
      </c>
      <c r="N66" s="4">
        <v>44671</v>
      </c>
      <c r="O66" s="1"/>
      <c r="P66" s="4">
        <v>44670</v>
      </c>
      <c r="Q66" s="1" t="s">
        <v>0</v>
      </c>
      <c r="R66" s="4">
        <v>44670</v>
      </c>
      <c r="S66" s="1" t="s">
        <v>0</v>
      </c>
      <c r="T66" s="4">
        <v>44670</v>
      </c>
      <c r="U66" s="1" t="s">
        <v>0</v>
      </c>
      <c r="V66" s="4">
        <v>44670</v>
      </c>
      <c r="W66" s="1" t="s">
        <v>0</v>
      </c>
      <c r="X66" s="4">
        <v>44670</v>
      </c>
      <c r="Y66" s="1" t="s">
        <v>0</v>
      </c>
      <c r="Z66" s="4">
        <v>44670</v>
      </c>
      <c r="AA66" s="1" t="s">
        <v>0</v>
      </c>
      <c r="AB66" s="4">
        <v>44670</v>
      </c>
      <c r="AC66" s="1" t="s">
        <v>0</v>
      </c>
      <c r="AD66" s="4">
        <v>44671</v>
      </c>
      <c r="AE66" s="1" t="s">
        <v>0</v>
      </c>
      <c r="AF66" s="4">
        <v>44671</v>
      </c>
      <c r="AG66" s="1" t="s">
        <v>0</v>
      </c>
      <c r="AH66" s="4"/>
      <c r="AI66" s="1" t="s">
        <v>116</v>
      </c>
      <c r="AJ66" s="4">
        <v>44671</v>
      </c>
      <c r="AK66" s="1" t="s">
        <v>0</v>
      </c>
      <c r="AL66" s="1" t="s">
        <v>185</v>
      </c>
      <c r="AM66" s="1" t="s">
        <v>232</v>
      </c>
      <c r="AN66" s="5">
        <v>44728.625</v>
      </c>
      <c r="AO66" s="1" t="s">
        <v>692</v>
      </c>
      <c r="AP66" s="1" t="s">
        <v>27</v>
      </c>
      <c r="AQ66" s="1" t="s">
        <v>639</v>
      </c>
      <c r="AR66" s="1" t="s">
        <v>27</v>
      </c>
      <c r="AS66" t="s">
        <v>639</v>
      </c>
      <c r="AT66" s="1" t="s">
        <v>27</v>
      </c>
      <c r="AU66" t="s">
        <v>639</v>
      </c>
      <c r="AV66">
        <v>85</v>
      </c>
      <c r="AW66" t="s">
        <v>639</v>
      </c>
      <c r="AX66">
        <v>32</v>
      </c>
      <c r="AY66" t="s">
        <v>639</v>
      </c>
      <c r="AZ66" s="1" t="s">
        <v>27</v>
      </c>
      <c r="BA66" t="s">
        <v>639</v>
      </c>
      <c r="BB66" s="1" t="s">
        <v>27</v>
      </c>
      <c r="BC66" t="s">
        <v>639</v>
      </c>
      <c r="BG66" s="1" t="s">
        <v>232</v>
      </c>
      <c r="BH66" s="5">
        <v>44728.625</v>
      </c>
      <c r="BI66" s="1" t="s">
        <v>22</v>
      </c>
      <c r="BJ66" s="5">
        <v>44698.908333333333</v>
      </c>
      <c r="BK66" s="22">
        <f>COUNTIF(Reporte_Consolidación_2022___Copy[[#This Row],[Estado llamada]],"Realizada")</f>
        <v>1</v>
      </c>
      <c r="BL66" s="22">
        <f>COUNTIF(Reporte_Consolidación_2022___Copy[[#This Row],[Estado RID]],"Realizada")</f>
        <v>1</v>
      </c>
      <c r="BM66" s="22">
        <f>COUNTIF(Reporte_Consolidación_2022___Copy[[#This Row],[Estado Encuesta Directivos]],"Realizada")</f>
        <v>1</v>
      </c>
      <c r="BN66" s="22">
        <f>COUNTIF(Reporte_Consolidación_2022___Copy[[#This Row],[Estado PPT Programa Directivos]],"Realizada")</f>
        <v>1</v>
      </c>
      <c r="BO66" s="22">
        <f>COUNTIF(Reporte_Consolidación_2022___Copy[[#This Row],[Estado PPT Programa Docentes]],"Realizada")</f>
        <v>1</v>
      </c>
      <c r="BP66" s="22">
        <f>COUNTIF(Reporte_Consolidación_2022___Copy[[#This Row],[Estado Encuesta Docentes]],"Realizada")</f>
        <v>1</v>
      </c>
      <c r="BQ66" s="22">
        <f>COUNTIF(Reporte_Consolidación_2022___Copy[[#This Row],[Estado Taller PC Docentes]],"Realizada")</f>
        <v>1</v>
      </c>
      <c r="BR66" s="22">
        <f>COUNTIF(Reporte_Consolidación_2022___Copy[[#This Row],[Estado Encuesta Estudiantes]],"Realizada")</f>
        <v>1</v>
      </c>
      <c r="BS66" s="22">
        <f>COUNTIF(Reporte_Consolidación_2022___Copy[[#This Row],[Estado Infraestructura]],"Realizada")</f>
        <v>1</v>
      </c>
      <c r="BT66" s="22">
        <f>COUNTIF(Reporte_Consolidación_2022___Copy[[#This Row],[Estado Entrevista Líder Área Informática]],"Realizada")</f>
        <v>1</v>
      </c>
      <c r="BU66" s="22">
        <f>IF(Reporte_Consolidación_2022___Copy[[#This Row],[Estado Obs Aula]]="Realizada",1,IF(Reporte_Consolidación_2022___Copy[[#This Row],[Estado Obs Aula]]="NO aplica fichas",1,0))</f>
        <v>1</v>
      </c>
      <c r="BV66" s="22">
        <f>COUNTIF(Reporte_Consolidación_2022___Copy[[#This Row],[Estado Recolección Documental]],"Realizada")</f>
        <v>1</v>
      </c>
      <c r="BX66" s="7">
        <f>COUNTIF(Reporte_Consolidación_2022___Copy[[#This Row],[Nombre Coordinadora]:[Estado Recolección Documental]],"Realizada")</f>
        <v>11</v>
      </c>
      <c r="BY66" s="9">
        <f t="shared" si="0"/>
        <v>0.91666666666666663</v>
      </c>
      <c r="BZ66" s="7">
        <f>IF(Reporte_Consolidación_2022___Copy[[#This Row],[Fecha Visita Día 1]]&gt;=DATE(2022,6,22),1,IF(Reporte_Consolidación_2022___Copy[[#This Row],[Fecha Visita Día 1]]="",2,0))</f>
        <v>0</v>
      </c>
      <c r="CA66" s="7">
        <f>IF(Reporte_Consolidación_2022___Copy[[#This Row],[Fecha Visita Día 2]]&gt;=DATE(2022,6,22),1,IF(Reporte_Consolidación_2022___Copy[[#This Row],[Fecha Visita Día 2]]="",2,0))</f>
        <v>0</v>
      </c>
    </row>
    <row r="67" spans="1:79" x14ac:dyDescent="0.2">
      <c r="A67" s="1" t="s">
        <v>680</v>
      </c>
      <c r="B67" s="1" t="s">
        <v>22</v>
      </c>
      <c r="C67" s="1" t="s">
        <v>231</v>
      </c>
      <c r="D67" s="1" t="s">
        <v>76</v>
      </c>
      <c r="E67" s="1" t="s">
        <v>163</v>
      </c>
      <c r="F67" s="1" t="s">
        <v>70</v>
      </c>
      <c r="G67" s="6">
        <v>111102000753</v>
      </c>
      <c r="H67">
        <v>108</v>
      </c>
      <c r="I67" s="4">
        <v>44659</v>
      </c>
      <c r="J67" s="5">
        <v>0.26041666666666674</v>
      </c>
      <c r="K67" s="1" t="s">
        <v>0</v>
      </c>
      <c r="L67" s="1"/>
      <c r="M67" s="4">
        <v>44680</v>
      </c>
      <c r="N67" s="4">
        <v>44692</v>
      </c>
      <c r="O67" s="1" t="s">
        <v>911</v>
      </c>
      <c r="P67" s="4">
        <v>44680</v>
      </c>
      <c r="Q67" s="1" t="s">
        <v>0</v>
      </c>
      <c r="R67" s="4">
        <v>44692</v>
      </c>
      <c r="S67" s="1" t="s">
        <v>0</v>
      </c>
      <c r="T67" s="4">
        <v>44690</v>
      </c>
      <c r="U67" s="1" t="s">
        <v>0</v>
      </c>
      <c r="V67" s="4">
        <v>44692</v>
      </c>
      <c r="W67" s="1" t="s">
        <v>0</v>
      </c>
      <c r="X67" s="4">
        <v>44692</v>
      </c>
      <c r="Y67" s="1" t="s">
        <v>0</v>
      </c>
      <c r="Z67" s="4">
        <v>44692</v>
      </c>
      <c r="AA67" s="1" t="s">
        <v>0</v>
      </c>
      <c r="AB67" s="4">
        <v>44692</v>
      </c>
      <c r="AC67" s="1" t="s">
        <v>0</v>
      </c>
      <c r="AD67" s="4">
        <v>44680</v>
      </c>
      <c r="AE67" s="1" t="s">
        <v>0</v>
      </c>
      <c r="AF67" s="4">
        <v>44680</v>
      </c>
      <c r="AG67" s="1" t="s">
        <v>0</v>
      </c>
      <c r="AH67" s="4"/>
      <c r="AI67" s="1" t="s">
        <v>116</v>
      </c>
      <c r="AJ67" s="4">
        <v>44680</v>
      </c>
      <c r="AK67" s="1" t="s">
        <v>0</v>
      </c>
      <c r="AL67" s="1" t="s">
        <v>185</v>
      </c>
      <c r="AM67" s="1" t="s">
        <v>232</v>
      </c>
      <c r="AN67" s="5">
        <v>44728.625694444447</v>
      </c>
      <c r="AO67" s="1" t="s">
        <v>868</v>
      </c>
      <c r="AP67" s="1" t="s">
        <v>27</v>
      </c>
      <c r="AQ67" s="1" t="s">
        <v>639</v>
      </c>
      <c r="AR67" s="1" t="s">
        <v>27</v>
      </c>
      <c r="AS67" t="s">
        <v>639</v>
      </c>
      <c r="AT67" s="1" t="s">
        <v>27</v>
      </c>
      <c r="AU67" t="s">
        <v>639</v>
      </c>
      <c r="AV67">
        <v>136</v>
      </c>
      <c r="AW67" t="s">
        <v>639</v>
      </c>
      <c r="AX67">
        <v>10</v>
      </c>
      <c r="AY67" t="s">
        <v>639</v>
      </c>
      <c r="AZ67" s="1" t="s">
        <v>27</v>
      </c>
      <c r="BA67" t="s">
        <v>639</v>
      </c>
      <c r="BB67" s="1" t="s">
        <v>27</v>
      </c>
      <c r="BC67" t="s">
        <v>639</v>
      </c>
      <c r="BG67" s="1" t="s">
        <v>232</v>
      </c>
      <c r="BH67" s="5">
        <v>44728.625694444447</v>
      </c>
      <c r="BI67" s="1" t="s">
        <v>22</v>
      </c>
      <c r="BJ67" s="5">
        <v>44712.710416666669</v>
      </c>
      <c r="BK67" s="22">
        <f>COUNTIF(Reporte_Consolidación_2022___Copy[[#This Row],[Estado llamada]],"Realizada")</f>
        <v>1</v>
      </c>
      <c r="BL67" s="22">
        <f>COUNTIF(Reporte_Consolidación_2022___Copy[[#This Row],[Estado RID]],"Realizada")</f>
        <v>1</v>
      </c>
      <c r="BM67" s="22">
        <f>COUNTIF(Reporte_Consolidación_2022___Copy[[#This Row],[Estado Encuesta Directivos]],"Realizada")</f>
        <v>1</v>
      </c>
      <c r="BN67" s="22">
        <f>COUNTIF(Reporte_Consolidación_2022___Copy[[#This Row],[Estado PPT Programa Directivos]],"Realizada")</f>
        <v>1</v>
      </c>
      <c r="BO67" s="22">
        <f>COUNTIF(Reporte_Consolidación_2022___Copy[[#This Row],[Estado PPT Programa Docentes]],"Realizada")</f>
        <v>1</v>
      </c>
      <c r="BP67" s="22">
        <f>COUNTIF(Reporte_Consolidación_2022___Copy[[#This Row],[Estado Encuesta Docentes]],"Realizada")</f>
        <v>1</v>
      </c>
      <c r="BQ67" s="22">
        <f>COUNTIF(Reporte_Consolidación_2022___Copy[[#This Row],[Estado Taller PC Docentes]],"Realizada")</f>
        <v>1</v>
      </c>
      <c r="BR67" s="22">
        <f>COUNTIF(Reporte_Consolidación_2022___Copy[[#This Row],[Estado Encuesta Estudiantes]],"Realizada")</f>
        <v>1</v>
      </c>
      <c r="BS67" s="22">
        <f>COUNTIF(Reporte_Consolidación_2022___Copy[[#This Row],[Estado Infraestructura]],"Realizada")</f>
        <v>1</v>
      </c>
      <c r="BT67" s="22">
        <f>COUNTIF(Reporte_Consolidación_2022___Copy[[#This Row],[Estado Entrevista Líder Área Informática]],"Realizada")</f>
        <v>1</v>
      </c>
      <c r="BU67" s="22">
        <f>IF(Reporte_Consolidación_2022___Copy[[#This Row],[Estado Obs Aula]]="Realizada",1,IF(Reporte_Consolidación_2022___Copy[[#This Row],[Estado Obs Aula]]="NO aplica fichas",1,0))</f>
        <v>1</v>
      </c>
      <c r="BV67" s="22">
        <f>COUNTIF(Reporte_Consolidación_2022___Copy[[#This Row],[Estado Recolección Documental]],"Realizada")</f>
        <v>1</v>
      </c>
      <c r="BX67" s="7">
        <f>COUNTIF(Reporte_Consolidación_2022___Copy[[#This Row],[Nombre Coordinadora]:[Estado Recolección Documental]],"Realizada")</f>
        <v>11</v>
      </c>
      <c r="BY67" s="9">
        <f t="shared" ref="BY67:BY130" si="1">BX67/12</f>
        <v>0.91666666666666663</v>
      </c>
      <c r="BZ67" s="7">
        <f>IF(Reporte_Consolidación_2022___Copy[[#This Row],[Fecha Visita Día 1]]&gt;=DATE(2022,6,22),1,IF(Reporte_Consolidación_2022___Copy[[#This Row],[Fecha Visita Día 1]]="",2,0))</f>
        <v>0</v>
      </c>
      <c r="CA67" s="7">
        <f>IF(Reporte_Consolidación_2022___Copy[[#This Row],[Fecha Visita Día 2]]&gt;=DATE(2022,6,22),1,IF(Reporte_Consolidación_2022___Copy[[#This Row],[Fecha Visita Día 2]]="",2,0))</f>
        <v>0</v>
      </c>
    </row>
    <row r="68" spans="1:79" x14ac:dyDescent="0.2">
      <c r="A68" s="1" t="s">
        <v>680</v>
      </c>
      <c r="B68" s="1" t="s">
        <v>22</v>
      </c>
      <c r="C68" s="1" t="s">
        <v>231</v>
      </c>
      <c r="D68" s="1" t="s">
        <v>76</v>
      </c>
      <c r="E68" s="1" t="s">
        <v>163</v>
      </c>
      <c r="F68" s="1" t="s">
        <v>233</v>
      </c>
      <c r="G68" s="6">
        <v>111769000247</v>
      </c>
      <c r="H68">
        <v>109</v>
      </c>
      <c r="I68" s="4">
        <v>44659</v>
      </c>
      <c r="J68" s="5">
        <v>0.22916666666666674</v>
      </c>
      <c r="K68" s="1" t="s">
        <v>0</v>
      </c>
      <c r="L68" s="1" t="s">
        <v>234</v>
      </c>
      <c r="M68" s="4">
        <v>44676</v>
      </c>
      <c r="N68" s="4">
        <v>44677</v>
      </c>
      <c r="O68" s="1"/>
      <c r="P68" s="4">
        <v>44676</v>
      </c>
      <c r="Q68" s="1" t="s">
        <v>0</v>
      </c>
      <c r="R68" s="4">
        <v>44676</v>
      </c>
      <c r="S68" s="1" t="s">
        <v>0</v>
      </c>
      <c r="T68" s="4">
        <v>44676</v>
      </c>
      <c r="U68" s="1" t="s">
        <v>0</v>
      </c>
      <c r="V68" s="4">
        <v>44676</v>
      </c>
      <c r="W68" s="1" t="s">
        <v>0</v>
      </c>
      <c r="X68" s="4">
        <v>44676</v>
      </c>
      <c r="Y68" s="1" t="s">
        <v>0</v>
      </c>
      <c r="Z68" s="4">
        <v>44676</v>
      </c>
      <c r="AA68" s="1" t="s">
        <v>0</v>
      </c>
      <c r="AB68" s="4">
        <v>44676</v>
      </c>
      <c r="AC68" s="1" t="s">
        <v>0</v>
      </c>
      <c r="AD68" s="4">
        <v>44677</v>
      </c>
      <c r="AE68" s="1" t="s">
        <v>0</v>
      </c>
      <c r="AF68" s="4">
        <v>44677</v>
      </c>
      <c r="AG68" s="1" t="s">
        <v>0</v>
      </c>
      <c r="AH68" s="4"/>
      <c r="AI68" s="1" t="s">
        <v>116</v>
      </c>
      <c r="AJ68" s="4">
        <v>44677</v>
      </c>
      <c r="AK68" s="1" t="s">
        <v>0</v>
      </c>
      <c r="AL68" s="1" t="s">
        <v>185</v>
      </c>
      <c r="AM68" s="1" t="s">
        <v>232</v>
      </c>
      <c r="AN68" s="5">
        <v>44704.506249999999</v>
      </c>
      <c r="AO68" s="1" t="s">
        <v>646</v>
      </c>
      <c r="AP68" s="1" t="s">
        <v>27</v>
      </c>
      <c r="AQ68" s="1" t="s">
        <v>639</v>
      </c>
      <c r="AR68" s="1" t="s">
        <v>27</v>
      </c>
      <c r="AS68" t="s">
        <v>639</v>
      </c>
      <c r="AT68" s="1" t="s">
        <v>27</v>
      </c>
      <c r="AU68" t="s">
        <v>639</v>
      </c>
      <c r="AV68">
        <v>122</v>
      </c>
      <c r="AW68" t="s">
        <v>639</v>
      </c>
      <c r="AX68">
        <v>16</v>
      </c>
      <c r="AY68" t="s">
        <v>639</v>
      </c>
      <c r="AZ68" s="1" t="s">
        <v>27</v>
      </c>
      <c r="BA68" t="s">
        <v>639</v>
      </c>
      <c r="BB68" s="1" t="s">
        <v>27</v>
      </c>
      <c r="BC68" t="s">
        <v>639</v>
      </c>
      <c r="BG68" s="1" t="s">
        <v>232</v>
      </c>
      <c r="BH68" s="5">
        <v>44704.506249999999</v>
      </c>
      <c r="BI68" s="1" t="s">
        <v>22</v>
      </c>
      <c r="BJ68" s="5">
        <v>44703.779861111114</v>
      </c>
      <c r="BK68" s="22">
        <f>COUNTIF(Reporte_Consolidación_2022___Copy[[#This Row],[Estado llamada]],"Realizada")</f>
        <v>1</v>
      </c>
      <c r="BL68" s="22">
        <f>COUNTIF(Reporte_Consolidación_2022___Copy[[#This Row],[Estado RID]],"Realizada")</f>
        <v>1</v>
      </c>
      <c r="BM68" s="22">
        <f>COUNTIF(Reporte_Consolidación_2022___Copy[[#This Row],[Estado Encuesta Directivos]],"Realizada")</f>
        <v>1</v>
      </c>
      <c r="BN68" s="22">
        <f>COUNTIF(Reporte_Consolidación_2022___Copy[[#This Row],[Estado PPT Programa Directivos]],"Realizada")</f>
        <v>1</v>
      </c>
      <c r="BO68" s="22">
        <f>COUNTIF(Reporte_Consolidación_2022___Copy[[#This Row],[Estado PPT Programa Docentes]],"Realizada")</f>
        <v>1</v>
      </c>
      <c r="BP68" s="22">
        <f>COUNTIF(Reporte_Consolidación_2022___Copy[[#This Row],[Estado Encuesta Docentes]],"Realizada")</f>
        <v>1</v>
      </c>
      <c r="BQ68" s="22">
        <f>COUNTIF(Reporte_Consolidación_2022___Copy[[#This Row],[Estado Taller PC Docentes]],"Realizada")</f>
        <v>1</v>
      </c>
      <c r="BR68" s="22">
        <f>COUNTIF(Reporte_Consolidación_2022___Copy[[#This Row],[Estado Encuesta Estudiantes]],"Realizada")</f>
        <v>1</v>
      </c>
      <c r="BS68" s="22">
        <f>COUNTIF(Reporte_Consolidación_2022___Copy[[#This Row],[Estado Infraestructura]],"Realizada")</f>
        <v>1</v>
      </c>
      <c r="BT68" s="22">
        <f>COUNTIF(Reporte_Consolidación_2022___Copy[[#This Row],[Estado Entrevista Líder Área Informática]],"Realizada")</f>
        <v>1</v>
      </c>
      <c r="BU68" s="22">
        <f>IF(Reporte_Consolidación_2022___Copy[[#This Row],[Estado Obs Aula]]="Realizada",1,IF(Reporte_Consolidación_2022___Copy[[#This Row],[Estado Obs Aula]]="NO aplica fichas",1,0))</f>
        <v>1</v>
      </c>
      <c r="BV68" s="22">
        <f>COUNTIF(Reporte_Consolidación_2022___Copy[[#This Row],[Estado Recolección Documental]],"Realizada")</f>
        <v>1</v>
      </c>
      <c r="BX68" s="7">
        <f>COUNTIF(Reporte_Consolidación_2022___Copy[[#This Row],[Nombre Coordinadora]:[Estado Recolección Documental]],"Realizada")</f>
        <v>11</v>
      </c>
      <c r="BY68" s="9">
        <f t="shared" si="1"/>
        <v>0.91666666666666663</v>
      </c>
      <c r="BZ68" s="7">
        <f>IF(Reporte_Consolidación_2022___Copy[[#This Row],[Fecha Visita Día 1]]&gt;=DATE(2022,6,22),1,IF(Reporte_Consolidación_2022___Copy[[#This Row],[Fecha Visita Día 1]]="",2,0))</f>
        <v>0</v>
      </c>
      <c r="CA68" s="7">
        <f>IF(Reporte_Consolidación_2022___Copy[[#This Row],[Fecha Visita Día 2]]&gt;=DATE(2022,6,22),1,IF(Reporte_Consolidación_2022___Copy[[#This Row],[Fecha Visita Día 2]]="",2,0))</f>
        <v>0</v>
      </c>
    </row>
    <row r="69" spans="1:79" x14ac:dyDescent="0.2">
      <c r="A69" s="1" t="s">
        <v>680</v>
      </c>
      <c r="B69" s="1" t="s">
        <v>22</v>
      </c>
      <c r="C69" s="1" t="s">
        <v>231</v>
      </c>
      <c r="D69" s="1" t="s">
        <v>76</v>
      </c>
      <c r="E69" s="1" t="s">
        <v>163</v>
      </c>
      <c r="F69" s="1" t="s">
        <v>235</v>
      </c>
      <c r="G69" s="6">
        <v>111001019411</v>
      </c>
      <c r="H69">
        <v>110</v>
      </c>
      <c r="I69" s="4">
        <v>44659</v>
      </c>
      <c r="J69" s="5">
        <v>0.20833333333333326</v>
      </c>
      <c r="K69" s="1" t="s">
        <v>0</v>
      </c>
      <c r="L69" s="1" t="s">
        <v>234</v>
      </c>
      <c r="M69" s="4">
        <v>44672</v>
      </c>
      <c r="N69" s="4">
        <v>44673</v>
      </c>
      <c r="O69" s="1"/>
      <c r="P69" s="4">
        <v>44672</v>
      </c>
      <c r="Q69" s="1" t="s">
        <v>0</v>
      </c>
      <c r="R69" s="4">
        <v>44672</v>
      </c>
      <c r="S69" s="1" t="s">
        <v>0</v>
      </c>
      <c r="T69" s="4">
        <v>44672</v>
      </c>
      <c r="U69" s="1" t="s">
        <v>0</v>
      </c>
      <c r="V69" s="4">
        <v>44672</v>
      </c>
      <c r="W69" s="1" t="s">
        <v>0</v>
      </c>
      <c r="X69" s="4">
        <v>44672</v>
      </c>
      <c r="Y69" s="1" t="s">
        <v>0</v>
      </c>
      <c r="Z69" s="4">
        <v>44672</v>
      </c>
      <c r="AA69" s="1" t="s">
        <v>0</v>
      </c>
      <c r="AB69" s="4">
        <v>44673</v>
      </c>
      <c r="AC69" s="1" t="s">
        <v>0</v>
      </c>
      <c r="AD69" s="4">
        <v>44673</v>
      </c>
      <c r="AE69" s="1" t="s">
        <v>0</v>
      </c>
      <c r="AF69" s="4">
        <v>44673</v>
      </c>
      <c r="AG69" s="1" t="s">
        <v>0</v>
      </c>
      <c r="AH69" s="4"/>
      <c r="AI69" s="1" t="s">
        <v>116</v>
      </c>
      <c r="AJ69" s="4">
        <v>44673</v>
      </c>
      <c r="AK69" s="1" t="s">
        <v>0</v>
      </c>
      <c r="AL69" s="1" t="s">
        <v>185</v>
      </c>
      <c r="AM69" s="1" t="s">
        <v>232</v>
      </c>
      <c r="AN69" s="5">
        <v>44704.506944444445</v>
      </c>
      <c r="AO69" s="1" t="s">
        <v>647</v>
      </c>
      <c r="AP69" s="1" t="s">
        <v>27</v>
      </c>
      <c r="AQ69" s="1" t="s">
        <v>639</v>
      </c>
      <c r="AR69" s="1" t="s">
        <v>27</v>
      </c>
      <c r="AS69" t="s">
        <v>639</v>
      </c>
      <c r="AT69" s="1" t="s">
        <v>27</v>
      </c>
      <c r="AU69" t="s">
        <v>639</v>
      </c>
      <c r="AV69">
        <v>123</v>
      </c>
      <c r="AW69" t="s">
        <v>639</v>
      </c>
      <c r="AX69">
        <v>20</v>
      </c>
      <c r="AY69" t="s">
        <v>639</v>
      </c>
      <c r="AZ69" s="1" t="s">
        <v>27</v>
      </c>
      <c r="BA69" t="s">
        <v>639</v>
      </c>
      <c r="BB69" s="1" t="s">
        <v>27</v>
      </c>
      <c r="BC69" t="s">
        <v>639</v>
      </c>
      <c r="BG69" s="1" t="s">
        <v>232</v>
      </c>
      <c r="BH69" s="5">
        <v>44704.506944444445</v>
      </c>
      <c r="BI69" s="1" t="s">
        <v>22</v>
      </c>
      <c r="BJ69" s="5">
        <v>44698.909722222219</v>
      </c>
      <c r="BK69" s="22">
        <f>COUNTIF(Reporte_Consolidación_2022___Copy[[#This Row],[Estado llamada]],"Realizada")</f>
        <v>1</v>
      </c>
      <c r="BL69" s="22">
        <f>COUNTIF(Reporte_Consolidación_2022___Copy[[#This Row],[Estado RID]],"Realizada")</f>
        <v>1</v>
      </c>
      <c r="BM69" s="22">
        <f>COUNTIF(Reporte_Consolidación_2022___Copy[[#This Row],[Estado Encuesta Directivos]],"Realizada")</f>
        <v>1</v>
      </c>
      <c r="BN69" s="22">
        <f>COUNTIF(Reporte_Consolidación_2022___Copy[[#This Row],[Estado PPT Programa Directivos]],"Realizada")</f>
        <v>1</v>
      </c>
      <c r="BO69" s="22">
        <f>COUNTIF(Reporte_Consolidación_2022___Copy[[#This Row],[Estado PPT Programa Docentes]],"Realizada")</f>
        <v>1</v>
      </c>
      <c r="BP69" s="22">
        <f>COUNTIF(Reporte_Consolidación_2022___Copy[[#This Row],[Estado Encuesta Docentes]],"Realizada")</f>
        <v>1</v>
      </c>
      <c r="BQ69" s="22">
        <f>COUNTIF(Reporte_Consolidación_2022___Copy[[#This Row],[Estado Taller PC Docentes]],"Realizada")</f>
        <v>1</v>
      </c>
      <c r="BR69" s="22">
        <f>COUNTIF(Reporte_Consolidación_2022___Copy[[#This Row],[Estado Encuesta Estudiantes]],"Realizada")</f>
        <v>1</v>
      </c>
      <c r="BS69" s="22">
        <f>COUNTIF(Reporte_Consolidación_2022___Copy[[#This Row],[Estado Infraestructura]],"Realizada")</f>
        <v>1</v>
      </c>
      <c r="BT69" s="22">
        <f>COUNTIF(Reporte_Consolidación_2022___Copy[[#This Row],[Estado Entrevista Líder Área Informática]],"Realizada")</f>
        <v>1</v>
      </c>
      <c r="BU69" s="22">
        <f>IF(Reporte_Consolidación_2022___Copy[[#This Row],[Estado Obs Aula]]="Realizada",1,IF(Reporte_Consolidación_2022___Copy[[#This Row],[Estado Obs Aula]]="NO aplica fichas",1,0))</f>
        <v>1</v>
      </c>
      <c r="BV69" s="22">
        <f>COUNTIF(Reporte_Consolidación_2022___Copy[[#This Row],[Estado Recolección Documental]],"Realizada")</f>
        <v>1</v>
      </c>
      <c r="BX69" s="7">
        <f>COUNTIF(Reporte_Consolidación_2022___Copy[[#This Row],[Nombre Coordinadora]:[Estado Recolección Documental]],"Realizada")</f>
        <v>11</v>
      </c>
      <c r="BY69" s="9">
        <f t="shared" si="1"/>
        <v>0.91666666666666663</v>
      </c>
      <c r="BZ69" s="7">
        <f>IF(Reporte_Consolidación_2022___Copy[[#This Row],[Fecha Visita Día 1]]&gt;=DATE(2022,6,22),1,IF(Reporte_Consolidación_2022___Copy[[#This Row],[Fecha Visita Día 1]]="",2,0))</f>
        <v>0</v>
      </c>
      <c r="CA69" s="7">
        <f>IF(Reporte_Consolidación_2022___Copy[[#This Row],[Fecha Visita Día 2]]&gt;=DATE(2022,6,22),1,IF(Reporte_Consolidación_2022___Copy[[#This Row],[Fecha Visita Día 2]]="",2,0))</f>
        <v>0</v>
      </c>
    </row>
    <row r="70" spans="1:79" x14ac:dyDescent="0.2">
      <c r="A70" s="1" t="s">
        <v>680</v>
      </c>
      <c r="B70" s="1" t="s">
        <v>22</v>
      </c>
      <c r="C70" s="1" t="s">
        <v>231</v>
      </c>
      <c r="D70" s="1" t="s">
        <v>236</v>
      </c>
      <c r="E70" s="1" t="s">
        <v>237</v>
      </c>
      <c r="F70" s="1" t="s">
        <v>238</v>
      </c>
      <c r="G70" s="6">
        <v>188001000071</v>
      </c>
      <c r="H70">
        <v>111</v>
      </c>
      <c r="I70" s="4">
        <v>44662</v>
      </c>
      <c r="J70" s="5">
        <v>0.39583333333333326</v>
      </c>
      <c r="K70" s="1" t="s">
        <v>0</v>
      </c>
      <c r="L70" s="1"/>
      <c r="M70" s="4">
        <v>44686</v>
      </c>
      <c r="N70" s="4">
        <v>44687</v>
      </c>
      <c r="O70" s="1"/>
      <c r="P70" s="4">
        <v>44686</v>
      </c>
      <c r="Q70" s="1" t="s">
        <v>0</v>
      </c>
      <c r="R70" s="4">
        <v>44686</v>
      </c>
      <c r="S70" s="1" t="s">
        <v>0</v>
      </c>
      <c r="T70" s="4">
        <v>44686</v>
      </c>
      <c r="U70" s="1" t="s">
        <v>0</v>
      </c>
      <c r="V70" s="4">
        <v>44686</v>
      </c>
      <c r="W70" s="1" t="s">
        <v>0</v>
      </c>
      <c r="X70" s="4">
        <v>44686</v>
      </c>
      <c r="Y70" s="1" t="s">
        <v>0</v>
      </c>
      <c r="Z70" s="4">
        <v>44686</v>
      </c>
      <c r="AA70" s="1" t="s">
        <v>0</v>
      </c>
      <c r="AB70" s="4">
        <v>44687</v>
      </c>
      <c r="AC70" s="1" t="s">
        <v>0</v>
      </c>
      <c r="AD70" s="4">
        <v>44686</v>
      </c>
      <c r="AE70" s="1" t="s">
        <v>0</v>
      </c>
      <c r="AF70" s="4">
        <v>44686</v>
      </c>
      <c r="AG70" s="1" t="s">
        <v>0</v>
      </c>
      <c r="AH70" s="4"/>
      <c r="AI70" s="1" t="s">
        <v>116</v>
      </c>
      <c r="AJ70" s="4">
        <v>44686</v>
      </c>
      <c r="AK70" s="1" t="s">
        <v>0</v>
      </c>
      <c r="AL70" s="1" t="s">
        <v>185</v>
      </c>
      <c r="AM70" s="1" t="s">
        <v>232</v>
      </c>
      <c r="AN70" s="5">
        <v>44714.472222222219</v>
      </c>
      <c r="AO70" s="1" t="s">
        <v>869</v>
      </c>
      <c r="AP70" s="1" t="s">
        <v>27</v>
      </c>
      <c r="AQ70" s="1" t="s">
        <v>639</v>
      </c>
      <c r="AR70" s="1" t="s">
        <v>27</v>
      </c>
      <c r="AS70" t="s">
        <v>639</v>
      </c>
      <c r="AT70" s="1" t="s">
        <v>27</v>
      </c>
      <c r="AU70" t="s">
        <v>639</v>
      </c>
      <c r="AV70">
        <v>57</v>
      </c>
      <c r="AW70" t="s">
        <v>639</v>
      </c>
      <c r="AX70">
        <v>9</v>
      </c>
      <c r="AY70" t="s">
        <v>639</v>
      </c>
      <c r="AZ70" s="1" t="s">
        <v>27</v>
      </c>
      <c r="BA70" t="s">
        <v>639</v>
      </c>
      <c r="BB70" s="1" t="s">
        <v>27</v>
      </c>
      <c r="BC70" t="s">
        <v>639</v>
      </c>
      <c r="BG70" s="1" t="s">
        <v>232</v>
      </c>
      <c r="BH70" s="5">
        <v>44704.506249999999</v>
      </c>
      <c r="BI70" s="1" t="s">
        <v>22</v>
      </c>
      <c r="BJ70" s="5">
        <v>44712.693055555559</v>
      </c>
      <c r="BK70" s="22">
        <f>COUNTIF(Reporte_Consolidación_2022___Copy[[#This Row],[Estado llamada]],"Realizada")</f>
        <v>1</v>
      </c>
      <c r="BL70" s="22">
        <f>COUNTIF(Reporte_Consolidación_2022___Copy[[#This Row],[Estado RID]],"Realizada")</f>
        <v>1</v>
      </c>
      <c r="BM70" s="22">
        <f>COUNTIF(Reporte_Consolidación_2022___Copy[[#This Row],[Estado Encuesta Directivos]],"Realizada")</f>
        <v>1</v>
      </c>
      <c r="BN70" s="22">
        <f>COUNTIF(Reporte_Consolidación_2022___Copy[[#This Row],[Estado PPT Programa Directivos]],"Realizada")</f>
        <v>1</v>
      </c>
      <c r="BO70" s="22">
        <f>COUNTIF(Reporte_Consolidación_2022___Copy[[#This Row],[Estado PPT Programa Docentes]],"Realizada")</f>
        <v>1</v>
      </c>
      <c r="BP70" s="22">
        <f>COUNTIF(Reporte_Consolidación_2022___Copy[[#This Row],[Estado Encuesta Docentes]],"Realizada")</f>
        <v>1</v>
      </c>
      <c r="BQ70" s="22">
        <f>COUNTIF(Reporte_Consolidación_2022___Copy[[#This Row],[Estado Taller PC Docentes]],"Realizada")</f>
        <v>1</v>
      </c>
      <c r="BR70" s="22">
        <f>COUNTIF(Reporte_Consolidación_2022___Copy[[#This Row],[Estado Encuesta Estudiantes]],"Realizada")</f>
        <v>1</v>
      </c>
      <c r="BS70" s="22">
        <f>COUNTIF(Reporte_Consolidación_2022___Copy[[#This Row],[Estado Infraestructura]],"Realizada")</f>
        <v>1</v>
      </c>
      <c r="BT70" s="22">
        <f>COUNTIF(Reporte_Consolidación_2022___Copy[[#This Row],[Estado Entrevista Líder Área Informática]],"Realizada")</f>
        <v>1</v>
      </c>
      <c r="BU70" s="22">
        <f>IF(Reporte_Consolidación_2022___Copy[[#This Row],[Estado Obs Aula]]="Realizada",1,IF(Reporte_Consolidación_2022___Copy[[#This Row],[Estado Obs Aula]]="NO aplica fichas",1,0))</f>
        <v>1</v>
      </c>
      <c r="BV70" s="22">
        <f>COUNTIF(Reporte_Consolidación_2022___Copy[[#This Row],[Estado Recolección Documental]],"Realizada")</f>
        <v>1</v>
      </c>
      <c r="BX70" s="7">
        <f>COUNTIF(Reporte_Consolidación_2022___Copy[[#This Row],[Nombre Coordinadora]:[Estado Recolección Documental]],"Realizada")</f>
        <v>11</v>
      </c>
      <c r="BY70" s="9">
        <f t="shared" si="1"/>
        <v>0.91666666666666663</v>
      </c>
      <c r="BZ70" s="7">
        <f>IF(Reporte_Consolidación_2022___Copy[[#This Row],[Fecha Visita Día 1]]&gt;=DATE(2022,6,22),1,IF(Reporte_Consolidación_2022___Copy[[#This Row],[Fecha Visita Día 1]]="",2,0))</f>
        <v>0</v>
      </c>
      <c r="CA70" s="7">
        <f>IF(Reporte_Consolidación_2022___Copy[[#This Row],[Fecha Visita Día 2]]&gt;=DATE(2022,6,22),1,IF(Reporte_Consolidación_2022___Copy[[#This Row],[Fecha Visita Día 2]]="",2,0))</f>
        <v>0</v>
      </c>
    </row>
    <row r="71" spans="1:79" x14ac:dyDescent="0.2">
      <c r="A71" s="1" t="s">
        <v>680</v>
      </c>
      <c r="B71" s="1" t="s">
        <v>22</v>
      </c>
      <c r="C71" s="1" t="s">
        <v>231</v>
      </c>
      <c r="D71" s="1" t="s">
        <v>236</v>
      </c>
      <c r="E71" s="1" t="s">
        <v>237</v>
      </c>
      <c r="F71" s="1" t="s">
        <v>239</v>
      </c>
      <c r="G71" s="6">
        <v>288001000431</v>
      </c>
      <c r="H71">
        <v>112</v>
      </c>
      <c r="I71" s="4">
        <v>44659</v>
      </c>
      <c r="J71" s="5">
        <v>0.25</v>
      </c>
      <c r="K71" s="1" t="s">
        <v>0</v>
      </c>
      <c r="L71" s="1"/>
      <c r="M71" s="4">
        <v>44684</v>
      </c>
      <c r="N71" s="4">
        <v>44685</v>
      </c>
      <c r="O71" s="1"/>
      <c r="P71" s="4">
        <v>44684</v>
      </c>
      <c r="Q71" s="1" t="s">
        <v>0</v>
      </c>
      <c r="R71" s="4">
        <v>44684</v>
      </c>
      <c r="S71" s="1" t="s">
        <v>0</v>
      </c>
      <c r="T71" s="4">
        <v>44684</v>
      </c>
      <c r="U71" s="1" t="s">
        <v>0</v>
      </c>
      <c r="V71" s="4">
        <v>44685</v>
      </c>
      <c r="W71" s="1" t="s">
        <v>0</v>
      </c>
      <c r="X71" s="4">
        <v>44684</v>
      </c>
      <c r="Y71" s="1" t="s">
        <v>0</v>
      </c>
      <c r="Z71" s="4">
        <v>44685</v>
      </c>
      <c r="AA71" s="1" t="s">
        <v>0</v>
      </c>
      <c r="AB71" s="4">
        <v>44685</v>
      </c>
      <c r="AC71" s="1" t="s">
        <v>0</v>
      </c>
      <c r="AD71" s="4">
        <v>44684</v>
      </c>
      <c r="AE71" s="1" t="s">
        <v>0</v>
      </c>
      <c r="AF71" s="4">
        <v>44684</v>
      </c>
      <c r="AG71" s="1" t="s">
        <v>0</v>
      </c>
      <c r="AH71" s="4"/>
      <c r="AI71" s="1" t="s">
        <v>116</v>
      </c>
      <c r="AJ71" s="4">
        <v>44684</v>
      </c>
      <c r="AK71" s="1" t="s">
        <v>0</v>
      </c>
      <c r="AL71" s="1" t="s">
        <v>185</v>
      </c>
      <c r="AM71" s="1" t="s">
        <v>232</v>
      </c>
      <c r="AN71" s="5">
        <v>44704.506944444445</v>
      </c>
      <c r="AO71" s="1" t="s">
        <v>870</v>
      </c>
      <c r="AP71" s="1" t="s">
        <v>27</v>
      </c>
      <c r="AQ71" s="1" t="s">
        <v>639</v>
      </c>
      <c r="AR71" s="1" t="s">
        <v>27</v>
      </c>
      <c r="AS71" t="s">
        <v>639</v>
      </c>
      <c r="AT71" s="1" t="s">
        <v>27</v>
      </c>
      <c r="AU71" t="s">
        <v>639</v>
      </c>
      <c r="AV71">
        <v>56</v>
      </c>
      <c r="AW71" t="s">
        <v>639</v>
      </c>
      <c r="AX71">
        <v>21</v>
      </c>
      <c r="AY71" t="s">
        <v>639</v>
      </c>
      <c r="AZ71" s="1" t="s">
        <v>27</v>
      </c>
      <c r="BA71" t="s">
        <v>639</v>
      </c>
      <c r="BB71" s="1" t="s">
        <v>27</v>
      </c>
      <c r="BC71" t="s">
        <v>639</v>
      </c>
      <c r="BG71" s="1" t="s">
        <v>232</v>
      </c>
      <c r="BH71" s="5">
        <v>44704.506944444445</v>
      </c>
      <c r="BI71" s="1" t="s">
        <v>22</v>
      </c>
      <c r="BJ71" s="5">
        <v>44703.776388888888</v>
      </c>
      <c r="BK71" s="22">
        <f>COUNTIF(Reporte_Consolidación_2022___Copy[[#This Row],[Estado llamada]],"Realizada")</f>
        <v>1</v>
      </c>
      <c r="BL71" s="22">
        <f>COUNTIF(Reporte_Consolidación_2022___Copy[[#This Row],[Estado RID]],"Realizada")</f>
        <v>1</v>
      </c>
      <c r="BM71" s="22">
        <f>COUNTIF(Reporte_Consolidación_2022___Copy[[#This Row],[Estado Encuesta Directivos]],"Realizada")</f>
        <v>1</v>
      </c>
      <c r="BN71" s="22">
        <f>COUNTIF(Reporte_Consolidación_2022___Copy[[#This Row],[Estado PPT Programa Directivos]],"Realizada")</f>
        <v>1</v>
      </c>
      <c r="BO71" s="22">
        <f>COUNTIF(Reporte_Consolidación_2022___Copy[[#This Row],[Estado PPT Programa Docentes]],"Realizada")</f>
        <v>1</v>
      </c>
      <c r="BP71" s="22">
        <f>COUNTIF(Reporte_Consolidación_2022___Copy[[#This Row],[Estado Encuesta Docentes]],"Realizada")</f>
        <v>1</v>
      </c>
      <c r="BQ71" s="22">
        <f>COUNTIF(Reporte_Consolidación_2022___Copy[[#This Row],[Estado Taller PC Docentes]],"Realizada")</f>
        <v>1</v>
      </c>
      <c r="BR71" s="22">
        <f>COUNTIF(Reporte_Consolidación_2022___Copy[[#This Row],[Estado Encuesta Estudiantes]],"Realizada")</f>
        <v>1</v>
      </c>
      <c r="BS71" s="22">
        <f>COUNTIF(Reporte_Consolidación_2022___Copy[[#This Row],[Estado Infraestructura]],"Realizada")</f>
        <v>1</v>
      </c>
      <c r="BT71" s="22">
        <f>COUNTIF(Reporte_Consolidación_2022___Copy[[#This Row],[Estado Entrevista Líder Área Informática]],"Realizada")</f>
        <v>1</v>
      </c>
      <c r="BU71" s="22">
        <f>IF(Reporte_Consolidación_2022___Copy[[#This Row],[Estado Obs Aula]]="Realizada",1,IF(Reporte_Consolidación_2022___Copy[[#This Row],[Estado Obs Aula]]="NO aplica fichas",1,0))</f>
        <v>1</v>
      </c>
      <c r="BV71" s="22">
        <f>COUNTIF(Reporte_Consolidación_2022___Copy[[#This Row],[Estado Recolección Documental]],"Realizada")</f>
        <v>1</v>
      </c>
      <c r="BX71" s="7">
        <f>COUNTIF(Reporte_Consolidación_2022___Copy[[#This Row],[Nombre Coordinadora]:[Estado Recolección Documental]],"Realizada")</f>
        <v>11</v>
      </c>
      <c r="BY71" s="9">
        <f t="shared" si="1"/>
        <v>0.91666666666666663</v>
      </c>
      <c r="BZ71" s="7">
        <f>IF(Reporte_Consolidación_2022___Copy[[#This Row],[Fecha Visita Día 1]]&gt;=DATE(2022,6,22),1,IF(Reporte_Consolidación_2022___Copy[[#This Row],[Fecha Visita Día 1]]="",2,0))</f>
        <v>0</v>
      </c>
      <c r="CA71" s="7">
        <f>IF(Reporte_Consolidación_2022___Copy[[#This Row],[Fecha Visita Día 2]]&gt;=DATE(2022,6,22),1,IF(Reporte_Consolidación_2022___Copy[[#This Row],[Fecha Visita Día 2]]="",2,0))</f>
        <v>0</v>
      </c>
    </row>
    <row r="72" spans="1:79" x14ac:dyDescent="0.2">
      <c r="A72" s="1" t="s">
        <v>680</v>
      </c>
      <c r="B72" s="1" t="s">
        <v>22</v>
      </c>
      <c r="C72" s="1" t="s">
        <v>240</v>
      </c>
      <c r="D72" s="1" t="s">
        <v>33</v>
      </c>
      <c r="E72" s="1" t="s">
        <v>241</v>
      </c>
      <c r="F72" s="1" t="s">
        <v>242</v>
      </c>
      <c r="G72" s="6">
        <v>113001002057</v>
      </c>
      <c r="H72">
        <v>120</v>
      </c>
      <c r="I72" s="4">
        <v>44669</v>
      </c>
      <c r="J72" s="5">
        <v>0.1875</v>
      </c>
      <c r="K72" s="1" t="s">
        <v>0</v>
      </c>
      <c r="L72" s="1"/>
      <c r="M72" s="4">
        <v>44700</v>
      </c>
      <c r="N72" s="4">
        <v>44701</v>
      </c>
      <c r="O72" s="1"/>
      <c r="P72" s="4">
        <v>44693</v>
      </c>
      <c r="Q72" s="1" t="s">
        <v>0</v>
      </c>
      <c r="R72" s="4">
        <v>44683</v>
      </c>
      <c r="S72" s="1" t="s">
        <v>0</v>
      </c>
      <c r="T72" s="4">
        <v>44693</v>
      </c>
      <c r="U72" s="1" t="s">
        <v>0</v>
      </c>
      <c r="V72" s="4">
        <v>44700</v>
      </c>
      <c r="W72" s="1" t="s">
        <v>0</v>
      </c>
      <c r="X72" s="4">
        <v>44683</v>
      </c>
      <c r="Y72" s="1" t="s">
        <v>0</v>
      </c>
      <c r="Z72" s="4">
        <v>44700</v>
      </c>
      <c r="AA72" s="1" t="s">
        <v>0</v>
      </c>
      <c r="AB72" s="4">
        <v>44700</v>
      </c>
      <c r="AC72" s="1" t="s">
        <v>0</v>
      </c>
      <c r="AD72" s="4">
        <v>44693</v>
      </c>
      <c r="AE72" s="1" t="s">
        <v>0</v>
      </c>
      <c r="AF72" s="4">
        <v>44693</v>
      </c>
      <c r="AG72" s="1" t="s">
        <v>0</v>
      </c>
      <c r="AH72" s="4"/>
      <c r="AI72" s="1" t="s">
        <v>116</v>
      </c>
      <c r="AJ72" s="4">
        <v>44693</v>
      </c>
      <c r="AK72" s="1" t="s">
        <v>0</v>
      </c>
      <c r="AL72" s="1" t="s">
        <v>185</v>
      </c>
      <c r="AM72" s="1" t="s">
        <v>243</v>
      </c>
      <c r="AN72" s="5">
        <v>44720.037499999999</v>
      </c>
      <c r="AO72" s="1" t="s">
        <v>1058</v>
      </c>
      <c r="AP72" s="1" t="s">
        <v>27</v>
      </c>
      <c r="AQ72" s="1" t="s">
        <v>639</v>
      </c>
      <c r="AR72" s="1" t="s">
        <v>27</v>
      </c>
      <c r="AS72" t="s">
        <v>639</v>
      </c>
      <c r="AT72" s="1" t="s">
        <v>27</v>
      </c>
      <c r="AU72" t="s">
        <v>639</v>
      </c>
      <c r="AV72">
        <v>108</v>
      </c>
      <c r="AW72" t="s">
        <v>639</v>
      </c>
      <c r="AX72">
        <v>30</v>
      </c>
      <c r="AY72" t="s">
        <v>639</v>
      </c>
      <c r="AZ72" s="1" t="s">
        <v>27</v>
      </c>
      <c r="BA72" t="s">
        <v>639</v>
      </c>
      <c r="BB72" s="1" t="s">
        <v>27</v>
      </c>
      <c r="BC72" t="s">
        <v>639</v>
      </c>
      <c r="BG72" s="1" t="s">
        <v>243</v>
      </c>
      <c r="BH72" s="5">
        <v>44720.037499999999</v>
      </c>
      <c r="BI72" s="1" t="s">
        <v>22</v>
      </c>
      <c r="BJ72" s="5">
        <v>44715.786111111112</v>
      </c>
      <c r="BK72" s="22">
        <f>COUNTIF(Reporte_Consolidación_2022___Copy[[#This Row],[Estado llamada]],"Realizada")</f>
        <v>1</v>
      </c>
      <c r="BL72" s="22">
        <f>COUNTIF(Reporte_Consolidación_2022___Copy[[#This Row],[Estado RID]],"Realizada")</f>
        <v>1</v>
      </c>
      <c r="BM72" s="22">
        <f>COUNTIF(Reporte_Consolidación_2022___Copy[[#This Row],[Estado Encuesta Directivos]],"Realizada")</f>
        <v>1</v>
      </c>
      <c r="BN72" s="22">
        <f>COUNTIF(Reporte_Consolidación_2022___Copy[[#This Row],[Estado PPT Programa Directivos]],"Realizada")</f>
        <v>1</v>
      </c>
      <c r="BO72" s="22">
        <f>COUNTIF(Reporte_Consolidación_2022___Copy[[#This Row],[Estado PPT Programa Docentes]],"Realizada")</f>
        <v>1</v>
      </c>
      <c r="BP72" s="22">
        <f>COUNTIF(Reporte_Consolidación_2022___Copy[[#This Row],[Estado Encuesta Docentes]],"Realizada")</f>
        <v>1</v>
      </c>
      <c r="BQ72" s="22">
        <f>COUNTIF(Reporte_Consolidación_2022___Copy[[#This Row],[Estado Taller PC Docentes]],"Realizada")</f>
        <v>1</v>
      </c>
      <c r="BR72" s="22">
        <f>COUNTIF(Reporte_Consolidación_2022___Copy[[#This Row],[Estado Encuesta Estudiantes]],"Realizada")</f>
        <v>1</v>
      </c>
      <c r="BS72" s="22">
        <f>COUNTIF(Reporte_Consolidación_2022___Copy[[#This Row],[Estado Infraestructura]],"Realizada")</f>
        <v>1</v>
      </c>
      <c r="BT72" s="22">
        <f>COUNTIF(Reporte_Consolidación_2022___Copy[[#This Row],[Estado Entrevista Líder Área Informática]],"Realizada")</f>
        <v>1</v>
      </c>
      <c r="BU72" s="22">
        <f>IF(Reporte_Consolidación_2022___Copy[[#This Row],[Estado Obs Aula]]="Realizada",1,IF(Reporte_Consolidación_2022___Copy[[#This Row],[Estado Obs Aula]]="NO aplica fichas",1,0))</f>
        <v>1</v>
      </c>
      <c r="BV72" s="22">
        <f>COUNTIF(Reporte_Consolidación_2022___Copy[[#This Row],[Estado Recolección Documental]],"Realizada")</f>
        <v>1</v>
      </c>
      <c r="BX72" s="7">
        <f>COUNTIF(Reporte_Consolidación_2022___Copy[[#This Row],[Nombre Coordinadora]:[Estado Recolección Documental]],"Realizada")</f>
        <v>11</v>
      </c>
      <c r="BY72" s="9">
        <f t="shared" si="1"/>
        <v>0.91666666666666663</v>
      </c>
      <c r="BZ72" s="7">
        <f>IF(Reporte_Consolidación_2022___Copy[[#This Row],[Fecha Visita Día 1]]&gt;=DATE(2022,6,22),1,IF(Reporte_Consolidación_2022___Copy[[#This Row],[Fecha Visita Día 1]]="",2,0))</f>
        <v>0</v>
      </c>
      <c r="CA72" s="7">
        <f>IF(Reporte_Consolidación_2022___Copy[[#This Row],[Fecha Visita Día 2]]&gt;=DATE(2022,6,22),1,IF(Reporte_Consolidación_2022___Copy[[#This Row],[Fecha Visita Día 2]]="",2,0))</f>
        <v>0</v>
      </c>
    </row>
    <row r="73" spans="1:79" x14ac:dyDescent="0.2">
      <c r="A73" s="1" t="s">
        <v>680</v>
      </c>
      <c r="B73" s="1" t="s">
        <v>22</v>
      </c>
      <c r="C73" s="1" t="s">
        <v>240</v>
      </c>
      <c r="D73" s="1" t="s">
        <v>33</v>
      </c>
      <c r="E73" s="1" t="s">
        <v>241</v>
      </c>
      <c r="F73" s="1" t="s">
        <v>244</v>
      </c>
      <c r="G73" s="6">
        <v>113001000879</v>
      </c>
      <c r="H73">
        <v>121</v>
      </c>
      <c r="I73" s="4">
        <v>44664</v>
      </c>
      <c r="J73" s="5">
        <v>8.680555555555558E-2</v>
      </c>
      <c r="K73" s="1" t="s">
        <v>0</v>
      </c>
      <c r="L73" s="1"/>
      <c r="M73" s="4">
        <v>44673</v>
      </c>
      <c r="N73" s="4">
        <v>44676</v>
      </c>
      <c r="O73" s="1"/>
      <c r="P73" s="4">
        <v>44673</v>
      </c>
      <c r="Q73" s="1" t="s">
        <v>0</v>
      </c>
      <c r="R73" s="4">
        <v>44673</v>
      </c>
      <c r="S73" s="1" t="s">
        <v>0</v>
      </c>
      <c r="T73" s="4">
        <v>44673</v>
      </c>
      <c r="U73" s="1" t="s">
        <v>0</v>
      </c>
      <c r="V73" s="4">
        <v>44676</v>
      </c>
      <c r="W73" s="1" t="s">
        <v>0</v>
      </c>
      <c r="X73" s="4">
        <v>44673</v>
      </c>
      <c r="Y73" s="1" t="s">
        <v>0</v>
      </c>
      <c r="Z73" s="4">
        <v>44676</v>
      </c>
      <c r="AA73" s="1" t="s">
        <v>0</v>
      </c>
      <c r="AB73" s="4">
        <v>44673</v>
      </c>
      <c r="AC73" s="1" t="s">
        <v>0</v>
      </c>
      <c r="AD73" s="4">
        <v>44673</v>
      </c>
      <c r="AE73" s="1" t="s">
        <v>0</v>
      </c>
      <c r="AF73" s="4">
        <v>44673</v>
      </c>
      <c r="AG73" s="1" t="s">
        <v>0</v>
      </c>
      <c r="AH73" s="4"/>
      <c r="AI73" s="1" t="s">
        <v>116</v>
      </c>
      <c r="AJ73" s="4">
        <v>44676</v>
      </c>
      <c r="AK73" s="1" t="s">
        <v>0</v>
      </c>
      <c r="AL73" s="1" t="s">
        <v>185</v>
      </c>
      <c r="AM73" s="1" t="s">
        <v>22</v>
      </c>
      <c r="AN73" s="5">
        <v>44718.430555555555</v>
      </c>
      <c r="AO73" s="1" t="s">
        <v>693</v>
      </c>
      <c r="AP73" s="1" t="s">
        <v>27</v>
      </c>
      <c r="AQ73" s="1" t="s">
        <v>639</v>
      </c>
      <c r="AR73" s="1" t="s">
        <v>27</v>
      </c>
      <c r="AS73" t="s">
        <v>639</v>
      </c>
      <c r="AT73" s="1" t="s">
        <v>27</v>
      </c>
      <c r="AU73" t="s">
        <v>639</v>
      </c>
      <c r="AV73">
        <v>129</v>
      </c>
      <c r="AW73" t="s">
        <v>639</v>
      </c>
      <c r="AX73">
        <v>27</v>
      </c>
      <c r="AY73" t="s">
        <v>639</v>
      </c>
      <c r="AZ73" s="1" t="s">
        <v>27</v>
      </c>
      <c r="BA73" t="s">
        <v>639</v>
      </c>
      <c r="BB73" s="1" t="s">
        <v>27</v>
      </c>
      <c r="BC73" t="s">
        <v>639</v>
      </c>
      <c r="BF73" t="s">
        <v>991</v>
      </c>
      <c r="BG73" s="1" t="s">
        <v>243</v>
      </c>
      <c r="BH73" s="5">
        <v>44717.924305555556</v>
      </c>
      <c r="BI73" s="1" t="s">
        <v>22</v>
      </c>
      <c r="BJ73" s="5">
        <v>44718.430555555555</v>
      </c>
      <c r="BK73" s="22">
        <f>COUNTIF(Reporte_Consolidación_2022___Copy[[#This Row],[Estado llamada]],"Realizada")</f>
        <v>1</v>
      </c>
      <c r="BL73" s="22">
        <f>COUNTIF(Reporte_Consolidación_2022___Copy[[#This Row],[Estado RID]],"Realizada")</f>
        <v>1</v>
      </c>
      <c r="BM73" s="22">
        <f>COUNTIF(Reporte_Consolidación_2022___Copy[[#This Row],[Estado Encuesta Directivos]],"Realizada")</f>
        <v>1</v>
      </c>
      <c r="BN73" s="22">
        <f>COUNTIF(Reporte_Consolidación_2022___Copy[[#This Row],[Estado PPT Programa Directivos]],"Realizada")</f>
        <v>1</v>
      </c>
      <c r="BO73" s="22">
        <f>COUNTIF(Reporte_Consolidación_2022___Copy[[#This Row],[Estado PPT Programa Docentes]],"Realizada")</f>
        <v>1</v>
      </c>
      <c r="BP73" s="22">
        <f>COUNTIF(Reporte_Consolidación_2022___Copy[[#This Row],[Estado Encuesta Docentes]],"Realizada")</f>
        <v>1</v>
      </c>
      <c r="BQ73" s="22">
        <f>COUNTIF(Reporte_Consolidación_2022___Copy[[#This Row],[Estado Taller PC Docentes]],"Realizada")</f>
        <v>1</v>
      </c>
      <c r="BR73" s="22">
        <f>COUNTIF(Reporte_Consolidación_2022___Copy[[#This Row],[Estado Encuesta Estudiantes]],"Realizada")</f>
        <v>1</v>
      </c>
      <c r="BS73" s="22">
        <f>COUNTIF(Reporte_Consolidación_2022___Copy[[#This Row],[Estado Infraestructura]],"Realizada")</f>
        <v>1</v>
      </c>
      <c r="BT73" s="22">
        <f>COUNTIF(Reporte_Consolidación_2022___Copy[[#This Row],[Estado Entrevista Líder Área Informática]],"Realizada")</f>
        <v>1</v>
      </c>
      <c r="BU73" s="22">
        <f>IF(Reporte_Consolidación_2022___Copy[[#This Row],[Estado Obs Aula]]="Realizada",1,IF(Reporte_Consolidación_2022___Copy[[#This Row],[Estado Obs Aula]]="NO aplica fichas",1,0))</f>
        <v>1</v>
      </c>
      <c r="BV73" s="22">
        <f>COUNTIF(Reporte_Consolidación_2022___Copy[[#This Row],[Estado Recolección Documental]],"Realizada")</f>
        <v>1</v>
      </c>
      <c r="BX73" s="7">
        <f>COUNTIF(Reporte_Consolidación_2022___Copy[[#This Row],[Nombre Coordinadora]:[Estado Recolección Documental]],"Realizada")</f>
        <v>11</v>
      </c>
      <c r="BY73" s="9">
        <f t="shared" si="1"/>
        <v>0.91666666666666663</v>
      </c>
      <c r="BZ73" s="7">
        <f>IF(Reporte_Consolidación_2022___Copy[[#This Row],[Fecha Visita Día 1]]&gt;=DATE(2022,6,22),1,IF(Reporte_Consolidación_2022___Copy[[#This Row],[Fecha Visita Día 1]]="",2,0))</f>
        <v>0</v>
      </c>
      <c r="CA73" s="7">
        <f>IF(Reporte_Consolidación_2022___Copy[[#This Row],[Fecha Visita Día 2]]&gt;=DATE(2022,6,22),1,IF(Reporte_Consolidación_2022___Copy[[#This Row],[Fecha Visita Día 2]]="",2,0))</f>
        <v>0</v>
      </c>
    </row>
    <row r="74" spans="1:79" x14ac:dyDescent="0.2">
      <c r="A74" s="1" t="s">
        <v>680</v>
      </c>
      <c r="B74" s="1" t="s">
        <v>22</v>
      </c>
      <c r="C74" s="1" t="s">
        <v>240</v>
      </c>
      <c r="D74" s="1" t="s">
        <v>33</v>
      </c>
      <c r="E74" s="1" t="s">
        <v>241</v>
      </c>
      <c r="F74" s="1" t="s">
        <v>245</v>
      </c>
      <c r="G74" s="6">
        <v>213001002809</v>
      </c>
      <c r="H74">
        <v>122</v>
      </c>
      <c r="I74" s="4">
        <v>44664</v>
      </c>
      <c r="J74" s="5">
        <v>9.5138888888888884E-2</v>
      </c>
      <c r="K74" s="1" t="s">
        <v>0</v>
      </c>
      <c r="L74" s="1"/>
      <c r="M74" s="4">
        <v>44683</v>
      </c>
      <c r="N74" s="4">
        <v>44687</v>
      </c>
      <c r="O74" s="1"/>
      <c r="P74" s="4">
        <v>44683</v>
      </c>
      <c r="Q74" s="1" t="s">
        <v>0</v>
      </c>
      <c r="R74" s="4">
        <v>44687</v>
      </c>
      <c r="S74" s="1" t="s">
        <v>0</v>
      </c>
      <c r="T74" s="4">
        <v>44683</v>
      </c>
      <c r="U74" s="1" t="s">
        <v>0</v>
      </c>
      <c r="V74" s="4">
        <v>44687</v>
      </c>
      <c r="W74" s="1" t="s">
        <v>0</v>
      </c>
      <c r="X74" s="4">
        <v>44683</v>
      </c>
      <c r="Y74" s="1" t="s">
        <v>0</v>
      </c>
      <c r="Z74" s="4">
        <v>44687</v>
      </c>
      <c r="AA74" s="1" t="s">
        <v>0</v>
      </c>
      <c r="AB74" s="4">
        <v>44683</v>
      </c>
      <c r="AC74" s="1" t="s">
        <v>0</v>
      </c>
      <c r="AD74" s="4">
        <v>44683</v>
      </c>
      <c r="AE74" s="1" t="s">
        <v>0</v>
      </c>
      <c r="AF74" s="4">
        <v>44683</v>
      </c>
      <c r="AG74" s="1" t="s">
        <v>0</v>
      </c>
      <c r="AH74" s="4"/>
      <c r="AI74" s="1" t="s">
        <v>116</v>
      </c>
      <c r="AJ74" s="4">
        <v>44683</v>
      </c>
      <c r="AK74" s="1" t="s">
        <v>0</v>
      </c>
      <c r="AL74" s="1" t="s">
        <v>185</v>
      </c>
      <c r="AM74" s="1" t="s">
        <v>22</v>
      </c>
      <c r="AN74" s="5">
        <v>44719.859722222223</v>
      </c>
      <c r="AO74" s="1" t="s">
        <v>992</v>
      </c>
      <c r="AP74" s="1" t="s">
        <v>27</v>
      </c>
      <c r="AQ74" s="1" t="s">
        <v>639</v>
      </c>
      <c r="AR74" s="1" t="s">
        <v>27</v>
      </c>
      <c r="AS74" t="s">
        <v>639</v>
      </c>
      <c r="AT74" s="1" t="s">
        <v>27</v>
      </c>
      <c r="AU74" t="s">
        <v>639</v>
      </c>
      <c r="AV74">
        <v>85</v>
      </c>
      <c r="AW74" t="s">
        <v>639</v>
      </c>
      <c r="AX74">
        <v>12</v>
      </c>
      <c r="AY74" t="s">
        <v>639</v>
      </c>
      <c r="AZ74" s="1" t="s">
        <v>27</v>
      </c>
      <c r="BA74" t="s">
        <v>639</v>
      </c>
      <c r="BB74" s="1" t="s">
        <v>27</v>
      </c>
      <c r="BC74" t="s">
        <v>639</v>
      </c>
      <c r="BG74" s="1" t="s">
        <v>243</v>
      </c>
      <c r="BH74" s="5">
        <v>44715.713194444441</v>
      </c>
      <c r="BI74" s="1" t="s">
        <v>22</v>
      </c>
      <c r="BJ74" s="5">
        <v>44719.859722222223</v>
      </c>
      <c r="BK74" s="22">
        <f>COUNTIF(Reporte_Consolidación_2022___Copy[[#This Row],[Estado llamada]],"Realizada")</f>
        <v>1</v>
      </c>
      <c r="BL74" s="22">
        <f>COUNTIF(Reporte_Consolidación_2022___Copy[[#This Row],[Estado RID]],"Realizada")</f>
        <v>1</v>
      </c>
      <c r="BM74" s="22">
        <f>COUNTIF(Reporte_Consolidación_2022___Copy[[#This Row],[Estado Encuesta Directivos]],"Realizada")</f>
        <v>1</v>
      </c>
      <c r="BN74" s="22">
        <f>COUNTIF(Reporte_Consolidación_2022___Copy[[#This Row],[Estado PPT Programa Directivos]],"Realizada")</f>
        <v>1</v>
      </c>
      <c r="BO74" s="22">
        <f>COUNTIF(Reporte_Consolidación_2022___Copy[[#This Row],[Estado PPT Programa Docentes]],"Realizada")</f>
        <v>1</v>
      </c>
      <c r="BP74" s="22">
        <f>COUNTIF(Reporte_Consolidación_2022___Copy[[#This Row],[Estado Encuesta Docentes]],"Realizada")</f>
        <v>1</v>
      </c>
      <c r="BQ74" s="22">
        <f>COUNTIF(Reporte_Consolidación_2022___Copy[[#This Row],[Estado Taller PC Docentes]],"Realizada")</f>
        <v>1</v>
      </c>
      <c r="BR74" s="22">
        <f>COUNTIF(Reporte_Consolidación_2022___Copy[[#This Row],[Estado Encuesta Estudiantes]],"Realizada")</f>
        <v>1</v>
      </c>
      <c r="BS74" s="22">
        <f>COUNTIF(Reporte_Consolidación_2022___Copy[[#This Row],[Estado Infraestructura]],"Realizada")</f>
        <v>1</v>
      </c>
      <c r="BT74" s="22">
        <f>COUNTIF(Reporte_Consolidación_2022___Copy[[#This Row],[Estado Entrevista Líder Área Informática]],"Realizada")</f>
        <v>1</v>
      </c>
      <c r="BU74" s="22">
        <f>IF(Reporte_Consolidación_2022___Copy[[#This Row],[Estado Obs Aula]]="Realizada",1,IF(Reporte_Consolidación_2022___Copy[[#This Row],[Estado Obs Aula]]="NO aplica fichas",1,0))</f>
        <v>1</v>
      </c>
      <c r="BV74" s="22">
        <f>COUNTIF(Reporte_Consolidación_2022___Copy[[#This Row],[Estado Recolección Documental]],"Realizada")</f>
        <v>1</v>
      </c>
      <c r="BX74" s="7">
        <f>COUNTIF(Reporte_Consolidación_2022___Copy[[#This Row],[Nombre Coordinadora]:[Estado Recolección Documental]],"Realizada")</f>
        <v>11</v>
      </c>
      <c r="BY74" s="9">
        <f t="shared" si="1"/>
        <v>0.91666666666666663</v>
      </c>
      <c r="BZ74" s="7">
        <f>IF(Reporte_Consolidación_2022___Copy[[#This Row],[Fecha Visita Día 1]]&gt;=DATE(2022,6,22),1,IF(Reporte_Consolidación_2022___Copy[[#This Row],[Fecha Visita Día 1]]="",2,0))</f>
        <v>0</v>
      </c>
      <c r="CA74" s="7">
        <f>IF(Reporte_Consolidación_2022___Copy[[#This Row],[Fecha Visita Día 2]]&gt;=DATE(2022,6,22),1,IF(Reporte_Consolidación_2022___Copy[[#This Row],[Fecha Visita Día 2]]="",2,0))</f>
        <v>0</v>
      </c>
    </row>
    <row r="75" spans="1:79" x14ac:dyDescent="0.2">
      <c r="A75" s="1" t="s">
        <v>680</v>
      </c>
      <c r="B75" s="1" t="s">
        <v>22</v>
      </c>
      <c r="C75" s="1" t="s">
        <v>240</v>
      </c>
      <c r="D75" s="1" t="s">
        <v>33</v>
      </c>
      <c r="E75" s="1" t="s">
        <v>241</v>
      </c>
      <c r="F75" s="1" t="s">
        <v>37</v>
      </c>
      <c r="G75" s="6">
        <v>113001013814</v>
      </c>
      <c r="H75">
        <v>123</v>
      </c>
      <c r="I75" s="4">
        <v>44669</v>
      </c>
      <c r="J75" s="5">
        <v>0.20833333333333326</v>
      </c>
      <c r="K75" s="1" t="s">
        <v>0</v>
      </c>
      <c r="L75" s="1"/>
      <c r="M75" s="4">
        <v>44707</v>
      </c>
      <c r="N75" s="4">
        <v>44708</v>
      </c>
      <c r="O75" s="1"/>
      <c r="P75" s="4">
        <v>44690</v>
      </c>
      <c r="Q75" s="1" t="s">
        <v>0</v>
      </c>
      <c r="R75" s="4">
        <v>44690</v>
      </c>
      <c r="S75" s="1" t="s">
        <v>0</v>
      </c>
      <c r="T75" s="4">
        <v>44690</v>
      </c>
      <c r="U75" s="1" t="s">
        <v>0</v>
      </c>
      <c r="V75" s="4">
        <v>44719</v>
      </c>
      <c r="W75" s="1" t="s">
        <v>0</v>
      </c>
      <c r="X75" s="4">
        <v>44690</v>
      </c>
      <c r="Y75" s="1" t="s">
        <v>0</v>
      </c>
      <c r="Z75" s="4">
        <v>44719</v>
      </c>
      <c r="AA75" s="1" t="s">
        <v>0</v>
      </c>
      <c r="AB75" s="4">
        <v>44707</v>
      </c>
      <c r="AC75" s="1" t="s">
        <v>0</v>
      </c>
      <c r="AD75" s="4">
        <v>44690</v>
      </c>
      <c r="AE75" s="1" t="s">
        <v>0</v>
      </c>
      <c r="AF75" s="4">
        <v>44690</v>
      </c>
      <c r="AG75" s="1" t="s">
        <v>0</v>
      </c>
      <c r="AH75" s="4"/>
      <c r="AI75" s="1" t="s">
        <v>116</v>
      </c>
      <c r="AJ75" s="4">
        <v>44690</v>
      </c>
      <c r="AK75" s="1" t="s">
        <v>0</v>
      </c>
      <c r="AL75" s="1" t="s">
        <v>185</v>
      </c>
      <c r="AM75" s="1" t="s">
        <v>243</v>
      </c>
      <c r="AN75" s="5">
        <v>44720.036805555559</v>
      </c>
      <c r="AO75" s="1" t="s">
        <v>1069</v>
      </c>
      <c r="AP75" s="1" t="s">
        <v>27</v>
      </c>
      <c r="AQ75" s="1" t="s">
        <v>639</v>
      </c>
      <c r="AR75" s="1" t="s">
        <v>27</v>
      </c>
      <c r="AS75" t="s">
        <v>639</v>
      </c>
      <c r="AT75" s="1" t="s">
        <v>27</v>
      </c>
      <c r="AU75" t="s">
        <v>639</v>
      </c>
      <c r="AV75">
        <v>71</v>
      </c>
      <c r="AW75" t="s">
        <v>639</v>
      </c>
      <c r="AX75">
        <v>12</v>
      </c>
      <c r="AY75" t="s">
        <v>639</v>
      </c>
      <c r="AZ75" s="1" t="s">
        <v>27</v>
      </c>
      <c r="BA75" t="s">
        <v>639</v>
      </c>
      <c r="BB75" s="1" t="s">
        <v>27</v>
      </c>
      <c r="BC75" t="s">
        <v>639</v>
      </c>
      <c r="BG75" s="1" t="s">
        <v>243</v>
      </c>
      <c r="BH75" s="5">
        <v>44720.036805555559</v>
      </c>
      <c r="BI75" s="1" t="s">
        <v>22</v>
      </c>
      <c r="BJ75" s="5">
        <v>44717.803472222222</v>
      </c>
      <c r="BK75" s="22">
        <f>COUNTIF(Reporte_Consolidación_2022___Copy[[#This Row],[Estado llamada]],"Realizada")</f>
        <v>1</v>
      </c>
      <c r="BL75" s="22">
        <f>COUNTIF(Reporte_Consolidación_2022___Copy[[#This Row],[Estado RID]],"Realizada")</f>
        <v>1</v>
      </c>
      <c r="BM75" s="22">
        <f>COUNTIF(Reporte_Consolidación_2022___Copy[[#This Row],[Estado Encuesta Directivos]],"Realizada")</f>
        <v>1</v>
      </c>
      <c r="BN75" s="22">
        <f>COUNTIF(Reporte_Consolidación_2022___Copy[[#This Row],[Estado PPT Programa Directivos]],"Realizada")</f>
        <v>1</v>
      </c>
      <c r="BO75" s="22">
        <f>COUNTIF(Reporte_Consolidación_2022___Copy[[#This Row],[Estado PPT Programa Docentes]],"Realizada")</f>
        <v>1</v>
      </c>
      <c r="BP75" s="22">
        <f>COUNTIF(Reporte_Consolidación_2022___Copy[[#This Row],[Estado Encuesta Docentes]],"Realizada")</f>
        <v>1</v>
      </c>
      <c r="BQ75" s="22">
        <f>COUNTIF(Reporte_Consolidación_2022___Copy[[#This Row],[Estado Taller PC Docentes]],"Realizada")</f>
        <v>1</v>
      </c>
      <c r="BR75" s="22">
        <f>COUNTIF(Reporte_Consolidación_2022___Copy[[#This Row],[Estado Encuesta Estudiantes]],"Realizada")</f>
        <v>1</v>
      </c>
      <c r="BS75" s="22">
        <f>COUNTIF(Reporte_Consolidación_2022___Copy[[#This Row],[Estado Infraestructura]],"Realizada")</f>
        <v>1</v>
      </c>
      <c r="BT75" s="22">
        <f>COUNTIF(Reporte_Consolidación_2022___Copy[[#This Row],[Estado Entrevista Líder Área Informática]],"Realizada")</f>
        <v>1</v>
      </c>
      <c r="BU75" s="22">
        <f>IF(Reporte_Consolidación_2022___Copy[[#This Row],[Estado Obs Aula]]="Realizada",1,IF(Reporte_Consolidación_2022___Copy[[#This Row],[Estado Obs Aula]]="NO aplica fichas",1,0))</f>
        <v>1</v>
      </c>
      <c r="BV75" s="22">
        <f>COUNTIF(Reporte_Consolidación_2022___Copy[[#This Row],[Estado Recolección Documental]],"Realizada")</f>
        <v>1</v>
      </c>
      <c r="BX75" s="7">
        <f>COUNTIF(Reporte_Consolidación_2022___Copy[[#This Row],[Nombre Coordinadora]:[Estado Recolección Documental]],"Realizada")</f>
        <v>11</v>
      </c>
      <c r="BY75" s="9">
        <f t="shared" si="1"/>
        <v>0.91666666666666663</v>
      </c>
      <c r="BZ75" s="7">
        <f>IF(Reporte_Consolidación_2022___Copy[[#This Row],[Fecha Visita Día 1]]&gt;=DATE(2022,6,22),1,IF(Reporte_Consolidación_2022___Copy[[#This Row],[Fecha Visita Día 1]]="",2,0))</f>
        <v>0</v>
      </c>
      <c r="CA75" s="7">
        <f>IF(Reporte_Consolidación_2022___Copy[[#This Row],[Fecha Visita Día 2]]&gt;=DATE(2022,6,22),1,IF(Reporte_Consolidación_2022___Copy[[#This Row],[Fecha Visita Día 2]]="",2,0))</f>
        <v>0</v>
      </c>
    </row>
    <row r="76" spans="1:79" x14ac:dyDescent="0.2">
      <c r="A76" s="1" t="s">
        <v>680</v>
      </c>
      <c r="B76" s="1" t="s">
        <v>22</v>
      </c>
      <c r="C76" s="1" t="s">
        <v>240</v>
      </c>
      <c r="D76" s="1" t="s">
        <v>33</v>
      </c>
      <c r="E76" s="1" t="s">
        <v>241</v>
      </c>
      <c r="F76" s="1" t="s">
        <v>246</v>
      </c>
      <c r="G76" s="6">
        <v>213001027020</v>
      </c>
      <c r="H76">
        <v>124</v>
      </c>
      <c r="I76" s="4">
        <v>44664</v>
      </c>
      <c r="J76" s="5">
        <v>0.10069444444444442</v>
      </c>
      <c r="K76" s="1" t="s">
        <v>0</v>
      </c>
      <c r="L76" s="1"/>
      <c r="M76" s="4">
        <v>44691</v>
      </c>
      <c r="N76" s="4">
        <v>44692</v>
      </c>
      <c r="O76" s="1"/>
      <c r="P76" s="4">
        <v>44691</v>
      </c>
      <c r="Q76" s="1" t="s">
        <v>0</v>
      </c>
      <c r="R76" s="4">
        <v>44691</v>
      </c>
      <c r="S76" s="1" t="s">
        <v>0</v>
      </c>
      <c r="T76" s="4">
        <v>44691</v>
      </c>
      <c r="U76" s="1" t="s">
        <v>0</v>
      </c>
      <c r="V76" s="4">
        <v>44691</v>
      </c>
      <c r="W76" s="1" t="s">
        <v>0</v>
      </c>
      <c r="X76" s="4">
        <v>44691</v>
      </c>
      <c r="Y76" s="1" t="s">
        <v>0</v>
      </c>
      <c r="Z76" s="4">
        <v>44691</v>
      </c>
      <c r="AA76" s="1" t="s">
        <v>0</v>
      </c>
      <c r="AB76" s="4">
        <v>44692</v>
      </c>
      <c r="AC76" s="1" t="s">
        <v>0</v>
      </c>
      <c r="AD76" s="4">
        <v>44691</v>
      </c>
      <c r="AE76" s="1" t="s">
        <v>0</v>
      </c>
      <c r="AF76" s="4">
        <v>44691</v>
      </c>
      <c r="AG76" s="1" t="s">
        <v>0</v>
      </c>
      <c r="AH76" s="4"/>
      <c r="AI76" s="1" t="s">
        <v>116</v>
      </c>
      <c r="AJ76" s="4">
        <v>44691</v>
      </c>
      <c r="AK76" s="1" t="s">
        <v>0</v>
      </c>
      <c r="AL76" s="1" t="s">
        <v>185</v>
      </c>
      <c r="AM76" s="1" t="s">
        <v>243</v>
      </c>
      <c r="AN76" s="5">
        <v>44720.036805555559</v>
      </c>
      <c r="AO76" s="1" t="s">
        <v>993</v>
      </c>
      <c r="AP76" s="1" t="s">
        <v>27</v>
      </c>
      <c r="AQ76" s="1" t="s">
        <v>639</v>
      </c>
      <c r="AR76" s="1" t="s">
        <v>27</v>
      </c>
      <c r="AS76" t="s">
        <v>639</v>
      </c>
      <c r="AT76" s="1" t="s">
        <v>27</v>
      </c>
      <c r="AU76" t="s">
        <v>639</v>
      </c>
      <c r="AV76">
        <v>50</v>
      </c>
      <c r="AW76" t="s">
        <v>639</v>
      </c>
      <c r="AX76">
        <v>10</v>
      </c>
      <c r="AY76" t="s">
        <v>639</v>
      </c>
      <c r="AZ76" s="1" t="s">
        <v>27</v>
      </c>
      <c r="BA76" t="s">
        <v>639</v>
      </c>
      <c r="BB76" s="1" t="s">
        <v>27</v>
      </c>
      <c r="BC76" t="s">
        <v>639</v>
      </c>
      <c r="BG76" s="1" t="s">
        <v>243</v>
      </c>
      <c r="BH76" s="5">
        <v>44720.036805555559</v>
      </c>
      <c r="BI76" s="1" t="s">
        <v>22</v>
      </c>
      <c r="BJ76" s="5">
        <v>44718.430555555555</v>
      </c>
      <c r="BK76" s="22">
        <f>COUNTIF(Reporte_Consolidación_2022___Copy[[#This Row],[Estado llamada]],"Realizada")</f>
        <v>1</v>
      </c>
      <c r="BL76" s="22">
        <f>COUNTIF(Reporte_Consolidación_2022___Copy[[#This Row],[Estado RID]],"Realizada")</f>
        <v>1</v>
      </c>
      <c r="BM76" s="22">
        <f>COUNTIF(Reporte_Consolidación_2022___Copy[[#This Row],[Estado Encuesta Directivos]],"Realizada")</f>
        <v>1</v>
      </c>
      <c r="BN76" s="22">
        <f>COUNTIF(Reporte_Consolidación_2022___Copy[[#This Row],[Estado PPT Programa Directivos]],"Realizada")</f>
        <v>1</v>
      </c>
      <c r="BO76" s="22">
        <f>COUNTIF(Reporte_Consolidación_2022___Copy[[#This Row],[Estado PPT Programa Docentes]],"Realizada")</f>
        <v>1</v>
      </c>
      <c r="BP76" s="22">
        <f>COUNTIF(Reporte_Consolidación_2022___Copy[[#This Row],[Estado Encuesta Docentes]],"Realizada")</f>
        <v>1</v>
      </c>
      <c r="BQ76" s="22">
        <f>COUNTIF(Reporte_Consolidación_2022___Copy[[#This Row],[Estado Taller PC Docentes]],"Realizada")</f>
        <v>1</v>
      </c>
      <c r="BR76" s="22">
        <f>COUNTIF(Reporte_Consolidación_2022___Copy[[#This Row],[Estado Encuesta Estudiantes]],"Realizada")</f>
        <v>1</v>
      </c>
      <c r="BS76" s="22">
        <f>COUNTIF(Reporte_Consolidación_2022___Copy[[#This Row],[Estado Infraestructura]],"Realizada")</f>
        <v>1</v>
      </c>
      <c r="BT76" s="22">
        <f>COUNTIF(Reporte_Consolidación_2022___Copy[[#This Row],[Estado Entrevista Líder Área Informática]],"Realizada")</f>
        <v>1</v>
      </c>
      <c r="BU76" s="22">
        <f>IF(Reporte_Consolidación_2022___Copy[[#This Row],[Estado Obs Aula]]="Realizada",1,IF(Reporte_Consolidación_2022___Copy[[#This Row],[Estado Obs Aula]]="NO aplica fichas",1,0))</f>
        <v>1</v>
      </c>
      <c r="BV76" s="22">
        <f>COUNTIF(Reporte_Consolidación_2022___Copy[[#This Row],[Estado Recolección Documental]],"Realizada")</f>
        <v>1</v>
      </c>
      <c r="BX76" s="7">
        <f>COUNTIF(Reporte_Consolidación_2022___Copy[[#This Row],[Nombre Coordinadora]:[Estado Recolección Documental]],"Realizada")</f>
        <v>11</v>
      </c>
      <c r="BY76" s="9">
        <f t="shared" si="1"/>
        <v>0.91666666666666663</v>
      </c>
      <c r="BZ76" s="7">
        <f>IF(Reporte_Consolidación_2022___Copy[[#This Row],[Fecha Visita Día 1]]&gt;=DATE(2022,6,22),1,IF(Reporte_Consolidación_2022___Copy[[#This Row],[Fecha Visita Día 1]]="",2,0))</f>
        <v>0</v>
      </c>
      <c r="CA76" s="7">
        <f>IF(Reporte_Consolidación_2022___Copy[[#This Row],[Fecha Visita Día 2]]&gt;=DATE(2022,6,22),1,IF(Reporte_Consolidación_2022___Copy[[#This Row],[Fecha Visita Día 2]]="",2,0))</f>
        <v>0</v>
      </c>
    </row>
    <row r="77" spans="1:79" x14ac:dyDescent="0.2">
      <c r="A77" s="1" t="s">
        <v>680</v>
      </c>
      <c r="B77" s="1" t="s">
        <v>22</v>
      </c>
      <c r="C77" s="1" t="s">
        <v>240</v>
      </c>
      <c r="D77" s="1" t="s">
        <v>33</v>
      </c>
      <c r="E77" s="1" t="s">
        <v>241</v>
      </c>
      <c r="F77" s="1" t="s">
        <v>1059</v>
      </c>
      <c r="G77" s="6">
        <v>113001003061</v>
      </c>
      <c r="H77">
        <v>125</v>
      </c>
      <c r="I77" s="4">
        <v>44707</v>
      </c>
      <c r="J77" s="5">
        <v>0.45833333333333326</v>
      </c>
      <c r="K77" s="1" t="s">
        <v>0</v>
      </c>
      <c r="L77" s="1"/>
      <c r="M77" s="4">
        <v>44715</v>
      </c>
      <c r="N77" s="4">
        <v>44718</v>
      </c>
      <c r="O77" s="1"/>
      <c r="P77" s="4">
        <v>44715</v>
      </c>
      <c r="Q77" s="1" t="s">
        <v>0</v>
      </c>
      <c r="R77" s="4">
        <v>44718</v>
      </c>
      <c r="S77" s="1" t="s">
        <v>0</v>
      </c>
      <c r="T77" s="4">
        <v>44715</v>
      </c>
      <c r="U77" s="1" t="s">
        <v>0</v>
      </c>
      <c r="V77" s="4">
        <v>44727</v>
      </c>
      <c r="W77" s="1" t="s">
        <v>0</v>
      </c>
      <c r="X77" s="4">
        <v>44718</v>
      </c>
      <c r="Y77" s="1" t="s">
        <v>0</v>
      </c>
      <c r="Z77" s="4">
        <v>44727</v>
      </c>
      <c r="AA77" s="1" t="s">
        <v>0</v>
      </c>
      <c r="AB77" s="4">
        <v>44718</v>
      </c>
      <c r="AC77" s="1" t="s">
        <v>0</v>
      </c>
      <c r="AD77" s="4">
        <v>44715</v>
      </c>
      <c r="AE77" s="1" t="s">
        <v>0</v>
      </c>
      <c r="AF77" s="4">
        <v>44715</v>
      </c>
      <c r="AG77" s="1" t="s">
        <v>0</v>
      </c>
      <c r="AH77" s="4">
        <v>44718</v>
      </c>
      <c r="AI77" s="1" t="s">
        <v>0</v>
      </c>
      <c r="AJ77" s="4">
        <v>44715</v>
      </c>
      <c r="AK77" s="1" t="s">
        <v>0</v>
      </c>
      <c r="AL77" s="1" t="s">
        <v>185</v>
      </c>
      <c r="AM77" s="1" t="s">
        <v>243</v>
      </c>
      <c r="AN77" s="5">
        <v>44728.798611111109</v>
      </c>
      <c r="AO77" s="1" t="s">
        <v>1072</v>
      </c>
      <c r="AP77" s="1" t="s">
        <v>27</v>
      </c>
      <c r="AQ77" s="1" t="s">
        <v>639</v>
      </c>
      <c r="AR77" s="1" t="s">
        <v>27</v>
      </c>
      <c r="AS77" t="s">
        <v>639</v>
      </c>
      <c r="AT77" s="1" t="s">
        <v>27</v>
      </c>
      <c r="AU77" t="s">
        <v>639</v>
      </c>
      <c r="AV77">
        <v>74</v>
      </c>
      <c r="AW77" t="s">
        <v>639</v>
      </c>
      <c r="AX77">
        <v>11</v>
      </c>
      <c r="AY77" t="s">
        <v>639</v>
      </c>
      <c r="AZ77" s="1" t="s">
        <v>27</v>
      </c>
      <c r="BA77" t="s">
        <v>639</v>
      </c>
      <c r="BB77" s="1" t="s">
        <v>27</v>
      </c>
      <c r="BC77" t="s">
        <v>639</v>
      </c>
      <c r="BG77" s="1" t="s">
        <v>243</v>
      </c>
      <c r="BH77" s="5">
        <v>44728.798611111109</v>
      </c>
      <c r="BI77" s="1" t="s">
        <v>22</v>
      </c>
      <c r="BJ77" s="5">
        <v>44721.638194444444</v>
      </c>
      <c r="BK77" s="22">
        <f>COUNTIF(Reporte_Consolidación_2022___Copy[[#This Row],[Estado llamada]],"Realizada")</f>
        <v>1</v>
      </c>
      <c r="BL77" s="22">
        <f>COUNTIF(Reporte_Consolidación_2022___Copy[[#This Row],[Estado RID]],"Realizada")</f>
        <v>1</v>
      </c>
      <c r="BM77" s="22">
        <f>COUNTIF(Reporte_Consolidación_2022___Copy[[#This Row],[Estado Encuesta Directivos]],"Realizada")</f>
        <v>1</v>
      </c>
      <c r="BN77" s="22">
        <f>COUNTIF(Reporte_Consolidación_2022___Copy[[#This Row],[Estado PPT Programa Directivos]],"Realizada")</f>
        <v>1</v>
      </c>
      <c r="BO77" s="22">
        <f>COUNTIF(Reporte_Consolidación_2022___Copy[[#This Row],[Estado PPT Programa Docentes]],"Realizada")</f>
        <v>1</v>
      </c>
      <c r="BP77" s="22">
        <f>COUNTIF(Reporte_Consolidación_2022___Copy[[#This Row],[Estado Encuesta Docentes]],"Realizada")</f>
        <v>1</v>
      </c>
      <c r="BQ77" s="22">
        <f>COUNTIF(Reporte_Consolidación_2022___Copy[[#This Row],[Estado Taller PC Docentes]],"Realizada")</f>
        <v>1</v>
      </c>
      <c r="BR77" s="22">
        <f>COUNTIF(Reporte_Consolidación_2022___Copy[[#This Row],[Estado Encuesta Estudiantes]],"Realizada")</f>
        <v>1</v>
      </c>
      <c r="BS77" s="22">
        <f>COUNTIF(Reporte_Consolidación_2022___Copy[[#This Row],[Estado Infraestructura]],"Realizada")</f>
        <v>1</v>
      </c>
      <c r="BT77" s="22">
        <f>COUNTIF(Reporte_Consolidación_2022___Copy[[#This Row],[Estado Entrevista Líder Área Informática]],"Realizada")</f>
        <v>1</v>
      </c>
      <c r="BU77" s="22">
        <f>IF(Reporte_Consolidación_2022___Copy[[#This Row],[Estado Obs Aula]]="Realizada",1,IF(Reporte_Consolidación_2022___Copy[[#This Row],[Estado Obs Aula]]="NO aplica fichas",1,0))</f>
        <v>1</v>
      </c>
      <c r="BV77" s="22">
        <f>COUNTIF(Reporte_Consolidación_2022___Copy[[#This Row],[Estado Recolección Documental]],"Realizada")</f>
        <v>1</v>
      </c>
      <c r="BX77" s="7">
        <f>COUNTIF(Reporte_Consolidación_2022___Copy[[#This Row],[Nombre Coordinadora]:[Estado Recolección Documental]],"Realizada")</f>
        <v>12</v>
      </c>
      <c r="BY77" s="9">
        <f t="shared" si="1"/>
        <v>1</v>
      </c>
      <c r="BZ77" s="7">
        <f>IF(Reporte_Consolidación_2022___Copy[[#This Row],[Fecha Visita Día 1]]&gt;=DATE(2022,6,22),1,IF(Reporte_Consolidación_2022___Copy[[#This Row],[Fecha Visita Día 1]]="",2,0))</f>
        <v>0</v>
      </c>
      <c r="CA77" s="7">
        <f>IF(Reporte_Consolidación_2022___Copy[[#This Row],[Fecha Visita Día 2]]&gt;=DATE(2022,6,22),1,IF(Reporte_Consolidación_2022___Copy[[#This Row],[Fecha Visita Día 2]]="",2,0))</f>
        <v>0</v>
      </c>
    </row>
    <row r="78" spans="1:79" x14ac:dyDescent="0.2">
      <c r="A78" s="1" t="s">
        <v>680</v>
      </c>
      <c r="B78" s="1" t="s">
        <v>22</v>
      </c>
      <c r="C78" s="1" t="s">
        <v>240</v>
      </c>
      <c r="D78" s="1" t="s">
        <v>33</v>
      </c>
      <c r="E78" s="1" t="s">
        <v>241</v>
      </c>
      <c r="F78" s="1" t="s">
        <v>38</v>
      </c>
      <c r="G78" s="6">
        <v>113001029851</v>
      </c>
      <c r="H78">
        <v>126</v>
      </c>
      <c r="I78" s="4">
        <v>44664</v>
      </c>
      <c r="J78" s="5">
        <v>0.11319444444444438</v>
      </c>
      <c r="K78" s="1" t="s">
        <v>0</v>
      </c>
      <c r="L78" s="1"/>
      <c r="M78" s="4">
        <v>44713</v>
      </c>
      <c r="N78" s="4">
        <v>44714</v>
      </c>
      <c r="O78" s="1"/>
      <c r="P78" s="4">
        <v>44697</v>
      </c>
      <c r="Q78" s="1" t="s">
        <v>0</v>
      </c>
      <c r="R78" s="4">
        <v>44693</v>
      </c>
      <c r="S78" s="1" t="s">
        <v>0</v>
      </c>
      <c r="T78" s="4">
        <v>44697</v>
      </c>
      <c r="U78" s="1" t="s">
        <v>0</v>
      </c>
      <c r="V78" s="4">
        <v>44697</v>
      </c>
      <c r="W78" s="1" t="s">
        <v>0</v>
      </c>
      <c r="X78" s="4">
        <v>44691</v>
      </c>
      <c r="Y78" s="1" t="s">
        <v>0</v>
      </c>
      <c r="Z78" s="4">
        <v>44697</v>
      </c>
      <c r="AA78" s="1" t="s">
        <v>0</v>
      </c>
      <c r="AB78" s="4">
        <v>44697</v>
      </c>
      <c r="AC78" s="1" t="s">
        <v>0</v>
      </c>
      <c r="AD78" s="4">
        <v>44693</v>
      </c>
      <c r="AE78" s="1" t="s">
        <v>0</v>
      </c>
      <c r="AF78" s="4">
        <v>44693</v>
      </c>
      <c r="AG78" s="1" t="s">
        <v>0</v>
      </c>
      <c r="AH78" s="4"/>
      <c r="AI78" s="1" t="s">
        <v>116</v>
      </c>
      <c r="AJ78" s="4">
        <v>44692</v>
      </c>
      <c r="AK78" s="1" t="s">
        <v>0</v>
      </c>
      <c r="AL78" s="1" t="s">
        <v>185</v>
      </c>
      <c r="AM78" s="1" t="s">
        <v>22</v>
      </c>
      <c r="AN78" s="5">
        <v>44718.427777777775</v>
      </c>
      <c r="AO78" s="1" t="s">
        <v>1060</v>
      </c>
      <c r="AP78" s="1" t="s">
        <v>27</v>
      </c>
      <c r="AQ78" s="1" t="s">
        <v>639</v>
      </c>
      <c r="AR78" s="1" t="s">
        <v>27</v>
      </c>
      <c r="AS78" t="s">
        <v>639</v>
      </c>
      <c r="AT78" s="1" t="s">
        <v>27</v>
      </c>
      <c r="AU78" t="s">
        <v>639</v>
      </c>
      <c r="AV78">
        <v>46</v>
      </c>
      <c r="AW78" t="s">
        <v>639</v>
      </c>
      <c r="AX78">
        <v>45</v>
      </c>
      <c r="AY78" t="s">
        <v>639</v>
      </c>
      <c r="AZ78" s="1" t="s">
        <v>27</v>
      </c>
      <c r="BA78" t="s">
        <v>639</v>
      </c>
      <c r="BB78" s="1" t="s">
        <v>27</v>
      </c>
      <c r="BC78" t="s">
        <v>639</v>
      </c>
      <c r="BG78" s="1" t="s">
        <v>243</v>
      </c>
      <c r="BH78" s="5">
        <v>44717.931250000001</v>
      </c>
      <c r="BI78" s="1" t="s">
        <v>22</v>
      </c>
      <c r="BJ78" s="5">
        <v>44718.427777777775</v>
      </c>
      <c r="BK78" s="22">
        <f>COUNTIF(Reporte_Consolidación_2022___Copy[[#This Row],[Estado llamada]],"Realizada")</f>
        <v>1</v>
      </c>
      <c r="BL78" s="22">
        <f>COUNTIF(Reporte_Consolidación_2022___Copy[[#This Row],[Estado RID]],"Realizada")</f>
        <v>1</v>
      </c>
      <c r="BM78" s="22">
        <f>COUNTIF(Reporte_Consolidación_2022___Copy[[#This Row],[Estado Encuesta Directivos]],"Realizada")</f>
        <v>1</v>
      </c>
      <c r="BN78" s="22">
        <f>COUNTIF(Reporte_Consolidación_2022___Copy[[#This Row],[Estado PPT Programa Directivos]],"Realizada")</f>
        <v>1</v>
      </c>
      <c r="BO78" s="22">
        <f>COUNTIF(Reporte_Consolidación_2022___Copy[[#This Row],[Estado PPT Programa Docentes]],"Realizada")</f>
        <v>1</v>
      </c>
      <c r="BP78" s="22">
        <f>COUNTIF(Reporte_Consolidación_2022___Copy[[#This Row],[Estado Encuesta Docentes]],"Realizada")</f>
        <v>1</v>
      </c>
      <c r="BQ78" s="22">
        <f>COUNTIF(Reporte_Consolidación_2022___Copy[[#This Row],[Estado Taller PC Docentes]],"Realizada")</f>
        <v>1</v>
      </c>
      <c r="BR78" s="22">
        <f>COUNTIF(Reporte_Consolidación_2022___Copy[[#This Row],[Estado Encuesta Estudiantes]],"Realizada")</f>
        <v>1</v>
      </c>
      <c r="BS78" s="22">
        <f>COUNTIF(Reporte_Consolidación_2022___Copy[[#This Row],[Estado Infraestructura]],"Realizada")</f>
        <v>1</v>
      </c>
      <c r="BT78" s="22">
        <f>COUNTIF(Reporte_Consolidación_2022___Copy[[#This Row],[Estado Entrevista Líder Área Informática]],"Realizada")</f>
        <v>1</v>
      </c>
      <c r="BU78" s="22">
        <f>IF(Reporte_Consolidación_2022___Copy[[#This Row],[Estado Obs Aula]]="Realizada",1,IF(Reporte_Consolidación_2022___Copy[[#This Row],[Estado Obs Aula]]="NO aplica fichas",1,0))</f>
        <v>1</v>
      </c>
      <c r="BV78" s="22">
        <f>COUNTIF(Reporte_Consolidación_2022___Copy[[#This Row],[Estado Recolección Documental]],"Realizada")</f>
        <v>1</v>
      </c>
      <c r="BX78" s="7">
        <f>COUNTIF(Reporte_Consolidación_2022___Copy[[#This Row],[Nombre Coordinadora]:[Estado Recolección Documental]],"Realizada")</f>
        <v>11</v>
      </c>
      <c r="BY78" s="9">
        <f t="shared" si="1"/>
        <v>0.91666666666666663</v>
      </c>
      <c r="BZ78" s="7">
        <f>IF(Reporte_Consolidación_2022___Copy[[#This Row],[Fecha Visita Día 1]]&gt;=DATE(2022,6,22),1,IF(Reporte_Consolidación_2022___Copy[[#This Row],[Fecha Visita Día 1]]="",2,0))</f>
        <v>0</v>
      </c>
      <c r="CA78" s="7">
        <f>IF(Reporte_Consolidación_2022___Copy[[#This Row],[Fecha Visita Día 2]]&gt;=DATE(2022,6,22),1,IF(Reporte_Consolidación_2022___Copy[[#This Row],[Fecha Visita Día 2]]="",2,0))</f>
        <v>0</v>
      </c>
    </row>
    <row r="79" spans="1:79" x14ac:dyDescent="0.2">
      <c r="A79" s="1" t="s">
        <v>680</v>
      </c>
      <c r="B79" s="1" t="s">
        <v>22</v>
      </c>
      <c r="C79" s="1" t="s">
        <v>247</v>
      </c>
      <c r="D79" s="1" t="s">
        <v>33</v>
      </c>
      <c r="E79" s="1" t="s">
        <v>241</v>
      </c>
      <c r="F79" s="1" t="s">
        <v>248</v>
      </c>
      <c r="G79" s="6">
        <v>113001009281</v>
      </c>
      <c r="H79">
        <v>141</v>
      </c>
      <c r="I79" s="4">
        <v>44655</v>
      </c>
      <c r="J79" s="5">
        <v>0.64583333333333326</v>
      </c>
      <c r="K79" s="1" t="s">
        <v>0</v>
      </c>
      <c r="L79" s="1"/>
      <c r="M79" s="4">
        <v>44673</v>
      </c>
      <c r="N79" s="4">
        <v>44677</v>
      </c>
      <c r="O79" s="1"/>
      <c r="P79" s="4">
        <v>44673</v>
      </c>
      <c r="Q79" s="1" t="s">
        <v>0</v>
      </c>
      <c r="R79" s="4"/>
      <c r="S79" s="1" t="s">
        <v>0</v>
      </c>
      <c r="T79" s="4">
        <v>44673</v>
      </c>
      <c r="U79" s="1" t="s">
        <v>0</v>
      </c>
      <c r="V79" s="4">
        <v>44673</v>
      </c>
      <c r="W79" s="1" t="s">
        <v>0</v>
      </c>
      <c r="X79" s="4">
        <v>44673</v>
      </c>
      <c r="Y79" s="1" t="s">
        <v>0</v>
      </c>
      <c r="Z79" s="4">
        <v>44673</v>
      </c>
      <c r="AA79" s="1" t="s">
        <v>0</v>
      </c>
      <c r="AB79" s="4">
        <v>44691</v>
      </c>
      <c r="AC79" s="1" t="s">
        <v>0</v>
      </c>
      <c r="AD79" s="4"/>
      <c r="AE79" s="1" t="s">
        <v>0</v>
      </c>
      <c r="AF79" s="4"/>
      <c r="AG79" s="1" t="s">
        <v>0</v>
      </c>
      <c r="AH79" s="4"/>
      <c r="AI79" s="1" t="s">
        <v>116</v>
      </c>
      <c r="AJ79" s="4"/>
      <c r="AK79" s="1" t="s">
        <v>0</v>
      </c>
      <c r="AL79" s="1" t="s">
        <v>185</v>
      </c>
      <c r="AM79" s="1" t="s">
        <v>22</v>
      </c>
      <c r="AN79" s="5">
        <v>44714.904861111114</v>
      </c>
      <c r="AO79" s="1" t="s">
        <v>871</v>
      </c>
      <c r="AP79" s="1" t="s">
        <v>27</v>
      </c>
      <c r="AQ79" s="1" t="s">
        <v>639</v>
      </c>
      <c r="AR79" s="1" t="s">
        <v>27</v>
      </c>
      <c r="AS79" t="s">
        <v>639</v>
      </c>
      <c r="AT79" s="1" t="s">
        <v>27</v>
      </c>
      <c r="AU79" t="s">
        <v>639</v>
      </c>
      <c r="AV79">
        <v>114</v>
      </c>
      <c r="AW79" t="s">
        <v>639</v>
      </c>
      <c r="AX79">
        <v>5</v>
      </c>
      <c r="AY79" t="s">
        <v>639</v>
      </c>
      <c r="AZ79" s="1" t="s">
        <v>27</v>
      </c>
      <c r="BA79" t="s">
        <v>639</v>
      </c>
      <c r="BB79" s="1" t="s">
        <v>27</v>
      </c>
      <c r="BC79" t="s">
        <v>639</v>
      </c>
      <c r="BF79" t="s">
        <v>994</v>
      </c>
      <c r="BG79" s="1" t="s">
        <v>249</v>
      </c>
      <c r="BH79" s="5">
        <v>44705.797222222223</v>
      </c>
      <c r="BI79" s="1" t="s">
        <v>22</v>
      </c>
      <c r="BJ79" s="5">
        <v>44714.904861111114</v>
      </c>
      <c r="BK79" s="22">
        <f>COUNTIF(Reporte_Consolidación_2022___Copy[[#This Row],[Estado llamada]],"Realizada")</f>
        <v>1</v>
      </c>
      <c r="BL79" s="22">
        <f>COUNTIF(Reporte_Consolidación_2022___Copy[[#This Row],[Estado RID]],"Realizada")</f>
        <v>1</v>
      </c>
      <c r="BM79" s="22">
        <f>COUNTIF(Reporte_Consolidación_2022___Copy[[#This Row],[Estado Encuesta Directivos]],"Realizada")</f>
        <v>1</v>
      </c>
      <c r="BN79" s="22">
        <f>COUNTIF(Reporte_Consolidación_2022___Copy[[#This Row],[Estado PPT Programa Directivos]],"Realizada")</f>
        <v>1</v>
      </c>
      <c r="BO79" s="22">
        <f>COUNTIF(Reporte_Consolidación_2022___Copy[[#This Row],[Estado PPT Programa Docentes]],"Realizada")</f>
        <v>1</v>
      </c>
      <c r="BP79" s="22">
        <f>COUNTIF(Reporte_Consolidación_2022___Copy[[#This Row],[Estado Encuesta Docentes]],"Realizada")</f>
        <v>1</v>
      </c>
      <c r="BQ79" s="22">
        <f>COUNTIF(Reporte_Consolidación_2022___Copy[[#This Row],[Estado Taller PC Docentes]],"Realizada")</f>
        <v>1</v>
      </c>
      <c r="BR79" s="22">
        <f>COUNTIF(Reporte_Consolidación_2022___Copy[[#This Row],[Estado Encuesta Estudiantes]],"Realizada")</f>
        <v>1</v>
      </c>
      <c r="BS79" s="22">
        <f>COUNTIF(Reporte_Consolidación_2022___Copy[[#This Row],[Estado Infraestructura]],"Realizada")</f>
        <v>1</v>
      </c>
      <c r="BT79" s="22">
        <f>COUNTIF(Reporte_Consolidación_2022___Copy[[#This Row],[Estado Entrevista Líder Área Informática]],"Realizada")</f>
        <v>1</v>
      </c>
      <c r="BU79" s="22">
        <f>IF(Reporte_Consolidación_2022___Copy[[#This Row],[Estado Obs Aula]]="Realizada",1,IF(Reporte_Consolidación_2022___Copy[[#This Row],[Estado Obs Aula]]="NO aplica fichas",1,0))</f>
        <v>1</v>
      </c>
      <c r="BV79" s="22">
        <f>COUNTIF(Reporte_Consolidación_2022___Copy[[#This Row],[Estado Recolección Documental]],"Realizada")</f>
        <v>1</v>
      </c>
      <c r="BX79" s="7">
        <f>COUNTIF(Reporte_Consolidación_2022___Copy[[#This Row],[Nombre Coordinadora]:[Estado Recolección Documental]],"Realizada")</f>
        <v>11</v>
      </c>
      <c r="BY79" s="9">
        <f t="shared" si="1"/>
        <v>0.91666666666666663</v>
      </c>
      <c r="BZ79" s="7">
        <f>IF(Reporte_Consolidación_2022___Copy[[#This Row],[Fecha Visita Día 1]]&gt;=DATE(2022,6,22),1,IF(Reporte_Consolidación_2022___Copy[[#This Row],[Fecha Visita Día 1]]="",2,0))</f>
        <v>0</v>
      </c>
      <c r="CA79" s="7">
        <f>IF(Reporte_Consolidación_2022___Copy[[#This Row],[Fecha Visita Día 2]]&gt;=DATE(2022,6,22),1,IF(Reporte_Consolidación_2022___Copy[[#This Row],[Fecha Visita Día 2]]="",2,0))</f>
        <v>0</v>
      </c>
    </row>
    <row r="80" spans="1:79" x14ac:dyDescent="0.2">
      <c r="A80" s="1" t="s">
        <v>680</v>
      </c>
      <c r="B80" s="1" t="s">
        <v>22</v>
      </c>
      <c r="C80" s="1" t="s">
        <v>247</v>
      </c>
      <c r="D80" s="1" t="s">
        <v>33</v>
      </c>
      <c r="E80" s="1" t="s">
        <v>241</v>
      </c>
      <c r="F80" s="1" t="s">
        <v>250</v>
      </c>
      <c r="G80" s="6">
        <v>113001001719</v>
      </c>
      <c r="H80">
        <v>142</v>
      </c>
      <c r="I80" s="4">
        <v>44655</v>
      </c>
      <c r="J80" s="5">
        <v>0.65625</v>
      </c>
      <c r="K80" s="1" t="s">
        <v>0</v>
      </c>
      <c r="L80" s="1"/>
      <c r="M80" s="4">
        <v>44673</v>
      </c>
      <c r="N80" s="4">
        <v>44686</v>
      </c>
      <c r="O80" s="1" t="s">
        <v>766</v>
      </c>
      <c r="P80" s="4">
        <v>44673</v>
      </c>
      <c r="Q80" s="1" t="s">
        <v>0</v>
      </c>
      <c r="R80" s="4">
        <v>44673</v>
      </c>
      <c r="S80" s="1" t="s">
        <v>0</v>
      </c>
      <c r="T80" s="4">
        <v>44673</v>
      </c>
      <c r="U80" s="1" t="s">
        <v>0</v>
      </c>
      <c r="V80" s="4">
        <v>44714</v>
      </c>
      <c r="W80" s="1" t="s">
        <v>0</v>
      </c>
      <c r="X80" s="4">
        <v>44673</v>
      </c>
      <c r="Y80" s="1" t="s">
        <v>0</v>
      </c>
      <c r="Z80" s="4">
        <v>44718</v>
      </c>
      <c r="AA80" s="1" t="s">
        <v>0</v>
      </c>
      <c r="AB80" s="4"/>
      <c r="AC80" s="1" t="s">
        <v>0</v>
      </c>
      <c r="AD80" s="4"/>
      <c r="AE80" s="1" t="s">
        <v>0</v>
      </c>
      <c r="AF80" s="4"/>
      <c r="AG80" s="1" t="s">
        <v>0</v>
      </c>
      <c r="AH80" s="4"/>
      <c r="AI80" s="1" t="s">
        <v>116</v>
      </c>
      <c r="AJ80" s="4"/>
      <c r="AK80" s="1" t="s">
        <v>0</v>
      </c>
      <c r="AL80" s="1" t="s">
        <v>185</v>
      </c>
      <c r="AM80" s="1" t="s">
        <v>249</v>
      </c>
      <c r="AN80" s="5">
        <v>44719.833333333336</v>
      </c>
      <c r="AO80" s="1" t="s">
        <v>872</v>
      </c>
      <c r="AP80" s="1" t="s">
        <v>27</v>
      </c>
      <c r="AQ80" s="1" t="s">
        <v>639</v>
      </c>
      <c r="AR80" s="1" t="s">
        <v>27</v>
      </c>
      <c r="AS80" t="s">
        <v>639</v>
      </c>
      <c r="AT80" s="1" t="s">
        <v>27</v>
      </c>
      <c r="AU80" t="s">
        <v>639</v>
      </c>
      <c r="AV80">
        <v>103</v>
      </c>
      <c r="AW80" t="s">
        <v>639</v>
      </c>
      <c r="AX80">
        <v>5</v>
      </c>
      <c r="AY80" t="s">
        <v>639</v>
      </c>
      <c r="AZ80" s="1" t="s">
        <v>27</v>
      </c>
      <c r="BA80" t="s">
        <v>639</v>
      </c>
      <c r="BB80" s="1" t="s">
        <v>27</v>
      </c>
      <c r="BC80" t="s">
        <v>639</v>
      </c>
      <c r="BF80" t="s">
        <v>995</v>
      </c>
      <c r="BG80" s="1" t="s">
        <v>249</v>
      </c>
      <c r="BH80" s="5">
        <v>44695.297222222223</v>
      </c>
      <c r="BI80" s="1" t="s">
        <v>22</v>
      </c>
      <c r="BJ80" s="5">
        <v>44719.660416666666</v>
      </c>
      <c r="BK80" s="22">
        <f>COUNTIF(Reporte_Consolidación_2022___Copy[[#This Row],[Estado llamada]],"Realizada")</f>
        <v>1</v>
      </c>
      <c r="BL80" s="22">
        <f>COUNTIF(Reporte_Consolidación_2022___Copy[[#This Row],[Estado RID]],"Realizada")</f>
        <v>1</v>
      </c>
      <c r="BM80" s="22">
        <f>COUNTIF(Reporte_Consolidación_2022___Copy[[#This Row],[Estado Encuesta Directivos]],"Realizada")</f>
        <v>1</v>
      </c>
      <c r="BN80" s="22">
        <f>COUNTIF(Reporte_Consolidación_2022___Copy[[#This Row],[Estado PPT Programa Directivos]],"Realizada")</f>
        <v>1</v>
      </c>
      <c r="BO80" s="22">
        <f>COUNTIF(Reporte_Consolidación_2022___Copy[[#This Row],[Estado PPT Programa Docentes]],"Realizada")</f>
        <v>1</v>
      </c>
      <c r="BP80" s="22">
        <f>COUNTIF(Reporte_Consolidación_2022___Copy[[#This Row],[Estado Encuesta Docentes]],"Realizada")</f>
        <v>1</v>
      </c>
      <c r="BQ80" s="22">
        <f>COUNTIF(Reporte_Consolidación_2022___Copy[[#This Row],[Estado Taller PC Docentes]],"Realizada")</f>
        <v>1</v>
      </c>
      <c r="BR80" s="22">
        <f>COUNTIF(Reporte_Consolidación_2022___Copy[[#This Row],[Estado Encuesta Estudiantes]],"Realizada")</f>
        <v>1</v>
      </c>
      <c r="BS80" s="22">
        <f>COUNTIF(Reporte_Consolidación_2022___Copy[[#This Row],[Estado Infraestructura]],"Realizada")</f>
        <v>1</v>
      </c>
      <c r="BT80" s="22">
        <f>COUNTIF(Reporte_Consolidación_2022___Copy[[#This Row],[Estado Entrevista Líder Área Informática]],"Realizada")</f>
        <v>1</v>
      </c>
      <c r="BU80" s="22">
        <f>IF(Reporte_Consolidación_2022___Copy[[#This Row],[Estado Obs Aula]]="Realizada",1,IF(Reporte_Consolidación_2022___Copy[[#This Row],[Estado Obs Aula]]="NO aplica fichas",1,0))</f>
        <v>1</v>
      </c>
      <c r="BV80" s="22">
        <f>COUNTIF(Reporte_Consolidación_2022___Copy[[#This Row],[Estado Recolección Documental]],"Realizada")</f>
        <v>1</v>
      </c>
      <c r="BX80" s="7">
        <f>COUNTIF(Reporte_Consolidación_2022___Copy[[#This Row],[Nombre Coordinadora]:[Estado Recolección Documental]],"Realizada")</f>
        <v>11</v>
      </c>
      <c r="BY80" s="9">
        <f t="shared" si="1"/>
        <v>0.91666666666666663</v>
      </c>
      <c r="BZ80" s="7">
        <f>IF(Reporte_Consolidación_2022___Copy[[#This Row],[Fecha Visita Día 1]]&gt;=DATE(2022,6,22),1,IF(Reporte_Consolidación_2022___Copy[[#This Row],[Fecha Visita Día 1]]="",2,0))</f>
        <v>0</v>
      </c>
      <c r="CA80" s="7">
        <f>IF(Reporte_Consolidación_2022___Copy[[#This Row],[Fecha Visita Día 2]]&gt;=DATE(2022,6,22),1,IF(Reporte_Consolidación_2022___Copy[[#This Row],[Fecha Visita Día 2]]="",2,0))</f>
        <v>0</v>
      </c>
    </row>
    <row r="81" spans="1:79" x14ac:dyDescent="0.2">
      <c r="A81" s="1" t="s">
        <v>680</v>
      </c>
      <c r="B81" s="1" t="s">
        <v>22</v>
      </c>
      <c r="C81" s="1" t="s">
        <v>247</v>
      </c>
      <c r="D81" s="1" t="s">
        <v>33</v>
      </c>
      <c r="E81" s="1" t="s">
        <v>241</v>
      </c>
      <c r="F81" s="1" t="s">
        <v>1048</v>
      </c>
      <c r="G81" s="6">
        <v>113001003274</v>
      </c>
      <c r="H81">
        <v>143</v>
      </c>
      <c r="I81" s="4">
        <v>44699</v>
      </c>
      <c r="J81" s="5">
        <v>0.66666666666666674</v>
      </c>
      <c r="K81" s="1" t="s">
        <v>0</v>
      </c>
      <c r="L81" s="1" t="s">
        <v>1049</v>
      </c>
      <c r="M81" s="4">
        <v>44708</v>
      </c>
      <c r="N81" s="4">
        <v>44721</v>
      </c>
      <c r="O81" s="1" t="s">
        <v>1061</v>
      </c>
      <c r="P81" s="4">
        <v>44708</v>
      </c>
      <c r="Q81" s="1" t="s">
        <v>0</v>
      </c>
      <c r="R81" s="4">
        <v>44721</v>
      </c>
      <c r="S81" s="1" t="s">
        <v>0</v>
      </c>
      <c r="T81" s="4">
        <v>44729</v>
      </c>
      <c r="U81" s="1" t="s">
        <v>0</v>
      </c>
      <c r="V81" s="4">
        <v>44729</v>
      </c>
      <c r="W81" s="1" t="s">
        <v>0</v>
      </c>
      <c r="X81" s="4">
        <v>44721</v>
      </c>
      <c r="Y81" s="1" t="s">
        <v>0</v>
      </c>
      <c r="Z81" s="4">
        <v>44729</v>
      </c>
      <c r="AA81" s="1" t="s">
        <v>0</v>
      </c>
      <c r="AB81" s="4">
        <v>44721</v>
      </c>
      <c r="AC81" s="1" t="s">
        <v>0</v>
      </c>
      <c r="AD81" s="4"/>
      <c r="AE81" s="1" t="s">
        <v>0</v>
      </c>
      <c r="AF81" s="4"/>
      <c r="AG81" s="1" t="s">
        <v>0</v>
      </c>
      <c r="AH81" s="4"/>
      <c r="AI81" s="1" t="s">
        <v>116</v>
      </c>
      <c r="AJ81" s="4"/>
      <c r="AK81" s="1" t="s">
        <v>0</v>
      </c>
      <c r="AL81" s="1" t="s">
        <v>185</v>
      </c>
      <c r="AM81" s="1" t="s">
        <v>22</v>
      </c>
      <c r="AN81" s="5">
        <v>44733.381944444445</v>
      </c>
      <c r="AO81" s="1" t="s">
        <v>873</v>
      </c>
      <c r="AP81" s="1" t="s">
        <v>27</v>
      </c>
      <c r="AQ81" s="1" t="s">
        <v>639</v>
      </c>
      <c r="AR81" s="1" t="s">
        <v>27</v>
      </c>
      <c r="AS81" t="s">
        <v>639</v>
      </c>
      <c r="AT81" s="1" t="s">
        <v>27</v>
      </c>
      <c r="AU81" t="s">
        <v>639</v>
      </c>
      <c r="AV81">
        <v>48</v>
      </c>
      <c r="AW81" t="s">
        <v>639</v>
      </c>
      <c r="AX81">
        <v>10</v>
      </c>
      <c r="AY81" t="s">
        <v>639</v>
      </c>
      <c r="AZ81" s="1" t="s">
        <v>27</v>
      </c>
      <c r="BA81" t="s">
        <v>639</v>
      </c>
      <c r="BB81" s="1" t="s">
        <v>27</v>
      </c>
      <c r="BC81" t="s">
        <v>639</v>
      </c>
      <c r="BG81" s="1" t="s">
        <v>249</v>
      </c>
      <c r="BH81" s="5">
        <v>44729.462500000001</v>
      </c>
      <c r="BI81" s="1" t="s">
        <v>22</v>
      </c>
      <c r="BJ81" s="5">
        <v>44733.381944444445</v>
      </c>
      <c r="BK81" s="22">
        <f>COUNTIF(Reporte_Consolidación_2022___Copy[[#This Row],[Estado llamada]],"Realizada")</f>
        <v>1</v>
      </c>
      <c r="BL81" s="22">
        <f>COUNTIF(Reporte_Consolidación_2022___Copy[[#This Row],[Estado RID]],"Realizada")</f>
        <v>1</v>
      </c>
      <c r="BM81" s="22">
        <f>COUNTIF(Reporte_Consolidación_2022___Copy[[#This Row],[Estado Encuesta Directivos]],"Realizada")</f>
        <v>1</v>
      </c>
      <c r="BN81" s="22">
        <f>COUNTIF(Reporte_Consolidación_2022___Copy[[#This Row],[Estado PPT Programa Directivos]],"Realizada")</f>
        <v>1</v>
      </c>
      <c r="BO81" s="22">
        <f>COUNTIF(Reporte_Consolidación_2022___Copy[[#This Row],[Estado PPT Programa Docentes]],"Realizada")</f>
        <v>1</v>
      </c>
      <c r="BP81" s="22">
        <f>COUNTIF(Reporte_Consolidación_2022___Copy[[#This Row],[Estado Encuesta Docentes]],"Realizada")</f>
        <v>1</v>
      </c>
      <c r="BQ81" s="22">
        <f>COUNTIF(Reporte_Consolidación_2022___Copy[[#This Row],[Estado Taller PC Docentes]],"Realizada")</f>
        <v>1</v>
      </c>
      <c r="BR81" s="22">
        <f>COUNTIF(Reporte_Consolidación_2022___Copy[[#This Row],[Estado Encuesta Estudiantes]],"Realizada")</f>
        <v>1</v>
      </c>
      <c r="BS81" s="22">
        <f>COUNTIF(Reporte_Consolidación_2022___Copy[[#This Row],[Estado Infraestructura]],"Realizada")</f>
        <v>1</v>
      </c>
      <c r="BT81" s="22">
        <f>COUNTIF(Reporte_Consolidación_2022___Copy[[#This Row],[Estado Entrevista Líder Área Informática]],"Realizada")</f>
        <v>1</v>
      </c>
      <c r="BU81" s="22">
        <f>IF(Reporte_Consolidación_2022___Copy[[#This Row],[Estado Obs Aula]]="Realizada",1,IF(Reporte_Consolidación_2022___Copy[[#This Row],[Estado Obs Aula]]="NO aplica fichas",1,0))</f>
        <v>1</v>
      </c>
      <c r="BV81" s="22">
        <f>COUNTIF(Reporte_Consolidación_2022___Copy[[#This Row],[Estado Recolección Documental]],"Realizada")</f>
        <v>1</v>
      </c>
      <c r="BX81" s="7">
        <f>COUNTIF(Reporte_Consolidación_2022___Copy[[#This Row],[Nombre Coordinadora]:[Estado Recolección Documental]],"Realizada")</f>
        <v>11</v>
      </c>
      <c r="BY81" s="9">
        <f t="shared" si="1"/>
        <v>0.91666666666666663</v>
      </c>
      <c r="BZ81" s="7">
        <f>IF(Reporte_Consolidación_2022___Copy[[#This Row],[Fecha Visita Día 1]]&gt;=DATE(2022,6,22),1,IF(Reporte_Consolidación_2022___Copy[[#This Row],[Fecha Visita Día 1]]="",2,0))</f>
        <v>0</v>
      </c>
      <c r="CA81" s="7">
        <f>IF(Reporte_Consolidación_2022___Copy[[#This Row],[Fecha Visita Día 2]]&gt;=DATE(2022,6,22),1,IF(Reporte_Consolidación_2022___Copy[[#This Row],[Fecha Visita Día 2]]="",2,0))</f>
        <v>0</v>
      </c>
    </row>
    <row r="82" spans="1:79" x14ac:dyDescent="0.2">
      <c r="A82" s="1" t="s">
        <v>680</v>
      </c>
      <c r="B82" s="1" t="s">
        <v>22</v>
      </c>
      <c r="C82" s="1" t="s">
        <v>247</v>
      </c>
      <c r="D82" s="1" t="s">
        <v>33</v>
      </c>
      <c r="E82" s="1" t="s">
        <v>241</v>
      </c>
      <c r="F82" s="1" t="s">
        <v>251</v>
      </c>
      <c r="G82" s="6">
        <v>113001004254</v>
      </c>
      <c r="H82">
        <v>144</v>
      </c>
      <c r="I82" s="4">
        <v>44655</v>
      </c>
      <c r="J82" s="5">
        <v>0.375</v>
      </c>
      <c r="K82" s="1" t="s">
        <v>0</v>
      </c>
      <c r="L82" s="1"/>
      <c r="M82" s="4">
        <v>44670</v>
      </c>
      <c r="N82" s="4">
        <v>44677</v>
      </c>
      <c r="O82" s="1" t="s">
        <v>614</v>
      </c>
      <c r="P82" s="4">
        <v>44670</v>
      </c>
      <c r="Q82" s="1" t="s">
        <v>0</v>
      </c>
      <c r="R82" s="4">
        <v>44671</v>
      </c>
      <c r="S82" s="1" t="s">
        <v>0</v>
      </c>
      <c r="T82" s="4">
        <v>44701</v>
      </c>
      <c r="U82" s="1" t="s">
        <v>0</v>
      </c>
      <c r="V82" s="4">
        <v>44677</v>
      </c>
      <c r="W82" s="1" t="s">
        <v>0</v>
      </c>
      <c r="X82" s="4"/>
      <c r="Y82" s="1" t="s">
        <v>0</v>
      </c>
      <c r="Z82" s="4">
        <v>44678</v>
      </c>
      <c r="AA82" s="1" t="s">
        <v>0</v>
      </c>
      <c r="AB82" s="4"/>
      <c r="AC82" s="1" t="s">
        <v>0</v>
      </c>
      <c r="AD82" s="4"/>
      <c r="AE82" s="1" t="s">
        <v>0</v>
      </c>
      <c r="AF82" s="4"/>
      <c r="AG82" s="1" t="s">
        <v>0</v>
      </c>
      <c r="AH82" s="4"/>
      <c r="AI82" s="1" t="s">
        <v>116</v>
      </c>
      <c r="AJ82" s="4"/>
      <c r="AK82" s="1" t="s">
        <v>0</v>
      </c>
      <c r="AL82" s="1" t="s">
        <v>185</v>
      </c>
      <c r="AM82" s="1" t="s">
        <v>22</v>
      </c>
      <c r="AN82" s="5">
        <v>44717.787499999999</v>
      </c>
      <c r="AO82" s="1" t="s">
        <v>874</v>
      </c>
      <c r="AP82" s="1" t="s">
        <v>27</v>
      </c>
      <c r="AQ82" s="1" t="s">
        <v>639</v>
      </c>
      <c r="AR82" s="1" t="s">
        <v>27</v>
      </c>
      <c r="AS82" t="s">
        <v>639</v>
      </c>
      <c r="AT82" s="1" t="s">
        <v>27</v>
      </c>
      <c r="AU82" t="s">
        <v>639</v>
      </c>
      <c r="AV82">
        <v>120</v>
      </c>
      <c r="AW82" t="s">
        <v>639</v>
      </c>
      <c r="AX82">
        <v>5</v>
      </c>
      <c r="AY82" t="s">
        <v>639</v>
      </c>
      <c r="AZ82" s="1" t="s">
        <v>27</v>
      </c>
      <c r="BA82" t="s">
        <v>639</v>
      </c>
      <c r="BB82" s="1" t="s">
        <v>27</v>
      </c>
      <c r="BC82" t="s">
        <v>639</v>
      </c>
      <c r="BF82" t="s">
        <v>996</v>
      </c>
      <c r="BG82" s="1" t="s">
        <v>249</v>
      </c>
      <c r="BH82" s="5">
        <v>44712.644444444442</v>
      </c>
      <c r="BI82" s="1" t="s">
        <v>22</v>
      </c>
      <c r="BJ82" s="5">
        <v>44717.787499999999</v>
      </c>
      <c r="BK82" s="22">
        <f>COUNTIF(Reporte_Consolidación_2022___Copy[[#This Row],[Estado llamada]],"Realizada")</f>
        <v>1</v>
      </c>
      <c r="BL82" s="22">
        <f>COUNTIF(Reporte_Consolidación_2022___Copy[[#This Row],[Estado RID]],"Realizada")</f>
        <v>1</v>
      </c>
      <c r="BM82" s="22">
        <f>COUNTIF(Reporte_Consolidación_2022___Copy[[#This Row],[Estado Encuesta Directivos]],"Realizada")</f>
        <v>1</v>
      </c>
      <c r="BN82" s="22">
        <f>COUNTIF(Reporte_Consolidación_2022___Copy[[#This Row],[Estado PPT Programa Directivos]],"Realizada")</f>
        <v>1</v>
      </c>
      <c r="BO82" s="22">
        <f>COUNTIF(Reporte_Consolidación_2022___Copy[[#This Row],[Estado PPT Programa Docentes]],"Realizada")</f>
        <v>1</v>
      </c>
      <c r="BP82" s="22">
        <f>COUNTIF(Reporte_Consolidación_2022___Copy[[#This Row],[Estado Encuesta Docentes]],"Realizada")</f>
        <v>1</v>
      </c>
      <c r="BQ82" s="22">
        <f>COUNTIF(Reporte_Consolidación_2022___Copy[[#This Row],[Estado Taller PC Docentes]],"Realizada")</f>
        <v>1</v>
      </c>
      <c r="BR82" s="22">
        <f>COUNTIF(Reporte_Consolidación_2022___Copy[[#This Row],[Estado Encuesta Estudiantes]],"Realizada")</f>
        <v>1</v>
      </c>
      <c r="BS82" s="22">
        <f>COUNTIF(Reporte_Consolidación_2022___Copy[[#This Row],[Estado Infraestructura]],"Realizada")</f>
        <v>1</v>
      </c>
      <c r="BT82" s="22">
        <f>COUNTIF(Reporte_Consolidación_2022___Copy[[#This Row],[Estado Entrevista Líder Área Informática]],"Realizada")</f>
        <v>1</v>
      </c>
      <c r="BU82" s="22">
        <f>IF(Reporte_Consolidación_2022___Copy[[#This Row],[Estado Obs Aula]]="Realizada",1,IF(Reporte_Consolidación_2022___Copy[[#This Row],[Estado Obs Aula]]="NO aplica fichas",1,0))</f>
        <v>1</v>
      </c>
      <c r="BV82" s="22">
        <f>COUNTIF(Reporte_Consolidación_2022___Copy[[#This Row],[Estado Recolección Documental]],"Realizada")</f>
        <v>1</v>
      </c>
      <c r="BX82" s="7">
        <f>COUNTIF(Reporte_Consolidación_2022___Copy[[#This Row],[Nombre Coordinadora]:[Estado Recolección Documental]],"Realizada")</f>
        <v>11</v>
      </c>
      <c r="BY82" s="9">
        <f t="shared" si="1"/>
        <v>0.91666666666666663</v>
      </c>
      <c r="BZ82" s="7">
        <f>IF(Reporte_Consolidación_2022___Copy[[#This Row],[Fecha Visita Día 1]]&gt;=DATE(2022,6,22),1,IF(Reporte_Consolidación_2022___Copy[[#This Row],[Fecha Visita Día 1]]="",2,0))</f>
        <v>0</v>
      </c>
      <c r="CA82" s="7">
        <f>IF(Reporte_Consolidación_2022___Copy[[#This Row],[Fecha Visita Día 2]]&gt;=DATE(2022,6,22),1,IF(Reporte_Consolidación_2022___Copy[[#This Row],[Fecha Visita Día 2]]="",2,0))</f>
        <v>0</v>
      </c>
    </row>
    <row r="83" spans="1:79" x14ac:dyDescent="0.2">
      <c r="A83" s="1" t="s">
        <v>680</v>
      </c>
      <c r="B83" s="1" t="s">
        <v>22</v>
      </c>
      <c r="C83" s="1" t="s">
        <v>247</v>
      </c>
      <c r="D83" s="1" t="s">
        <v>33</v>
      </c>
      <c r="E83" s="1" t="s">
        <v>241</v>
      </c>
      <c r="F83" s="1" t="s">
        <v>35</v>
      </c>
      <c r="G83" s="6">
        <v>113001003053</v>
      </c>
      <c r="H83">
        <v>145</v>
      </c>
      <c r="I83" s="4">
        <v>44655</v>
      </c>
      <c r="J83" s="5">
        <v>0.40625</v>
      </c>
      <c r="K83" s="1" t="s">
        <v>0</v>
      </c>
      <c r="L83" s="1"/>
      <c r="M83" s="4">
        <v>44670</v>
      </c>
      <c r="N83" s="4">
        <v>44676</v>
      </c>
      <c r="O83" s="1"/>
      <c r="P83" s="4">
        <v>44670</v>
      </c>
      <c r="Q83" s="1" t="s">
        <v>0</v>
      </c>
      <c r="R83" s="4">
        <v>44671</v>
      </c>
      <c r="S83" s="1" t="s">
        <v>0</v>
      </c>
      <c r="T83" s="4">
        <v>44700</v>
      </c>
      <c r="U83" s="1" t="s">
        <v>0</v>
      </c>
      <c r="V83" s="4">
        <v>44678</v>
      </c>
      <c r="W83" s="1" t="s">
        <v>0</v>
      </c>
      <c r="X83" s="4">
        <v>44707</v>
      </c>
      <c r="Y83" s="1" t="s">
        <v>0</v>
      </c>
      <c r="Z83" s="4">
        <v>44677</v>
      </c>
      <c r="AA83" s="1" t="s">
        <v>0</v>
      </c>
      <c r="AB83" s="4"/>
      <c r="AC83" s="1" t="s">
        <v>0</v>
      </c>
      <c r="AD83" s="4"/>
      <c r="AE83" s="1" t="s">
        <v>0</v>
      </c>
      <c r="AF83" s="4"/>
      <c r="AG83" s="1" t="s">
        <v>0</v>
      </c>
      <c r="AH83" s="4"/>
      <c r="AI83" s="1" t="s">
        <v>116</v>
      </c>
      <c r="AJ83" s="4"/>
      <c r="AK83" s="1" t="s">
        <v>0</v>
      </c>
      <c r="AL83" s="1" t="s">
        <v>185</v>
      </c>
      <c r="AM83" s="1" t="s">
        <v>22</v>
      </c>
      <c r="AN83" s="5">
        <v>44714.904166666667</v>
      </c>
      <c r="AO83" s="1" t="s">
        <v>875</v>
      </c>
      <c r="AP83" s="1" t="s">
        <v>27</v>
      </c>
      <c r="AQ83" s="1" t="s">
        <v>639</v>
      </c>
      <c r="AR83" s="1" t="s">
        <v>27</v>
      </c>
      <c r="AS83" t="s">
        <v>639</v>
      </c>
      <c r="AT83" s="1" t="s">
        <v>27</v>
      </c>
      <c r="AU83" t="s">
        <v>639</v>
      </c>
      <c r="AV83">
        <v>132</v>
      </c>
      <c r="AW83" t="s">
        <v>639</v>
      </c>
      <c r="AX83">
        <v>12</v>
      </c>
      <c r="AY83" t="s">
        <v>639</v>
      </c>
      <c r="AZ83" s="1" t="s">
        <v>27</v>
      </c>
      <c r="BA83" t="s">
        <v>639</v>
      </c>
      <c r="BB83" s="1" t="s">
        <v>27</v>
      </c>
      <c r="BC83" t="s">
        <v>639</v>
      </c>
      <c r="BF83" t="s">
        <v>995</v>
      </c>
      <c r="BG83" s="1" t="s">
        <v>249</v>
      </c>
      <c r="BH83" s="5">
        <v>44714.720833333333</v>
      </c>
      <c r="BI83" s="1" t="s">
        <v>22</v>
      </c>
      <c r="BJ83" s="5">
        <v>44714.904166666667</v>
      </c>
      <c r="BK83" s="22">
        <f>COUNTIF(Reporte_Consolidación_2022___Copy[[#This Row],[Estado llamada]],"Realizada")</f>
        <v>1</v>
      </c>
      <c r="BL83" s="22">
        <f>COUNTIF(Reporte_Consolidación_2022___Copy[[#This Row],[Estado RID]],"Realizada")</f>
        <v>1</v>
      </c>
      <c r="BM83" s="22">
        <f>COUNTIF(Reporte_Consolidación_2022___Copy[[#This Row],[Estado Encuesta Directivos]],"Realizada")</f>
        <v>1</v>
      </c>
      <c r="BN83" s="22">
        <f>COUNTIF(Reporte_Consolidación_2022___Copy[[#This Row],[Estado PPT Programa Directivos]],"Realizada")</f>
        <v>1</v>
      </c>
      <c r="BO83" s="22">
        <f>COUNTIF(Reporte_Consolidación_2022___Copy[[#This Row],[Estado PPT Programa Docentes]],"Realizada")</f>
        <v>1</v>
      </c>
      <c r="BP83" s="22">
        <f>COUNTIF(Reporte_Consolidación_2022___Copy[[#This Row],[Estado Encuesta Docentes]],"Realizada")</f>
        <v>1</v>
      </c>
      <c r="BQ83" s="22">
        <f>COUNTIF(Reporte_Consolidación_2022___Copy[[#This Row],[Estado Taller PC Docentes]],"Realizada")</f>
        <v>1</v>
      </c>
      <c r="BR83" s="22">
        <f>COUNTIF(Reporte_Consolidación_2022___Copy[[#This Row],[Estado Encuesta Estudiantes]],"Realizada")</f>
        <v>1</v>
      </c>
      <c r="BS83" s="22">
        <f>COUNTIF(Reporte_Consolidación_2022___Copy[[#This Row],[Estado Infraestructura]],"Realizada")</f>
        <v>1</v>
      </c>
      <c r="BT83" s="22">
        <f>COUNTIF(Reporte_Consolidación_2022___Copy[[#This Row],[Estado Entrevista Líder Área Informática]],"Realizada")</f>
        <v>1</v>
      </c>
      <c r="BU83" s="22">
        <f>IF(Reporte_Consolidación_2022___Copy[[#This Row],[Estado Obs Aula]]="Realizada",1,IF(Reporte_Consolidación_2022___Copy[[#This Row],[Estado Obs Aula]]="NO aplica fichas",1,0))</f>
        <v>1</v>
      </c>
      <c r="BV83" s="22">
        <f>COUNTIF(Reporte_Consolidación_2022___Copy[[#This Row],[Estado Recolección Documental]],"Realizada")</f>
        <v>1</v>
      </c>
      <c r="BX83" s="7">
        <f>COUNTIF(Reporte_Consolidación_2022___Copy[[#This Row],[Nombre Coordinadora]:[Estado Recolección Documental]],"Realizada")</f>
        <v>11</v>
      </c>
      <c r="BY83" s="9">
        <f t="shared" si="1"/>
        <v>0.91666666666666663</v>
      </c>
      <c r="BZ83" s="7">
        <f>IF(Reporte_Consolidación_2022___Copy[[#This Row],[Fecha Visita Día 1]]&gt;=DATE(2022,6,22),1,IF(Reporte_Consolidación_2022___Copy[[#This Row],[Fecha Visita Día 1]]="",2,0))</f>
        <v>0</v>
      </c>
      <c r="CA83" s="7">
        <f>IF(Reporte_Consolidación_2022___Copy[[#This Row],[Fecha Visita Día 2]]&gt;=DATE(2022,6,22),1,IF(Reporte_Consolidación_2022___Copy[[#This Row],[Fecha Visita Día 2]]="",2,0))</f>
        <v>0</v>
      </c>
    </row>
    <row r="84" spans="1:79" x14ac:dyDescent="0.2">
      <c r="A84" s="1" t="s">
        <v>680</v>
      </c>
      <c r="B84" s="1" t="s">
        <v>22</v>
      </c>
      <c r="C84" s="1" t="s">
        <v>247</v>
      </c>
      <c r="D84" s="1" t="s">
        <v>33</v>
      </c>
      <c r="E84" s="1" t="s">
        <v>241</v>
      </c>
      <c r="F84" s="1" t="s">
        <v>36</v>
      </c>
      <c r="G84" s="6">
        <v>213001009048</v>
      </c>
      <c r="H84">
        <v>146</v>
      </c>
      <c r="I84" s="4">
        <v>44655</v>
      </c>
      <c r="J84" s="5">
        <v>0.60763888888888884</v>
      </c>
      <c r="K84" s="1" t="s">
        <v>0</v>
      </c>
      <c r="L84" s="1"/>
      <c r="M84" s="4">
        <v>44680</v>
      </c>
      <c r="N84" s="4">
        <v>44683</v>
      </c>
      <c r="O84" s="1" t="s">
        <v>767</v>
      </c>
      <c r="P84" s="4">
        <v>44685</v>
      </c>
      <c r="Q84" s="1" t="s">
        <v>0</v>
      </c>
      <c r="R84" s="4">
        <v>44687</v>
      </c>
      <c r="S84" s="1" t="s">
        <v>0</v>
      </c>
      <c r="T84" s="4">
        <v>44685</v>
      </c>
      <c r="U84" s="1" t="s">
        <v>0</v>
      </c>
      <c r="V84" s="4">
        <v>44687</v>
      </c>
      <c r="W84" s="1" t="s">
        <v>0</v>
      </c>
      <c r="X84" s="4"/>
      <c r="Y84" s="1" t="s">
        <v>0</v>
      </c>
      <c r="Z84" s="4">
        <v>44687</v>
      </c>
      <c r="AA84" s="1" t="s">
        <v>0</v>
      </c>
      <c r="AB84" s="4"/>
      <c r="AC84" s="1" t="s">
        <v>0</v>
      </c>
      <c r="AD84" s="4"/>
      <c r="AE84" s="1" t="s">
        <v>0</v>
      </c>
      <c r="AF84" s="4"/>
      <c r="AG84" s="1" t="s">
        <v>0</v>
      </c>
      <c r="AH84" s="4"/>
      <c r="AI84" s="1" t="s">
        <v>116</v>
      </c>
      <c r="AJ84" s="4"/>
      <c r="AK84" s="1" t="s">
        <v>0</v>
      </c>
      <c r="AL84" s="1" t="s">
        <v>185</v>
      </c>
      <c r="AM84" s="1" t="s">
        <v>22</v>
      </c>
      <c r="AN84" s="5">
        <v>44719.661111111112</v>
      </c>
      <c r="AO84" s="1" t="s">
        <v>876</v>
      </c>
      <c r="AP84" s="1" t="s">
        <v>27</v>
      </c>
      <c r="AQ84" s="1" t="s">
        <v>639</v>
      </c>
      <c r="AR84" s="1" t="s">
        <v>27</v>
      </c>
      <c r="AS84" t="s">
        <v>639</v>
      </c>
      <c r="AT84" s="1" t="s">
        <v>27</v>
      </c>
      <c r="AU84" t="s">
        <v>639</v>
      </c>
      <c r="AV84">
        <v>76</v>
      </c>
      <c r="AW84" t="s">
        <v>639</v>
      </c>
      <c r="AX84">
        <v>10</v>
      </c>
      <c r="AY84" t="s">
        <v>639</v>
      </c>
      <c r="AZ84" s="1" t="s">
        <v>27</v>
      </c>
      <c r="BA84" t="s">
        <v>639</v>
      </c>
      <c r="BB84" s="1" t="s">
        <v>27</v>
      </c>
      <c r="BC84" t="s">
        <v>639</v>
      </c>
      <c r="BF84" t="s">
        <v>995</v>
      </c>
      <c r="BG84" s="1" t="s">
        <v>249</v>
      </c>
      <c r="BH84" s="5">
        <v>44715.705555555556</v>
      </c>
      <c r="BI84" s="1" t="s">
        <v>22</v>
      </c>
      <c r="BJ84" s="5">
        <v>44719.661111111112</v>
      </c>
      <c r="BK84" s="22">
        <f>COUNTIF(Reporte_Consolidación_2022___Copy[[#This Row],[Estado llamada]],"Realizada")</f>
        <v>1</v>
      </c>
      <c r="BL84" s="22">
        <f>COUNTIF(Reporte_Consolidación_2022___Copy[[#This Row],[Estado RID]],"Realizada")</f>
        <v>1</v>
      </c>
      <c r="BM84" s="22">
        <f>COUNTIF(Reporte_Consolidación_2022___Copy[[#This Row],[Estado Encuesta Directivos]],"Realizada")</f>
        <v>1</v>
      </c>
      <c r="BN84" s="22">
        <f>COUNTIF(Reporte_Consolidación_2022___Copy[[#This Row],[Estado PPT Programa Directivos]],"Realizada")</f>
        <v>1</v>
      </c>
      <c r="BO84" s="22">
        <f>COUNTIF(Reporte_Consolidación_2022___Copy[[#This Row],[Estado PPT Programa Docentes]],"Realizada")</f>
        <v>1</v>
      </c>
      <c r="BP84" s="22">
        <f>COUNTIF(Reporte_Consolidación_2022___Copy[[#This Row],[Estado Encuesta Docentes]],"Realizada")</f>
        <v>1</v>
      </c>
      <c r="BQ84" s="22">
        <f>COUNTIF(Reporte_Consolidación_2022___Copy[[#This Row],[Estado Taller PC Docentes]],"Realizada")</f>
        <v>1</v>
      </c>
      <c r="BR84" s="22">
        <f>COUNTIF(Reporte_Consolidación_2022___Copy[[#This Row],[Estado Encuesta Estudiantes]],"Realizada")</f>
        <v>1</v>
      </c>
      <c r="BS84" s="22">
        <f>COUNTIF(Reporte_Consolidación_2022___Copy[[#This Row],[Estado Infraestructura]],"Realizada")</f>
        <v>1</v>
      </c>
      <c r="BT84" s="22">
        <f>COUNTIF(Reporte_Consolidación_2022___Copy[[#This Row],[Estado Entrevista Líder Área Informática]],"Realizada")</f>
        <v>1</v>
      </c>
      <c r="BU84" s="22">
        <f>IF(Reporte_Consolidación_2022___Copy[[#This Row],[Estado Obs Aula]]="Realizada",1,IF(Reporte_Consolidación_2022___Copy[[#This Row],[Estado Obs Aula]]="NO aplica fichas",1,0))</f>
        <v>1</v>
      </c>
      <c r="BV84" s="22">
        <f>COUNTIF(Reporte_Consolidación_2022___Copy[[#This Row],[Estado Recolección Documental]],"Realizada")</f>
        <v>1</v>
      </c>
      <c r="BX84" s="7">
        <f>COUNTIF(Reporte_Consolidación_2022___Copy[[#This Row],[Nombre Coordinadora]:[Estado Recolección Documental]],"Realizada")</f>
        <v>11</v>
      </c>
      <c r="BY84" s="9">
        <f t="shared" si="1"/>
        <v>0.91666666666666663</v>
      </c>
      <c r="BZ84" s="7">
        <f>IF(Reporte_Consolidación_2022___Copy[[#This Row],[Fecha Visita Día 1]]&gt;=DATE(2022,6,22),1,IF(Reporte_Consolidación_2022___Copy[[#This Row],[Fecha Visita Día 1]]="",2,0))</f>
        <v>0</v>
      </c>
      <c r="CA84" s="7">
        <f>IF(Reporte_Consolidación_2022___Copy[[#This Row],[Fecha Visita Día 2]]&gt;=DATE(2022,6,22),1,IF(Reporte_Consolidación_2022___Copy[[#This Row],[Fecha Visita Día 2]]="",2,0))</f>
        <v>0</v>
      </c>
    </row>
    <row r="85" spans="1:79" x14ac:dyDescent="0.2">
      <c r="A85" s="1" t="s">
        <v>680</v>
      </c>
      <c r="B85" s="1" t="s">
        <v>22</v>
      </c>
      <c r="C85" s="1" t="s">
        <v>247</v>
      </c>
      <c r="D85" s="1" t="s">
        <v>33</v>
      </c>
      <c r="E85" s="1" t="s">
        <v>241</v>
      </c>
      <c r="F85" s="1" t="s">
        <v>39</v>
      </c>
      <c r="G85" s="6">
        <v>113001029095</v>
      </c>
      <c r="H85">
        <v>147</v>
      </c>
      <c r="I85" s="4">
        <v>44655</v>
      </c>
      <c r="J85" s="5">
        <v>0.67708333333333326</v>
      </c>
      <c r="K85" s="1" t="s">
        <v>0</v>
      </c>
      <c r="L85" s="1"/>
      <c r="M85" s="4">
        <v>44672</v>
      </c>
      <c r="N85" s="4">
        <v>44679</v>
      </c>
      <c r="O85" s="1"/>
      <c r="P85" s="4">
        <v>44672</v>
      </c>
      <c r="Q85" s="1" t="s">
        <v>0</v>
      </c>
      <c r="R85" s="4">
        <v>44684</v>
      </c>
      <c r="S85" s="1" t="s">
        <v>0</v>
      </c>
      <c r="T85" s="4">
        <v>44672</v>
      </c>
      <c r="U85" s="1" t="s">
        <v>0</v>
      </c>
      <c r="V85" s="4">
        <v>44680</v>
      </c>
      <c r="W85" s="1" t="s">
        <v>0</v>
      </c>
      <c r="X85" s="4">
        <v>44687</v>
      </c>
      <c r="Y85" s="1" t="s">
        <v>0</v>
      </c>
      <c r="Z85" s="4">
        <v>44680</v>
      </c>
      <c r="AA85" s="1" t="s">
        <v>0</v>
      </c>
      <c r="AB85" s="4"/>
      <c r="AC85" s="1" t="s">
        <v>0</v>
      </c>
      <c r="AD85" s="4"/>
      <c r="AE85" s="1" t="s">
        <v>0</v>
      </c>
      <c r="AF85" s="4"/>
      <c r="AG85" s="1" t="s">
        <v>0</v>
      </c>
      <c r="AH85" s="4"/>
      <c r="AI85" s="1" t="s">
        <v>116</v>
      </c>
      <c r="AJ85" s="4"/>
      <c r="AK85" s="1" t="s">
        <v>0</v>
      </c>
      <c r="AL85" s="1" t="s">
        <v>185</v>
      </c>
      <c r="AM85" s="1" t="s">
        <v>22</v>
      </c>
      <c r="AN85" s="5">
        <v>44718.493750000001</v>
      </c>
      <c r="AO85" s="1" t="s">
        <v>877</v>
      </c>
      <c r="AP85" s="1" t="s">
        <v>27</v>
      </c>
      <c r="AQ85" s="1" t="s">
        <v>639</v>
      </c>
      <c r="AR85" s="1" t="s">
        <v>27</v>
      </c>
      <c r="AS85" t="s">
        <v>639</v>
      </c>
      <c r="AT85" s="1" t="s">
        <v>27</v>
      </c>
      <c r="AU85" t="s">
        <v>639</v>
      </c>
      <c r="AV85">
        <v>116</v>
      </c>
      <c r="AW85" t="s">
        <v>639</v>
      </c>
      <c r="AX85">
        <v>15</v>
      </c>
      <c r="AY85" t="s">
        <v>639</v>
      </c>
      <c r="AZ85" s="1" t="s">
        <v>27</v>
      </c>
      <c r="BA85" t="s">
        <v>639</v>
      </c>
      <c r="BB85" s="1" t="s">
        <v>27</v>
      </c>
      <c r="BC85" t="s">
        <v>639</v>
      </c>
      <c r="BF85" t="s">
        <v>997</v>
      </c>
      <c r="BG85" s="1" t="s">
        <v>249</v>
      </c>
      <c r="BH85" s="5">
        <v>44705.79791666667</v>
      </c>
      <c r="BI85" s="1" t="s">
        <v>22</v>
      </c>
      <c r="BJ85" s="5">
        <v>44718.493750000001</v>
      </c>
      <c r="BK85" s="22">
        <f>COUNTIF(Reporte_Consolidación_2022___Copy[[#This Row],[Estado llamada]],"Realizada")</f>
        <v>1</v>
      </c>
      <c r="BL85" s="22">
        <f>COUNTIF(Reporte_Consolidación_2022___Copy[[#This Row],[Estado RID]],"Realizada")</f>
        <v>1</v>
      </c>
      <c r="BM85" s="22">
        <f>COUNTIF(Reporte_Consolidación_2022___Copy[[#This Row],[Estado Encuesta Directivos]],"Realizada")</f>
        <v>1</v>
      </c>
      <c r="BN85" s="22">
        <f>COUNTIF(Reporte_Consolidación_2022___Copy[[#This Row],[Estado PPT Programa Directivos]],"Realizada")</f>
        <v>1</v>
      </c>
      <c r="BO85" s="22">
        <f>COUNTIF(Reporte_Consolidación_2022___Copy[[#This Row],[Estado PPT Programa Docentes]],"Realizada")</f>
        <v>1</v>
      </c>
      <c r="BP85" s="22">
        <f>COUNTIF(Reporte_Consolidación_2022___Copy[[#This Row],[Estado Encuesta Docentes]],"Realizada")</f>
        <v>1</v>
      </c>
      <c r="BQ85" s="22">
        <f>COUNTIF(Reporte_Consolidación_2022___Copy[[#This Row],[Estado Taller PC Docentes]],"Realizada")</f>
        <v>1</v>
      </c>
      <c r="BR85" s="22">
        <f>COUNTIF(Reporte_Consolidación_2022___Copy[[#This Row],[Estado Encuesta Estudiantes]],"Realizada")</f>
        <v>1</v>
      </c>
      <c r="BS85" s="22">
        <f>COUNTIF(Reporte_Consolidación_2022___Copy[[#This Row],[Estado Infraestructura]],"Realizada")</f>
        <v>1</v>
      </c>
      <c r="BT85" s="22">
        <f>COUNTIF(Reporte_Consolidación_2022___Copy[[#This Row],[Estado Entrevista Líder Área Informática]],"Realizada")</f>
        <v>1</v>
      </c>
      <c r="BU85" s="22">
        <f>IF(Reporte_Consolidación_2022___Copy[[#This Row],[Estado Obs Aula]]="Realizada",1,IF(Reporte_Consolidación_2022___Copy[[#This Row],[Estado Obs Aula]]="NO aplica fichas",1,0))</f>
        <v>1</v>
      </c>
      <c r="BV85" s="22">
        <f>COUNTIF(Reporte_Consolidación_2022___Copy[[#This Row],[Estado Recolección Documental]],"Realizada")</f>
        <v>1</v>
      </c>
      <c r="BX85" s="7">
        <f>COUNTIF(Reporte_Consolidación_2022___Copy[[#This Row],[Nombre Coordinadora]:[Estado Recolección Documental]],"Realizada")</f>
        <v>11</v>
      </c>
      <c r="BY85" s="9">
        <f t="shared" si="1"/>
        <v>0.91666666666666663</v>
      </c>
      <c r="BZ85" s="7">
        <f>IF(Reporte_Consolidación_2022___Copy[[#This Row],[Fecha Visita Día 1]]&gt;=DATE(2022,6,22),1,IF(Reporte_Consolidación_2022___Copy[[#This Row],[Fecha Visita Día 1]]="",2,0))</f>
        <v>0</v>
      </c>
      <c r="CA85" s="7">
        <f>IF(Reporte_Consolidación_2022___Copy[[#This Row],[Fecha Visita Día 2]]&gt;=DATE(2022,6,22),1,IF(Reporte_Consolidación_2022___Copy[[#This Row],[Fecha Visita Día 2]]="",2,0))</f>
        <v>0</v>
      </c>
    </row>
    <row r="86" spans="1:79" x14ac:dyDescent="0.2">
      <c r="A86" s="1" t="s">
        <v>680</v>
      </c>
      <c r="B86" s="1" t="s">
        <v>22</v>
      </c>
      <c r="C86" s="1" t="s">
        <v>252</v>
      </c>
      <c r="D86" s="1" t="s">
        <v>144</v>
      </c>
      <c r="E86" s="1" t="s">
        <v>145</v>
      </c>
      <c r="F86" s="1" t="s">
        <v>768</v>
      </c>
      <c r="G86" s="6">
        <v>120001068241</v>
      </c>
      <c r="H86">
        <v>155</v>
      </c>
      <c r="I86" s="4">
        <v>44669</v>
      </c>
      <c r="J86" s="5">
        <v>0.375</v>
      </c>
      <c r="K86" s="1" t="s">
        <v>0</v>
      </c>
      <c r="L86" s="1"/>
      <c r="M86" s="4">
        <v>44684</v>
      </c>
      <c r="N86" s="4">
        <v>44692</v>
      </c>
      <c r="O86" s="1" t="s">
        <v>769</v>
      </c>
      <c r="P86" s="4">
        <v>44684</v>
      </c>
      <c r="Q86" s="1" t="s">
        <v>0</v>
      </c>
      <c r="R86" s="4">
        <v>44684</v>
      </c>
      <c r="S86" s="1" t="s">
        <v>0</v>
      </c>
      <c r="T86" s="4">
        <v>44684</v>
      </c>
      <c r="U86" s="1" t="s">
        <v>0</v>
      </c>
      <c r="V86" s="4">
        <v>44684</v>
      </c>
      <c r="W86" s="1" t="s">
        <v>0</v>
      </c>
      <c r="X86" s="4">
        <v>44685</v>
      </c>
      <c r="Y86" s="1" t="s">
        <v>0</v>
      </c>
      <c r="Z86" s="4">
        <v>44685</v>
      </c>
      <c r="AA86" s="1" t="s">
        <v>0</v>
      </c>
      <c r="AB86" s="4">
        <v>44685</v>
      </c>
      <c r="AC86" s="1" t="s">
        <v>0</v>
      </c>
      <c r="AD86" s="4">
        <v>44684</v>
      </c>
      <c r="AE86" s="1" t="s">
        <v>0</v>
      </c>
      <c r="AF86" s="4">
        <v>44684</v>
      </c>
      <c r="AG86" s="1" t="s">
        <v>0</v>
      </c>
      <c r="AH86" s="4">
        <v>44692</v>
      </c>
      <c r="AI86" s="1" t="s">
        <v>0</v>
      </c>
      <c r="AJ86" s="4">
        <v>44684</v>
      </c>
      <c r="AK86" s="1" t="s">
        <v>0</v>
      </c>
      <c r="AL86" s="1" t="s">
        <v>29</v>
      </c>
      <c r="AM86" s="1" t="s">
        <v>22</v>
      </c>
      <c r="AN86" s="5">
        <v>44721.861805555556</v>
      </c>
      <c r="AO86" s="1" t="s">
        <v>771</v>
      </c>
      <c r="AP86" s="1" t="s">
        <v>27</v>
      </c>
      <c r="AQ86" s="1" t="s">
        <v>639</v>
      </c>
      <c r="AR86" s="1" t="s">
        <v>27</v>
      </c>
      <c r="AS86" t="s">
        <v>639</v>
      </c>
      <c r="AT86" s="1" t="s">
        <v>27</v>
      </c>
      <c r="AU86" t="s">
        <v>639</v>
      </c>
      <c r="AV86">
        <v>134</v>
      </c>
      <c r="AW86" t="s">
        <v>639</v>
      </c>
      <c r="AX86">
        <v>41</v>
      </c>
      <c r="AY86" t="s">
        <v>639</v>
      </c>
      <c r="AZ86" s="1" t="s">
        <v>27</v>
      </c>
      <c r="BA86" t="s">
        <v>639</v>
      </c>
      <c r="BB86" s="1" t="s">
        <v>27</v>
      </c>
      <c r="BC86" t="s">
        <v>639</v>
      </c>
      <c r="BG86" s="1" t="s">
        <v>770</v>
      </c>
      <c r="BH86" s="5">
        <v>44719.515972222223</v>
      </c>
      <c r="BI86" s="1" t="s">
        <v>22</v>
      </c>
      <c r="BJ86" s="5">
        <v>44721.861805555556</v>
      </c>
      <c r="BK86" s="22">
        <f>COUNTIF(Reporte_Consolidación_2022___Copy[[#This Row],[Estado llamada]],"Realizada")</f>
        <v>1</v>
      </c>
      <c r="BL86" s="22">
        <f>COUNTIF(Reporte_Consolidación_2022___Copy[[#This Row],[Estado RID]],"Realizada")</f>
        <v>1</v>
      </c>
      <c r="BM86" s="22">
        <f>COUNTIF(Reporte_Consolidación_2022___Copy[[#This Row],[Estado Encuesta Directivos]],"Realizada")</f>
        <v>1</v>
      </c>
      <c r="BN86" s="22">
        <f>COUNTIF(Reporte_Consolidación_2022___Copy[[#This Row],[Estado PPT Programa Directivos]],"Realizada")</f>
        <v>1</v>
      </c>
      <c r="BO86" s="22">
        <f>COUNTIF(Reporte_Consolidación_2022___Copy[[#This Row],[Estado PPT Programa Docentes]],"Realizada")</f>
        <v>1</v>
      </c>
      <c r="BP86" s="22">
        <f>COUNTIF(Reporte_Consolidación_2022___Copy[[#This Row],[Estado Encuesta Docentes]],"Realizada")</f>
        <v>1</v>
      </c>
      <c r="BQ86" s="22">
        <f>COUNTIF(Reporte_Consolidación_2022___Copy[[#This Row],[Estado Taller PC Docentes]],"Realizada")</f>
        <v>1</v>
      </c>
      <c r="BR86" s="22">
        <f>COUNTIF(Reporte_Consolidación_2022___Copy[[#This Row],[Estado Encuesta Estudiantes]],"Realizada")</f>
        <v>1</v>
      </c>
      <c r="BS86" s="22">
        <f>COUNTIF(Reporte_Consolidación_2022___Copy[[#This Row],[Estado Infraestructura]],"Realizada")</f>
        <v>1</v>
      </c>
      <c r="BT86" s="22">
        <f>COUNTIF(Reporte_Consolidación_2022___Copy[[#This Row],[Estado Entrevista Líder Área Informática]],"Realizada")</f>
        <v>1</v>
      </c>
      <c r="BU86" s="22">
        <f>IF(Reporte_Consolidación_2022___Copy[[#This Row],[Estado Obs Aula]]="Realizada",1,IF(Reporte_Consolidación_2022___Copy[[#This Row],[Estado Obs Aula]]="NO aplica fichas",1,0))</f>
        <v>1</v>
      </c>
      <c r="BV86" s="22">
        <f>COUNTIF(Reporte_Consolidación_2022___Copy[[#This Row],[Estado Recolección Documental]],"Realizada")</f>
        <v>1</v>
      </c>
      <c r="BX86" s="7">
        <f>COUNTIF(Reporte_Consolidación_2022___Copy[[#This Row],[Nombre Coordinadora]:[Estado Recolección Documental]],"Realizada")</f>
        <v>12</v>
      </c>
      <c r="BY86" s="9">
        <f t="shared" si="1"/>
        <v>1</v>
      </c>
      <c r="BZ86" s="7">
        <f>IF(Reporte_Consolidación_2022___Copy[[#This Row],[Fecha Visita Día 1]]&gt;=DATE(2022,6,22),1,IF(Reporte_Consolidación_2022___Copy[[#This Row],[Fecha Visita Día 1]]="",2,0))</f>
        <v>0</v>
      </c>
      <c r="CA86" s="7">
        <f>IF(Reporte_Consolidación_2022___Copy[[#This Row],[Fecha Visita Día 2]]&gt;=DATE(2022,6,22),1,IF(Reporte_Consolidación_2022___Copy[[#This Row],[Fecha Visita Día 2]]="",2,0))</f>
        <v>0</v>
      </c>
    </row>
    <row r="87" spans="1:79" x14ac:dyDescent="0.2">
      <c r="A87" s="1" t="s">
        <v>680</v>
      </c>
      <c r="B87" s="1" t="s">
        <v>22</v>
      </c>
      <c r="C87" s="1" t="s">
        <v>252</v>
      </c>
      <c r="D87" s="1" t="s">
        <v>144</v>
      </c>
      <c r="E87" s="1" t="s">
        <v>145</v>
      </c>
      <c r="F87" s="1" t="s">
        <v>772</v>
      </c>
      <c r="G87" s="6">
        <v>120001068194</v>
      </c>
      <c r="H87">
        <v>156</v>
      </c>
      <c r="I87" s="4">
        <v>44669</v>
      </c>
      <c r="J87" s="5">
        <v>0.39583333333333326</v>
      </c>
      <c r="K87" s="1" t="s">
        <v>0</v>
      </c>
      <c r="L87" s="1"/>
      <c r="M87" s="4">
        <v>44692</v>
      </c>
      <c r="N87" s="4">
        <v>44693</v>
      </c>
      <c r="O87" s="1"/>
      <c r="P87" s="4">
        <v>44693</v>
      </c>
      <c r="Q87" s="1" t="s">
        <v>0</v>
      </c>
      <c r="R87" s="4">
        <v>44693</v>
      </c>
      <c r="S87" s="1" t="s">
        <v>0</v>
      </c>
      <c r="T87" s="4">
        <v>44693</v>
      </c>
      <c r="U87" s="1" t="s">
        <v>0</v>
      </c>
      <c r="V87" s="4">
        <v>44692</v>
      </c>
      <c r="W87" s="1" t="s">
        <v>0</v>
      </c>
      <c r="X87" s="4">
        <v>44692</v>
      </c>
      <c r="Y87" s="1" t="s">
        <v>0</v>
      </c>
      <c r="Z87" s="4">
        <v>44692</v>
      </c>
      <c r="AA87" s="1" t="s">
        <v>0</v>
      </c>
      <c r="AB87" s="4">
        <v>44693</v>
      </c>
      <c r="AC87" s="1" t="s">
        <v>0</v>
      </c>
      <c r="AD87" s="4">
        <v>44693</v>
      </c>
      <c r="AE87" s="1" t="s">
        <v>0</v>
      </c>
      <c r="AF87" s="4">
        <v>44693</v>
      </c>
      <c r="AG87" s="1" t="s">
        <v>0</v>
      </c>
      <c r="AH87" s="4"/>
      <c r="AI87" s="1" t="s">
        <v>116</v>
      </c>
      <c r="AJ87" s="4">
        <v>44693</v>
      </c>
      <c r="AK87" s="1" t="s">
        <v>0</v>
      </c>
      <c r="AL87" s="1" t="s">
        <v>29</v>
      </c>
      <c r="AM87" s="1" t="s">
        <v>770</v>
      </c>
      <c r="AN87" s="5">
        <v>44729.572916666664</v>
      </c>
      <c r="AO87" s="1" t="s">
        <v>773</v>
      </c>
      <c r="AP87" s="1" t="s">
        <v>27</v>
      </c>
      <c r="AQ87" s="1" t="s">
        <v>639</v>
      </c>
      <c r="AR87" s="1" t="s">
        <v>27</v>
      </c>
      <c r="AS87" t="s">
        <v>639</v>
      </c>
      <c r="AT87" s="1" t="s">
        <v>27</v>
      </c>
      <c r="AU87" t="s">
        <v>639</v>
      </c>
      <c r="AV87">
        <v>153</v>
      </c>
      <c r="AW87" t="s">
        <v>639</v>
      </c>
      <c r="AX87">
        <v>51</v>
      </c>
      <c r="AY87" t="s">
        <v>639</v>
      </c>
      <c r="AZ87" s="1" t="s">
        <v>27</v>
      </c>
      <c r="BA87" t="s">
        <v>639</v>
      </c>
      <c r="BB87" s="1" t="s">
        <v>27</v>
      </c>
      <c r="BC87" t="s">
        <v>639</v>
      </c>
      <c r="BG87" s="1" t="s">
        <v>770</v>
      </c>
      <c r="BH87" s="5">
        <v>44729.572916666664</v>
      </c>
      <c r="BI87" s="1" t="s">
        <v>22</v>
      </c>
      <c r="BJ87" s="5">
        <v>44719.879166666666</v>
      </c>
      <c r="BK87" s="22">
        <f>COUNTIF(Reporte_Consolidación_2022___Copy[[#This Row],[Estado llamada]],"Realizada")</f>
        <v>1</v>
      </c>
      <c r="BL87" s="22">
        <f>COUNTIF(Reporte_Consolidación_2022___Copy[[#This Row],[Estado RID]],"Realizada")</f>
        <v>1</v>
      </c>
      <c r="BM87" s="22">
        <f>COUNTIF(Reporte_Consolidación_2022___Copy[[#This Row],[Estado Encuesta Directivos]],"Realizada")</f>
        <v>1</v>
      </c>
      <c r="BN87" s="22">
        <f>COUNTIF(Reporte_Consolidación_2022___Copy[[#This Row],[Estado PPT Programa Directivos]],"Realizada")</f>
        <v>1</v>
      </c>
      <c r="BO87" s="22">
        <f>COUNTIF(Reporte_Consolidación_2022___Copy[[#This Row],[Estado PPT Programa Docentes]],"Realizada")</f>
        <v>1</v>
      </c>
      <c r="BP87" s="22">
        <f>COUNTIF(Reporte_Consolidación_2022___Copy[[#This Row],[Estado Encuesta Docentes]],"Realizada")</f>
        <v>1</v>
      </c>
      <c r="BQ87" s="22">
        <f>COUNTIF(Reporte_Consolidación_2022___Copy[[#This Row],[Estado Taller PC Docentes]],"Realizada")</f>
        <v>1</v>
      </c>
      <c r="BR87" s="22">
        <f>COUNTIF(Reporte_Consolidación_2022___Copy[[#This Row],[Estado Encuesta Estudiantes]],"Realizada")</f>
        <v>1</v>
      </c>
      <c r="BS87" s="22">
        <f>COUNTIF(Reporte_Consolidación_2022___Copy[[#This Row],[Estado Infraestructura]],"Realizada")</f>
        <v>1</v>
      </c>
      <c r="BT87" s="22">
        <f>COUNTIF(Reporte_Consolidación_2022___Copy[[#This Row],[Estado Entrevista Líder Área Informática]],"Realizada")</f>
        <v>1</v>
      </c>
      <c r="BU87" s="22">
        <f>IF(Reporte_Consolidación_2022___Copy[[#This Row],[Estado Obs Aula]]="Realizada",1,IF(Reporte_Consolidación_2022___Copy[[#This Row],[Estado Obs Aula]]="NO aplica fichas",1,0))</f>
        <v>1</v>
      </c>
      <c r="BV87" s="22">
        <f>COUNTIF(Reporte_Consolidación_2022___Copy[[#This Row],[Estado Recolección Documental]],"Realizada")</f>
        <v>1</v>
      </c>
      <c r="BX87" s="7">
        <f>COUNTIF(Reporte_Consolidación_2022___Copy[[#This Row],[Nombre Coordinadora]:[Estado Recolección Documental]],"Realizada")</f>
        <v>11</v>
      </c>
      <c r="BY87" s="9">
        <f t="shared" si="1"/>
        <v>0.91666666666666663</v>
      </c>
      <c r="BZ87" s="7">
        <f>IF(Reporte_Consolidación_2022___Copy[[#This Row],[Fecha Visita Día 1]]&gt;=DATE(2022,6,22),1,IF(Reporte_Consolidación_2022___Copy[[#This Row],[Fecha Visita Día 1]]="",2,0))</f>
        <v>0</v>
      </c>
      <c r="CA87" s="7">
        <f>IF(Reporte_Consolidación_2022___Copy[[#This Row],[Fecha Visita Día 2]]&gt;=DATE(2022,6,22),1,IF(Reporte_Consolidación_2022___Copy[[#This Row],[Fecha Visita Día 2]]="",2,0))</f>
        <v>0</v>
      </c>
    </row>
    <row r="88" spans="1:79" x14ac:dyDescent="0.2">
      <c r="A88" s="1" t="s">
        <v>680</v>
      </c>
      <c r="B88" s="1" t="s">
        <v>22</v>
      </c>
      <c r="C88" s="1" t="s">
        <v>252</v>
      </c>
      <c r="D88" s="1" t="s">
        <v>175</v>
      </c>
      <c r="E88" s="1" t="s">
        <v>176</v>
      </c>
      <c r="F88" s="1" t="s">
        <v>648</v>
      </c>
      <c r="G88" s="6">
        <v>352001002817</v>
      </c>
      <c r="H88">
        <v>157</v>
      </c>
      <c r="I88" s="4">
        <v>44676</v>
      </c>
      <c r="J88" s="5">
        <v>0.38541666666666674</v>
      </c>
      <c r="K88" s="1" t="s">
        <v>0</v>
      </c>
      <c r="L88" s="1"/>
      <c r="M88" s="4">
        <v>44707</v>
      </c>
      <c r="N88" s="4">
        <v>44708</v>
      </c>
      <c r="O88" s="1"/>
      <c r="P88" s="4">
        <v>44707</v>
      </c>
      <c r="Q88" s="1" t="s">
        <v>0</v>
      </c>
      <c r="R88" s="4">
        <v>44707</v>
      </c>
      <c r="S88" s="1" t="s">
        <v>0</v>
      </c>
      <c r="T88" s="4">
        <v>44707</v>
      </c>
      <c r="U88" s="1" t="s">
        <v>0</v>
      </c>
      <c r="V88" s="4">
        <v>44707</v>
      </c>
      <c r="W88" s="1" t="s">
        <v>0</v>
      </c>
      <c r="X88" s="4">
        <v>44707</v>
      </c>
      <c r="Y88" s="1" t="s">
        <v>0</v>
      </c>
      <c r="Z88" s="4">
        <v>44707</v>
      </c>
      <c r="AA88" s="1" t="s">
        <v>0</v>
      </c>
      <c r="AB88" s="4">
        <v>44708</v>
      </c>
      <c r="AC88" s="1" t="s">
        <v>0</v>
      </c>
      <c r="AD88" s="4">
        <v>44707</v>
      </c>
      <c r="AE88" s="1" t="s">
        <v>0</v>
      </c>
      <c r="AF88" s="4">
        <v>44707</v>
      </c>
      <c r="AG88" s="1" t="s">
        <v>0</v>
      </c>
      <c r="AH88" s="4">
        <v>44715</v>
      </c>
      <c r="AI88" s="1" t="s">
        <v>0</v>
      </c>
      <c r="AJ88" s="4">
        <v>44707</v>
      </c>
      <c r="AK88" s="1" t="s">
        <v>0</v>
      </c>
      <c r="AL88" s="1" t="s">
        <v>29</v>
      </c>
      <c r="AM88" s="1" t="s">
        <v>22</v>
      </c>
      <c r="AN88" s="5">
        <v>44719.879861111112</v>
      </c>
      <c r="AO88" s="1" t="s">
        <v>774</v>
      </c>
      <c r="AP88" s="1" t="s">
        <v>27</v>
      </c>
      <c r="AQ88" s="1" t="s">
        <v>639</v>
      </c>
      <c r="AR88" s="1" t="s">
        <v>27</v>
      </c>
      <c r="AS88" t="s">
        <v>639</v>
      </c>
      <c r="AT88" s="1" t="s">
        <v>27</v>
      </c>
      <c r="AU88" t="s">
        <v>639</v>
      </c>
      <c r="AV88">
        <v>52</v>
      </c>
      <c r="AW88" t="s">
        <v>639</v>
      </c>
      <c r="AX88">
        <v>51</v>
      </c>
      <c r="AY88" t="s">
        <v>639</v>
      </c>
      <c r="AZ88" s="1" t="s">
        <v>27</v>
      </c>
      <c r="BA88" t="s">
        <v>639</v>
      </c>
      <c r="BB88" s="1" t="s">
        <v>27</v>
      </c>
      <c r="BC88" t="s">
        <v>639</v>
      </c>
      <c r="BG88" s="1" t="s">
        <v>770</v>
      </c>
      <c r="BH88" s="5">
        <v>44719.515972222223</v>
      </c>
      <c r="BI88" s="1" t="s">
        <v>22</v>
      </c>
      <c r="BJ88" s="5">
        <v>44719.879861111112</v>
      </c>
      <c r="BK88" s="22">
        <f>COUNTIF(Reporte_Consolidación_2022___Copy[[#This Row],[Estado llamada]],"Realizada")</f>
        <v>1</v>
      </c>
      <c r="BL88" s="22">
        <f>COUNTIF(Reporte_Consolidación_2022___Copy[[#This Row],[Estado RID]],"Realizada")</f>
        <v>1</v>
      </c>
      <c r="BM88" s="22">
        <f>COUNTIF(Reporte_Consolidación_2022___Copy[[#This Row],[Estado Encuesta Directivos]],"Realizada")</f>
        <v>1</v>
      </c>
      <c r="BN88" s="22">
        <f>COUNTIF(Reporte_Consolidación_2022___Copy[[#This Row],[Estado PPT Programa Directivos]],"Realizada")</f>
        <v>1</v>
      </c>
      <c r="BO88" s="22">
        <f>COUNTIF(Reporte_Consolidación_2022___Copy[[#This Row],[Estado PPT Programa Docentes]],"Realizada")</f>
        <v>1</v>
      </c>
      <c r="BP88" s="22">
        <f>COUNTIF(Reporte_Consolidación_2022___Copy[[#This Row],[Estado Encuesta Docentes]],"Realizada")</f>
        <v>1</v>
      </c>
      <c r="BQ88" s="22">
        <f>COUNTIF(Reporte_Consolidación_2022___Copy[[#This Row],[Estado Taller PC Docentes]],"Realizada")</f>
        <v>1</v>
      </c>
      <c r="BR88" s="22">
        <f>COUNTIF(Reporte_Consolidación_2022___Copy[[#This Row],[Estado Encuesta Estudiantes]],"Realizada")</f>
        <v>1</v>
      </c>
      <c r="BS88" s="22">
        <f>COUNTIF(Reporte_Consolidación_2022___Copy[[#This Row],[Estado Infraestructura]],"Realizada")</f>
        <v>1</v>
      </c>
      <c r="BT88" s="22">
        <f>COUNTIF(Reporte_Consolidación_2022___Copy[[#This Row],[Estado Entrevista Líder Área Informática]],"Realizada")</f>
        <v>1</v>
      </c>
      <c r="BU88" s="22">
        <f>IF(Reporte_Consolidación_2022___Copy[[#This Row],[Estado Obs Aula]]="Realizada",1,IF(Reporte_Consolidación_2022___Copy[[#This Row],[Estado Obs Aula]]="NO aplica fichas",1,0))</f>
        <v>1</v>
      </c>
      <c r="BV88" s="22">
        <f>COUNTIF(Reporte_Consolidación_2022___Copy[[#This Row],[Estado Recolección Documental]],"Realizada")</f>
        <v>1</v>
      </c>
      <c r="BX88" s="7">
        <f>COUNTIF(Reporte_Consolidación_2022___Copy[[#This Row],[Nombre Coordinadora]:[Estado Recolección Documental]],"Realizada")</f>
        <v>12</v>
      </c>
      <c r="BY88" s="9">
        <f t="shared" si="1"/>
        <v>1</v>
      </c>
      <c r="BZ88" s="7">
        <f>IF(Reporte_Consolidación_2022___Copy[[#This Row],[Fecha Visita Día 1]]&gt;=DATE(2022,6,22),1,IF(Reporte_Consolidación_2022___Copy[[#This Row],[Fecha Visita Día 1]]="",2,0))</f>
        <v>0</v>
      </c>
      <c r="CA88" s="7">
        <f>IF(Reporte_Consolidación_2022___Copy[[#This Row],[Fecha Visita Día 2]]&gt;=DATE(2022,6,22),1,IF(Reporte_Consolidación_2022___Copy[[#This Row],[Fecha Visita Día 2]]="",2,0))</f>
        <v>0</v>
      </c>
    </row>
    <row r="89" spans="1:79" x14ac:dyDescent="0.2">
      <c r="A89" s="1" t="s">
        <v>680</v>
      </c>
      <c r="B89" s="1" t="s">
        <v>22</v>
      </c>
      <c r="C89" s="1" t="s">
        <v>252</v>
      </c>
      <c r="D89" s="1" t="s">
        <v>144</v>
      </c>
      <c r="E89" s="1" t="s">
        <v>145</v>
      </c>
      <c r="F89" s="1" t="s">
        <v>998</v>
      </c>
      <c r="G89" s="6">
        <v>220001001698</v>
      </c>
      <c r="H89">
        <v>158</v>
      </c>
      <c r="I89" s="4">
        <v>44669</v>
      </c>
      <c r="J89" s="5">
        <v>0.33333333333333326</v>
      </c>
      <c r="K89" s="1" t="s">
        <v>0</v>
      </c>
      <c r="L89" s="1"/>
      <c r="M89" s="4">
        <v>44694</v>
      </c>
      <c r="N89" s="4">
        <v>44697</v>
      </c>
      <c r="O89" s="1"/>
      <c r="P89" s="4">
        <v>44694</v>
      </c>
      <c r="Q89" s="1" t="s">
        <v>0</v>
      </c>
      <c r="R89" s="4">
        <v>44694</v>
      </c>
      <c r="S89" s="1" t="s">
        <v>0</v>
      </c>
      <c r="T89" s="4">
        <v>44694</v>
      </c>
      <c r="U89" s="1" t="s">
        <v>0</v>
      </c>
      <c r="V89" s="4">
        <v>44697</v>
      </c>
      <c r="W89" s="1" t="s">
        <v>0</v>
      </c>
      <c r="X89" s="4">
        <v>44697</v>
      </c>
      <c r="Y89" s="1" t="s">
        <v>0</v>
      </c>
      <c r="Z89" s="4">
        <v>44697</v>
      </c>
      <c r="AA89" s="1" t="s">
        <v>0</v>
      </c>
      <c r="AB89" s="4">
        <v>44694</v>
      </c>
      <c r="AC89" s="1" t="s">
        <v>0</v>
      </c>
      <c r="AD89" s="4">
        <v>44694</v>
      </c>
      <c r="AE89" s="1" t="s">
        <v>0</v>
      </c>
      <c r="AF89" s="4">
        <v>44694</v>
      </c>
      <c r="AG89" s="1" t="s">
        <v>0</v>
      </c>
      <c r="AH89" s="4"/>
      <c r="AI89" s="1" t="s">
        <v>116</v>
      </c>
      <c r="AJ89" s="4">
        <v>44694</v>
      </c>
      <c r="AK89" s="1" t="s">
        <v>0</v>
      </c>
      <c r="AL89" s="1" t="s">
        <v>29</v>
      </c>
      <c r="AM89" s="1" t="s">
        <v>22</v>
      </c>
      <c r="AN89" s="5">
        <v>44719.880555555559</v>
      </c>
      <c r="AO89" s="1" t="s">
        <v>775</v>
      </c>
      <c r="AP89" s="1" t="s">
        <v>27</v>
      </c>
      <c r="AQ89" s="1" t="s">
        <v>639</v>
      </c>
      <c r="AR89" s="1" t="s">
        <v>27</v>
      </c>
      <c r="AS89" t="s">
        <v>639</v>
      </c>
      <c r="AT89" s="1" t="s">
        <v>27</v>
      </c>
      <c r="AU89" t="s">
        <v>639</v>
      </c>
      <c r="AV89">
        <v>50</v>
      </c>
      <c r="AW89" t="s">
        <v>639</v>
      </c>
      <c r="AX89">
        <v>28</v>
      </c>
      <c r="AY89" t="s">
        <v>639</v>
      </c>
      <c r="AZ89" s="1" t="s">
        <v>27</v>
      </c>
      <c r="BA89" t="s">
        <v>639</v>
      </c>
      <c r="BB89" s="1" t="s">
        <v>27</v>
      </c>
      <c r="BC89" t="s">
        <v>639</v>
      </c>
      <c r="BG89" s="1" t="s">
        <v>770</v>
      </c>
      <c r="BH89" s="5">
        <v>44719.515972222223</v>
      </c>
      <c r="BI89" s="1" t="s">
        <v>22</v>
      </c>
      <c r="BJ89" s="5">
        <v>44719.880555555559</v>
      </c>
      <c r="BK89" s="22">
        <f>COUNTIF(Reporte_Consolidación_2022___Copy[[#This Row],[Estado llamada]],"Realizada")</f>
        <v>1</v>
      </c>
      <c r="BL89" s="22">
        <f>COUNTIF(Reporte_Consolidación_2022___Copy[[#This Row],[Estado RID]],"Realizada")</f>
        <v>1</v>
      </c>
      <c r="BM89" s="22">
        <f>COUNTIF(Reporte_Consolidación_2022___Copy[[#This Row],[Estado Encuesta Directivos]],"Realizada")</f>
        <v>1</v>
      </c>
      <c r="BN89" s="22">
        <f>COUNTIF(Reporte_Consolidación_2022___Copy[[#This Row],[Estado PPT Programa Directivos]],"Realizada")</f>
        <v>1</v>
      </c>
      <c r="BO89" s="22">
        <f>COUNTIF(Reporte_Consolidación_2022___Copy[[#This Row],[Estado PPT Programa Docentes]],"Realizada")</f>
        <v>1</v>
      </c>
      <c r="BP89" s="22">
        <f>COUNTIF(Reporte_Consolidación_2022___Copy[[#This Row],[Estado Encuesta Docentes]],"Realizada")</f>
        <v>1</v>
      </c>
      <c r="BQ89" s="22">
        <f>COUNTIF(Reporte_Consolidación_2022___Copy[[#This Row],[Estado Taller PC Docentes]],"Realizada")</f>
        <v>1</v>
      </c>
      <c r="BR89" s="22">
        <f>COUNTIF(Reporte_Consolidación_2022___Copy[[#This Row],[Estado Encuesta Estudiantes]],"Realizada")</f>
        <v>1</v>
      </c>
      <c r="BS89" s="22">
        <f>COUNTIF(Reporte_Consolidación_2022___Copy[[#This Row],[Estado Infraestructura]],"Realizada")</f>
        <v>1</v>
      </c>
      <c r="BT89" s="22">
        <f>COUNTIF(Reporte_Consolidación_2022___Copy[[#This Row],[Estado Entrevista Líder Área Informática]],"Realizada")</f>
        <v>1</v>
      </c>
      <c r="BU89" s="22">
        <f>IF(Reporte_Consolidación_2022___Copy[[#This Row],[Estado Obs Aula]]="Realizada",1,IF(Reporte_Consolidación_2022___Copy[[#This Row],[Estado Obs Aula]]="NO aplica fichas",1,0))</f>
        <v>1</v>
      </c>
      <c r="BV89" s="22">
        <f>COUNTIF(Reporte_Consolidación_2022___Copy[[#This Row],[Estado Recolección Documental]],"Realizada")</f>
        <v>1</v>
      </c>
      <c r="BX89" s="7">
        <f>COUNTIF(Reporte_Consolidación_2022___Copy[[#This Row],[Nombre Coordinadora]:[Estado Recolección Documental]],"Realizada")</f>
        <v>11</v>
      </c>
      <c r="BY89" s="9">
        <f t="shared" si="1"/>
        <v>0.91666666666666663</v>
      </c>
      <c r="BZ89" s="7">
        <f>IF(Reporte_Consolidación_2022___Copy[[#This Row],[Fecha Visita Día 1]]&gt;=DATE(2022,6,22),1,IF(Reporte_Consolidación_2022___Copy[[#This Row],[Fecha Visita Día 1]]="",2,0))</f>
        <v>0</v>
      </c>
      <c r="CA89" s="7">
        <f>IF(Reporte_Consolidación_2022___Copy[[#This Row],[Fecha Visita Día 2]]&gt;=DATE(2022,6,22),1,IF(Reporte_Consolidación_2022___Copy[[#This Row],[Fecha Visita Día 2]]="",2,0))</f>
        <v>0</v>
      </c>
    </row>
    <row r="90" spans="1:79" x14ac:dyDescent="0.2">
      <c r="A90" s="1" t="s">
        <v>680</v>
      </c>
      <c r="B90" s="1" t="s">
        <v>22</v>
      </c>
      <c r="C90" s="1" t="s">
        <v>252</v>
      </c>
      <c r="D90" s="1" t="s">
        <v>144</v>
      </c>
      <c r="E90" s="1" t="s">
        <v>145</v>
      </c>
      <c r="F90" s="1" t="s">
        <v>253</v>
      </c>
      <c r="G90" s="6">
        <v>120001000921</v>
      </c>
      <c r="H90">
        <v>159</v>
      </c>
      <c r="I90" s="4">
        <v>44669</v>
      </c>
      <c r="J90" s="5">
        <v>0.34027777777777768</v>
      </c>
      <c r="K90" s="1" t="s">
        <v>0</v>
      </c>
      <c r="L90" s="1" t="s">
        <v>254</v>
      </c>
      <c r="M90" s="4">
        <v>44698</v>
      </c>
      <c r="N90" s="4">
        <v>44699</v>
      </c>
      <c r="O90" s="1"/>
      <c r="P90" s="4">
        <v>44698</v>
      </c>
      <c r="Q90" s="1" t="s">
        <v>0</v>
      </c>
      <c r="R90" s="4">
        <v>44698</v>
      </c>
      <c r="S90" s="1" t="s">
        <v>0</v>
      </c>
      <c r="T90" s="4">
        <v>44698</v>
      </c>
      <c r="U90" s="1" t="s">
        <v>0</v>
      </c>
      <c r="V90" s="4">
        <v>44699</v>
      </c>
      <c r="W90" s="1" t="s">
        <v>0</v>
      </c>
      <c r="X90" s="4">
        <v>44699</v>
      </c>
      <c r="Y90" s="1" t="s">
        <v>0</v>
      </c>
      <c r="Z90" s="4">
        <v>44699</v>
      </c>
      <c r="AA90" s="1" t="s">
        <v>0</v>
      </c>
      <c r="AB90" s="4">
        <v>44698</v>
      </c>
      <c r="AC90" s="1" t="s">
        <v>0</v>
      </c>
      <c r="AD90" s="4">
        <v>44698</v>
      </c>
      <c r="AE90" s="1" t="s">
        <v>0</v>
      </c>
      <c r="AF90" s="4">
        <v>44698</v>
      </c>
      <c r="AG90" s="1" t="s">
        <v>0</v>
      </c>
      <c r="AH90" s="4"/>
      <c r="AI90" s="1" t="s">
        <v>116</v>
      </c>
      <c r="AJ90" s="4">
        <v>44699</v>
      </c>
      <c r="AK90" s="1" t="s">
        <v>0</v>
      </c>
      <c r="AL90" s="1" t="s">
        <v>29</v>
      </c>
      <c r="AM90" s="1" t="s">
        <v>22</v>
      </c>
      <c r="AN90" s="5">
        <v>44720.509722222225</v>
      </c>
      <c r="AO90" s="1" t="s">
        <v>776</v>
      </c>
      <c r="AP90" s="1" t="s">
        <v>27</v>
      </c>
      <c r="AQ90" s="1" t="s">
        <v>639</v>
      </c>
      <c r="AR90" s="1" t="s">
        <v>27</v>
      </c>
      <c r="AS90" t="s">
        <v>639</v>
      </c>
      <c r="AT90" s="1" t="s">
        <v>27</v>
      </c>
      <c r="AU90" t="s">
        <v>639</v>
      </c>
      <c r="AV90">
        <v>126</v>
      </c>
      <c r="AW90" t="s">
        <v>639</v>
      </c>
      <c r="AX90">
        <v>33</v>
      </c>
      <c r="AY90" t="s">
        <v>639</v>
      </c>
      <c r="AZ90" s="1" t="s">
        <v>27</v>
      </c>
      <c r="BA90" t="s">
        <v>639</v>
      </c>
      <c r="BB90" s="1" t="s">
        <v>27</v>
      </c>
      <c r="BC90" t="s">
        <v>639</v>
      </c>
      <c r="BG90" s="1" t="s">
        <v>770</v>
      </c>
      <c r="BH90" s="5">
        <v>44719.515972222223</v>
      </c>
      <c r="BI90" s="1" t="s">
        <v>22</v>
      </c>
      <c r="BJ90" s="5">
        <v>44720.509722222225</v>
      </c>
      <c r="BK90" s="22">
        <f>COUNTIF(Reporte_Consolidación_2022___Copy[[#This Row],[Estado llamada]],"Realizada")</f>
        <v>1</v>
      </c>
      <c r="BL90" s="22">
        <f>COUNTIF(Reporte_Consolidación_2022___Copy[[#This Row],[Estado RID]],"Realizada")</f>
        <v>1</v>
      </c>
      <c r="BM90" s="22">
        <f>COUNTIF(Reporte_Consolidación_2022___Copy[[#This Row],[Estado Encuesta Directivos]],"Realizada")</f>
        <v>1</v>
      </c>
      <c r="BN90" s="22">
        <f>COUNTIF(Reporte_Consolidación_2022___Copy[[#This Row],[Estado PPT Programa Directivos]],"Realizada")</f>
        <v>1</v>
      </c>
      <c r="BO90" s="22">
        <f>COUNTIF(Reporte_Consolidación_2022___Copy[[#This Row],[Estado PPT Programa Docentes]],"Realizada")</f>
        <v>1</v>
      </c>
      <c r="BP90" s="22">
        <f>COUNTIF(Reporte_Consolidación_2022___Copy[[#This Row],[Estado Encuesta Docentes]],"Realizada")</f>
        <v>1</v>
      </c>
      <c r="BQ90" s="22">
        <f>COUNTIF(Reporte_Consolidación_2022___Copy[[#This Row],[Estado Taller PC Docentes]],"Realizada")</f>
        <v>1</v>
      </c>
      <c r="BR90" s="22">
        <f>COUNTIF(Reporte_Consolidación_2022___Copy[[#This Row],[Estado Encuesta Estudiantes]],"Realizada")</f>
        <v>1</v>
      </c>
      <c r="BS90" s="22">
        <f>COUNTIF(Reporte_Consolidación_2022___Copy[[#This Row],[Estado Infraestructura]],"Realizada")</f>
        <v>1</v>
      </c>
      <c r="BT90" s="22">
        <f>COUNTIF(Reporte_Consolidación_2022___Copy[[#This Row],[Estado Entrevista Líder Área Informática]],"Realizada")</f>
        <v>1</v>
      </c>
      <c r="BU90" s="22">
        <f>IF(Reporte_Consolidación_2022___Copy[[#This Row],[Estado Obs Aula]]="Realizada",1,IF(Reporte_Consolidación_2022___Copy[[#This Row],[Estado Obs Aula]]="NO aplica fichas",1,0))</f>
        <v>1</v>
      </c>
      <c r="BV90" s="22">
        <f>COUNTIF(Reporte_Consolidación_2022___Copy[[#This Row],[Estado Recolección Documental]],"Realizada")</f>
        <v>1</v>
      </c>
      <c r="BX90" s="7">
        <f>COUNTIF(Reporte_Consolidación_2022___Copy[[#This Row],[Nombre Coordinadora]:[Estado Recolección Documental]],"Realizada")</f>
        <v>11</v>
      </c>
      <c r="BY90" s="9">
        <f t="shared" si="1"/>
        <v>0.91666666666666663</v>
      </c>
      <c r="BZ90" s="7">
        <f>IF(Reporte_Consolidación_2022___Copy[[#This Row],[Fecha Visita Día 1]]&gt;=DATE(2022,6,22),1,IF(Reporte_Consolidación_2022___Copy[[#This Row],[Fecha Visita Día 1]]="",2,0))</f>
        <v>0</v>
      </c>
      <c r="CA90" s="7">
        <f>IF(Reporte_Consolidación_2022___Copy[[#This Row],[Fecha Visita Día 2]]&gt;=DATE(2022,6,22),1,IF(Reporte_Consolidación_2022___Copy[[#This Row],[Fecha Visita Día 2]]="",2,0))</f>
        <v>0</v>
      </c>
    </row>
    <row r="91" spans="1:79" x14ac:dyDescent="0.2">
      <c r="A91" s="1" t="s">
        <v>680</v>
      </c>
      <c r="B91" s="1" t="s">
        <v>22</v>
      </c>
      <c r="C91" s="1" t="s">
        <v>252</v>
      </c>
      <c r="D91" s="1" t="s">
        <v>144</v>
      </c>
      <c r="E91" s="1" t="s">
        <v>145</v>
      </c>
      <c r="F91" s="1" t="s">
        <v>255</v>
      </c>
      <c r="G91" s="6">
        <v>220001002805</v>
      </c>
      <c r="H91">
        <v>160</v>
      </c>
      <c r="I91" s="4">
        <v>44669</v>
      </c>
      <c r="J91" s="5">
        <v>0.35416666666666674</v>
      </c>
      <c r="K91" s="1" t="s">
        <v>0</v>
      </c>
      <c r="L91" s="1"/>
      <c r="M91" s="4">
        <v>44690</v>
      </c>
      <c r="N91" s="4">
        <v>44691</v>
      </c>
      <c r="O91" s="1"/>
      <c r="P91" s="4">
        <v>44690</v>
      </c>
      <c r="Q91" s="1" t="s">
        <v>0</v>
      </c>
      <c r="R91" s="4">
        <v>44690</v>
      </c>
      <c r="S91" s="1" t="s">
        <v>0</v>
      </c>
      <c r="T91" s="4">
        <v>44690</v>
      </c>
      <c r="U91" s="1" t="s">
        <v>0</v>
      </c>
      <c r="V91" s="4">
        <v>44691</v>
      </c>
      <c r="W91" s="1" t="s">
        <v>0</v>
      </c>
      <c r="X91" s="4">
        <v>44691</v>
      </c>
      <c r="Y91" s="1" t="s">
        <v>0</v>
      </c>
      <c r="Z91" s="4">
        <v>44691</v>
      </c>
      <c r="AA91" s="1" t="s">
        <v>0</v>
      </c>
      <c r="AB91" s="4">
        <v>44691</v>
      </c>
      <c r="AC91" s="1" t="s">
        <v>0</v>
      </c>
      <c r="AD91" s="4">
        <v>44690</v>
      </c>
      <c r="AE91" s="1" t="s">
        <v>0</v>
      </c>
      <c r="AF91" s="4">
        <v>44691</v>
      </c>
      <c r="AG91" s="1" t="s">
        <v>0</v>
      </c>
      <c r="AH91" s="4"/>
      <c r="AI91" s="1" t="s">
        <v>116</v>
      </c>
      <c r="AJ91" s="4">
        <v>44690</v>
      </c>
      <c r="AK91" s="1" t="s">
        <v>0</v>
      </c>
      <c r="AL91" s="1" t="s">
        <v>29</v>
      </c>
      <c r="AM91" s="1" t="s">
        <v>22</v>
      </c>
      <c r="AN91" s="5">
        <v>44719.881249999999</v>
      </c>
      <c r="AO91" s="1" t="s">
        <v>777</v>
      </c>
      <c r="AP91" s="1" t="s">
        <v>27</v>
      </c>
      <c r="AQ91" s="1" t="s">
        <v>639</v>
      </c>
      <c r="AR91" s="1" t="s">
        <v>27</v>
      </c>
      <c r="AS91" t="s">
        <v>639</v>
      </c>
      <c r="AT91" s="1" t="s">
        <v>27</v>
      </c>
      <c r="AU91" t="s">
        <v>639</v>
      </c>
      <c r="AV91">
        <v>55</v>
      </c>
      <c r="AW91" t="s">
        <v>639</v>
      </c>
      <c r="AX91">
        <v>21</v>
      </c>
      <c r="AY91" t="s">
        <v>639</v>
      </c>
      <c r="AZ91" s="1" t="s">
        <v>27</v>
      </c>
      <c r="BA91" t="s">
        <v>639</v>
      </c>
      <c r="BB91" s="1" t="s">
        <v>27</v>
      </c>
      <c r="BC91" t="s">
        <v>639</v>
      </c>
      <c r="BG91" s="1" t="s">
        <v>770</v>
      </c>
      <c r="BH91" s="5">
        <v>44719.515972222223</v>
      </c>
      <c r="BI91" s="1" t="s">
        <v>22</v>
      </c>
      <c r="BJ91" s="5">
        <v>44719.881249999999</v>
      </c>
      <c r="BK91" s="22">
        <f>COUNTIF(Reporte_Consolidación_2022___Copy[[#This Row],[Estado llamada]],"Realizada")</f>
        <v>1</v>
      </c>
      <c r="BL91" s="22">
        <f>COUNTIF(Reporte_Consolidación_2022___Copy[[#This Row],[Estado RID]],"Realizada")</f>
        <v>1</v>
      </c>
      <c r="BM91" s="22">
        <f>COUNTIF(Reporte_Consolidación_2022___Copy[[#This Row],[Estado Encuesta Directivos]],"Realizada")</f>
        <v>1</v>
      </c>
      <c r="BN91" s="22">
        <f>COUNTIF(Reporte_Consolidación_2022___Copy[[#This Row],[Estado PPT Programa Directivos]],"Realizada")</f>
        <v>1</v>
      </c>
      <c r="BO91" s="22">
        <f>COUNTIF(Reporte_Consolidación_2022___Copy[[#This Row],[Estado PPT Programa Docentes]],"Realizada")</f>
        <v>1</v>
      </c>
      <c r="BP91" s="22">
        <f>COUNTIF(Reporte_Consolidación_2022___Copy[[#This Row],[Estado Encuesta Docentes]],"Realizada")</f>
        <v>1</v>
      </c>
      <c r="BQ91" s="22">
        <f>COUNTIF(Reporte_Consolidación_2022___Copy[[#This Row],[Estado Taller PC Docentes]],"Realizada")</f>
        <v>1</v>
      </c>
      <c r="BR91" s="22">
        <f>COUNTIF(Reporte_Consolidación_2022___Copy[[#This Row],[Estado Encuesta Estudiantes]],"Realizada")</f>
        <v>1</v>
      </c>
      <c r="BS91" s="22">
        <f>COUNTIF(Reporte_Consolidación_2022___Copy[[#This Row],[Estado Infraestructura]],"Realizada")</f>
        <v>1</v>
      </c>
      <c r="BT91" s="22">
        <f>COUNTIF(Reporte_Consolidación_2022___Copy[[#This Row],[Estado Entrevista Líder Área Informática]],"Realizada")</f>
        <v>1</v>
      </c>
      <c r="BU91" s="22">
        <f>IF(Reporte_Consolidación_2022___Copy[[#This Row],[Estado Obs Aula]]="Realizada",1,IF(Reporte_Consolidación_2022___Copy[[#This Row],[Estado Obs Aula]]="NO aplica fichas",1,0))</f>
        <v>1</v>
      </c>
      <c r="BV91" s="22">
        <f>COUNTIF(Reporte_Consolidación_2022___Copy[[#This Row],[Estado Recolección Documental]],"Realizada")</f>
        <v>1</v>
      </c>
      <c r="BX91" s="7">
        <f>COUNTIF(Reporte_Consolidación_2022___Copy[[#This Row],[Nombre Coordinadora]:[Estado Recolección Documental]],"Realizada")</f>
        <v>11</v>
      </c>
      <c r="BY91" s="9">
        <f t="shared" si="1"/>
        <v>0.91666666666666663</v>
      </c>
      <c r="BZ91" s="7">
        <f>IF(Reporte_Consolidación_2022___Copy[[#This Row],[Fecha Visita Día 1]]&gt;=DATE(2022,6,22),1,IF(Reporte_Consolidación_2022___Copy[[#This Row],[Fecha Visita Día 1]]="",2,0))</f>
        <v>0</v>
      </c>
      <c r="CA91" s="7">
        <f>IF(Reporte_Consolidación_2022___Copy[[#This Row],[Fecha Visita Día 2]]&gt;=DATE(2022,6,22),1,IF(Reporte_Consolidación_2022___Copy[[#This Row],[Fecha Visita Día 2]]="",2,0))</f>
        <v>0</v>
      </c>
    </row>
    <row r="92" spans="1:79" x14ac:dyDescent="0.2">
      <c r="A92" s="1" t="s">
        <v>680</v>
      </c>
      <c r="B92" s="1" t="s">
        <v>22</v>
      </c>
      <c r="C92" s="1" t="s">
        <v>252</v>
      </c>
      <c r="D92" s="1" t="s">
        <v>144</v>
      </c>
      <c r="E92" s="1" t="s">
        <v>145</v>
      </c>
      <c r="F92" s="1" t="s">
        <v>256</v>
      </c>
      <c r="G92" s="6">
        <v>120001001201</v>
      </c>
      <c r="H92">
        <v>161</v>
      </c>
      <c r="I92" s="4">
        <v>44669</v>
      </c>
      <c r="J92" s="5">
        <v>0.41666666666666674</v>
      </c>
      <c r="K92" s="1" t="s">
        <v>0</v>
      </c>
      <c r="L92" s="1"/>
      <c r="M92" s="4">
        <v>44686</v>
      </c>
      <c r="N92" s="4">
        <v>44687</v>
      </c>
      <c r="O92" s="1"/>
      <c r="P92" s="4">
        <v>44686</v>
      </c>
      <c r="Q92" s="1" t="s">
        <v>0</v>
      </c>
      <c r="R92" s="4">
        <v>44687</v>
      </c>
      <c r="S92" s="1" t="s">
        <v>0</v>
      </c>
      <c r="T92" s="4">
        <v>44687</v>
      </c>
      <c r="U92" s="1" t="s">
        <v>0</v>
      </c>
      <c r="V92" s="4">
        <v>44686</v>
      </c>
      <c r="W92" s="1" t="s">
        <v>0</v>
      </c>
      <c r="X92" s="4">
        <v>44686</v>
      </c>
      <c r="Y92" s="1" t="s">
        <v>0</v>
      </c>
      <c r="Z92" s="4">
        <v>44686</v>
      </c>
      <c r="AA92" s="1" t="s">
        <v>0</v>
      </c>
      <c r="AB92" s="4">
        <v>44687</v>
      </c>
      <c r="AC92" s="1" t="s">
        <v>0</v>
      </c>
      <c r="AD92" s="4">
        <v>44686</v>
      </c>
      <c r="AE92" s="1" t="s">
        <v>0</v>
      </c>
      <c r="AF92" s="4">
        <v>44686</v>
      </c>
      <c r="AG92" s="1" t="s">
        <v>0</v>
      </c>
      <c r="AH92" s="4"/>
      <c r="AI92" s="1" t="s">
        <v>116</v>
      </c>
      <c r="AJ92" s="4">
        <v>44687</v>
      </c>
      <c r="AK92" s="1" t="s">
        <v>0</v>
      </c>
      <c r="AL92" s="1" t="s">
        <v>29</v>
      </c>
      <c r="AM92" s="1" t="s">
        <v>770</v>
      </c>
      <c r="AN92" s="5">
        <v>44729.613888888889</v>
      </c>
      <c r="AO92" s="1" t="s">
        <v>778</v>
      </c>
      <c r="AP92" s="1" t="s">
        <v>27</v>
      </c>
      <c r="AQ92" s="1" t="s">
        <v>639</v>
      </c>
      <c r="AR92" s="1" t="s">
        <v>27</v>
      </c>
      <c r="AS92" t="s">
        <v>639</v>
      </c>
      <c r="AT92" s="1" t="s">
        <v>27</v>
      </c>
      <c r="AU92" t="s">
        <v>639</v>
      </c>
      <c r="AV92">
        <v>138</v>
      </c>
      <c r="AW92" t="s">
        <v>639</v>
      </c>
      <c r="AX92">
        <v>32</v>
      </c>
      <c r="AY92" t="s">
        <v>639</v>
      </c>
      <c r="AZ92" s="1" t="s">
        <v>27</v>
      </c>
      <c r="BA92" t="s">
        <v>639</v>
      </c>
      <c r="BB92" s="1" t="s">
        <v>27</v>
      </c>
      <c r="BC92" t="s">
        <v>639</v>
      </c>
      <c r="BF92" t="s">
        <v>999</v>
      </c>
      <c r="BG92" s="1" t="s">
        <v>770</v>
      </c>
      <c r="BH92" s="5">
        <v>44729.613888888889</v>
      </c>
      <c r="BI92" s="1" t="s">
        <v>22</v>
      </c>
      <c r="BJ92" s="5">
        <v>44719.881944444445</v>
      </c>
      <c r="BK92" s="22">
        <f>COUNTIF(Reporte_Consolidación_2022___Copy[[#This Row],[Estado llamada]],"Realizada")</f>
        <v>1</v>
      </c>
      <c r="BL92" s="22">
        <f>COUNTIF(Reporte_Consolidación_2022___Copy[[#This Row],[Estado RID]],"Realizada")</f>
        <v>1</v>
      </c>
      <c r="BM92" s="22">
        <f>COUNTIF(Reporte_Consolidación_2022___Copy[[#This Row],[Estado Encuesta Directivos]],"Realizada")</f>
        <v>1</v>
      </c>
      <c r="BN92" s="22">
        <f>COUNTIF(Reporte_Consolidación_2022___Copy[[#This Row],[Estado PPT Programa Directivos]],"Realizada")</f>
        <v>1</v>
      </c>
      <c r="BO92" s="22">
        <f>COUNTIF(Reporte_Consolidación_2022___Copy[[#This Row],[Estado PPT Programa Docentes]],"Realizada")</f>
        <v>1</v>
      </c>
      <c r="BP92" s="22">
        <f>COUNTIF(Reporte_Consolidación_2022___Copy[[#This Row],[Estado Encuesta Docentes]],"Realizada")</f>
        <v>1</v>
      </c>
      <c r="BQ92" s="22">
        <f>COUNTIF(Reporte_Consolidación_2022___Copy[[#This Row],[Estado Taller PC Docentes]],"Realizada")</f>
        <v>1</v>
      </c>
      <c r="BR92" s="22">
        <f>COUNTIF(Reporte_Consolidación_2022___Copy[[#This Row],[Estado Encuesta Estudiantes]],"Realizada")</f>
        <v>1</v>
      </c>
      <c r="BS92" s="22">
        <f>COUNTIF(Reporte_Consolidación_2022___Copy[[#This Row],[Estado Infraestructura]],"Realizada")</f>
        <v>1</v>
      </c>
      <c r="BT92" s="22">
        <f>COUNTIF(Reporte_Consolidación_2022___Copy[[#This Row],[Estado Entrevista Líder Área Informática]],"Realizada")</f>
        <v>1</v>
      </c>
      <c r="BU92" s="22">
        <f>IF(Reporte_Consolidación_2022___Copy[[#This Row],[Estado Obs Aula]]="Realizada",1,IF(Reporte_Consolidación_2022___Copy[[#This Row],[Estado Obs Aula]]="NO aplica fichas",1,0))</f>
        <v>1</v>
      </c>
      <c r="BV92" s="22">
        <f>COUNTIF(Reporte_Consolidación_2022___Copy[[#This Row],[Estado Recolección Documental]],"Realizada")</f>
        <v>1</v>
      </c>
      <c r="BX92" s="7">
        <f>COUNTIF(Reporte_Consolidación_2022___Copy[[#This Row],[Nombre Coordinadora]:[Estado Recolección Documental]],"Realizada")</f>
        <v>11</v>
      </c>
      <c r="BY92" s="9">
        <f t="shared" si="1"/>
        <v>0.91666666666666663</v>
      </c>
      <c r="BZ92" s="7">
        <f>IF(Reporte_Consolidación_2022___Copy[[#This Row],[Fecha Visita Día 1]]&gt;=DATE(2022,6,22),1,IF(Reporte_Consolidación_2022___Copy[[#This Row],[Fecha Visita Día 1]]="",2,0))</f>
        <v>0</v>
      </c>
      <c r="CA92" s="7">
        <f>IF(Reporte_Consolidación_2022___Copy[[#This Row],[Fecha Visita Día 2]]&gt;=DATE(2022,6,22),1,IF(Reporte_Consolidación_2022___Copy[[#This Row],[Fecha Visita Día 2]]="",2,0))</f>
        <v>0</v>
      </c>
    </row>
    <row r="93" spans="1:79" x14ac:dyDescent="0.2">
      <c r="A93" s="1" t="s">
        <v>680</v>
      </c>
      <c r="B93" s="1" t="s">
        <v>22</v>
      </c>
      <c r="C93" s="1" t="s">
        <v>257</v>
      </c>
      <c r="D93" s="1" t="s">
        <v>258</v>
      </c>
      <c r="E93" s="1" t="s">
        <v>259</v>
      </c>
      <c r="F93" s="1" t="s">
        <v>260</v>
      </c>
      <c r="G93" s="6">
        <v>125754005600</v>
      </c>
      <c r="H93">
        <v>169</v>
      </c>
      <c r="I93" s="4">
        <v>44669</v>
      </c>
      <c r="J93" s="5">
        <v>0.15486111111111112</v>
      </c>
      <c r="K93" s="1" t="s">
        <v>0</v>
      </c>
      <c r="L93" s="1" t="s">
        <v>261</v>
      </c>
      <c r="M93" s="4">
        <v>44673</v>
      </c>
      <c r="N93" s="4">
        <v>44684</v>
      </c>
      <c r="O93" s="1" t="s">
        <v>615</v>
      </c>
      <c r="P93" s="4">
        <v>44673</v>
      </c>
      <c r="Q93" s="1" t="s">
        <v>0</v>
      </c>
      <c r="R93" s="4">
        <v>44673</v>
      </c>
      <c r="S93" s="1" t="s">
        <v>0</v>
      </c>
      <c r="T93" s="4">
        <v>44673</v>
      </c>
      <c r="U93" s="1" t="s">
        <v>0</v>
      </c>
      <c r="V93" s="4">
        <v>44684</v>
      </c>
      <c r="W93" s="1" t="s">
        <v>0</v>
      </c>
      <c r="X93" s="4">
        <v>44684</v>
      </c>
      <c r="Y93" s="1" t="s">
        <v>0</v>
      </c>
      <c r="Z93" s="4">
        <v>44684</v>
      </c>
      <c r="AA93" s="1" t="s">
        <v>0</v>
      </c>
      <c r="AB93" s="4">
        <v>44690</v>
      </c>
      <c r="AC93" s="1" t="s">
        <v>0</v>
      </c>
      <c r="AD93" s="4">
        <v>44692</v>
      </c>
      <c r="AE93" s="1" t="s">
        <v>0</v>
      </c>
      <c r="AF93" s="4">
        <v>44691</v>
      </c>
      <c r="AG93" s="1" t="s">
        <v>0</v>
      </c>
      <c r="AH93" s="4"/>
      <c r="AI93" s="1" t="s">
        <v>116</v>
      </c>
      <c r="AJ93" s="4">
        <v>44694</v>
      </c>
      <c r="AK93" s="1" t="s">
        <v>0</v>
      </c>
      <c r="AL93" s="1" t="s">
        <v>185</v>
      </c>
      <c r="AM93" s="1" t="s">
        <v>262</v>
      </c>
      <c r="AN93" s="5">
        <v>44700.419444444444</v>
      </c>
      <c r="AO93" s="1" t="s">
        <v>1031</v>
      </c>
      <c r="AP93" s="1" t="s">
        <v>27</v>
      </c>
      <c r="AQ93" s="1" t="s">
        <v>639</v>
      </c>
      <c r="AR93" s="1" t="s">
        <v>27</v>
      </c>
      <c r="AS93" t="s">
        <v>639</v>
      </c>
      <c r="AT93" s="1" t="s">
        <v>27</v>
      </c>
      <c r="AU93" t="s">
        <v>639</v>
      </c>
      <c r="AV93">
        <v>120</v>
      </c>
      <c r="AW93" t="s">
        <v>639</v>
      </c>
      <c r="AX93">
        <v>70</v>
      </c>
      <c r="AY93" t="s">
        <v>639</v>
      </c>
      <c r="AZ93" s="1" t="s">
        <v>27</v>
      </c>
      <c r="BA93" t="s">
        <v>639</v>
      </c>
      <c r="BB93" s="1" t="s">
        <v>27</v>
      </c>
      <c r="BC93" t="s">
        <v>639</v>
      </c>
      <c r="BF93" t="s">
        <v>1000</v>
      </c>
      <c r="BG93" s="1" t="s">
        <v>262</v>
      </c>
      <c r="BH93" s="5">
        <v>44700.419444444444</v>
      </c>
      <c r="BI93" s="1" t="s">
        <v>22</v>
      </c>
      <c r="BJ93" s="5">
        <v>44699.959027777775</v>
      </c>
      <c r="BK93" s="22">
        <f>COUNTIF(Reporte_Consolidación_2022___Copy[[#This Row],[Estado llamada]],"Realizada")</f>
        <v>1</v>
      </c>
      <c r="BL93" s="22">
        <f>COUNTIF(Reporte_Consolidación_2022___Copy[[#This Row],[Estado RID]],"Realizada")</f>
        <v>1</v>
      </c>
      <c r="BM93" s="22">
        <f>COUNTIF(Reporte_Consolidación_2022___Copy[[#This Row],[Estado Encuesta Directivos]],"Realizada")</f>
        <v>1</v>
      </c>
      <c r="BN93" s="22">
        <f>COUNTIF(Reporte_Consolidación_2022___Copy[[#This Row],[Estado PPT Programa Directivos]],"Realizada")</f>
        <v>1</v>
      </c>
      <c r="BO93" s="22">
        <f>COUNTIF(Reporte_Consolidación_2022___Copy[[#This Row],[Estado PPT Programa Docentes]],"Realizada")</f>
        <v>1</v>
      </c>
      <c r="BP93" s="22">
        <f>COUNTIF(Reporte_Consolidación_2022___Copy[[#This Row],[Estado Encuesta Docentes]],"Realizada")</f>
        <v>1</v>
      </c>
      <c r="BQ93" s="22">
        <f>COUNTIF(Reporte_Consolidación_2022___Copy[[#This Row],[Estado Taller PC Docentes]],"Realizada")</f>
        <v>1</v>
      </c>
      <c r="BR93" s="22">
        <f>COUNTIF(Reporte_Consolidación_2022___Copy[[#This Row],[Estado Encuesta Estudiantes]],"Realizada")</f>
        <v>1</v>
      </c>
      <c r="BS93" s="22">
        <f>COUNTIF(Reporte_Consolidación_2022___Copy[[#This Row],[Estado Infraestructura]],"Realizada")</f>
        <v>1</v>
      </c>
      <c r="BT93" s="22">
        <f>COUNTIF(Reporte_Consolidación_2022___Copy[[#This Row],[Estado Entrevista Líder Área Informática]],"Realizada")</f>
        <v>1</v>
      </c>
      <c r="BU93" s="22">
        <f>IF(Reporte_Consolidación_2022___Copy[[#This Row],[Estado Obs Aula]]="Realizada",1,IF(Reporte_Consolidación_2022___Copy[[#This Row],[Estado Obs Aula]]="NO aplica fichas",1,0))</f>
        <v>1</v>
      </c>
      <c r="BV93" s="22">
        <f>COUNTIF(Reporte_Consolidación_2022___Copy[[#This Row],[Estado Recolección Documental]],"Realizada")</f>
        <v>1</v>
      </c>
      <c r="BX93" s="7">
        <f>COUNTIF(Reporte_Consolidación_2022___Copy[[#This Row],[Nombre Coordinadora]:[Estado Recolección Documental]],"Realizada")</f>
        <v>11</v>
      </c>
      <c r="BY93" s="9">
        <f t="shared" si="1"/>
        <v>0.91666666666666663</v>
      </c>
      <c r="BZ93" s="7">
        <f>IF(Reporte_Consolidación_2022___Copy[[#This Row],[Fecha Visita Día 1]]&gt;=DATE(2022,6,22),1,IF(Reporte_Consolidación_2022___Copy[[#This Row],[Fecha Visita Día 1]]="",2,0))</f>
        <v>0</v>
      </c>
      <c r="CA93" s="7">
        <f>IF(Reporte_Consolidación_2022___Copy[[#This Row],[Fecha Visita Día 2]]&gt;=DATE(2022,6,22),1,IF(Reporte_Consolidación_2022___Copy[[#This Row],[Fecha Visita Día 2]]="",2,0))</f>
        <v>0</v>
      </c>
    </row>
    <row r="94" spans="1:79" x14ac:dyDescent="0.2">
      <c r="A94" s="1" t="s">
        <v>680</v>
      </c>
      <c r="B94" s="1" t="s">
        <v>22</v>
      </c>
      <c r="C94" s="1" t="s">
        <v>257</v>
      </c>
      <c r="D94" s="1" t="s">
        <v>258</v>
      </c>
      <c r="E94" s="1" t="s">
        <v>259</v>
      </c>
      <c r="F94" s="1" t="s">
        <v>263</v>
      </c>
      <c r="G94" s="6">
        <v>125754005464</v>
      </c>
      <c r="H94">
        <v>170</v>
      </c>
      <c r="I94" s="4">
        <v>44662</v>
      </c>
      <c r="J94" s="5">
        <v>7.4305555555555625E-2</v>
      </c>
      <c r="K94" s="1" t="s">
        <v>0</v>
      </c>
      <c r="L94" s="1" t="s">
        <v>264</v>
      </c>
      <c r="M94" s="4">
        <v>44677</v>
      </c>
      <c r="N94" s="4">
        <v>44684</v>
      </c>
      <c r="O94" s="1" t="s">
        <v>649</v>
      </c>
      <c r="P94" s="4">
        <v>44677</v>
      </c>
      <c r="Q94" s="1" t="s">
        <v>0</v>
      </c>
      <c r="R94" s="4">
        <v>44677</v>
      </c>
      <c r="S94" s="1" t="s">
        <v>0</v>
      </c>
      <c r="T94" s="4">
        <v>44677</v>
      </c>
      <c r="U94" s="1" t="s">
        <v>0</v>
      </c>
      <c r="V94" s="4">
        <v>44693</v>
      </c>
      <c r="W94" s="1" t="s">
        <v>0</v>
      </c>
      <c r="X94" s="4">
        <v>44693</v>
      </c>
      <c r="Y94" s="1" t="s">
        <v>0</v>
      </c>
      <c r="Z94" s="4">
        <v>44693</v>
      </c>
      <c r="AA94" s="1" t="s">
        <v>0</v>
      </c>
      <c r="AB94" s="4">
        <v>44677</v>
      </c>
      <c r="AC94" s="1" t="s">
        <v>0</v>
      </c>
      <c r="AD94" s="4">
        <v>44677</v>
      </c>
      <c r="AE94" s="1" t="s">
        <v>0</v>
      </c>
      <c r="AF94" s="4">
        <v>44677</v>
      </c>
      <c r="AG94" s="1" t="s">
        <v>0</v>
      </c>
      <c r="AH94" s="4"/>
      <c r="AI94" s="1" t="s">
        <v>116</v>
      </c>
      <c r="AJ94" s="4">
        <v>44693</v>
      </c>
      <c r="AK94" s="1" t="s">
        <v>0</v>
      </c>
      <c r="AL94" s="1" t="s">
        <v>185</v>
      </c>
      <c r="AM94" s="1" t="s">
        <v>262</v>
      </c>
      <c r="AN94" s="5">
        <v>44725.364583333336</v>
      </c>
      <c r="AO94" s="1" t="s">
        <v>1032</v>
      </c>
      <c r="AP94" s="1" t="s">
        <v>27</v>
      </c>
      <c r="AQ94" s="1" t="s">
        <v>639</v>
      </c>
      <c r="AR94" s="1" t="s">
        <v>27</v>
      </c>
      <c r="AS94" t="s">
        <v>639</v>
      </c>
      <c r="AT94" s="1" t="s">
        <v>27</v>
      </c>
      <c r="AU94" t="s">
        <v>639</v>
      </c>
      <c r="AV94">
        <v>146</v>
      </c>
      <c r="AW94" t="s">
        <v>639</v>
      </c>
      <c r="AX94">
        <v>61</v>
      </c>
      <c r="AY94" t="s">
        <v>639</v>
      </c>
      <c r="AZ94" s="1" t="s">
        <v>27</v>
      </c>
      <c r="BA94" t="s">
        <v>639</v>
      </c>
      <c r="BB94" s="1" t="s">
        <v>27</v>
      </c>
      <c r="BC94" t="s">
        <v>639</v>
      </c>
      <c r="BG94" s="1" t="s">
        <v>262</v>
      </c>
      <c r="BH94" s="5">
        <v>44725.364583333336</v>
      </c>
      <c r="BI94" s="1" t="s">
        <v>22</v>
      </c>
      <c r="BJ94" s="5">
        <v>44715.806944444441</v>
      </c>
      <c r="BK94" s="22">
        <f>COUNTIF(Reporte_Consolidación_2022___Copy[[#This Row],[Estado llamada]],"Realizada")</f>
        <v>1</v>
      </c>
      <c r="BL94" s="22">
        <f>COUNTIF(Reporte_Consolidación_2022___Copy[[#This Row],[Estado RID]],"Realizada")</f>
        <v>1</v>
      </c>
      <c r="BM94" s="22">
        <f>COUNTIF(Reporte_Consolidación_2022___Copy[[#This Row],[Estado Encuesta Directivos]],"Realizada")</f>
        <v>1</v>
      </c>
      <c r="BN94" s="22">
        <f>COUNTIF(Reporte_Consolidación_2022___Copy[[#This Row],[Estado PPT Programa Directivos]],"Realizada")</f>
        <v>1</v>
      </c>
      <c r="BO94" s="22">
        <f>COUNTIF(Reporte_Consolidación_2022___Copy[[#This Row],[Estado PPT Programa Docentes]],"Realizada")</f>
        <v>1</v>
      </c>
      <c r="BP94" s="22">
        <f>COUNTIF(Reporte_Consolidación_2022___Copy[[#This Row],[Estado Encuesta Docentes]],"Realizada")</f>
        <v>1</v>
      </c>
      <c r="BQ94" s="22">
        <f>COUNTIF(Reporte_Consolidación_2022___Copy[[#This Row],[Estado Taller PC Docentes]],"Realizada")</f>
        <v>1</v>
      </c>
      <c r="BR94" s="22">
        <f>COUNTIF(Reporte_Consolidación_2022___Copy[[#This Row],[Estado Encuesta Estudiantes]],"Realizada")</f>
        <v>1</v>
      </c>
      <c r="BS94" s="22">
        <f>COUNTIF(Reporte_Consolidación_2022___Copy[[#This Row],[Estado Infraestructura]],"Realizada")</f>
        <v>1</v>
      </c>
      <c r="BT94" s="22">
        <f>COUNTIF(Reporte_Consolidación_2022___Copy[[#This Row],[Estado Entrevista Líder Área Informática]],"Realizada")</f>
        <v>1</v>
      </c>
      <c r="BU94" s="22">
        <f>IF(Reporte_Consolidación_2022___Copy[[#This Row],[Estado Obs Aula]]="Realizada",1,IF(Reporte_Consolidación_2022___Copy[[#This Row],[Estado Obs Aula]]="NO aplica fichas",1,0))</f>
        <v>1</v>
      </c>
      <c r="BV94" s="22">
        <f>COUNTIF(Reporte_Consolidación_2022___Copy[[#This Row],[Estado Recolección Documental]],"Realizada")</f>
        <v>1</v>
      </c>
      <c r="BX94" s="7">
        <f>COUNTIF(Reporte_Consolidación_2022___Copy[[#This Row],[Nombre Coordinadora]:[Estado Recolección Documental]],"Realizada")</f>
        <v>11</v>
      </c>
      <c r="BY94" s="9">
        <f t="shared" si="1"/>
        <v>0.91666666666666663</v>
      </c>
      <c r="BZ94" s="7">
        <f>IF(Reporte_Consolidación_2022___Copy[[#This Row],[Fecha Visita Día 1]]&gt;=DATE(2022,6,22),1,IF(Reporte_Consolidación_2022___Copy[[#This Row],[Fecha Visita Día 1]]="",2,0))</f>
        <v>0</v>
      </c>
      <c r="CA94" s="7">
        <f>IF(Reporte_Consolidación_2022___Copy[[#This Row],[Fecha Visita Día 2]]&gt;=DATE(2022,6,22),1,IF(Reporte_Consolidación_2022___Copy[[#This Row],[Fecha Visita Día 2]]="",2,0))</f>
        <v>0</v>
      </c>
    </row>
    <row r="95" spans="1:79" x14ac:dyDescent="0.2">
      <c r="A95" s="1" t="s">
        <v>680</v>
      </c>
      <c r="B95" s="1" t="s">
        <v>22</v>
      </c>
      <c r="C95" s="1" t="s">
        <v>257</v>
      </c>
      <c r="D95" s="1" t="s">
        <v>258</v>
      </c>
      <c r="E95" s="1" t="s">
        <v>259</v>
      </c>
      <c r="F95" s="1" t="s">
        <v>265</v>
      </c>
      <c r="G95" s="6">
        <v>125754003569</v>
      </c>
      <c r="H95">
        <v>171</v>
      </c>
      <c r="I95" s="4">
        <v>44656</v>
      </c>
      <c r="J95" s="5">
        <v>0.46527777777777768</v>
      </c>
      <c r="K95" s="1" t="s">
        <v>0</v>
      </c>
      <c r="L95" s="1" t="s">
        <v>266</v>
      </c>
      <c r="M95" s="4">
        <v>44669</v>
      </c>
      <c r="N95" s="4">
        <v>44687</v>
      </c>
      <c r="O95" s="1" t="s">
        <v>650</v>
      </c>
      <c r="P95" s="4">
        <v>44669</v>
      </c>
      <c r="Q95" s="1" t="s">
        <v>0</v>
      </c>
      <c r="R95" s="4">
        <v>44691</v>
      </c>
      <c r="S95" s="1" t="s">
        <v>0</v>
      </c>
      <c r="T95" s="4">
        <v>44691</v>
      </c>
      <c r="U95" s="1" t="s">
        <v>0</v>
      </c>
      <c r="V95" s="4">
        <v>44687</v>
      </c>
      <c r="W95" s="1" t="s">
        <v>0</v>
      </c>
      <c r="X95" s="4">
        <v>44687</v>
      </c>
      <c r="Y95" s="1" t="s">
        <v>0</v>
      </c>
      <c r="Z95" s="4">
        <v>44687</v>
      </c>
      <c r="AA95" s="1" t="s">
        <v>0</v>
      </c>
      <c r="AB95" s="4">
        <v>44691</v>
      </c>
      <c r="AC95" s="1" t="s">
        <v>0</v>
      </c>
      <c r="AD95" s="4">
        <v>44691</v>
      </c>
      <c r="AE95" s="1" t="s">
        <v>0</v>
      </c>
      <c r="AF95" s="4">
        <v>44691</v>
      </c>
      <c r="AG95" s="1" t="s">
        <v>0</v>
      </c>
      <c r="AH95" s="4"/>
      <c r="AI95" s="1" t="s">
        <v>116</v>
      </c>
      <c r="AJ95" s="4">
        <v>44691</v>
      </c>
      <c r="AK95" s="1" t="s">
        <v>0</v>
      </c>
      <c r="AL95" s="1" t="s">
        <v>185</v>
      </c>
      <c r="AM95" s="1" t="s">
        <v>262</v>
      </c>
      <c r="AN95" s="5">
        <v>44725.368055555555</v>
      </c>
      <c r="AO95" s="1" t="s">
        <v>1033</v>
      </c>
      <c r="AP95" s="1" t="s">
        <v>27</v>
      </c>
      <c r="AQ95" s="1" t="s">
        <v>639</v>
      </c>
      <c r="AR95" s="1" t="s">
        <v>27</v>
      </c>
      <c r="AS95" t="s">
        <v>639</v>
      </c>
      <c r="AT95" s="1" t="s">
        <v>27</v>
      </c>
      <c r="AU95" t="s">
        <v>639</v>
      </c>
      <c r="AV95">
        <v>138</v>
      </c>
      <c r="AW95" t="s">
        <v>639</v>
      </c>
      <c r="AX95">
        <v>26</v>
      </c>
      <c r="AY95" t="s">
        <v>639</v>
      </c>
      <c r="AZ95" s="1" t="s">
        <v>27</v>
      </c>
      <c r="BA95" t="s">
        <v>639</v>
      </c>
      <c r="BB95" s="1" t="s">
        <v>27</v>
      </c>
      <c r="BC95" t="s">
        <v>639</v>
      </c>
      <c r="BF95" t="s">
        <v>1001</v>
      </c>
      <c r="BG95" s="1" t="s">
        <v>262</v>
      </c>
      <c r="BH95" s="5">
        <v>44725.368055555555</v>
      </c>
      <c r="BI95" s="1" t="s">
        <v>22</v>
      </c>
      <c r="BJ95" s="5">
        <v>44704.677777777775</v>
      </c>
      <c r="BK95" s="22">
        <f>COUNTIF(Reporte_Consolidación_2022___Copy[[#This Row],[Estado llamada]],"Realizada")</f>
        <v>1</v>
      </c>
      <c r="BL95" s="22">
        <f>COUNTIF(Reporte_Consolidación_2022___Copy[[#This Row],[Estado RID]],"Realizada")</f>
        <v>1</v>
      </c>
      <c r="BM95" s="22">
        <f>COUNTIF(Reporte_Consolidación_2022___Copy[[#This Row],[Estado Encuesta Directivos]],"Realizada")</f>
        <v>1</v>
      </c>
      <c r="BN95" s="22">
        <f>COUNTIF(Reporte_Consolidación_2022___Copy[[#This Row],[Estado PPT Programa Directivos]],"Realizada")</f>
        <v>1</v>
      </c>
      <c r="BO95" s="22">
        <f>COUNTIF(Reporte_Consolidación_2022___Copy[[#This Row],[Estado PPT Programa Docentes]],"Realizada")</f>
        <v>1</v>
      </c>
      <c r="BP95" s="22">
        <f>COUNTIF(Reporte_Consolidación_2022___Copy[[#This Row],[Estado Encuesta Docentes]],"Realizada")</f>
        <v>1</v>
      </c>
      <c r="BQ95" s="22">
        <f>COUNTIF(Reporte_Consolidación_2022___Copy[[#This Row],[Estado Taller PC Docentes]],"Realizada")</f>
        <v>1</v>
      </c>
      <c r="BR95" s="22">
        <f>COUNTIF(Reporte_Consolidación_2022___Copy[[#This Row],[Estado Encuesta Estudiantes]],"Realizada")</f>
        <v>1</v>
      </c>
      <c r="BS95" s="22">
        <f>COUNTIF(Reporte_Consolidación_2022___Copy[[#This Row],[Estado Infraestructura]],"Realizada")</f>
        <v>1</v>
      </c>
      <c r="BT95" s="22">
        <f>COUNTIF(Reporte_Consolidación_2022___Copy[[#This Row],[Estado Entrevista Líder Área Informática]],"Realizada")</f>
        <v>1</v>
      </c>
      <c r="BU95" s="22">
        <f>IF(Reporte_Consolidación_2022___Copy[[#This Row],[Estado Obs Aula]]="Realizada",1,IF(Reporte_Consolidación_2022___Copy[[#This Row],[Estado Obs Aula]]="NO aplica fichas",1,0))</f>
        <v>1</v>
      </c>
      <c r="BV95" s="22">
        <f>COUNTIF(Reporte_Consolidación_2022___Copy[[#This Row],[Estado Recolección Documental]],"Realizada")</f>
        <v>1</v>
      </c>
      <c r="BX95" s="7">
        <f>COUNTIF(Reporte_Consolidación_2022___Copy[[#This Row],[Nombre Coordinadora]:[Estado Recolección Documental]],"Realizada")</f>
        <v>11</v>
      </c>
      <c r="BY95" s="9">
        <f t="shared" si="1"/>
        <v>0.91666666666666663</v>
      </c>
      <c r="BZ95" s="7">
        <f>IF(Reporte_Consolidación_2022___Copy[[#This Row],[Fecha Visita Día 1]]&gt;=DATE(2022,6,22),1,IF(Reporte_Consolidación_2022___Copy[[#This Row],[Fecha Visita Día 1]]="",2,0))</f>
        <v>0</v>
      </c>
      <c r="CA95" s="7">
        <f>IF(Reporte_Consolidación_2022___Copy[[#This Row],[Fecha Visita Día 2]]&gt;=DATE(2022,6,22),1,IF(Reporte_Consolidación_2022___Copy[[#This Row],[Fecha Visita Día 2]]="",2,0))</f>
        <v>0</v>
      </c>
    </row>
    <row r="96" spans="1:79" x14ac:dyDescent="0.2">
      <c r="A96" s="1" t="s">
        <v>680</v>
      </c>
      <c r="B96" s="1" t="s">
        <v>22</v>
      </c>
      <c r="C96" s="1" t="s">
        <v>257</v>
      </c>
      <c r="D96" s="1" t="s">
        <v>258</v>
      </c>
      <c r="E96" s="1" t="s">
        <v>259</v>
      </c>
      <c r="F96" s="1" t="s">
        <v>267</v>
      </c>
      <c r="G96" s="6">
        <v>225754000238</v>
      </c>
      <c r="H96">
        <v>172</v>
      </c>
      <c r="I96" s="4">
        <v>44663</v>
      </c>
      <c r="J96" s="5">
        <v>0.49097222222222214</v>
      </c>
      <c r="K96" s="1" t="s">
        <v>0</v>
      </c>
      <c r="L96" s="1" t="s">
        <v>266</v>
      </c>
      <c r="M96" s="4">
        <v>44672</v>
      </c>
      <c r="N96" s="4">
        <v>44692</v>
      </c>
      <c r="O96" s="1" t="s">
        <v>779</v>
      </c>
      <c r="P96" s="4">
        <v>44672</v>
      </c>
      <c r="Q96" s="1" t="s">
        <v>0</v>
      </c>
      <c r="R96" s="4">
        <v>44672</v>
      </c>
      <c r="S96" s="1" t="s">
        <v>0</v>
      </c>
      <c r="T96" s="4">
        <v>44672</v>
      </c>
      <c r="U96" s="1" t="s">
        <v>0</v>
      </c>
      <c r="V96" s="4">
        <v>44692</v>
      </c>
      <c r="W96" s="1" t="s">
        <v>0</v>
      </c>
      <c r="X96" s="4">
        <v>44692</v>
      </c>
      <c r="Y96" s="1" t="s">
        <v>0</v>
      </c>
      <c r="Z96" s="4">
        <v>44692</v>
      </c>
      <c r="AA96" s="1" t="s">
        <v>0</v>
      </c>
      <c r="AB96" s="4">
        <v>44672</v>
      </c>
      <c r="AC96" s="1" t="s">
        <v>0</v>
      </c>
      <c r="AD96" s="4">
        <v>44672</v>
      </c>
      <c r="AE96" s="1" t="s">
        <v>0</v>
      </c>
      <c r="AF96" s="4">
        <v>44692</v>
      </c>
      <c r="AG96" s="1" t="s">
        <v>0</v>
      </c>
      <c r="AH96" s="4"/>
      <c r="AI96" s="1" t="s">
        <v>116</v>
      </c>
      <c r="AJ96" s="4">
        <v>44692</v>
      </c>
      <c r="AK96" s="1" t="s">
        <v>0</v>
      </c>
      <c r="AL96" s="1" t="s">
        <v>185</v>
      </c>
      <c r="AM96" s="1" t="s">
        <v>262</v>
      </c>
      <c r="AN96" s="5">
        <v>44713.613194444442</v>
      </c>
      <c r="AO96" s="1" t="s">
        <v>1034</v>
      </c>
      <c r="AP96" s="1" t="s">
        <v>27</v>
      </c>
      <c r="AQ96" s="1" t="s">
        <v>639</v>
      </c>
      <c r="AR96" s="1" t="s">
        <v>27</v>
      </c>
      <c r="AS96" t="s">
        <v>639</v>
      </c>
      <c r="AT96" s="1" t="s">
        <v>27</v>
      </c>
      <c r="AU96" t="s">
        <v>639</v>
      </c>
      <c r="AV96">
        <v>104</v>
      </c>
      <c r="AW96" t="s">
        <v>639</v>
      </c>
      <c r="AX96">
        <v>55</v>
      </c>
      <c r="AY96" t="s">
        <v>639</v>
      </c>
      <c r="AZ96" s="1" t="s">
        <v>27</v>
      </c>
      <c r="BA96" t="s">
        <v>639</v>
      </c>
      <c r="BB96" s="1" t="s">
        <v>27</v>
      </c>
      <c r="BC96" t="s">
        <v>639</v>
      </c>
      <c r="BG96" s="1" t="s">
        <v>262</v>
      </c>
      <c r="BH96" s="5">
        <v>44713.613194444442</v>
      </c>
      <c r="BI96" s="1" t="s">
        <v>22</v>
      </c>
      <c r="BJ96" s="5">
        <v>44704.678472222222</v>
      </c>
      <c r="BK96" s="22">
        <f>COUNTIF(Reporte_Consolidación_2022___Copy[[#This Row],[Estado llamada]],"Realizada")</f>
        <v>1</v>
      </c>
      <c r="BL96" s="22">
        <f>COUNTIF(Reporte_Consolidación_2022___Copy[[#This Row],[Estado RID]],"Realizada")</f>
        <v>1</v>
      </c>
      <c r="BM96" s="22">
        <f>COUNTIF(Reporte_Consolidación_2022___Copy[[#This Row],[Estado Encuesta Directivos]],"Realizada")</f>
        <v>1</v>
      </c>
      <c r="BN96" s="22">
        <f>COUNTIF(Reporte_Consolidación_2022___Copy[[#This Row],[Estado PPT Programa Directivos]],"Realizada")</f>
        <v>1</v>
      </c>
      <c r="BO96" s="22">
        <f>COUNTIF(Reporte_Consolidación_2022___Copy[[#This Row],[Estado PPT Programa Docentes]],"Realizada")</f>
        <v>1</v>
      </c>
      <c r="BP96" s="22">
        <f>COUNTIF(Reporte_Consolidación_2022___Copy[[#This Row],[Estado Encuesta Docentes]],"Realizada")</f>
        <v>1</v>
      </c>
      <c r="BQ96" s="22">
        <f>COUNTIF(Reporte_Consolidación_2022___Copy[[#This Row],[Estado Taller PC Docentes]],"Realizada")</f>
        <v>1</v>
      </c>
      <c r="BR96" s="22">
        <f>COUNTIF(Reporte_Consolidación_2022___Copy[[#This Row],[Estado Encuesta Estudiantes]],"Realizada")</f>
        <v>1</v>
      </c>
      <c r="BS96" s="22">
        <f>COUNTIF(Reporte_Consolidación_2022___Copy[[#This Row],[Estado Infraestructura]],"Realizada")</f>
        <v>1</v>
      </c>
      <c r="BT96" s="22">
        <f>COUNTIF(Reporte_Consolidación_2022___Copy[[#This Row],[Estado Entrevista Líder Área Informática]],"Realizada")</f>
        <v>1</v>
      </c>
      <c r="BU96" s="22">
        <f>IF(Reporte_Consolidación_2022___Copy[[#This Row],[Estado Obs Aula]]="Realizada",1,IF(Reporte_Consolidación_2022___Copy[[#This Row],[Estado Obs Aula]]="NO aplica fichas",1,0))</f>
        <v>1</v>
      </c>
      <c r="BV96" s="22">
        <f>COUNTIF(Reporte_Consolidación_2022___Copy[[#This Row],[Estado Recolección Documental]],"Realizada")</f>
        <v>1</v>
      </c>
      <c r="BX96" s="7">
        <f>COUNTIF(Reporte_Consolidación_2022___Copy[[#This Row],[Nombre Coordinadora]:[Estado Recolección Documental]],"Realizada")</f>
        <v>11</v>
      </c>
      <c r="BY96" s="9">
        <f t="shared" si="1"/>
        <v>0.91666666666666663</v>
      </c>
      <c r="BZ96" s="7">
        <f>IF(Reporte_Consolidación_2022___Copy[[#This Row],[Fecha Visita Día 1]]&gt;=DATE(2022,6,22),1,IF(Reporte_Consolidación_2022___Copy[[#This Row],[Fecha Visita Día 1]]="",2,0))</f>
        <v>0</v>
      </c>
      <c r="CA96" s="7">
        <f>IF(Reporte_Consolidación_2022___Copy[[#This Row],[Fecha Visita Día 2]]&gt;=DATE(2022,6,22),1,IF(Reporte_Consolidación_2022___Copy[[#This Row],[Fecha Visita Día 2]]="",2,0))</f>
        <v>0</v>
      </c>
    </row>
    <row r="97" spans="1:79" x14ac:dyDescent="0.2">
      <c r="A97" s="1" t="s">
        <v>680</v>
      </c>
      <c r="B97" s="1" t="s">
        <v>22</v>
      </c>
      <c r="C97" s="1" t="s">
        <v>257</v>
      </c>
      <c r="D97" s="1" t="s">
        <v>258</v>
      </c>
      <c r="E97" s="1" t="s">
        <v>259</v>
      </c>
      <c r="F97" s="1" t="s">
        <v>268</v>
      </c>
      <c r="G97" s="6">
        <v>125754001019</v>
      </c>
      <c r="H97">
        <v>173</v>
      </c>
      <c r="I97" s="4">
        <v>44658</v>
      </c>
      <c r="J97" s="5">
        <v>0.45555555555555549</v>
      </c>
      <c r="K97" s="1" t="s">
        <v>0</v>
      </c>
      <c r="L97" s="1" t="s">
        <v>266</v>
      </c>
      <c r="M97" s="4">
        <v>44670</v>
      </c>
      <c r="N97" s="4">
        <v>44694</v>
      </c>
      <c r="O97" s="1" t="s">
        <v>780</v>
      </c>
      <c r="P97" s="4">
        <v>44670</v>
      </c>
      <c r="Q97" s="1" t="s">
        <v>0</v>
      </c>
      <c r="R97" s="4">
        <v>44699</v>
      </c>
      <c r="S97" s="1" t="s">
        <v>0</v>
      </c>
      <c r="T97" s="4">
        <v>44699</v>
      </c>
      <c r="U97" s="1" t="s">
        <v>0</v>
      </c>
      <c r="V97" s="4">
        <v>44694</v>
      </c>
      <c r="W97" s="1" t="s">
        <v>0</v>
      </c>
      <c r="X97" s="4">
        <v>44694</v>
      </c>
      <c r="Y97" s="1" t="s">
        <v>0</v>
      </c>
      <c r="Z97" s="4">
        <v>44694</v>
      </c>
      <c r="AA97" s="1" t="s">
        <v>0</v>
      </c>
      <c r="AB97" s="4">
        <v>44670</v>
      </c>
      <c r="AC97" s="1" t="s">
        <v>0</v>
      </c>
      <c r="AD97" s="4">
        <v>44694</v>
      </c>
      <c r="AE97" s="1" t="s">
        <v>0</v>
      </c>
      <c r="AF97" s="4">
        <v>44694</v>
      </c>
      <c r="AG97" s="1" t="s">
        <v>0</v>
      </c>
      <c r="AH97" s="4"/>
      <c r="AI97" s="1" t="s">
        <v>116</v>
      </c>
      <c r="AJ97" s="4">
        <v>44694</v>
      </c>
      <c r="AK97" s="1" t="s">
        <v>0</v>
      </c>
      <c r="AL97" s="1" t="s">
        <v>185</v>
      </c>
      <c r="AM97" s="1" t="s">
        <v>262</v>
      </c>
      <c r="AN97" s="5">
        <v>44725.388888888891</v>
      </c>
      <c r="AO97" s="1" t="s">
        <v>1035</v>
      </c>
      <c r="AP97" s="1" t="s">
        <v>27</v>
      </c>
      <c r="AQ97" s="1" t="s">
        <v>639</v>
      </c>
      <c r="AR97" s="1" t="s">
        <v>27</v>
      </c>
      <c r="AS97" t="s">
        <v>639</v>
      </c>
      <c r="AT97" s="1" t="s">
        <v>27</v>
      </c>
      <c r="AU97" t="s">
        <v>639</v>
      </c>
      <c r="AV97">
        <v>143</v>
      </c>
      <c r="AW97" t="s">
        <v>639</v>
      </c>
      <c r="AX97">
        <v>78</v>
      </c>
      <c r="AY97" t="s">
        <v>639</v>
      </c>
      <c r="AZ97" s="1" t="s">
        <v>27</v>
      </c>
      <c r="BA97" t="s">
        <v>639</v>
      </c>
      <c r="BB97" s="1" t="s">
        <v>27</v>
      </c>
      <c r="BC97" t="s">
        <v>639</v>
      </c>
      <c r="BG97" s="1" t="s">
        <v>262</v>
      </c>
      <c r="BH97" s="5">
        <v>44725.388888888891</v>
      </c>
      <c r="BI97" s="1" t="s">
        <v>22</v>
      </c>
      <c r="BJ97" s="5">
        <v>44706.823611111111</v>
      </c>
      <c r="BK97" s="22">
        <f>COUNTIF(Reporte_Consolidación_2022___Copy[[#This Row],[Estado llamada]],"Realizada")</f>
        <v>1</v>
      </c>
      <c r="BL97" s="22">
        <f>COUNTIF(Reporte_Consolidación_2022___Copy[[#This Row],[Estado RID]],"Realizada")</f>
        <v>1</v>
      </c>
      <c r="BM97" s="22">
        <f>COUNTIF(Reporte_Consolidación_2022___Copy[[#This Row],[Estado Encuesta Directivos]],"Realizada")</f>
        <v>1</v>
      </c>
      <c r="BN97" s="22">
        <f>COUNTIF(Reporte_Consolidación_2022___Copy[[#This Row],[Estado PPT Programa Directivos]],"Realizada")</f>
        <v>1</v>
      </c>
      <c r="BO97" s="22">
        <f>COUNTIF(Reporte_Consolidación_2022___Copy[[#This Row],[Estado PPT Programa Docentes]],"Realizada")</f>
        <v>1</v>
      </c>
      <c r="BP97" s="22">
        <f>COUNTIF(Reporte_Consolidación_2022___Copy[[#This Row],[Estado Encuesta Docentes]],"Realizada")</f>
        <v>1</v>
      </c>
      <c r="BQ97" s="22">
        <f>COUNTIF(Reporte_Consolidación_2022___Copy[[#This Row],[Estado Taller PC Docentes]],"Realizada")</f>
        <v>1</v>
      </c>
      <c r="BR97" s="22">
        <f>COUNTIF(Reporte_Consolidación_2022___Copy[[#This Row],[Estado Encuesta Estudiantes]],"Realizada")</f>
        <v>1</v>
      </c>
      <c r="BS97" s="22">
        <f>COUNTIF(Reporte_Consolidación_2022___Copy[[#This Row],[Estado Infraestructura]],"Realizada")</f>
        <v>1</v>
      </c>
      <c r="BT97" s="22">
        <f>COUNTIF(Reporte_Consolidación_2022___Copy[[#This Row],[Estado Entrevista Líder Área Informática]],"Realizada")</f>
        <v>1</v>
      </c>
      <c r="BU97" s="22">
        <f>IF(Reporte_Consolidación_2022___Copy[[#This Row],[Estado Obs Aula]]="Realizada",1,IF(Reporte_Consolidación_2022___Copy[[#This Row],[Estado Obs Aula]]="NO aplica fichas",1,0))</f>
        <v>1</v>
      </c>
      <c r="BV97" s="22">
        <f>COUNTIF(Reporte_Consolidación_2022___Copy[[#This Row],[Estado Recolección Documental]],"Realizada")</f>
        <v>1</v>
      </c>
      <c r="BX97" s="7">
        <f>COUNTIF(Reporte_Consolidación_2022___Copy[[#This Row],[Nombre Coordinadora]:[Estado Recolección Documental]],"Realizada")</f>
        <v>11</v>
      </c>
      <c r="BY97" s="9">
        <f t="shared" si="1"/>
        <v>0.91666666666666663</v>
      </c>
      <c r="BZ97" s="7">
        <f>IF(Reporte_Consolidación_2022___Copy[[#This Row],[Fecha Visita Día 1]]&gt;=DATE(2022,6,22),1,IF(Reporte_Consolidación_2022___Copy[[#This Row],[Fecha Visita Día 1]]="",2,0))</f>
        <v>0</v>
      </c>
      <c r="CA97" s="7">
        <f>IF(Reporte_Consolidación_2022___Copy[[#This Row],[Fecha Visita Día 2]]&gt;=DATE(2022,6,22),1,IF(Reporte_Consolidación_2022___Copy[[#This Row],[Fecha Visita Día 2]]="",2,0))</f>
        <v>0</v>
      </c>
    </row>
    <row r="98" spans="1:79" x14ac:dyDescent="0.2">
      <c r="A98" s="1" t="s">
        <v>680</v>
      </c>
      <c r="B98" s="1" t="s">
        <v>22</v>
      </c>
      <c r="C98" s="1" t="s">
        <v>257</v>
      </c>
      <c r="D98" s="1" t="s">
        <v>258</v>
      </c>
      <c r="E98" s="1" t="s">
        <v>259</v>
      </c>
      <c r="F98" s="1" t="s">
        <v>269</v>
      </c>
      <c r="G98" s="6">
        <v>325754001590</v>
      </c>
      <c r="H98">
        <v>174</v>
      </c>
      <c r="I98" s="4">
        <v>44658</v>
      </c>
      <c r="J98" s="5">
        <v>0.45763888888888893</v>
      </c>
      <c r="K98" s="1" t="s">
        <v>0</v>
      </c>
      <c r="L98" s="1" t="s">
        <v>266</v>
      </c>
      <c r="M98" s="4">
        <v>44671</v>
      </c>
      <c r="N98" s="4">
        <v>44686</v>
      </c>
      <c r="O98" s="1" t="s">
        <v>616</v>
      </c>
      <c r="P98" s="4">
        <v>44671</v>
      </c>
      <c r="Q98" s="1" t="s">
        <v>0</v>
      </c>
      <c r="R98" s="4">
        <v>44671</v>
      </c>
      <c r="S98" s="1" t="s">
        <v>0</v>
      </c>
      <c r="T98" s="4">
        <v>44671</v>
      </c>
      <c r="U98" s="1" t="s">
        <v>0</v>
      </c>
      <c r="V98" s="4">
        <v>44686</v>
      </c>
      <c r="W98" s="1" t="s">
        <v>0</v>
      </c>
      <c r="X98" s="4">
        <v>44686</v>
      </c>
      <c r="Y98" s="1" t="s">
        <v>0</v>
      </c>
      <c r="Z98" s="4">
        <v>44686</v>
      </c>
      <c r="AA98" s="1" t="s">
        <v>0</v>
      </c>
      <c r="AB98" s="4">
        <v>44671</v>
      </c>
      <c r="AC98" s="1" t="s">
        <v>0</v>
      </c>
      <c r="AD98" s="4">
        <v>44671</v>
      </c>
      <c r="AE98" s="1" t="s">
        <v>0</v>
      </c>
      <c r="AF98" s="4">
        <v>44671</v>
      </c>
      <c r="AG98" s="1" t="s">
        <v>0</v>
      </c>
      <c r="AH98" s="4"/>
      <c r="AI98" s="1" t="s">
        <v>116</v>
      </c>
      <c r="AJ98" s="4">
        <v>44707</v>
      </c>
      <c r="AK98" s="1" t="s">
        <v>0</v>
      </c>
      <c r="AL98" s="1" t="s">
        <v>185</v>
      </c>
      <c r="AM98" s="1" t="s">
        <v>262</v>
      </c>
      <c r="AN98" s="5">
        <v>44725.390972222223</v>
      </c>
      <c r="AO98" s="1" t="s">
        <v>1036</v>
      </c>
      <c r="AP98" s="1" t="s">
        <v>27</v>
      </c>
      <c r="AQ98" s="1" t="s">
        <v>639</v>
      </c>
      <c r="AR98" s="1" t="s">
        <v>27</v>
      </c>
      <c r="AS98" t="s">
        <v>639</v>
      </c>
      <c r="AT98" s="1" t="s">
        <v>27</v>
      </c>
      <c r="AU98" t="s">
        <v>639</v>
      </c>
      <c r="AV98">
        <v>94</v>
      </c>
      <c r="AW98" t="s">
        <v>639</v>
      </c>
      <c r="AX98">
        <v>41</v>
      </c>
      <c r="AY98" t="s">
        <v>639</v>
      </c>
      <c r="AZ98" s="1" t="s">
        <v>27</v>
      </c>
      <c r="BA98" t="s">
        <v>639</v>
      </c>
      <c r="BB98" s="1" t="s">
        <v>27</v>
      </c>
      <c r="BC98" t="s">
        <v>639</v>
      </c>
      <c r="BF98" t="s">
        <v>1002</v>
      </c>
      <c r="BG98" s="1" t="s">
        <v>262</v>
      </c>
      <c r="BH98" s="5">
        <v>44725.390972222223</v>
      </c>
      <c r="BI98" s="1" t="s">
        <v>22</v>
      </c>
      <c r="BJ98" s="5">
        <v>44706.824305555558</v>
      </c>
      <c r="BK98" s="22">
        <f>COUNTIF(Reporte_Consolidación_2022___Copy[[#This Row],[Estado llamada]],"Realizada")</f>
        <v>1</v>
      </c>
      <c r="BL98" s="22">
        <f>COUNTIF(Reporte_Consolidación_2022___Copy[[#This Row],[Estado RID]],"Realizada")</f>
        <v>1</v>
      </c>
      <c r="BM98" s="22">
        <f>COUNTIF(Reporte_Consolidación_2022___Copy[[#This Row],[Estado Encuesta Directivos]],"Realizada")</f>
        <v>1</v>
      </c>
      <c r="BN98" s="22">
        <f>COUNTIF(Reporte_Consolidación_2022___Copy[[#This Row],[Estado PPT Programa Directivos]],"Realizada")</f>
        <v>1</v>
      </c>
      <c r="BO98" s="22">
        <f>COUNTIF(Reporte_Consolidación_2022___Copy[[#This Row],[Estado PPT Programa Docentes]],"Realizada")</f>
        <v>1</v>
      </c>
      <c r="BP98" s="22">
        <f>COUNTIF(Reporte_Consolidación_2022___Copy[[#This Row],[Estado Encuesta Docentes]],"Realizada")</f>
        <v>1</v>
      </c>
      <c r="BQ98" s="22">
        <f>COUNTIF(Reporte_Consolidación_2022___Copy[[#This Row],[Estado Taller PC Docentes]],"Realizada")</f>
        <v>1</v>
      </c>
      <c r="BR98" s="22">
        <f>COUNTIF(Reporte_Consolidación_2022___Copy[[#This Row],[Estado Encuesta Estudiantes]],"Realizada")</f>
        <v>1</v>
      </c>
      <c r="BS98" s="22">
        <f>COUNTIF(Reporte_Consolidación_2022___Copy[[#This Row],[Estado Infraestructura]],"Realizada")</f>
        <v>1</v>
      </c>
      <c r="BT98" s="22">
        <f>COUNTIF(Reporte_Consolidación_2022___Copy[[#This Row],[Estado Entrevista Líder Área Informática]],"Realizada")</f>
        <v>1</v>
      </c>
      <c r="BU98" s="22">
        <f>IF(Reporte_Consolidación_2022___Copy[[#This Row],[Estado Obs Aula]]="Realizada",1,IF(Reporte_Consolidación_2022___Copy[[#This Row],[Estado Obs Aula]]="NO aplica fichas",1,0))</f>
        <v>1</v>
      </c>
      <c r="BV98" s="22">
        <f>COUNTIF(Reporte_Consolidación_2022___Copy[[#This Row],[Estado Recolección Documental]],"Realizada")</f>
        <v>1</v>
      </c>
      <c r="BX98" s="7">
        <f>COUNTIF(Reporte_Consolidación_2022___Copy[[#This Row],[Nombre Coordinadora]:[Estado Recolección Documental]],"Realizada")</f>
        <v>11</v>
      </c>
      <c r="BY98" s="9">
        <f t="shared" si="1"/>
        <v>0.91666666666666663</v>
      </c>
      <c r="BZ98" s="7">
        <f>IF(Reporte_Consolidación_2022___Copy[[#This Row],[Fecha Visita Día 1]]&gt;=DATE(2022,6,22),1,IF(Reporte_Consolidación_2022___Copy[[#This Row],[Fecha Visita Día 1]]="",2,0))</f>
        <v>0</v>
      </c>
      <c r="CA98" s="7">
        <f>IF(Reporte_Consolidación_2022___Copy[[#This Row],[Fecha Visita Día 2]]&gt;=DATE(2022,6,22),1,IF(Reporte_Consolidación_2022___Copy[[#This Row],[Fecha Visita Día 2]]="",2,0))</f>
        <v>0</v>
      </c>
    </row>
    <row r="99" spans="1:79" x14ac:dyDescent="0.2">
      <c r="A99" s="1" t="s">
        <v>680</v>
      </c>
      <c r="B99" s="1" t="s">
        <v>22</v>
      </c>
      <c r="C99" s="1" t="s">
        <v>257</v>
      </c>
      <c r="D99" s="1" t="s">
        <v>258</v>
      </c>
      <c r="E99" s="1" t="s">
        <v>259</v>
      </c>
      <c r="F99" s="1" t="s">
        <v>270</v>
      </c>
      <c r="G99" s="6">
        <v>125754001957</v>
      </c>
      <c r="H99">
        <v>175</v>
      </c>
      <c r="I99" s="4">
        <v>44669</v>
      </c>
      <c r="J99" s="5">
        <v>0.17222222222222228</v>
      </c>
      <c r="K99" s="1" t="s">
        <v>0</v>
      </c>
      <c r="L99" s="1" t="s">
        <v>271</v>
      </c>
      <c r="M99" s="4">
        <v>44678</v>
      </c>
      <c r="N99" s="4">
        <v>44700</v>
      </c>
      <c r="O99" s="1" t="s">
        <v>617</v>
      </c>
      <c r="P99" s="4">
        <v>44678</v>
      </c>
      <c r="Q99" s="1" t="s">
        <v>0</v>
      </c>
      <c r="R99" s="4">
        <v>44678</v>
      </c>
      <c r="S99" s="1" t="s">
        <v>0</v>
      </c>
      <c r="T99" s="4">
        <v>44678</v>
      </c>
      <c r="U99" s="1" t="s">
        <v>0</v>
      </c>
      <c r="V99" s="4">
        <v>44701</v>
      </c>
      <c r="W99" s="1" t="s">
        <v>0</v>
      </c>
      <c r="X99" s="4">
        <v>44701</v>
      </c>
      <c r="Y99" s="1" t="s">
        <v>0</v>
      </c>
      <c r="Z99" s="4">
        <v>44701</v>
      </c>
      <c r="AA99" s="1" t="s">
        <v>0</v>
      </c>
      <c r="AB99" s="4">
        <v>44678</v>
      </c>
      <c r="AC99" s="1" t="s">
        <v>0</v>
      </c>
      <c r="AD99" s="4">
        <v>44678</v>
      </c>
      <c r="AE99" s="1" t="s">
        <v>0</v>
      </c>
      <c r="AF99" s="4">
        <v>44678</v>
      </c>
      <c r="AG99" s="1" t="s">
        <v>0</v>
      </c>
      <c r="AH99" s="4"/>
      <c r="AI99" s="1" t="s">
        <v>116</v>
      </c>
      <c r="AJ99" s="4">
        <v>44678</v>
      </c>
      <c r="AK99" s="1" t="s">
        <v>0</v>
      </c>
      <c r="AL99" s="1" t="s">
        <v>185</v>
      </c>
      <c r="AM99" s="1" t="s">
        <v>262</v>
      </c>
      <c r="AN99" s="5">
        <v>44713.613194444442</v>
      </c>
      <c r="AO99" s="1" t="s">
        <v>1037</v>
      </c>
      <c r="AP99" s="1" t="s">
        <v>27</v>
      </c>
      <c r="AQ99" s="1" t="s">
        <v>639</v>
      </c>
      <c r="AR99" s="1" t="s">
        <v>27</v>
      </c>
      <c r="AS99" t="s">
        <v>639</v>
      </c>
      <c r="AT99" s="1" t="s">
        <v>27</v>
      </c>
      <c r="AU99" t="s">
        <v>639</v>
      </c>
      <c r="AV99">
        <v>129</v>
      </c>
      <c r="AW99" t="s">
        <v>639</v>
      </c>
      <c r="AX99">
        <v>34</v>
      </c>
      <c r="AY99" t="s">
        <v>639</v>
      </c>
      <c r="AZ99" s="1" t="s">
        <v>27</v>
      </c>
      <c r="BA99" t="s">
        <v>639</v>
      </c>
      <c r="BB99" s="1" t="s">
        <v>27</v>
      </c>
      <c r="BC99" t="s">
        <v>639</v>
      </c>
      <c r="BG99" s="1" t="s">
        <v>262</v>
      </c>
      <c r="BH99" s="5">
        <v>44713.613194444442</v>
      </c>
      <c r="BI99" s="1" t="s">
        <v>22</v>
      </c>
      <c r="BJ99" s="5">
        <v>44704.683333333334</v>
      </c>
      <c r="BK99" s="22">
        <f>COUNTIF(Reporte_Consolidación_2022___Copy[[#This Row],[Estado llamada]],"Realizada")</f>
        <v>1</v>
      </c>
      <c r="BL99" s="22">
        <f>COUNTIF(Reporte_Consolidación_2022___Copy[[#This Row],[Estado RID]],"Realizada")</f>
        <v>1</v>
      </c>
      <c r="BM99" s="22">
        <f>COUNTIF(Reporte_Consolidación_2022___Copy[[#This Row],[Estado Encuesta Directivos]],"Realizada")</f>
        <v>1</v>
      </c>
      <c r="BN99" s="22">
        <f>COUNTIF(Reporte_Consolidación_2022___Copy[[#This Row],[Estado PPT Programa Directivos]],"Realizada")</f>
        <v>1</v>
      </c>
      <c r="BO99" s="22">
        <f>COUNTIF(Reporte_Consolidación_2022___Copy[[#This Row],[Estado PPT Programa Docentes]],"Realizada")</f>
        <v>1</v>
      </c>
      <c r="BP99" s="22">
        <f>COUNTIF(Reporte_Consolidación_2022___Copy[[#This Row],[Estado Encuesta Docentes]],"Realizada")</f>
        <v>1</v>
      </c>
      <c r="BQ99" s="22">
        <f>COUNTIF(Reporte_Consolidación_2022___Copy[[#This Row],[Estado Taller PC Docentes]],"Realizada")</f>
        <v>1</v>
      </c>
      <c r="BR99" s="22">
        <f>COUNTIF(Reporte_Consolidación_2022___Copy[[#This Row],[Estado Encuesta Estudiantes]],"Realizada")</f>
        <v>1</v>
      </c>
      <c r="BS99" s="22">
        <f>COUNTIF(Reporte_Consolidación_2022___Copy[[#This Row],[Estado Infraestructura]],"Realizada")</f>
        <v>1</v>
      </c>
      <c r="BT99" s="22">
        <f>COUNTIF(Reporte_Consolidación_2022___Copy[[#This Row],[Estado Entrevista Líder Área Informática]],"Realizada")</f>
        <v>1</v>
      </c>
      <c r="BU99" s="22">
        <f>IF(Reporte_Consolidación_2022___Copy[[#This Row],[Estado Obs Aula]]="Realizada",1,IF(Reporte_Consolidación_2022___Copy[[#This Row],[Estado Obs Aula]]="NO aplica fichas",1,0))</f>
        <v>1</v>
      </c>
      <c r="BV99" s="22">
        <f>COUNTIF(Reporte_Consolidación_2022___Copy[[#This Row],[Estado Recolección Documental]],"Realizada")</f>
        <v>1</v>
      </c>
      <c r="BX99" s="7">
        <f>COUNTIF(Reporte_Consolidación_2022___Copy[[#This Row],[Nombre Coordinadora]:[Estado Recolección Documental]],"Realizada")</f>
        <v>11</v>
      </c>
      <c r="BY99" s="9">
        <f t="shared" si="1"/>
        <v>0.91666666666666663</v>
      </c>
      <c r="BZ99" s="7">
        <f>IF(Reporte_Consolidación_2022___Copy[[#This Row],[Fecha Visita Día 1]]&gt;=DATE(2022,6,22),1,IF(Reporte_Consolidación_2022___Copy[[#This Row],[Fecha Visita Día 1]]="",2,0))</f>
        <v>0</v>
      </c>
      <c r="CA99" s="7">
        <f>IF(Reporte_Consolidación_2022___Copy[[#This Row],[Fecha Visita Día 2]]&gt;=DATE(2022,6,22),1,IF(Reporte_Consolidación_2022___Copy[[#This Row],[Fecha Visita Día 2]]="",2,0))</f>
        <v>0</v>
      </c>
    </row>
    <row r="100" spans="1:79" x14ac:dyDescent="0.2">
      <c r="A100" s="1" t="s">
        <v>680</v>
      </c>
      <c r="B100" s="1" t="s">
        <v>22</v>
      </c>
      <c r="C100" s="1" t="s">
        <v>272</v>
      </c>
      <c r="D100" s="1" t="s">
        <v>175</v>
      </c>
      <c r="E100" s="1" t="s">
        <v>273</v>
      </c>
      <c r="F100" s="1" t="s">
        <v>274</v>
      </c>
      <c r="G100" s="6">
        <v>152835004923</v>
      </c>
      <c r="H100">
        <v>197</v>
      </c>
      <c r="I100" s="4">
        <v>44655</v>
      </c>
      <c r="J100" s="5">
        <v>6.4583333333333437E-2</v>
      </c>
      <c r="K100" s="1" t="s">
        <v>0</v>
      </c>
      <c r="L100" s="1" t="s">
        <v>275</v>
      </c>
      <c r="M100" s="4">
        <v>44671</v>
      </c>
      <c r="N100" s="4">
        <v>44672</v>
      </c>
      <c r="O100" s="1" t="s">
        <v>618</v>
      </c>
      <c r="P100" s="4">
        <v>44671</v>
      </c>
      <c r="Q100" s="1" t="s">
        <v>0</v>
      </c>
      <c r="R100" s="4">
        <v>44671</v>
      </c>
      <c r="S100" s="1" t="s">
        <v>0</v>
      </c>
      <c r="T100" s="4">
        <v>44672</v>
      </c>
      <c r="U100" s="1" t="s">
        <v>0</v>
      </c>
      <c r="V100" s="4">
        <v>44672</v>
      </c>
      <c r="W100" s="1" t="s">
        <v>0</v>
      </c>
      <c r="X100" s="4">
        <v>44672</v>
      </c>
      <c r="Y100" s="1" t="s">
        <v>0</v>
      </c>
      <c r="Z100" s="4">
        <v>44672</v>
      </c>
      <c r="AA100" s="1" t="s">
        <v>0</v>
      </c>
      <c r="AB100" s="4">
        <v>44671</v>
      </c>
      <c r="AC100" s="1" t="s">
        <v>0</v>
      </c>
      <c r="AD100" s="4">
        <v>44672</v>
      </c>
      <c r="AE100" s="1" t="s">
        <v>0</v>
      </c>
      <c r="AF100" s="4">
        <v>44672</v>
      </c>
      <c r="AG100" s="1" t="s">
        <v>0</v>
      </c>
      <c r="AH100" s="4"/>
      <c r="AI100" s="1" t="s">
        <v>116</v>
      </c>
      <c r="AJ100" s="4">
        <v>44672</v>
      </c>
      <c r="AK100" s="1" t="s">
        <v>0</v>
      </c>
      <c r="AL100" s="1" t="s">
        <v>185</v>
      </c>
      <c r="AM100" s="1" t="s">
        <v>276</v>
      </c>
      <c r="AN100" s="5">
        <v>44713.681250000001</v>
      </c>
      <c r="AO100" s="1" t="s">
        <v>781</v>
      </c>
      <c r="AP100" s="1" t="s">
        <v>27</v>
      </c>
      <c r="AQ100" s="1" t="s">
        <v>639</v>
      </c>
      <c r="AR100" s="1" t="s">
        <v>27</v>
      </c>
      <c r="AS100" t="s">
        <v>639</v>
      </c>
      <c r="AT100" s="1" t="s">
        <v>27</v>
      </c>
      <c r="AU100" t="s">
        <v>639</v>
      </c>
      <c r="AV100">
        <v>48</v>
      </c>
      <c r="AW100" t="s">
        <v>639</v>
      </c>
      <c r="AX100">
        <v>8</v>
      </c>
      <c r="AY100" t="s">
        <v>639</v>
      </c>
      <c r="AZ100" s="1" t="s">
        <v>27</v>
      </c>
      <c r="BA100" t="s">
        <v>639</v>
      </c>
      <c r="BB100" s="1" t="s">
        <v>27</v>
      </c>
      <c r="BC100" t="s">
        <v>639</v>
      </c>
      <c r="BG100" s="1" t="s">
        <v>276</v>
      </c>
      <c r="BH100" s="5">
        <v>44713.681250000001</v>
      </c>
      <c r="BI100" s="1" t="s">
        <v>22</v>
      </c>
      <c r="BJ100" s="5">
        <v>44705.431944444441</v>
      </c>
      <c r="BK100" s="22">
        <f>COUNTIF(Reporte_Consolidación_2022___Copy[[#This Row],[Estado llamada]],"Realizada")</f>
        <v>1</v>
      </c>
      <c r="BL100" s="22">
        <f>COUNTIF(Reporte_Consolidación_2022___Copy[[#This Row],[Estado RID]],"Realizada")</f>
        <v>1</v>
      </c>
      <c r="BM100" s="22">
        <f>COUNTIF(Reporte_Consolidación_2022___Copy[[#This Row],[Estado Encuesta Directivos]],"Realizada")</f>
        <v>1</v>
      </c>
      <c r="BN100" s="22">
        <f>COUNTIF(Reporte_Consolidación_2022___Copy[[#This Row],[Estado PPT Programa Directivos]],"Realizada")</f>
        <v>1</v>
      </c>
      <c r="BO100" s="22">
        <f>COUNTIF(Reporte_Consolidación_2022___Copy[[#This Row],[Estado PPT Programa Docentes]],"Realizada")</f>
        <v>1</v>
      </c>
      <c r="BP100" s="22">
        <f>COUNTIF(Reporte_Consolidación_2022___Copy[[#This Row],[Estado Encuesta Docentes]],"Realizada")</f>
        <v>1</v>
      </c>
      <c r="BQ100" s="22">
        <f>COUNTIF(Reporte_Consolidación_2022___Copy[[#This Row],[Estado Taller PC Docentes]],"Realizada")</f>
        <v>1</v>
      </c>
      <c r="BR100" s="22">
        <f>COUNTIF(Reporte_Consolidación_2022___Copy[[#This Row],[Estado Encuesta Estudiantes]],"Realizada")</f>
        <v>1</v>
      </c>
      <c r="BS100" s="22">
        <f>COUNTIF(Reporte_Consolidación_2022___Copy[[#This Row],[Estado Infraestructura]],"Realizada")</f>
        <v>1</v>
      </c>
      <c r="BT100" s="22">
        <f>COUNTIF(Reporte_Consolidación_2022___Copy[[#This Row],[Estado Entrevista Líder Área Informática]],"Realizada")</f>
        <v>1</v>
      </c>
      <c r="BU100" s="22">
        <f>IF(Reporte_Consolidación_2022___Copy[[#This Row],[Estado Obs Aula]]="Realizada",1,IF(Reporte_Consolidación_2022___Copy[[#This Row],[Estado Obs Aula]]="NO aplica fichas",1,0))</f>
        <v>1</v>
      </c>
      <c r="BV100" s="22">
        <f>COUNTIF(Reporte_Consolidación_2022___Copy[[#This Row],[Estado Recolección Documental]],"Realizada")</f>
        <v>1</v>
      </c>
      <c r="BX100" s="7">
        <f>COUNTIF(Reporte_Consolidación_2022___Copy[[#This Row],[Nombre Coordinadora]:[Estado Recolección Documental]],"Realizada")</f>
        <v>11</v>
      </c>
      <c r="BY100" s="9">
        <f t="shared" si="1"/>
        <v>0.91666666666666663</v>
      </c>
      <c r="BZ100" s="7">
        <f>IF(Reporte_Consolidación_2022___Copy[[#This Row],[Fecha Visita Día 1]]&gt;=DATE(2022,6,22),1,IF(Reporte_Consolidación_2022___Copy[[#This Row],[Fecha Visita Día 1]]="",2,0))</f>
        <v>0</v>
      </c>
      <c r="CA100" s="7">
        <f>IF(Reporte_Consolidación_2022___Copy[[#This Row],[Fecha Visita Día 2]]&gt;=DATE(2022,6,22),1,IF(Reporte_Consolidación_2022___Copy[[#This Row],[Fecha Visita Día 2]]="",2,0))</f>
        <v>0</v>
      </c>
    </row>
    <row r="101" spans="1:79" x14ac:dyDescent="0.2">
      <c r="A101" s="1" t="s">
        <v>680</v>
      </c>
      <c r="B101" s="1" t="s">
        <v>22</v>
      </c>
      <c r="C101" s="1" t="s">
        <v>272</v>
      </c>
      <c r="D101" s="1" t="s">
        <v>175</v>
      </c>
      <c r="E101" s="1" t="s">
        <v>273</v>
      </c>
      <c r="F101" s="1" t="s">
        <v>277</v>
      </c>
      <c r="G101" s="6">
        <v>152835000677</v>
      </c>
      <c r="H101">
        <v>198</v>
      </c>
      <c r="I101" s="4">
        <v>44655</v>
      </c>
      <c r="J101" s="5">
        <v>7.4305555555555625E-2</v>
      </c>
      <c r="K101" s="1" t="s">
        <v>0</v>
      </c>
      <c r="L101" s="1" t="s">
        <v>275</v>
      </c>
      <c r="M101" s="4">
        <v>44670</v>
      </c>
      <c r="N101" s="4">
        <v>44671</v>
      </c>
      <c r="O101" s="1" t="s">
        <v>618</v>
      </c>
      <c r="P101" s="4">
        <v>44670</v>
      </c>
      <c r="Q101" s="1" t="s">
        <v>0</v>
      </c>
      <c r="R101" s="4">
        <v>44670</v>
      </c>
      <c r="S101" s="1" t="s">
        <v>0</v>
      </c>
      <c r="T101" s="4">
        <v>44670</v>
      </c>
      <c r="U101" s="1" t="s">
        <v>0</v>
      </c>
      <c r="V101" s="4">
        <v>44671</v>
      </c>
      <c r="W101" s="1" t="s">
        <v>0</v>
      </c>
      <c r="X101" s="4">
        <v>44670</v>
      </c>
      <c r="Y101" s="1" t="s">
        <v>0</v>
      </c>
      <c r="Z101" s="4">
        <v>44670</v>
      </c>
      <c r="AA101" s="1" t="s">
        <v>0</v>
      </c>
      <c r="AB101" s="4">
        <v>44671</v>
      </c>
      <c r="AC101" s="1" t="s">
        <v>0</v>
      </c>
      <c r="AD101" s="4">
        <v>44670</v>
      </c>
      <c r="AE101" s="1" t="s">
        <v>0</v>
      </c>
      <c r="AF101" s="4">
        <v>44670</v>
      </c>
      <c r="AG101" s="1" t="s">
        <v>0</v>
      </c>
      <c r="AH101" s="4"/>
      <c r="AI101" s="1" t="s">
        <v>116</v>
      </c>
      <c r="AJ101" s="4">
        <v>44671</v>
      </c>
      <c r="AK101" s="1" t="s">
        <v>0</v>
      </c>
      <c r="AL101" s="1" t="s">
        <v>185</v>
      </c>
      <c r="AM101" s="1" t="s">
        <v>22</v>
      </c>
      <c r="AN101" s="5">
        <v>44699.966666666667</v>
      </c>
      <c r="AO101" s="1" t="s">
        <v>694</v>
      </c>
      <c r="AP101" s="1" t="s">
        <v>27</v>
      </c>
      <c r="AQ101" s="1" t="s">
        <v>639</v>
      </c>
      <c r="AR101" s="1" t="s">
        <v>27</v>
      </c>
      <c r="AS101" t="s">
        <v>639</v>
      </c>
      <c r="AT101" s="1" t="s">
        <v>27</v>
      </c>
      <c r="AU101" t="s">
        <v>639</v>
      </c>
      <c r="AV101">
        <v>44</v>
      </c>
      <c r="AW101" t="s">
        <v>639</v>
      </c>
      <c r="AX101">
        <v>11</v>
      </c>
      <c r="AY101" t="s">
        <v>639</v>
      </c>
      <c r="AZ101" s="1" t="s">
        <v>27</v>
      </c>
      <c r="BA101" t="s">
        <v>639</v>
      </c>
      <c r="BB101" s="1" t="s">
        <v>27</v>
      </c>
      <c r="BC101" t="s">
        <v>639</v>
      </c>
      <c r="BG101" s="1" t="s">
        <v>276</v>
      </c>
      <c r="BH101" s="5">
        <v>44697.915972222225</v>
      </c>
      <c r="BI101" s="1" t="s">
        <v>22</v>
      </c>
      <c r="BJ101" s="5">
        <v>44699.966666666667</v>
      </c>
      <c r="BK101" s="22">
        <f>COUNTIF(Reporte_Consolidación_2022___Copy[[#This Row],[Estado llamada]],"Realizada")</f>
        <v>1</v>
      </c>
      <c r="BL101" s="22">
        <f>COUNTIF(Reporte_Consolidación_2022___Copy[[#This Row],[Estado RID]],"Realizada")</f>
        <v>1</v>
      </c>
      <c r="BM101" s="22">
        <f>COUNTIF(Reporte_Consolidación_2022___Copy[[#This Row],[Estado Encuesta Directivos]],"Realizada")</f>
        <v>1</v>
      </c>
      <c r="BN101" s="22">
        <f>COUNTIF(Reporte_Consolidación_2022___Copy[[#This Row],[Estado PPT Programa Directivos]],"Realizada")</f>
        <v>1</v>
      </c>
      <c r="BO101" s="22">
        <f>COUNTIF(Reporte_Consolidación_2022___Copy[[#This Row],[Estado PPT Programa Docentes]],"Realizada")</f>
        <v>1</v>
      </c>
      <c r="BP101" s="22">
        <f>COUNTIF(Reporte_Consolidación_2022___Copy[[#This Row],[Estado Encuesta Docentes]],"Realizada")</f>
        <v>1</v>
      </c>
      <c r="BQ101" s="22">
        <f>COUNTIF(Reporte_Consolidación_2022___Copy[[#This Row],[Estado Taller PC Docentes]],"Realizada")</f>
        <v>1</v>
      </c>
      <c r="BR101" s="22">
        <f>COUNTIF(Reporte_Consolidación_2022___Copy[[#This Row],[Estado Encuesta Estudiantes]],"Realizada")</f>
        <v>1</v>
      </c>
      <c r="BS101" s="22">
        <f>COUNTIF(Reporte_Consolidación_2022___Copy[[#This Row],[Estado Infraestructura]],"Realizada")</f>
        <v>1</v>
      </c>
      <c r="BT101" s="22">
        <f>COUNTIF(Reporte_Consolidación_2022___Copy[[#This Row],[Estado Entrevista Líder Área Informática]],"Realizada")</f>
        <v>1</v>
      </c>
      <c r="BU101" s="22">
        <f>IF(Reporte_Consolidación_2022___Copy[[#This Row],[Estado Obs Aula]]="Realizada",1,IF(Reporte_Consolidación_2022___Copy[[#This Row],[Estado Obs Aula]]="NO aplica fichas",1,0))</f>
        <v>1</v>
      </c>
      <c r="BV101" s="22">
        <f>COUNTIF(Reporte_Consolidación_2022___Copy[[#This Row],[Estado Recolección Documental]],"Realizada")</f>
        <v>1</v>
      </c>
      <c r="BX101" s="7">
        <f>COUNTIF(Reporte_Consolidación_2022___Copy[[#This Row],[Nombre Coordinadora]:[Estado Recolección Documental]],"Realizada")</f>
        <v>11</v>
      </c>
      <c r="BY101" s="9">
        <f t="shared" si="1"/>
        <v>0.91666666666666663</v>
      </c>
      <c r="BZ101" s="7">
        <f>IF(Reporte_Consolidación_2022___Copy[[#This Row],[Fecha Visita Día 1]]&gt;=DATE(2022,6,22),1,IF(Reporte_Consolidación_2022___Copy[[#This Row],[Fecha Visita Día 1]]="",2,0))</f>
        <v>0</v>
      </c>
      <c r="CA101" s="7">
        <f>IF(Reporte_Consolidación_2022___Copy[[#This Row],[Fecha Visita Día 2]]&gt;=DATE(2022,6,22),1,IF(Reporte_Consolidación_2022___Copy[[#This Row],[Fecha Visita Día 2]]="",2,0))</f>
        <v>0</v>
      </c>
    </row>
    <row r="102" spans="1:79" x14ac:dyDescent="0.2">
      <c r="A102" s="1" t="s">
        <v>680</v>
      </c>
      <c r="B102" s="1" t="s">
        <v>22</v>
      </c>
      <c r="C102" s="1" t="s">
        <v>272</v>
      </c>
      <c r="D102" s="1" t="s">
        <v>175</v>
      </c>
      <c r="E102" s="1" t="s">
        <v>273</v>
      </c>
      <c r="F102" s="1" t="s">
        <v>278</v>
      </c>
      <c r="G102" s="6">
        <v>152835004958</v>
      </c>
      <c r="H102">
        <v>199</v>
      </c>
      <c r="I102" s="4">
        <v>44662</v>
      </c>
      <c r="J102" s="5">
        <v>8.6111111111111027E-2</v>
      </c>
      <c r="K102" s="1" t="s">
        <v>0</v>
      </c>
      <c r="L102" s="1" t="s">
        <v>279</v>
      </c>
      <c r="M102" s="4">
        <v>44672</v>
      </c>
      <c r="N102" s="4">
        <v>44677</v>
      </c>
      <c r="O102" s="1" t="s">
        <v>912</v>
      </c>
      <c r="P102" s="4">
        <v>44672</v>
      </c>
      <c r="Q102" s="1" t="s">
        <v>0</v>
      </c>
      <c r="R102" s="4">
        <v>44672</v>
      </c>
      <c r="S102" s="1" t="s">
        <v>0</v>
      </c>
      <c r="T102" s="4">
        <v>44686</v>
      </c>
      <c r="U102" s="1" t="s">
        <v>0</v>
      </c>
      <c r="V102" s="4">
        <v>44686</v>
      </c>
      <c r="W102" s="1" t="s">
        <v>0</v>
      </c>
      <c r="X102" s="4">
        <v>44672</v>
      </c>
      <c r="Y102" s="1" t="s">
        <v>0</v>
      </c>
      <c r="Z102" s="4">
        <v>44686</v>
      </c>
      <c r="AA102" s="1" t="s">
        <v>0</v>
      </c>
      <c r="AB102" s="4">
        <v>44676</v>
      </c>
      <c r="AC102" s="1" t="s">
        <v>0</v>
      </c>
      <c r="AD102" s="4">
        <v>44671</v>
      </c>
      <c r="AE102" s="1" t="s">
        <v>0</v>
      </c>
      <c r="AF102" s="4">
        <v>44673</v>
      </c>
      <c r="AG102" s="1" t="s">
        <v>0</v>
      </c>
      <c r="AH102" s="4"/>
      <c r="AI102" s="1" t="s">
        <v>116</v>
      </c>
      <c r="AJ102" s="4">
        <v>44673</v>
      </c>
      <c r="AK102" s="1" t="s">
        <v>0</v>
      </c>
      <c r="AL102" s="1" t="s">
        <v>185</v>
      </c>
      <c r="AM102" s="1" t="s">
        <v>22</v>
      </c>
      <c r="AN102" s="5">
        <v>44705.532638888886</v>
      </c>
      <c r="AO102" s="1" t="s">
        <v>913</v>
      </c>
      <c r="AP102" s="1" t="s">
        <v>27</v>
      </c>
      <c r="AQ102" s="1" t="s">
        <v>639</v>
      </c>
      <c r="AR102" s="1" t="s">
        <v>27</v>
      </c>
      <c r="AS102" t="s">
        <v>639</v>
      </c>
      <c r="AT102" s="1" t="s">
        <v>27</v>
      </c>
      <c r="AU102" t="s">
        <v>639</v>
      </c>
      <c r="AV102">
        <v>52</v>
      </c>
      <c r="AW102" t="s">
        <v>639</v>
      </c>
      <c r="AX102">
        <v>19</v>
      </c>
      <c r="AY102" t="s">
        <v>639</v>
      </c>
      <c r="AZ102" s="1" t="s">
        <v>27</v>
      </c>
      <c r="BA102" t="s">
        <v>639</v>
      </c>
      <c r="BB102" s="1" t="s">
        <v>27</v>
      </c>
      <c r="BC102" t="s">
        <v>639</v>
      </c>
      <c r="BG102" s="1" t="s">
        <v>276</v>
      </c>
      <c r="BH102" s="5">
        <v>44704.54791666667</v>
      </c>
      <c r="BI102" s="1" t="s">
        <v>22</v>
      </c>
      <c r="BJ102" s="5">
        <v>44705.532638888886</v>
      </c>
      <c r="BK102" s="22">
        <f>COUNTIF(Reporte_Consolidación_2022___Copy[[#This Row],[Estado llamada]],"Realizada")</f>
        <v>1</v>
      </c>
      <c r="BL102" s="22">
        <f>COUNTIF(Reporte_Consolidación_2022___Copy[[#This Row],[Estado RID]],"Realizada")</f>
        <v>1</v>
      </c>
      <c r="BM102" s="22">
        <f>COUNTIF(Reporte_Consolidación_2022___Copy[[#This Row],[Estado Encuesta Directivos]],"Realizada")</f>
        <v>1</v>
      </c>
      <c r="BN102" s="22">
        <f>COUNTIF(Reporte_Consolidación_2022___Copy[[#This Row],[Estado PPT Programa Directivos]],"Realizada")</f>
        <v>1</v>
      </c>
      <c r="BO102" s="22">
        <f>COUNTIF(Reporte_Consolidación_2022___Copy[[#This Row],[Estado PPT Programa Docentes]],"Realizada")</f>
        <v>1</v>
      </c>
      <c r="BP102" s="22">
        <f>COUNTIF(Reporte_Consolidación_2022___Copy[[#This Row],[Estado Encuesta Docentes]],"Realizada")</f>
        <v>1</v>
      </c>
      <c r="BQ102" s="22">
        <f>COUNTIF(Reporte_Consolidación_2022___Copy[[#This Row],[Estado Taller PC Docentes]],"Realizada")</f>
        <v>1</v>
      </c>
      <c r="BR102" s="22">
        <f>COUNTIF(Reporte_Consolidación_2022___Copy[[#This Row],[Estado Encuesta Estudiantes]],"Realizada")</f>
        <v>1</v>
      </c>
      <c r="BS102" s="22">
        <f>COUNTIF(Reporte_Consolidación_2022___Copy[[#This Row],[Estado Infraestructura]],"Realizada")</f>
        <v>1</v>
      </c>
      <c r="BT102" s="22">
        <f>COUNTIF(Reporte_Consolidación_2022___Copy[[#This Row],[Estado Entrevista Líder Área Informática]],"Realizada")</f>
        <v>1</v>
      </c>
      <c r="BU102" s="22">
        <f>IF(Reporte_Consolidación_2022___Copy[[#This Row],[Estado Obs Aula]]="Realizada",1,IF(Reporte_Consolidación_2022___Copy[[#This Row],[Estado Obs Aula]]="NO aplica fichas",1,0))</f>
        <v>1</v>
      </c>
      <c r="BV102" s="22">
        <f>COUNTIF(Reporte_Consolidación_2022___Copy[[#This Row],[Estado Recolección Documental]],"Realizada")</f>
        <v>1</v>
      </c>
      <c r="BX102" s="7">
        <f>COUNTIF(Reporte_Consolidación_2022___Copy[[#This Row],[Nombre Coordinadora]:[Estado Recolección Documental]],"Realizada")</f>
        <v>11</v>
      </c>
      <c r="BY102" s="9">
        <f t="shared" si="1"/>
        <v>0.91666666666666663</v>
      </c>
      <c r="BZ102" s="7">
        <f>IF(Reporte_Consolidación_2022___Copy[[#This Row],[Fecha Visita Día 1]]&gt;=DATE(2022,6,22),1,IF(Reporte_Consolidación_2022___Copy[[#This Row],[Fecha Visita Día 1]]="",2,0))</f>
        <v>0</v>
      </c>
      <c r="CA102" s="7">
        <f>IF(Reporte_Consolidación_2022___Copy[[#This Row],[Fecha Visita Día 2]]&gt;=DATE(2022,6,22),1,IF(Reporte_Consolidación_2022___Copy[[#This Row],[Fecha Visita Día 2]]="",2,0))</f>
        <v>0</v>
      </c>
    </row>
    <row r="103" spans="1:79" x14ac:dyDescent="0.2">
      <c r="A103" s="1" t="s">
        <v>680</v>
      </c>
      <c r="B103" s="1" t="s">
        <v>22</v>
      </c>
      <c r="C103" s="1" t="s">
        <v>272</v>
      </c>
      <c r="D103" s="1" t="s">
        <v>175</v>
      </c>
      <c r="E103" s="1" t="s">
        <v>273</v>
      </c>
      <c r="F103" s="1" t="s">
        <v>280</v>
      </c>
      <c r="G103" s="6">
        <v>352835001605</v>
      </c>
      <c r="H103">
        <v>200</v>
      </c>
      <c r="I103" s="4">
        <v>44662</v>
      </c>
      <c r="J103" s="5">
        <v>8.4027777777777812E-2</v>
      </c>
      <c r="K103" s="1" t="s">
        <v>0</v>
      </c>
      <c r="L103" s="1" t="s">
        <v>281</v>
      </c>
      <c r="M103" s="4">
        <v>44672</v>
      </c>
      <c r="N103" s="4">
        <v>44673</v>
      </c>
      <c r="O103" s="1" t="s">
        <v>914</v>
      </c>
      <c r="P103" s="4">
        <v>44673</v>
      </c>
      <c r="Q103" s="1" t="s">
        <v>0</v>
      </c>
      <c r="R103" s="4">
        <v>44673</v>
      </c>
      <c r="S103" s="1" t="s">
        <v>0</v>
      </c>
      <c r="T103" s="4">
        <v>44686</v>
      </c>
      <c r="U103" s="1" t="s">
        <v>0</v>
      </c>
      <c r="V103" s="4">
        <v>44686</v>
      </c>
      <c r="W103" s="1" t="s">
        <v>0</v>
      </c>
      <c r="X103" s="4">
        <v>44673</v>
      </c>
      <c r="Y103" s="1" t="s">
        <v>0</v>
      </c>
      <c r="Z103" s="4">
        <v>44686</v>
      </c>
      <c r="AA103" s="1" t="s">
        <v>0</v>
      </c>
      <c r="AB103" s="4">
        <v>44676</v>
      </c>
      <c r="AC103" s="1" t="s">
        <v>0</v>
      </c>
      <c r="AD103" s="4">
        <v>44673</v>
      </c>
      <c r="AE103" s="1" t="s">
        <v>0</v>
      </c>
      <c r="AF103" s="4">
        <v>44673</v>
      </c>
      <c r="AG103" s="1" t="s">
        <v>0</v>
      </c>
      <c r="AH103" s="4"/>
      <c r="AI103" s="1" t="s">
        <v>116</v>
      </c>
      <c r="AJ103" s="4">
        <v>44674</v>
      </c>
      <c r="AK103" s="1" t="s">
        <v>0</v>
      </c>
      <c r="AL103" s="1" t="s">
        <v>185</v>
      </c>
      <c r="AM103" s="1" t="s">
        <v>22</v>
      </c>
      <c r="AN103" s="5">
        <v>44705.429861111108</v>
      </c>
      <c r="AO103" s="1" t="s">
        <v>915</v>
      </c>
      <c r="AP103" s="1" t="s">
        <v>27</v>
      </c>
      <c r="AQ103" s="1" t="s">
        <v>639</v>
      </c>
      <c r="AR103" s="1" t="s">
        <v>27</v>
      </c>
      <c r="AS103" t="s">
        <v>639</v>
      </c>
      <c r="AT103" s="1" t="s">
        <v>27</v>
      </c>
      <c r="AU103" t="s">
        <v>639</v>
      </c>
      <c r="AV103">
        <v>56</v>
      </c>
      <c r="AW103" t="s">
        <v>639</v>
      </c>
      <c r="AX103">
        <v>6</v>
      </c>
      <c r="AY103" t="s">
        <v>639</v>
      </c>
      <c r="AZ103" s="1" t="s">
        <v>27</v>
      </c>
      <c r="BA103" t="s">
        <v>639</v>
      </c>
      <c r="BB103" s="1" t="s">
        <v>27</v>
      </c>
      <c r="BC103" t="s">
        <v>639</v>
      </c>
      <c r="BG103" s="1" t="s">
        <v>276</v>
      </c>
      <c r="BH103" s="5">
        <v>44704.54791666667</v>
      </c>
      <c r="BI103" s="1" t="s">
        <v>22</v>
      </c>
      <c r="BJ103" s="5">
        <v>44705.429861111108</v>
      </c>
      <c r="BK103" s="22">
        <f>COUNTIF(Reporte_Consolidación_2022___Copy[[#This Row],[Estado llamada]],"Realizada")</f>
        <v>1</v>
      </c>
      <c r="BL103" s="22">
        <f>COUNTIF(Reporte_Consolidación_2022___Copy[[#This Row],[Estado RID]],"Realizada")</f>
        <v>1</v>
      </c>
      <c r="BM103" s="22">
        <f>COUNTIF(Reporte_Consolidación_2022___Copy[[#This Row],[Estado Encuesta Directivos]],"Realizada")</f>
        <v>1</v>
      </c>
      <c r="BN103" s="22">
        <f>COUNTIF(Reporte_Consolidación_2022___Copy[[#This Row],[Estado PPT Programa Directivos]],"Realizada")</f>
        <v>1</v>
      </c>
      <c r="BO103" s="22">
        <f>COUNTIF(Reporte_Consolidación_2022___Copy[[#This Row],[Estado PPT Programa Docentes]],"Realizada")</f>
        <v>1</v>
      </c>
      <c r="BP103" s="22">
        <f>COUNTIF(Reporte_Consolidación_2022___Copy[[#This Row],[Estado Encuesta Docentes]],"Realizada")</f>
        <v>1</v>
      </c>
      <c r="BQ103" s="22">
        <f>COUNTIF(Reporte_Consolidación_2022___Copy[[#This Row],[Estado Taller PC Docentes]],"Realizada")</f>
        <v>1</v>
      </c>
      <c r="BR103" s="22">
        <f>COUNTIF(Reporte_Consolidación_2022___Copy[[#This Row],[Estado Encuesta Estudiantes]],"Realizada")</f>
        <v>1</v>
      </c>
      <c r="BS103" s="22">
        <f>COUNTIF(Reporte_Consolidación_2022___Copy[[#This Row],[Estado Infraestructura]],"Realizada")</f>
        <v>1</v>
      </c>
      <c r="BT103" s="22">
        <f>COUNTIF(Reporte_Consolidación_2022___Copy[[#This Row],[Estado Entrevista Líder Área Informática]],"Realizada")</f>
        <v>1</v>
      </c>
      <c r="BU103" s="22">
        <f>IF(Reporte_Consolidación_2022___Copy[[#This Row],[Estado Obs Aula]]="Realizada",1,IF(Reporte_Consolidación_2022___Copy[[#This Row],[Estado Obs Aula]]="NO aplica fichas",1,0))</f>
        <v>1</v>
      </c>
      <c r="BV103" s="22">
        <f>COUNTIF(Reporte_Consolidación_2022___Copy[[#This Row],[Estado Recolección Documental]],"Realizada")</f>
        <v>1</v>
      </c>
      <c r="BX103" s="7">
        <f>COUNTIF(Reporte_Consolidación_2022___Copy[[#This Row],[Nombre Coordinadora]:[Estado Recolección Documental]],"Realizada")</f>
        <v>11</v>
      </c>
      <c r="BY103" s="9">
        <f t="shared" si="1"/>
        <v>0.91666666666666663</v>
      </c>
      <c r="BZ103" s="7">
        <f>IF(Reporte_Consolidación_2022___Copy[[#This Row],[Fecha Visita Día 1]]&gt;=DATE(2022,6,22),1,IF(Reporte_Consolidación_2022___Copy[[#This Row],[Fecha Visita Día 1]]="",2,0))</f>
        <v>0</v>
      </c>
      <c r="CA103" s="7">
        <f>IF(Reporte_Consolidación_2022___Copy[[#This Row],[Fecha Visita Día 2]]&gt;=DATE(2022,6,22),1,IF(Reporte_Consolidación_2022___Copy[[#This Row],[Fecha Visita Día 2]]="",2,0))</f>
        <v>0</v>
      </c>
    </row>
    <row r="104" spans="1:79" x14ac:dyDescent="0.2">
      <c r="A104" s="1" t="s">
        <v>680</v>
      </c>
      <c r="B104" s="1" t="s">
        <v>22</v>
      </c>
      <c r="C104" s="1" t="s">
        <v>272</v>
      </c>
      <c r="D104" s="1" t="s">
        <v>175</v>
      </c>
      <c r="E104" s="1" t="s">
        <v>273</v>
      </c>
      <c r="F104" s="1" t="s">
        <v>282</v>
      </c>
      <c r="G104" s="6">
        <v>152835000791</v>
      </c>
      <c r="H104">
        <v>201</v>
      </c>
      <c r="I104" s="4">
        <v>44672</v>
      </c>
      <c r="J104" s="5">
        <v>0.35694444444444451</v>
      </c>
      <c r="K104" s="1" t="s">
        <v>0</v>
      </c>
      <c r="L104" s="1" t="s">
        <v>283</v>
      </c>
      <c r="M104" s="4">
        <v>44678</v>
      </c>
      <c r="N104" s="4">
        <v>44679</v>
      </c>
      <c r="O104" s="1" t="s">
        <v>618</v>
      </c>
      <c r="P104" s="4">
        <v>44678</v>
      </c>
      <c r="Q104" s="1" t="s">
        <v>0</v>
      </c>
      <c r="R104" s="4">
        <v>44678</v>
      </c>
      <c r="S104" s="1" t="s">
        <v>0</v>
      </c>
      <c r="T104" s="4">
        <v>44678</v>
      </c>
      <c r="U104" s="1" t="s">
        <v>0</v>
      </c>
      <c r="V104" s="4">
        <v>44678</v>
      </c>
      <c r="W104" s="1" t="s">
        <v>0</v>
      </c>
      <c r="X104" s="4">
        <v>44678</v>
      </c>
      <c r="Y104" s="1" t="s">
        <v>0</v>
      </c>
      <c r="Z104" s="4">
        <v>44678</v>
      </c>
      <c r="AA104" s="1" t="s">
        <v>0</v>
      </c>
      <c r="AB104" s="4">
        <v>43948</v>
      </c>
      <c r="AC104" s="1" t="s">
        <v>0</v>
      </c>
      <c r="AD104" s="4">
        <v>44679</v>
      </c>
      <c r="AE104" s="1" t="s">
        <v>0</v>
      </c>
      <c r="AF104" s="4">
        <v>44679</v>
      </c>
      <c r="AG104" s="1" t="s">
        <v>0</v>
      </c>
      <c r="AH104" s="4"/>
      <c r="AI104" s="1" t="s">
        <v>116</v>
      </c>
      <c r="AJ104" s="4">
        <v>44679</v>
      </c>
      <c r="AK104" s="1" t="s">
        <v>0</v>
      </c>
      <c r="AL104" s="1" t="s">
        <v>185</v>
      </c>
      <c r="AM104" s="1" t="s">
        <v>276</v>
      </c>
      <c r="AN104" s="5">
        <v>44714.380555555559</v>
      </c>
      <c r="AO104" s="1" t="s">
        <v>782</v>
      </c>
      <c r="AP104" s="1" t="s">
        <v>27</v>
      </c>
      <c r="AQ104" s="1" t="s">
        <v>639</v>
      </c>
      <c r="AR104" s="1" t="s">
        <v>27</v>
      </c>
      <c r="AS104" t="s">
        <v>639</v>
      </c>
      <c r="AT104" s="1" t="s">
        <v>27</v>
      </c>
      <c r="AU104" t="s">
        <v>639</v>
      </c>
      <c r="AV104">
        <v>29</v>
      </c>
      <c r="AW104" t="s">
        <v>639</v>
      </c>
      <c r="AX104">
        <v>7</v>
      </c>
      <c r="AY104" t="s">
        <v>639</v>
      </c>
      <c r="AZ104" s="1" t="s">
        <v>27</v>
      </c>
      <c r="BA104" t="s">
        <v>639</v>
      </c>
      <c r="BB104" s="1" t="s">
        <v>27</v>
      </c>
      <c r="BC104" t="s">
        <v>639</v>
      </c>
      <c r="BG104" s="1" t="s">
        <v>276</v>
      </c>
      <c r="BH104" s="5">
        <v>44714.380555555559</v>
      </c>
      <c r="BI104" s="1" t="s">
        <v>22</v>
      </c>
      <c r="BJ104" s="5">
        <v>44705.429861111108</v>
      </c>
      <c r="BK104" s="22">
        <f>COUNTIF(Reporte_Consolidación_2022___Copy[[#This Row],[Estado llamada]],"Realizada")</f>
        <v>1</v>
      </c>
      <c r="BL104" s="22">
        <f>COUNTIF(Reporte_Consolidación_2022___Copy[[#This Row],[Estado RID]],"Realizada")</f>
        <v>1</v>
      </c>
      <c r="BM104" s="22">
        <f>COUNTIF(Reporte_Consolidación_2022___Copy[[#This Row],[Estado Encuesta Directivos]],"Realizada")</f>
        <v>1</v>
      </c>
      <c r="BN104" s="22">
        <f>COUNTIF(Reporte_Consolidación_2022___Copy[[#This Row],[Estado PPT Programa Directivos]],"Realizada")</f>
        <v>1</v>
      </c>
      <c r="BO104" s="22">
        <f>COUNTIF(Reporte_Consolidación_2022___Copy[[#This Row],[Estado PPT Programa Docentes]],"Realizada")</f>
        <v>1</v>
      </c>
      <c r="BP104" s="22">
        <f>COUNTIF(Reporte_Consolidación_2022___Copy[[#This Row],[Estado Encuesta Docentes]],"Realizada")</f>
        <v>1</v>
      </c>
      <c r="BQ104" s="22">
        <f>COUNTIF(Reporte_Consolidación_2022___Copy[[#This Row],[Estado Taller PC Docentes]],"Realizada")</f>
        <v>1</v>
      </c>
      <c r="BR104" s="22">
        <f>COUNTIF(Reporte_Consolidación_2022___Copy[[#This Row],[Estado Encuesta Estudiantes]],"Realizada")</f>
        <v>1</v>
      </c>
      <c r="BS104" s="22">
        <f>COUNTIF(Reporte_Consolidación_2022___Copy[[#This Row],[Estado Infraestructura]],"Realizada")</f>
        <v>1</v>
      </c>
      <c r="BT104" s="22">
        <f>COUNTIF(Reporte_Consolidación_2022___Copy[[#This Row],[Estado Entrevista Líder Área Informática]],"Realizada")</f>
        <v>1</v>
      </c>
      <c r="BU104" s="22">
        <f>IF(Reporte_Consolidación_2022___Copy[[#This Row],[Estado Obs Aula]]="Realizada",1,IF(Reporte_Consolidación_2022___Copy[[#This Row],[Estado Obs Aula]]="NO aplica fichas",1,0))</f>
        <v>1</v>
      </c>
      <c r="BV104" s="22">
        <f>COUNTIF(Reporte_Consolidación_2022___Copy[[#This Row],[Estado Recolección Documental]],"Realizada")</f>
        <v>1</v>
      </c>
      <c r="BX104" s="7">
        <f>COUNTIF(Reporte_Consolidación_2022___Copy[[#This Row],[Nombre Coordinadora]:[Estado Recolección Documental]],"Realizada")</f>
        <v>11</v>
      </c>
      <c r="BY104" s="9">
        <f t="shared" si="1"/>
        <v>0.91666666666666663</v>
      </c>
      <c r="BZ104" s="7">
        <f>IF(Reporte_Consolidación_2022___Copy[[#This Row],[Fecha Visita Día 1]]&gt;=DATE(2022,6,22),1,IF(Reporte_Consolidación_2022___Copy[[#This Row],[Fecha Visita Día 1]]="",2,0))</f>
        <v>0</v>
      </c>
      <c r="CA104" s="7">
        <f>IF(Reporte_Consolidación_2022___Copy[[#This Row],[Fecha Visita Día 2]]&gt;=DATE(2022,6,22),1,IF(Reporte_Consolidación_2022___Copy[[#This Row],[Fecha Visita Día 2]]="",2,0))</f>
        <v>0</v>
      </c>
    </row>
    <row r="105" spans="1:79" x14ac:dyDescent="0.2">
      <c r="A105" s="1" t="s">
        <v>680</v>
      </c>
      <c r="B105" s="1" t="s">
        <v>22</v>
      </c>
      <c r="C105" s="1" t="s">
        <v>272</v>
      </c>
      <c r="D105" s="1" t="s">
        <v>175</v>
      </c>
      <c r="E105" s="1" t="s">
        <v>273</v>
      </c>
      <c r="F105" s="1" t="s">
        <v>284</v>
      </c>
      <c r="G105" s="6">
        <v>152835004567</v>
      </c>
      <c r="H105">
        <v>202</v>
      </c>
      <c r="I105" s="4">
        <v>44662</v>
      </c>
      <c r="J105" s="5">
        <v>9.0277777777777679E-2</v>
      </c>
      <c r="K105" s="1" t="s">
        <v>0</v>
      </c>
      <c r="L105" s="1" t="s">
        <v>285</v>
      </c>
      <c r="M105" s="4">
        <v>44676</v>
      </c>
      <c r="N105" s="4">
        <v>44677</v>
      </c>
      <c r="O105" s="1" t="s">
        <v>618</v>
      </c>
      <c r="P105" s="4">
        <v>44676</v>
      </c>
      <c r="Q105" s="1" t="s">
        <v>0</v>
      </c>
      <c r="R105" s="4">
        <v>44676</v>
      </c>
      <c r="S105" s="1" t="s">
        <v>0</v>
      </c>
      <c r="T105" s="4">
        <v>44676</v>
      </c>
      <c r="U105" s="1" t="s">
        <v>0</v>
      </c>
      <c r="V105" s="4">
        <v>44676</v>
      </c>
      <c r="W105" s="1" t="s">
        <v>0</v>
      </c>
      <c r="X105" s="4">
        <v>44676</v>
      </c>
      <c r="Y105" s="1" t="s">
        <v>0</v>
      </c>
      <c r="Z105" s="4">
        <v>44677</v>
      </c>
      <c r="AA105" s="1" t="s">
        <v>0</v>
      </c>
      <c r="AB105" s="4">
        <v>44676</v>
      </c>
      <c r="AC105" s="1" t="s">
        <v>0</v>
      </c>
      <c r="AD105" s="4">
        <v>44677</v>
      </c>
      <c r="AE105" s="1" t="s">
        <v>0</v>
      </c>
      <c r="AF105" s="4">
        <v>44677</v>
      </c>
      <c r="AG105" s="1" t="s">
        <v>0</v>
      </c>
      <c r="AH105" s="4"/>
      <c r="AI105" s="1" t="s">
        <v>116</v>
      </c>
      <c r="AJ105" s="4">
        <v>44677</v>
      </c>
      <c r="AK105" s="1" t="s">
        <v>0</v>
      </c>
      <c r="AL105" s="1" t="s">
        <v>185</v>
      </c>
      <c r="AM105" s="1" t="s">
        <v>276</v>
      </c>
      <c r="AN105" s="5">
        <v>44708.696527777778</v>
      </c>
      <c r="AO105" s="1" t="s">
        <v>783</v>
      </c>
      <c r="AP105" s="1" t="s">
        <v>27</v>
      </c>
      <c r="AQ105" s="1" t="s">
        <v>639</v>
      </c>
      <c r="AR105" s="1" t="s">
        <v>27</v>
      </c>
      <c r="AS105" t="s">
        <v>639</v>
      </c>
      <c r="AT105" s="1" t="s">
        <v>27</v>
      </c>
      <c r="AU105" t="s">
        <v>639</v>
      </c>
      <c r="AV105">
        <v>71</v>
      </c>
      <c r="AW105" t="s">
        <v>639</v>
      </c>
      <c r="AX105">
        <v>19</v>
      </c>
      <c r="AY105" t="s">
        <v>639</v>
      </c>
      <c r="AZ105" s="1" t="s">
        <v>27</v>
      </c>
      <c r="BA105" t="s">
        <v>639</v>
      </c>
      <c r="BB105" s="1" t="s">
        <v>27</v>
      </c>
      <c r="BC105" t="s">
        <v>639</v>
      </c>
      <c r="BG105" s="1" t="s">
        <v>276</v>
      </c>
      <c r="BH105" s="5">
        <v>44708.696527777778</v>
      </c>
      <c r="BI105" s="1" t="s">
        <v>22</v>
      </c>
      <c r="BJ105" s="5">
        <v>44708.682638888888</v>
      </c>
      <c r="BK105" s="22">
        <f>COUNTIF(Reporte_Consolidación_2022___Copy[[#This Row],[Estado llamada]],"Realizada")</f>
        <v>1</v>
      </c>
      <c r="BL105" s="22">
        <f>COUNTIF(Reporte_Consolidación_2022___Copy[[#This Row],[Estado RID]],"Realizada")</f>
        <v>1</v>
      </c>
      <c r="BM105" s="22">
        <f>COUNTIF(Reporte_Consolidación_2022___Copy[[#This Row],[Estado Encuesta Directivos]],"Realizada")</f>
        <v>1</v>
      </c>
      <c r="BN105" s="22">
        <f>COUNTIF(Reporte_Consolidación_2022___Copy[[#This Row],[Estado PPT Programa Directivos]],"Realizada")</f>
        <v>1</v>
      </c>
      <c r="BO105" s="22">
        <f>COUNTIF(Reporte_Consolidación_2022___Copy[[#This Row],[Estado PPT Programa Docentes]],"Realizada")</f>
        <v>1</v>
      </c>
      <c r="BP105" s="22">
        <f>COUNTIF(Reporte_Consolidación_2022___Copy[[#This Row],[Estado Encuesta Docentes]],"Realizada")</f>
        <v>1</v>
      </c>
      <c r="BQ105" s="22">
        <f>COUNTIF(Reporte_Consolidación_2022___Copy[[#This Row],[Estado Taller PC Docentes]],"Realizada")</f>
        <v>1</v>
      </c>
      <c r="BR105" s="22">
        <f>COUNTIF(Reporte_Consolidación_2022___Copy[[#This Row],[Estado Encuesta Estudiantes]],"Realizada")</f>
        <v>1</v>
      </c>
      <c r="BS105" s="22">
        <f>COUNTIF(Reporte_Consolidación_2022___Copy[[#This Row],[Estado Infraestructura]],"Realizada")</f>
        <v>1</v>
      </c>
      <c r="BT105" s="22">
        <f>COUNTIF(Reporte_Consolidación_2022___Copy[[#This Row],[Estado Entrevista Líder Área Informática]],"Realizada")</f>
        <v>1</v>
      </c>
      <c r="BU105" s="22">
        <f>IF(Reporte_Consolidación_2022___Copy[[#This Row],[Estado Obs Aula]]="Realizada",1,IF(Reporte_Consolidación_2022___Copy[[#This Row],[Estado Obs Aula]]="NO aplica fichas",1,0))</f>
        <v>1</v>
      </c>
      <c r="BV105" s="22">
        <f>COUNTIF(Reporte_Consolidación_2022___Copy[[#This Row],[Estado Recolección Documental]],"Realizada")</f>
        <v>1</v>
      </c>
      <c r="BX105" s="7">
        <f>COUNTIF(Reporte_Consolidación_2022___Copy[[#This Row],[Nombre Coordinadora]:[Estado Recolección Documental]],"Realizada")</f>
        <v>11</v>
      </c>
      <c r="BY105" s="9">
        <f t="shared" si="1"/>
        <v>0.91666666666666663</v>
      </c>
      <c r="BZ105" s="7">
        <f>IF(Reporte_Consolidación_2022___Copy[[#This Row],[Fecha Visita Día 1]]&gt;=DATE(2022,6,22),1,IF(Reporte_Consolidación_2022___Copy[[#This Row],[Fecha Visita Día 1]]="",2,0))</f>
        <v>0</v>
      </c>
      <c r="CA105" s="7">
        <f>IF(Reporte_Consolidación_2022___Copy[[#This Row],[Fecha Visita Día 2]]&gt;=DATE(2022,6,22),1,IF(Reporte_Consolidación_2022___Copy[[#This Row],[Fecha Visita Día 2]]="",2,0))</f>
        <v>0</v>
      </c>
    </row>
    <row r="106" spans="1:79" x14ac:dyDescent="0.2">
      <c r="A106" s="1" t="s">
        <v>680</v>
      </c>
      <c r="B106" s="1" t="s">
        <v>22</v>
      </c>
      <c r="C106" s="1" t="s">
        <v>272</v>
      </c>
      <c r="D106" s="1" t="s">
        <v>175</v>
      </c>
      <c r="E106" s="1" t="s">
        <v>273</v>
      </c>
      <c r="F106" s="1" t="s">
        <v>286</v>
      </c>
      <c r="G106" s="6">
        <v>252835002461</v>
      </c>
      <c r="H106">
        <v>203</v>
      </c>
      <c r="I106" s="4">
        <v>44662</v>
      </c>
      <c r="J106" s="5">
        <v>9.1666666666666563E-2</v>
      </c>
      <c r="K106" s="1" t="s">
        <v>0</v>
      </c>
      <c r="L106" s="1" t="s">
        <v>287</v>
      </c>
      <c r="M106" s="4">
        <v>44685</v>
      </c>
      <c r="N106" s="4">
        <v>44686</v>
      </c>
      <c r="O106" s="1" t="s">
        <v>916</v>
      </c>
      <c r="P106" s="4">
        <v>44684</v>
      </c>
      <c r="Q106" s="1" t="s">
        <v>0</v>
      </c>
      <c r="R106" s="4">
        <v>44684</v>
      </c>
      <c r="S106" s="1" t="s">
        <v>0</v>
      </c>
      <c r="T106" s="4">
        <v>44684</v>
      </c>
      <c r="U106" s="1" t="s">
        <v>0</v>
      </c>
      <c r="V106" s="4">
        <v>44685</v>
      </c>
      <c r="W106" s="1" t="s">
        <v>0</v>
      </c>
      <c r="X106" s="4">
        <v>44685</v>
      </c>
      <c r="Y106" s="1" t="s">
        <v>0</v>
      </c>
      <c r="Z106" s="4">
        <v>44685</v>
      </c>
      <c r="AA106" s="1" t="s">
        <v>0</v>
      </c>
      <c r="AB106" s="4">
        <v>44684</v>
      </c>
      <c r="AC106" s="1" t="s">
        <v>0</v>
      </c>
      <c r="AD106" s="4">
        <v>44685</v>
      </c>
      <c r="AE106" s="1" t="s">
        <v>0</v>
      </c>
      <c r="AF106" s="4">
        <v>44685</v>
      </c>
      <c r="AG106" s="1" t="s">
        <v>0</v>
      </c>
      <c r="AH106" s="4"/>
      <c r="AI106" s="1" t="s">
        <v>116</v>
      </c>
      <c r="AJ106" s="4">
        <v>44685</v>
      </c>
      <c r="AK106" s="1" t="s">
        <v>0</v>
      </c>
      <c r="AL106" s="1" t="s">
        <v>185</v>
      </c>
      <c r="AM106" s="1" t="s">
        <v>276</v>
      </c>
      <c r="AN106" s="5">
        <v>44713.683333333334</v>
      </c>
      <c r="AO106" s="1" t="s">
        <v>917</v>
      </c>
      <c r="AP106" s="1" t="s">
        <v>27</v>
      </c>
      <c r="AQ106" s="1" t="s">
        <v>639</v>
      </c>
      <c r="AR106" s="1" t="s">
        <v>27</v>
      </c>
      <c r="AS106" t="s">
        <v>639</v>
      </c>
      <c r="AT106" s="1" t="s">
        <v>27</v>
      </c>
      <c r="AU106" t="s">
        <v>639</v>
      </c>
      <c r="AV106">
        <v>30</v>
      </c>
      <c r="AW106" t="s">
        <v>639</v>
      </c>
      <c r="AX106">
        <v>4</v>
      </c>
      <c r="AY106" t="s">
        <v>639</v>
      </c>
      <c r="AZ106" s="1" t="s">
        <v>27</v>
      </c>
      <c r="BA106" t="s">
        <v>639</v>
      </c>
      <c r="BB106" s="1" t="s">
        <v>27</v>
      </c>
      <c r="BC106" t="s">
        <v>639</v>
      </c>
      <c r="BG106" s="1" t="s">
        <v>276</v>
      </c>
      <c r="BH106" s="5">
        <v>44713.683333333334</v>
      </c>
      <c r="BI106" s="1" t="s">
        <v>22</v>
      </c>
      <c r="BJ106" s="5">
        <v>44699.97152777778</v>
      </c>
      <c r="BK106" s="22">
        <f>COUNTIF(Reporte_Consolidación_2022___Copy[[#This Row],[Estado llamada]],"Realizada")</f>
        <v>1</v>
      </c>
      <c r="BL106" s="22">
        <f>COUNTIF(Reporte_Consolidación_2022___Copy[[#This Row],[Estado RID]],"Realizada")</f>
        <v>1</v>
      </c>
      <c r="BM106" s="22">
        <f>COUNTIF(Reporte_Consolidación_2022___Copy[[#This Row],[Estado Encuesta Directivos]],"Realizada")</f>
        <v>1</v>
      </c>
      <c r="BN106" s="22">
        <f>COUNTIF(Reporte_Consolidación_2022___Copy[[#This Row],[Estado PPT Programa Directivos]],"Realizada")</f>
        <v>1</v>
      </c>
      <c r="BO106" s="22">
        <f>COUNTIF(Reporte_Consolidación_2022___Copy[[#This Row],[Estado PPT Programa Docentes]],"Realizada")</f>
        <v>1</v>
      </c>
      <c r="BP106" s="22">
        <f>COUNTIF(Reporte_Consolidación_2022___Copy[[#This Row],[Estado Encuesta Docentes]],"Realizada")</f>
        <v>1</v>
      </c>
      <c r="BQ106" s="22">
        <f>COUNTIF(Reporte_Consolidación_2022___Copy[[#This Row],[Estado Taller PC Docentes]],"Realizada")</f>
        <v>1</v>
      </c>
      <c r="BR106" s="22">
        <f>COUNTIF(Reporte_Consolidación_2022___Copy[[#This Row],[Estado Encuesta Estudiantes]],"Realizada")</f>
        <v>1</v>
      </c>
      <c r="BS106" s="22">
        <f>COUNTIF(Reporte_Consolidación_2022___Copy[[#This Row],[Estado Infraestructura]],"Realizada")</f>
        <v>1</v>
      </c>
      <c r="BT106" s="22">
        <f>COUNTIF(Reporte_Consolidación_2022___Copy[[#This Row],[Estado Entrevista Líder Área Informática]],"Realizada")</f>
        <v>1</v>
      </c>
      <c r="BU106" s="22">
        <f>IF(Reporte_Consolidación_2022___Copy[[#This Row],[Estado Obs Aula]]="Realizada",1,IF(Reporte_Consolidación_2022___Copy[[#This Row],[Estado Obs Aula]]="NO aplica fichas",1,0))</f>
        <v>1</v>
      </c>
      <c r="BV106" s="22">
        <f>COUNTIF(Reporte_Consolidación_2022___Copy[[#This Row],[Estado Recolección Documental]],"Realizada")</f>
        <v>1</v>
      </c>
      <c r="BX106" s="7">
        <f>COUNTIF(Reporte_Consolidación_2022___Copy[[#This Row],[Nombre Coordinadora]:[Estado Recolección Documental]],"Realizada")</f>
        <v>11</v>
      </c>
      <c r="BY106" s="9">
        <f t="shared" si="1"/>
        <v>0.91666666666666663</v>
      </c>
      <c r="BZ106" s="7">
        <f>IF(Reporte_Consolidación_2022___Copy[[#This Row],[Fecha Visita Día 1]]&gt;=DATE(2022,6,22),1,IF(Reporte_Consolidación_2022___Copy[[#This Row],[Fecha Visita Día 1]]="",2,0))</f>
        <v>0</v>
      </c>
      <c r="CA106" s="7">
        <f>IF(Reporte_Consolidación_2022___Copy[[#This Row],[Fecha Visita Día 2]]&gt;=DATE(2022,6,22),1,IF(Reporte_Consolidación_2022___Copy[[#This Row],[Fecha Visita Día 2]]="",2,0))</f>
        <v>0</v>
      </c>
    </row>
    <row r="107" spans="1:79" x14ac:dyDescent="0.2">
      <c r="A107" s="1" t="s">
        <v>680</v>
      </c>
      <c r="B107" s="1" t="s">
        <v>22</v>
      </c>
      <c r="C107" s="1" t="s">
        <v>288</v>
      </c>
      <c r="D107" s="1" t="s">
        <v>135</v>
      </c>
      <c r="E107" s="1" t="s">
        <v>136</v>
      </c>
      <c r="F107" s="1" t="s">
        <v>289</v>
      </c>
      <c r="G107" s="6">
        <v>173001000308</v>
      </c>
      <c r="H107">
        <v>204</v>
      </c>
      <c r="I107" s="4">
        <v>44657</v>
      </c>
      <c r="J107" s="5">
        <v>0.375</v>
      </c>
      <c r="K107" s="1" t="s">
        <v>0</v>
      </c>
      <c r="L107" s="1" t="s">
        <v>290</v>
      </c>
      <c r="M107" s="4">
        <v>44673</v>
      </c>
      <c r="N107" s="4">
        <v>44693</v>
      </c>
      <c r="O107" s="1" t="s">
        <v>619</v>
      </c>
      <c r="P107" s="4">
        <v>44673</v>
      </c>
      <c r="Q107" s="1" t="s">
        <v>0</v>
      </c>
      <c r="R107" s="4">
        <v>44686</v>
      </c>
      <c r="S107" s="1" t="s">
        <v>0</v>
      </c>
      <c r="T107" s="4">
        <v>44673</v>
      </c>
      <c r="U107" s="1" t="s">
        <v>0</v>
      </c>
      <c r="V107" s="4">
        <v>44686</v>
      </c>
      <c r="W107" s="1" t="s">
        <v>0</v>
      </c>
      <c r="X107" s="4">
        <v>44686</v>
      </c>
      <c r="Y107" s="1" t="s">
        <v>0</v>
      </c>
      <c r="Z107" s="4">
        <v>44686</v>
      </c>
      <c r="AA107" s="1" t="s">
        <v>0</v>
      </c>
      <c r="AB107" s="4">
        <v>44685</v>
      </c>
      <c r="AC107" s="1" t="s">
        <v>0</v>
      </c>
      <c r="AD107" s="4">
        <v>44676</v>
      </c>
      <c r="AE107" s="1" t="s">
        <v>0</v>
      </c>
      <c r="AF107" s="4">
        <v>44676</v>
      </c>
      <c r="AG107" s="1" t="s">
        <v>0</v>
      </c>
      <c r="AH107" s="4"/>
      <c r="AI107" s="1" t="s">
        <v>116</v>
      </c>
      <c r="AJ107" s="4">
        <v>44686</v>
      </c>
      <c r="AK107" s="1" t="s">
        <v>0</v>
      </c>
      <c r="AL107" s="1" t="s">
        <v>185</v>
      </c>
      <c r="AM107" s="1" t="s">
        <v>288</v>
      </c>
      <c r="AN107" s="5">
        <v>44729.003472222219</v>
      </c>
      <c r="AO107" s="1" t="s">
        <v>918</v>
      </c>
      <c r="AP107" s="1" t="s">
        <v>27</v>
      </c>
      <c r="AQ107" s="1" t="s">
        <v>639</v>
      </c>
      <c r="AR107" s="1" t="s">
        <v>27</v>
      </c>
      <c r="AS107" t="s">
        <v>639</v>
      </c>
      <c r="AT107" s="1" t="s">
        <v>27</v>
      </c>
      <c r="AU107" t="s">
        <v>639</v>
      </c>
      <c r="AV107">
        <v>139</v>
      </c>
      <c r="AW107" t="s">
        <v>639</v>
      </c>
      <c r="AX107">
        <v>19</v>
      </c>
      <c r="AY107" t="s">
        <v>639</v>
      </c>
      <c r="AZ107" s="1" t="s">
        <v>27</v>
      </c>
      <c r="BA107" t="s">
        <v>639</v>
      </c>
      <c r="BB107" s="1" t="s">
        <v>27</v>
      </c>
      <c r="BC107" t="s">
        <v>639</v>
      </c>
      <c r="BF107" t="s">
        <v>1003</v>
      </c>
      <c r="BG107" s="1" t="s">
        <v>288</v>
      </c>
      <c r="BH107" s="5">
        <v>44729.003472222219</v>
      </c>
      <c r="BI107" s="1" t="s">
        <v>22</v>
      </c>
      <c r="BJ107" s="5">
        <v>44703.942361111112</v>
      </c>
      <c r="BK107" s="22">
        <f>COUNTIF(Reporte_Consolidación_2022___Copy[[#This Row],[Estado llamada]],"Realizada")</f>
        <v>1</v>
      </c>
      <c r="BL107" s="22">
        <f>COUNTIF(Reporte_Consolidación_2022___Copy[[#This Row],[Estado RID]],"Realizada")</f>
        <v>1</v>
      </c>
      <c r="BM107" s="22">
        <f>COUNTIF(Reporte_Consolidación_2022___Copy[[#This Row],[Estado Encuesta Directivos]],"Realizada")</f>
        <v>1</v>
      </c>
      <c r="BN107" s="22">
        <f>COUNTIF(Reporte_Consolidación_2022___Copy[[#This Row],[Estado PPT Programa Directivos]],"Realizada")</f>
        <v>1</v>
      </c>
      <c r="BO107" s="22">
        <f>COUNTIF(Reporte_Consolidación_2022___Copy[[#This Row],[Estado PPT Programa Docentes]],"Realizada")</f>
        <v>1</v>
      </c>
      <c r="BP107" s="22">
        <f>COUNTIF(Reporte_Consolidación_2022___Copy[[#This Row],[Estado Encuesta Docentes]],"Realizada")</f>
        <v>1</v>
      </c>
      <c r="BQ107" s="22">
        <f>COUNTIF(Reporte_Consolidación_2022___Copy[[#This Row],[Estado Taller PC Docentes]],"Realizada")</f>
        <v>1</v>
      </c>
      <c r="BR107" s="22">
        <f>COUNTIF(Reporte_Consolidación_2022___Copy[[#This Row],[Estado Encuesta Estudiantes]],"Realizada")</f>
        <v>1</v>
      </c>
      <c r="BS107" s="22">
        <f>COUNTIF(Reporte_Consolidación_2022___Copy[[#This Row],[Estado Infraestructura]],"Realizada")</f>
        <v>1</v>
      </c>
      <c r="BT107" s="22">
        <f>COUNTIF(Reporte_Consolidación_2022___Copy[[#This Row],[Estado Entrevista Líder Área Informática]],"Realizada")</f>
        <v>1</v>
      </c>
      <c r="BU107" s="22">
        <f>IF(Reporte_Consolidación_2022___Copy[[#This Row],[Estado Obs Aula]]="Realizada",1,IF(Reporte_Consolidación_2022___Copy[[#This Row],[Estado Obs Aula]]="NO aplica fichas",1,0))</f>
        <v>1</v>
      </c>
      <c r="BV107" s="22">
        <f>COUNTIF(Reporte_Consolidación_2022___Copy[[#This Row],[Estado Recolección Documental]],"Realizada")</f>
        <v>1</v>
      </c>
      <c r="BX107" s="7">
        <f>COUNTIF(Reporte_Consolidación_2022___Copy[[#This Row],[Nombre Coordinadora]:[Estado Recolección Documental]],"Realizada")</f>
        <v>11</v>
      </c>
      <c r="BY107" s="9">
        <f t="shared" si="1"/>
        <v>0.91666666666666663</v>
      </c>
      <c r="BZ107" s="7">
        <f>IF(Reporte_Consolidación_2022___Copy[[#This Row],[Fecha Visita Día 1]]&gt;=DATE(2022,6,22),1,IF(Reporte_Consolidación_2022___Copy[[#This Row],[Fecha Visita Día 1]]="",2,0))</f>
        <v>0</v>
      </c>
      <c r="CA107" s="7">
        <f>IF(Reporte_Consolidación_2022___Copy[[#This Row],[Fecha Visita Día 2]]&gt;=DATE(2022,6,22),1,IF(Reporte_Consolidación_2022___Copy[[#This Row],[Fecha Visita Día 2]]="",2,0))</f>
        <v>0</v>
      </c>
    </row>
    <row r="108" spans="1:79" x14ac:dyDescent="0.2">
      <c r="A108" s="1" t="s">
        <v>680</v>
      </c>
      <c r="B108" s="1" t="s">
        <v>22</v>
      </c>
      <c r="C108" s="1" t="s">
        <v>288</v>
      </c>
      <c r="D108" s="1" t="s">
        <v>135</v>
      </c>
      <c r="E108" s="1" t="s">
        <v>136</v>
      </c>
      <c r="F108" s="1" t="s">
        <v>291</v>
      </c>
      <c r="G108" s="6">
        <v>173001008741</v>
      </c>
      <c r="H108">
        <v>205</v>
      </c>
      <c r="I108" s="4">
        <v>44656</v>
      </c>
      <c r="J108" s="5">
        <v>0.6875</v>
      </c>
      <c r="K108" s="1" t="s">
        <v>0</v>
      </c>
      <c r="L108" s="1" t="s">
        <v>292</v>
      </c>
      <c r="M108" s="4">
        <v>44670</v>
      </c>
      <c r="N108" s="4">
        <v>44687</v>
      </c>
      <c r="O108" s="1" t="s">
        <v>620</v>
      </c>
      <c r="P108" s="4">
        <v>44670</v>
      </c>
      <c r="Q108" s="1" t="s">
        <v>0</v>
      </c>
      <c r="R108" s="4">
        <v>44669</v>
      </c>
      <c r="S108" s="1" t="s">
        <v>0</v>
      </c>
      <c r="T108" s="4">
        <v>44670</v>
      </c>
      <c r="U108" s="1" t="s">
        <v>0</v>
      </c>
      <c r="V108" s="4">
        <v>44679</v>
      </c>
      <c r="W108" s="1" t="s">
        <v>0</v>
      </c>
      <c r="X108" s="4">
        <v>44679</v>
      </c>
      <c r="Y108" s="1" t="s">
        <v>0</v>
      </c>
      <c r="Z108" s="4">
        <v>44679</v>
      </c>
      <c r="AA108" s="1" t="s">
        <v>0</v>
      </c>
      <c r="AB108" s="4">
        <v>44687</v>
      </c>
      <c r="AC108" s="1" t="s">
        <v>0</v>
      </c>
      <c r="AD108" s="4">
        <v>44684</v>
      </c>
      <c r="AE108" s="1" t="s">
        <v>0</v>
      </c>
      <c r="AF108" s="4">
        <v>44684</v>
      </c>
      <c r="AG108" s="1" t="s">
        <v>0</v>
      </c>
      <c r="AH108" s="4"/>
      <c r="AI108" s="1" t="s">
        <v>116</v>
      </c>
      <c r="AJ108" s="4">
        <v>44687</v>
      </c>
      <c r="AK108" s="1" t="s">
        <v>0</v>
      </c>
      <c r="AL108" s="1" t="s">
        <v>185</v>
      </c>
      <c r="AM108" s="1" t="s">
        <v>288</v>
      </c>
      <c r="AN108" s="5">
        <v>44713.012499999997</v>
      </c>
      <c r="AO108" s="1" t="s">
        <v>919</v>
      </c>
      <c r="AP108" s="1" t="s">
        <v>27</v>
      </c>
      <c r="AQ108" s="1" t="s">
        <v>639</v>
      </c>
      <c r="AR108" s="1" t="s">
        <v>27</v>
      </c>
      <c r="AS108" t="s">
        <v>639</v>
      </c>
      <c r="AT108" s="1" t="s">
        <v>27</v>
      </c>
      <c r="AU108" t="s">
        <v>639</v>
      </c>
      <c r="AV108">
        <v>121</v>
      </c>
      <c r="AW108" t="s">
        <v>639</v>
      </c>
      <c r="AX108">
        <v>21</v>
      </c>
      <c r="AY108" t="s">
        <v>639</v>
      </c>
      <c r="AZ108" s="1" t="s">
        <v>27</v>
      </c>
      <c r="BA108" t="s">
        <v>639</v>
      </c>
      <c r="BB108" s="1" t="s">
        <v>27</v>
      </c>
      <c r="BC108" t="s">
        <v>639</v>
      </c>
      <c r="BG108" s="1" t="s">
        <v>288</v>
      </c>
      <c r="BH108" s="5">
        <v>44713.012499999997</v>
      </c>
      <c r="BI108" s="1" t="s">
        <v>22</v>
      </c>
      <c r="BJ108" s="5">
        <v>44703.939583333333</v>
      </c>
      <c r="BK108" s="22">
        <f>COUNTIF(Reporte_Consolidación_2022___Copy[[#This Row],[Estado llamada]],"Realizada")</f>
        <v>1</v>
      </c>
      <c r="BL108" s="22">
        <f>COUNTIF(Reporte_Consolidación_2022___Copy[[#This Row],[Estado RID]],"Realizada")</f>
        <v>1</v>
      </c>
      <c r="BM108" s="22">
        <f>COUNTIF(Reporte_Consolidación_2022___Copy[[#This Row],[Estado Encuesta Directivos]],"Realizada")</f>
        <v>1</v>
      </c>
      <c r="BN108" s="22">
        <f>COUNTIF(Reporte_Consolidación_2022___Copy[[#This Row],[Estado PPT Programa Directivos]],"Realizada")</f>
        <v>1</v>
      </c>
      <c r="BO108" s="22">
        <f>COUNTIF(Reporte_Consolidación_2022___Copy[[#This Row],[Estado PPT Programa Docentes]],"Realizada")</f>
        <v>1</v>
      </c>
      <c r="BP108" s="22">
        <f>COUNTIF(Reporte_Consolidación_2022___Copy[[#This Row],[Estado Encuesta Docentes]],"Realizada")</f>
        <v>1</v>
      </c>
      <c r="BQ108" s="22">
        <f>COUNTIF(Reporte_Consolidación_2022___Copy[[#This Row],[Estado Taller PC Docentes]],"Realizada")</f>
        <v>1</v>
      </c>
      <c r="BR108" s="22">
        <f>COUNTIF(Reporte_Consolidación_2022___Copy[[#This Row],[Estado Encuesta Estudiantes]],"Realizada")</f>
        <v>1</v>
      </c>
      <c r="BS108" s="22">
        <f>COUNTIF(Reporte_Consolidación_2022___Copy[[#This Row],[Estado Infraestructura]],"Realizada")</f>
        <v>1</v>
      </c>
      <c r="BT108" s="22">
        <f>COUNTIF(Reporte_Consolidación_2022___Copy[[#This Row],[Estado Entrevista Líder Área Informática]],"Realizada")</f>
        <v>1</v>
      </c>
      <c r="BU108" s="22">
        <f>IF(Reporte_Consolidación_2022___Copy[[#This Row],[Estado Obs Aula]]="Realizada",1,IF(Reporte_Consolidación_2022___Copy[[#This Row],[Estado Obs Aula]]="NO aplica fichas",1,0))</f>
        <v>1</v>
      </c>
      <c r="BV108" s="22">
        <f>COUNTIF(Reporte_Consolidación_2022___Copy[[#This Row],[Estado Recolección Documental]],"Realizada")</f>
        <v>1</v>
      </c>
      <c r="BX108" s="7">
        <f>COUNTIF(Reporte_Consolidación_2022___Copy[[#This Row],[Nombre Coordinadora]:[Estado Recolección Documental]],"Realizada")</f>
        <v>11</v>
      </c>
      <c r="BY108" s="9">
        <f t="shared" si="1"/>
        <v>0.91666666666666663</v>
      </c>
      <c r="BZ108" s="7">
        <f>IF(Reporte_Consolidación_2022___Copy[[#This Row],[Fecha Visita Día 1]]&gt;=DATE(2022,6,22),1,IF(Reporte_Consolidación_2022___Copy[[#This Row],[Fecha Visita Día 1]]="",2,0))</f>
        <v>0</v>
      </c>
      <c r="CA108" s="7">
        <f>IF(Reporte_Consolidación_2022___Copy[[#This Row],[Fecha Visita Día 2]]&gt;=DATE(2022,6,22),1,IF(Reporte_Consolidación_2022___Copy[[#This Row],[Fecha Visita Día 2]]="",2,0))</f>
        <v>0</v>
      </c>
    </row>
    <row r="109" spans="1:79" x14ac:dyDescent="0.2">
      <c r="A109" s="1" t="s">
        <v>680</v>
      </c>
      <c r="B109" s="1" t="s">
        <v>22</v>
      </c>
      <c r="C109" s="1" t="s">
        <v>288</v>
      </c>
      <c r="D109" s="1" t="s">
        <v>135</v>
      </c>
      <c r="E109" s="1" t="s">
        <v>136</v>
      </c>
      <c r="F109" s="1" t="s">
        <v>293</v>
      </c>
      <c r="G109" s="6">
        <v>273001001422</v>
      </c>
      <c r="H109">
        <v>206</v>
      </c>
      <c r="I109" s="4">
        <v>44658</v>
      </c>
      <c r="J109" s="5">
        <v>0.375</v>
      </c>
      <c r="K109" s="1" t="s">
        <v>0</v>
      </c>
      <c r="L109" s="1" t="s">
        <v>290</v>
      </c>
      <c r="M109" s="4">
        <v>44669</v>
      </c>
      <c r="N109" s="4">
        <v>44686</v>
      </c>
      <c r="O109" s="1" t="s">
        <v>621</v>
      </c>
      <c r="P109" s="4">
        <v>44669</v>
      </c>
      <c r="Q109" s="1" t="s">
        <v>0</v>
      </c>
      <c r="R109" s="4">
        <v>44669</v>
      </c>
      <c r="S109" s="1" t="s">
        <v>0</v>
      </c>
      <c r="T109" s="4">
        <v>44669</v>
      </c>
      <c r="U109" s="1" t="s">
        <v>0</v>
      </c>
      <c r="V109" s="4">
        <v>44669</v>
      </c>
      <c r="W109" s="1" t="s">
        <v>0</v>
      </c>
      <c r="X109" s="4">
        <v>44669</v>
      </c>
      <c r="Y109" s="1" t="s">
        <v>0</v>
      </c>
      <c r="Z109" s="4">
        <v>44669</v>
      </c>
      <c r="AA109" s="1" t="s">
        <v>0</v>
      </c>
      <c r="AB109" s="4">
        <v>44686</v>
      </c>
      <c r="AC109" s="1" t="s">
        <v>0</v>
      </c>
      <c r="AD109" s="4">
        <v>44669</v>
      </c>
      <c r="AE109" s="1" t="s">
        <v>0</v>
      </c>
      <c r="AF109" s="4">
        <v>44669</v>
      </c>
      <c r="AG109" s="1" t="s">
        <v>0</v>
      </c>
      <c r="AH109" s="4"/>
      <c r="AI109" s="1" t="s">
        <v>116</v>
      </c>
      <c r="AJ109" s="4">
        <v>44686</v>
      </c>
      <c r="AK109" s="1" t="s">
        <v>0</v>
      </c>
      <c r="AL109" s="1" t="s">
        <v>185</v>
      </c>
      <c r="AM109" s="1" t="s">
        <v>288</v>
      </c>
      <c r="AN109" s="5">
        <v>44712.944444444445</v>
      </c>
      <c r="AO109" s="1" t="s">
        <v>920</v>
      </c>
      <c r="AP109" s="1" t="s">
        <v>27</v>
      </c>
      <c r="AQ109" s="1" t="s">
        <v>639</v>
      </c>
      <c r="AR109" s="1" t="s">
        <v>27</v>
      </c>
      <c r="AS109" t="s">
        <v>639</v>
      </c>
      <c r="AT109" s="1" t="s">
        <v>27</v>
      </c>
      <c r="AU109" t="s">
        <v>639</v>
      </c>
      <c r="AV109">
        <v>51</v>
      </c>
      <c r="AW109" t="s">
        <v>639</v>
      </c>
      <c r="AX109">
        <v>28</v>
      </c>
      <c r="AY109" t="s">
        <v>639</v>
      </c>
      <c r="AZ109" s="1" t="s">
        <v>27</v>
      </c>
      <c r="BA109" t="s">
        <v>639</v>
      </c>
      <c r="BB109" s="1" t="s">
        <v>27</v>
      </c>
      <c r="BC109" t="s">
        <v>639</v>
      </c>
      <c r="BF109" t="s">
        <v>1004</v>
      </c>
      <c r="BG109" s="1" t="s">
        <v>288</v>
      </c>
      <c r="BH109" s="5">
        <v>44712.944444444445</v>
      </c>
      <c r="BI109" s="1" t="s">
        <v>22</v>
      </c>
      <c r="BJ109" s="5">
        <v>44703.939583333333</v>
      </c>
      <c r="BK109" s="22">
        <f>COUNTIF(Reporte_Consolidación_2022___Copy[[#This Row],[Estado llamada]],"Realizada")</f>
        <v>1</v>
      </c>
      <c r="BL109" s="22">
        <f>COUNTIF(Reporte_Consolidación_2022___Copy[[#This Row],[Estado RID]],"Realizada")</f>
        <v>1</v>
      </c>
      <c r="BM109" s="22">
        <f>COUNTIF(Reporte_Consolidación_2022___Copy[[#This Row],[Estado Encuesta Directivos]],"Realizada")</f>
        <v>1</v>
      </c>
      <c r="BN109" s="22">
        <f>COUNTIF(Reporte_Consolidación_2022___Copy[[#This Row],[Estado PPT Programa Directivos]],"Realizada")</f>
        <v>1</v>
      </c>
      <c r="BO109" s="22">
        <f>COUNTIF(Reporte_Consolidación_2022___Copy[[#This Row],[Estado PPT Programa Docentes]],"Realizada")</f>
        <v>1</v>
      </c>
      <c r="BP109" s="22">
        <f>COUNTIF(Reporte_Consolidación_2022___Copy[[#This Row],[Estado Encuesta Docentes]],"Realizada")</f>
        <v>1</v>
      </c>
      <c r="BQ109" s="22">
        <f>COUNTIF(Reporte_Consolidación_2022___Copy[[#This Row],[Estado Taller PC Docentes]],"Realizada")</f>
        <v>1</v>
      </c>
      <c r="BR109" s="22">
        <f>COUNTIF(Reporte_Consolidación_2022___Copy[[#This Row],[Estado Encuesta Estudiantes]],"Realizada")</f>
        <v>1</v>
      </c>
      <c r="BS109" s="22">
        <f>COUNTIF(Reporte_Consolidación_2022___Copy[[#This Row],[Estado Infraestructura]],"Realizada")</f>
        <v>1</v>
      </c>
      <c r="BT109" s="22">
        <f>COUNTIF(Reporte_Consolidación_2022___Copy[[#This Row],[Estado Entrevista Líder Área Informática]],"Realizada")</f>
        <v>1</v>
      </c>
      <c r="BU109" s="22">
        <f>IF(Reporte_Consolidación_2022___Copy[[#This Row],[Estado Obs Aula]]="Realizada",1,IF(Reporte_Consolidación_2022___Copy[[#This Row],[Estado Obs Aula]]="NO aplica fichas",1,0))</f>
        <v>1</v>
      </c>
      <c r="BV109" s="22">
        <f>COUNTIF(Reporte_Consolidación_2022___Copy[[#This Row],[Estado Recolección Documental]],"Realizada")</f>
        <v>1</v>
      </c>
      <c r="BX109" s="7">
        <f>COUNTIF(Reporte_Consolidación_2022___Copy[[#This Row],[Nombre Coordinadora]:[Estado Recolección Documental]],"Realizada")</f>
        <v>11</v>
      </c>
      <c r="BY109" s="9">
        <f t="shared" si="1"/>
        <v>0.91666666666666663</v>
      </c>
      <c r="BZ109" s="7">
        <f>IF(Reporte_Consolidación_2022___Copy[[#This Row],[Fecha Visita Día 1]]&gt;=DATE(2022,6,22),1,IF(Reporte_Consolidación_2022___Copy[[#This Row],[Fecha Visita Día 1]]="",2,0))</f>
        <v>0</v>
      </c>
      <c r="CA109" s="7">
        <f>IF(Reporte_Consolidación_2022___Copy[[#This Row],[Fecha Visita Día 2]]&gt;=DATE(2022,6,22),1,IF(Reporte_Consolidación_2022___Copy[[#This Row],[Fecha Visita Día 2]]="",2,0))</f>
        <v>0</v>
      </c>
    </row>
    <row r="110" spans="1:79" x14ac:dyDescent="0.2">
      <c r="A110" s="1" t="s">
        <v>680</v>
      </c>
      <c r="B110" s="1" t="s">
        <v>22</v>
      </c>
      <c r="C110" s="1" t="s">
        <v>288</v>
      </c>
      <c r="D110" s="1" t="s">
        <v>135</v>
      </c>
      <c r="E110" s="1" t="s">
        <v>136</v>
      </c>
      <c r="F110" s="1" t="s">
        <v>695</v>
      </c>
      <c r="G110" s="6">
        <v>273001004286</v>
      </c>
      <c r="H110">
        <v>207</v>
      </c>
      <c r="I110" s="4">
        <v>44680</v>
      </c>
      <c r="J110" s="5">
        <v>0.625</v>
      </c>
      <c r="K110" s="1" t="s">
        <v>0</v>
      </c>
      <c r="L110" s="1" t="s">
        <v>921</v>
      </c>
      <c r="M110" s="4">
        <v>44693</v>
      </c>
      <c r="N110" s="4">
        <v>44700</v>
      </c>
      <c r="O110" s="1" t="s">
        <v>922</v>
      </c>
      <c r="P110" s="4">
        <v>44693</v>
      </c>
      <c r="Q110" s="1" t="s">
        <v>0</v>
      </c>
      <c r="R110" s="4">
        <v>44693</v>
      </c>
      <c r="S110" s="1" t="s">
        <v>0</v>
      </c>
      <c r="T110" s="4">
        <v>44693</v>
      </c>
      <c r="U110" s="1" t="s">
        <v>0</v>
      </c>
      <c r="V110" s="4">
        <v>44697</v>
      </c>
      <c r="W110" s="1" t="s">
        <v>0</v>
      </c>
      <c r="X110" s="4">
        <v>44697</v>
      </c>
      <c r="Y110" s="1" t="s">
        <v>0</v>
      </c>
      <c r="Z110" s="4">
        <v>44697</v>
      </c>
      <c r="AA110" s="1" t="s">
        <v>0</v>
      </c>
      <c r="AB110" s="4">
        <v>44700</v>
      </c>
      <c r="AC110" s="1" t="s">
        <v>0</v>
      </c>
      <c r="AD110" s="4">
        <v>44699</v>
      </c>
      <c r="AE110" s="1" t="s">
        <v>0</v>
      </c>
      <c r="AF110" s="4">
        <v>44700</v>
      </c>
      <c r="AG110" s="1" t="s">
        <v>0</v>
      </c>
      <c r="AH110" s="4"/>
      <c r="AI110" s="1" t="s">
        <v>116</v>
      </c>
      <c r="AJ110" s="4">
        <v>44700</v>
      </c>
      <c r="AK110" s="1" t="s">
        <v>0</v>
      </c>
      <c r="AL110" s="1" t="s">
        <v>185</v>
      </c>
      <c r="AM110" s="1" t="s">
        <v>288</v>
      </c>
      <c r="AN110" s="5">
        <v>44712.841666666667</v>
      </c>
      <c r="AO110" s="1" t="s">
        <v>923</v>
      </c>
      <c r="AP110" s="1" t="s">
        <v>27</v>
      </c>
      <c r="AQ110" s="1" t="s">
        <v>639</v>
      </c>
      <c r="AR110" s="1" t="s">
        <v>27</v>
      </c>
      <c r="AS110" t="s">
        <v>639</v>
      </c>
      <c r="AT110" s="1" t="s">
        <v>27</v>
      </c>
      <c r="AU110" t="s">
        <v>639</v>
      </c>
      <c r="AV110">
        <v>53</v>
      </c>
      <c r="AW110" t="s">
        <v>639</v>
      </c>
      <c r="AX110">
        <v>19</v>
      </c>
      <c r="AY110" t="s">
        <v>639</v>
      </c>
      <c r="AZ110" s="1" t="s">
        <v>27</v>
      </c>
      <c r="BA110" t="s">
        <v>639</v>
      </c>
      <c r="BB110" s="1" t="s">
        <v>27</v>
      </c>
      <c r="BC110" t="s">
        <v>639</v>
      </c>
      <c r="BG110" s="1" t="s">
        <v>288</v>
      </c>
      <c r="BH110" s="5">
        <v>44712.841666666667</v>
      </c>
      <c r="BI110" s="1" t="s">
        <v>22</v>
      </c>
      <c r="BJ110" s="5">
        <v>44707.397222222222</v>
      </c>
      <c r="BK110" s="22">
        <f>COUNTIF(Reporte_Consolidación_2022___Copy[[#This Row],[Estado llamada]],"Realizada")</f>
        <v>1</v>
      </c>
      <c r="BL110" s="22">
        <f>COUNTIF(Reporte_Consolidación_2022___Copy[[#This Row],[Estado RID]],"Realizada")</f>
        <v>1</v>
      </c>
      <c r="BM110" s="22">
        <f>COUNTIF(Reporte_Consolidación_2022___Copy[[#This Row],[Estado Encuesta Directivos]],"Realizada")</f>
        <v>1</v>
      </c>
      <c r="BN110" s="22">
        <f>COUNTIF(Reporte_Consolidación_2022___Copy[[#This Row],[Estado PPT Programa Directivos]],"Realizada")</f>
        <v>1</v>
      </c>
      <c r="BO110" s="22">
        <f>COUNTIF(Reporte_Consolidación_2022___Copy[[#This Row],[Estado PPT Programa Docentes]],"Realizada")</f>
        <v>1</v>
      </c>
      <c r="BP110" s="22">
        <f>COUNTIF(Reporte_Consolidación_2022___Copy[[#This Row],[Estado Encuesta Docentes]],"Realizada")</f>
        <v>1</v>
      </c>
      <c r="BQ110" s="22">
        <f>COUNTIF(Reporte_Consolidación_2022___Copy[[#This Row],[Estado Taller PC Docentes]],"Realizada")</f>
        <v>1</v>
      </c>
      <c r="BR110" s="22">
        <f>COUNTIF(Reporte_Consolidación_2022___Copy[[#This Row],[Estado Encuesta Estudiantes]],"Realizada")</f>
        <v>1</v>
      </c>
      <c r="BS110" s="22">
        <f>COUNTIF(Reporte_Consolidación_2022___Copy[[#This Row],[Estado Infraestructura]],"Realizada")</f>
        <v>1</v>
      </c>
      <c r="BT110" s="22">
        <f>COUNTIF(Reporte_Consolidación_2022___Copy[[#This Row],[Estado Entrevista Líder Área Informática]],"Realizada")</f>
        <v>1</v>
      </c>
      <c r="BU110" s="22">
        <f>IF(Reporte_Consolidación_2022___Copy[[#This Row],[Estado Obs Aula]]="Realizada",1,IF(Reporte_Consolidación_2022___Copy[[#This Row],[Estado Obs Aula]]="NO aplica fichas",1,0))</f>
        <v>1</v>
      </c>
      <c r="BV110" s="22">
        <f>COUNTIF(Reporte_Consolidación_2022___Copy[[#This Row],[Estado Recolección Documental]],"Realizada")</f>
        <v>1</v>
      </c>
      <c r="BX110" s="7">
        <f>COUNTIF(Reporte_Consolidación_2022___Copy[[#This Row],[Nombre Coordinadora]:[Estado Recolección Documental]],"Realizada")</f>
        <v>11</v>
      </c>
      <c r="BY110" s="9">
        <f t="shared" si="1"/>
        <v>0.91666666666666663</v>
      </c>
      <c r="BZ110" s="7">
        <f>IF(Reporte_Consolidación_2022___Copy[[#This Row],[Fecha Visita Día 1]]&gt;=DATE(2022,6,22),1,IF(Reporte_Consolidación_2022___Copy[[#This Row],[Fecha Visita Día 1]]="",2,0))</f>
        <v>0</v>
      </c>
      <c r="CA110" s="7">
        <f>IF(Reporte_Consolidación_2022___Copy[[#This Row],[Fecha Visita Día 2]]&gt;=DATE(2022,6,22),1,IF(Reporte_Consolidación_2022___Copy[[#This Row],[Fecha Visita Día 2]]="",2,0))</f>
        <v>0</v>
      </c>
    </row>
    <row r="111" spans="1:79" x14ac:dyDescent="0.2">
      <c r="A111" s="1" t="s">
        <v>680</v>
      </c>
      <c r="B111" s="1" t="s">
        <v>22</v>
      </c>
      <c r="C111" s="1" t="s">
        <v>288</v>
      </c>
      <c r="D111" s="1" t="s">
        <v>135</v>
      </c>
      <c r="E111" s="1" t="s">
        <v>136</v>
      </c>
      <c r="F111" s="1" t="s">
        <v>294</v>
      </c>
      <c r="G111" s="6">
        <v>173001000367</v>
      </c>
      <c r="H111">
        <v>208</v>
      </c>
      <c r="I111" s="4">
        <v>44669</v>
      </c>
      <c r="J111" s="5">
        <v>0.625</v>
      </c>
      <c r="K111" s="1" t="s">
        <v>0</v>
      </c>
      <c r="L111" s="1" t="s">
        <v>295</v>
      </c>
      <c r="M111" s="4">
        <v>44677</v>
      </c>
      <c r="N111" s="4">
        <v>44700</v>
      </c>
      <c r="O111" s="1" t="s">
        <v>696</v>
      </c>
      <c r="P111" s="4">
        <v>44677</v>
      </c>
      <c r="Q111" s="1" t="s">
        <v>0</v>
      </c>
      <c r="R111" s="4">
        <v>44677</v>
      </c>
      <c r="S111" s="1" t="s">
        <v>0</v>
      </c>
      <c r="T111" s="4">
        <v>44677</v>
      </c>
      <c r="U111" s="1" t="s">
        <v>0</v>
      </c>
      <c r="V111" s="4">
        <v>44677</v>
      </c>
      <c r="W111" s="1" t="s">
        <v>0</v>
      </c>
      <c r="X111" s="4">
        <v>44677</v>
      </c>
      <c r="Y111" s="1" t="s">
        <v>0</v>
      </c>
      <c r="Z111" s="4">
        <v>44677</v>
      </c>
      <c r="AA111" s="1" t="s">
        <v>0</v>
      </c>
      <c r="AB111" s="4">
        <v>44693</v>
      </c>
      <c r="AC111" s="1" t="s">
        <v>0</v>
      </c>
      <c r="AD111" s="4">
        <v>44690</v>
      </c>
      <c r="AE111" s="1" t="s">
        <v>0</v>
      </c>
      <c r="AF111" s="4">
        <v>44693</v>
      </c>
      <c r="AG111" s="1" t="s">
        <v>0</v>
      </c>
      <c r="AH111" s="4"/>
      <c r="AI111" s="1" t="s">
        <v>116</v>
      </c>
      <c r="AJ111" s="4">
        <v>44693</v>
      </c>
      <c r="AK111" s="1" t="s">
        <v>0</v>
      </c>
      <c r="AL111" s="1" t="s">
        <v>185</v>
      </c>
      <c r="AM111" s="1" t="s">
        <v>288</v>
      </c>
      <c r="AN111" s="5">
        <v>44713.004166666666</v>
      </c>
      <c r="AO111" s="1" t="s">
        <v>924</v>
      </c>
      <c r="AP111" s="1" t="s">
        <v>27</v>
      </c>
      <c r="AQ111" s="1" t="s">
        <v>639</v>
      </c>
      <c r="AR111" s="1" t="s">
        <v>27</v>
      </c>
      <c r="AS111" t="s">
        <v>639</v>
      </c>
      <c r="AT111" s="1" t="s">
        <v>27</v>
      </c>
      <c r="AU111" t="s">
        <v>639</v>
      </c>
      <c r="AV111">
        <v>152</v>
      </c>
      <c r="AW111" t="s">
        <v>639</v>
      </c>
      <c r="AX111">
        <v>15</v>
      </c>
      <c r="AY111" t="s">
        <v>639</v>
      </c>
      <c r="AZ111" s="1" t="s">
        <v>27</v>
      </c>
      <c r="BA111" t="s">
        <v>639</v>
      </c>
      <c r="BB111" s="1" t="s">
        <v>27</v>
      </c>
      <c r="BC111" t="s">
        <v>639</v>
      </c>
      <c r="BG111" s="1" t="s">
        <v>288</v>
      </c>
      <c r="BH111" s="5">
        <v>44713.004166666666</v>
      </c>
      <c r="BI111" s="1" t="s">
        <v>22</v>
      </c>
      <c r="BJ111" s="5">
        <v>44712.402083333334</v>
      </c>
      <c r="BK111" s="22">
        <f>COUNTIF(Reporte_Consolidación_2022___Copy[[#This Row],[Estado llamada]],"Realizada")</f>
        <v>1</v>
      </c>
      <c r="BL111" s="22">
        <f>COUNTIF(Reporte_Consolidación_2022___Copy[[#This Row],[Estado RID]],"Realizada")</f>
        <v>1</v>
      </c>
      <c r="BM111" s="22">
        <f>COUNTIF(Reporte_Consolidación_2022___Copy[[#This Row],[Estado Encuesta Directivos]],"Realizada")</f>
        <v>1</v>
      </c>
      <c r="BN111" s="22">
        <f>COUNTIF(Reporte_Consolidación_2022___Copy[[#This Row],[Estado PPT Programa Directivos]],"Realizada")</f>
        <v>1</v>
      </c>
      <c r="BO111" s="22">
        <f>COUNTIF(Reporte_Consolidación_2022___Copy[[#This Row],[Estado PPT Programa Docentes]],"Realizada")</f>
        <v>1</v>
      </c>
      <c r="BP111" s="22">
        <f>COUNTIF(Reporte_Consolidación_2022___Copy[[#This Row],[Estado Encuesta Docentes]],"Realizada")</f>
        <v>1</v>
      </c>
      <c r="BQ111" s="22">
        <f>COUNTIF(Reporte_Consolidación_2022___Copy[[#This Row],[Estado Taller PC Docentes]],"Realizada")</f>
        <v>1</v>
      </c>
      <c r="BR111" s="22">
        <f>COUNTIF(Reporte_Consolidación_2022___Copy[[#This Row],[Estado Encuesta Estudiantes]],"Realizada")</f>
        <v>1</v>
      </c>
      <c r="BS111" s="22">
        <f>COUNTIF(Reporte_Consolidación_2022___Copy[[#This Row],[Estado Infraestructura]],"Realizada")</f>
        <v>1</v>
      </c>
      <c r="BT111" s="22">
        <f>COUNTIF(Reporte_Consolidación_2022___Copy[[#This Row],[Estado Entrevista Líder Área Informática]],"Realizada")</f>
        <v>1</v>
      </c>
      <c r="BU111" s="22">
        <f>IF(Reporte_Consolidación_2022___Copy[[#This Row],[Estado Obs Aula]]="Realizada",1,IF(Reporte_Consolidación_2022___Copy[[#This Row],[Estado Obs Aula]]="NO aplica fichas",1,0))</f>
        <v>1</v>
      </c>
      <c r="BV111" s="22">
        <f>COUNTIF(Reporte_Consolidación_2022___Copy[[#This Row],[Estado Recolección Documental]],"Realizada")</f>
        <v>1</v>
      </c>
      <c r="BX111" s="7">
        <f>COUNTIF(Reporte_Consolidación_2022___Copy[[#This Row],[Nombre Coordinadora]:[Estado Recolección Documental]],"Realizada")</f>
        <v>11</v>
      </c>
      <c r="BY111" s="9">
        <f t="shared" si="1"/>
        <v>0.91666666666666663</v>
      </c>
      <c r="BZ111" s="7">
        <f>IF(Reporte_Consolidación_2022___Copy[[#This Row],[Fecha Visita Día 1]]&gt;=DATE(2022,6,22),1,IF(Reporte_Consolidación_2022___Copy[[#This Row],[Fecha Visita Día 1]]="",2,0))</f>
        <v>0</v>
      </c>
      <c r="CA111" s="7">
        <f>IF(Reporte_Consolidación_2022___Copy[[#This Row],[Fecha Visita Día 2]]&gt;=DATE(2022,6,22),1,IF(Reporte_Consolidación_2022___Copy[[#This Row],[Fecha Visita Día 2]]="",2,0))</f>
        <v>0</v>
      </c>
    </row>
    <row r="112" spans="1:79" x14ac:dyDescent="0.2">
      <c r="A112" s="1" t="s">
        <v>680</v>
      </c>
      <c r="B112" s="1" t="s">
        <v>22</v>
      </c>
      <c r="C112" s="1" t="s">
        <v>288</v>
      </c>
      <c r="D112" s="1" t="s">
        <v>135</v>
      </c>
      <c r="E112" s="1" t="s">
        <v>136</v>
      </c>
      <c r="F112" s="1" t="s">
        <v>296</v>
      </c>
      <c r="G112" s="6">
        <v>173001008945</v>
      </c>
      <c r="H112">
        <v>209</v>
      </c>
      <c r="I112" s="4">
        <v>44669</v>
      </c>
      <c r="J112" s="5">
        <v>0.6875</v>
      </c>
      <c r="K112" s="1" t="s">
        <v>0</v>
      </c>
      <c r="L112" s="1" t="s">
        <v>297</v>
      </c>
      <c r="M112" s="4">
        <v>44679</v>
      </c>
      <c r="N112" s="4">
        <v>44694</v>
      </c>
      <c r="O112" s="1" t="s">
        <v>622</v>
      </c>
      <c r="P112" s="4">
        <v>44679</v>
      </c>
      <c r="Q112" s="1" t="s">
        <v>0</v>
      </c>
      <c r="R112" s="4">
        <v>44694</v>
      </c>
      <c r="S112" s="1" t="s">
        <v>0</v>
      </c>
      <c r="T112" s="4">
        <v>44679</v>
      </c>
      <c r="U112" s="1" t="s">
        <v>0</v>
      </c>
      <c r="V112" s="4">
        <v>44679</v>
      </c>
      <c r="W112" s="1" t="s">
        <v>0</v>
      </c>
      <c r="X112" s="4">
        <v>44694</v>
      </c>
      <c r="Y112" s="1" t="s">
        <v>0</v>
      </c>
      <c r="Z112" s="4">
        <v>44679</v>
      </c>
      <c r="AA112" s="1" t="s">
        <v>0</v>
      </c>
      <c r="AB112" s="4">
        <v>44694</v>
      </c>
      <c r="AC112" s="1" t="s">
        <v>0</v>
      </c>
      <c r="AD112" s="4">
        <v>44685</v>
      </c>
      <c r="AE112" s="1" t="s">
        <v>0</v>
      </c>
      <c r="AF112" s="4">
        <v>44685</v>
      </c>
      <c r="AG112" s="1" t="s">
        <v>0</v>
      </c>
      <c r="AH112" s="4"/>
      <c r="AI112" s="1" t="s">
        <v>116</v>
      </c>
      <c r="AJ112" s="4">
        <v>44693</v>
      </c>
      <c r="AK112" s="1" t="s">
        <v>0</v>
      </c>
      <c r="AL112" s="1" t="s">
        <v>185</v>
      </c>
      <c r="AM112" s="1" t="s">
        <v>288</v>
      </c>
      <c r="AN112" s="5">
        <v>44713.009722222225</v>
      </c>
      <c r="AO112" s="1" t="s">
        <v>925</v>
      </c>
      <c r="AP112" s="1" t="s">
        <v>27</v>
      </c>
      <c r="AQ112" s="1" t="s">
        <v>639</v>
      </c>
      <c r="AR112" s="1" t="s">
        <v>27</v>
      </c>
      <c r="AS112" t="s">
        <v>639</v>
      </c>
      <c r="AT112" s="1" t="s">
        <v>27</v>
      </c>
      <c r="AU112" t="s">
        <v>639</v>
      </c>
      <c r="AV112">
        <v>40</v>
      </c>
      <c r="AW112" t="s">
        <v>639</v>
      </c>
      <c r="AX112">
        <v>16</v>
      </c>
      <c r="AY112" t="s">
        <v>639</v>
      </c>
      <c r="AZ112" s="1" t="s">
        <v>27</v>
      </c>
      <c r="BA112" t="s">
        <v>639</v>
      </c>
      <c r="BB112" s="1" t="s">
        <v>27</v>
      </c>
      <c r="BC112" t="s">
        <v>639</v>
      </c>
      <c r="BG112" s="1" t="s">
        <v>288</v>
      </c>
      <c r="BH112" s="5">
        <v>44713.009722222225</v>
      </c>
      <c r="BI112" s="1" t="s">
        <v>22</v>
      </c>
      <c r="BJ112" s="5">
        <v>44712.402083333334</v>
      </c>
      <c r="BK112" s="22">
        <f>COUNTIF(Reporte_Consolidación_2022___Copy[[#This Row],[Estado llamada]],"Realizada")</f>
        <v>1</v>
      </c>
      <c r="BL112" s="22">
        <f>COUNTIF(Reporte_Consolidación_2022___Copy[[#This Row],[Estado RID]],"Realizada")</f>
        <v>1</v>
      </c>
      <c r="BM112" s="22">
        <f>COUNTIF(Reporte_Consolidación_2022___Copy[[#This Row],[Estado Encuesta Directivos]],"Realizada")</f>
        <v>1</v>
      </c>
      <c r="BN112" s="22">
        <f>COUNTIF(Reporte_Consolidación_2022___Copy[[#This Row],[Estado PPT Programa Directivos]],"Realizada")</f>
        <v>1</v>
      </c>
      <c r="BO112" s="22">
        <f>COUNTIF(Reporte_Consolidación_2022___Copy[[#This Row],[Estado PPT Programa Docentes]],"Realizada")</f>
        <v>1</v>
      </c>
      <c r="BP112" s="22">
        <f>COUNTIF(Reporte_Consolidación_2022___Copy[[#This Row],[Estado Encuesta Docentes]],"Realizada")</f>
        <v>1</v>
      </c>
      <c r="BQ112" s="22">
        <f>COUNTIF(Reporte_Consolidación_2022___Copy[[#This Row],[Estado Taller PC Docentes]],"Realizada")</f>
        <v>1</v>
      </c>
      <c r="BR112" s="22">
        <f>COUNTIF(Reporte_Consolidación_2022___Copy[[#This Row],[Estado Encuesta Estudiantes]],"Realizada")</f>
        <v>1</v>
      </c>
      <c r="BS112" s="22">
        <f>COUNTIF(Reporte_Consolidación_2022___Copy[[#This Row],[Estado Infraestructura]],"Realizada")</f>
        <v>1</v>
      </c>
      <c r="BT112" s="22">
        <f>COUNTIF(Reporte_Consolidación_2022___Copy[[#This Row],[Estado Entrevista Líder Área Informática]],"Realizada")</f>
        <v>1</v>
      </c>
      <c r="BU112" s="22">
        <f>IF(Reporte_Consolidación_2022___Copy[[#This Row],[Estado Obs Aula]]="Realizada",1,IF(Reporte_Consolidación_2022___Copy[[#This Row],[Estado Obs Aula]]="NO aplica fichas",1,0))</f>
        <v>1</v>
      </c>
      <c r="BV112" s="22">
        <f>COUNTIF(Reporte_Consolidación_2022___Copy[[#This Row],[Estado Recolección Documental]],"Realizada")</f>
        <v>1</v>
      </c>
      <c r="BX112" s="7">
        <f>COUNTIF(Reporte_Consolidación_2022___Copy[[#This Row],[Nombre Coordinadora]:[Estado Recolección Documental]],"Realizada")</f>
        <v>11</v>
      </c>
      <c r="BY112" s="9">
        <f t="shared" si="1"/>
        <v>0.91666666666666663</v>
      </c>
      <c r="BZ112" s="7">
        <f>IF(Reporte_Consolidación_2022___Copy[[#This Row],[Fecha Visita Día 1]]&gt;=DATE(2022,6,22),1,IF(Reporte_Consolidación_2022___Copy[[#This Row],[Fecha Visita Día 1]]="",2,0))</f>
        <v>0</v>
      </c>
      <c r="CA112" s="7">
        <f>IF(Reporte_Consolidación_2022___Copy[[#This Row],[Fecha Visita Día 2]]&gt;=DATE(2022,6,22),1,IF(Reporte_Consolidación_2022___Copy[[#This Row],[Fecha Visita Día 2]]="",2,0))</f>
        <v>0</v>
      </c>
    </row>
    <row r="113" spans="1:79" x14ac:dyDescent="0.2">
      <c r="A113" s="1" t="s">
        <v>680</v>
      </c>
      <c r="B113" s="1" t="s">
        <v>22</v>
      </c>
      <c r="C113" s="1" t="s">
        <v>288</v>
      </c>
      <c r="D113" s="1" t="s">
        <v>135</v>
      </c>
      <c r="E113" s="1" t="s">
        <v>136</v>
      </c>
      <c r="F113" s="1" t="s">
        <v>298</v>
      </c>
      <c r="G113" s="6">
        <v>173001006896</v>
      </c>
      <c r="H113">
        <v>210</v>
      </c>
      <c r="I113" s="4">
        <v>44669</v>
      </c>
      <c r="J113" s="5">
        <v>0.64236111111111116</v>
      </c>
      <c r="K113" s="1" t="s">
        <v>0</v>
      </c>
      <c r="L113" s="1" t="s">
        <v>299</v>
      </c>
      <c r="M113" s="4">
        <v>44676</v>
      </c>
      <c r="N113" s="4">
        <v>44690</v>
      </c>
      <c r="O113" s="1" t="s">
        <v>623</v>
      </c>
      <c r="P113" s="4">
        <v>44676</v>
      </c>
      <c r="Q113" s="1" t="s">
        <v>0</v>
      </c>
      <c r="R113" s="4">
        <v>44676</v>
      </c>
      <c r="S113" s="1" t="s">
        <v>0</v>
      </c>
      <c r="T113" s="4">
        <v>44676</v>
      </c>
      <c r="U113" s="1" t="s">
        <v>0</v>
      </c>
      <c r="V113" s="4">
        <v>44677</v>
      </c>
      <c r="W113" s="1" t="s">
        <v>0</v>
      </c>
      <c r="X113" s="4">
        <v>44678</v>
      </c>
      <c r="Y113" s="1" t="s">
        <v>0</v>
      </c>
      <c r="Z113" s="4">
        <v>44678</v>
      </c>
      <c r="AA113" s="1" t="s">
        <v>0</v>
      </c>
      <c r="AB113" s="4">
        <v>44680</v>
      </c>
      <c r="AC113" s="1" t="s">
        <v>0</v>
      </c>
      <c r="AD113" s="4">
        <v>44676</v>
      </c>
      <c r="AE113" s="1" t="s">
        <v>0</v>
      </c>
      <c r="AF113" s="4">
        <v>44676</v>
      </c>
      <c r="AG113" s="1" t="s">
        <v>0</v>
      </c>
      <c r="AH113" s="4"/>
      <c r="AI113" s="1" t="s">
        <v>116</v>
      </c>
      <c r="AJ113" s="4">
        <v>44680</v>
      </c>
      <c r="AK113" s="1" t="s">
        <v>0</v>
      </c>
      <c r="AL113" s="1" t="s">
        <v>185</v>
      </c>
      <c r="AM113" s="1" t="s">
        <v>22</v>
      </c>
      <c r="AN113" s="5">
        <v>44712.402083333334</v>
      </c>
      <c r="AO113" s="1" t="s">
        <v>926</v>
      </c>
      <c r="AP113" s="1" t="s">
        <v>27</v>
      </c>
      <c r="AQ113" s="1" t="s">
        <v>639</v>
      </c>
      <c r="AR113" s="1" t="s">
        <v>27</v>
      </c>
      <c r="AS113" t="s">
        <v>639</v>
      </c>
      <c r="AT113" s="1" t="s">
        <v>27</v>
      </c>
      <c r="AU113" t="s">
        <v>639</v>
      </c>
      <c r="AV113">
        <v>55</v>
      </c>
      <c r="AW113" t="s">
        <v>639</v>
      </c>
      <c r="AX113">
        <v>15</v>
      </c>
      <c r="AY113" t="s">
        <v>639</v>
      </c>
      <c r="AZ113" s="1" t="s">
        <v>27</v>
      </c>
      <c r="BA113" t="s">
        <v>639</v>
      </c>
      <c r="BB113" s="1" t="s">
        <v>27</v>
      </c>
      <c r="BC113" t="s">
        <v>639</v>
      </c>
      <c r="BG113" s="1" t="s">
        <v>288</v>
      </c>
      <c r="BH113" s="5">
        <v>44708.681250000001</v>
      </c>
      <c r="BI113" s="1" t="s">
        <v>22</v>
      </c>
      <c r="BJ113" s="5">
        <v>44712.402083333334</v>
      </c>
      <c r="BK113" s="22">
        <f>COUNTIF(Reporte_Consolidación_2022___Copy[[#This Row],[Estado llamada]],"Realizada")</f>
        <v>1</v>
      </c>
      <c r="BL113" s="22">
        <f>COUNTIF(Reporte_Consolidación_2022___Copy[[#This Row],[Estado RID]],"Realizada")</f>
        <v>1</v>
      </c>
      <c r="BM113" s="22">
        <f>COUNTIF(Reporte_Consolidación_2022___Copy[[#This Row],[Estado Encuesta Directivos]],"Realizada")</f>
        <v>1</v>
      </c>
      <c r="BN113" s="22">
        <f>COUNTIF(Reporte_Consolidación_2022___Copy[[#This Row],[Estado PPT Programa Directivos]],"Realizada")</f>
        <v>1</v>
      </c>
      <c r="BO113" s="22">
        <f>COUNTIF(Reporte_Consolidación_2022___Copy[[#This Row],[Estado PPT Programa Docentes]],"Realizada")</f>
        <v>1</v>
      </c>
      <c r="BP113" s="22">
        <f>COUNTIF(Reporte_Consolidación_2022___Copy[[#This Row],[Estado Encuesta Docentes]],"Realizada")</f>
        <v>1</v>
      </c>
      <c r="BQ113" s="22">
        <f>COUNTIF(Reporte_Consolidación_2022___Copy[[#This Row],[Estado Taller PC Docentes]],"Realizada")</f>
        <v>1</v>
      </c>
      <c r="BR113" s="22">
        <f>COUNTIF(Reporte_Consolidación_2022___Copy[[#This Row],[Estado Encuesta Estudiantes]],"Realizada")</f>
        <v>1</v>
      </c>
      <c r="BS113" s="22">
        <f>COUNTIF(Reporte_Consolidación_2022___Copy[[#This Row],[Estado Infraestructura]],"Realizada")</f>
        <v>1</v>
      </c>
      <c r="BT113" s="22">
        <f>COUNTIF(Reporte_Consolidación_2022___Copy[[#This Row],[Estado Entrevista Líder Área Informática]],"Realizada")</f>
        <v>1</v>
      </c>
      <c r="BU113" s="22">
        <f>IF(Reporte_Consolidación_2022___Copy[[#This Row],[Estado Obs Aula]]="Realizada",1,IF(Reporte_Consolidación_2022___Copy[[#This Row],[Estado Obs Aula]]="NO aplica fichas",1,0))</f>
        <v>1</v>
      </c>
      <c r="BV113" s="22">
        <f>COUNTIF(Reporte_Consolidación_2022___Copy[[#This Row],[Estado Recolección Documental]],"Realizada")</f>
        <v>1</v>
      </c>
      <c r="BX113" s="7">
        <f>COUNTIF(Reporte_Consolidación_2022___Copy[[#This Row],[Nombre Coordinadora]:[Estado Recolección Documental]],"Realizada")</f>
        <v>11</v>
      </c>
      <c r="BY113" s="9">
        <f t="shared" si="1"/>
        <v>0.91666666666666663</v>
      </c>
      <c r="BZ113" s="7">
        <f>IF(Reporte_Consolidación_2022___Copy[[#This Row],[Fecha Visita Día 1]]&gt;=DATE(2022,6,22),1,IF(Reporte_Consolidación_2022___Copy[[#This Row],[Fecha Visita Día 1]]="",2,0))</f>
        <v>0</v>
      </c>
      <c r="CA113" s="7">
        <f>IF(Reporte_Consolidación_2022___Copy[[#This Row],[Fecha Visita Día 2]]&gt;=DATE(2022,6,22),1,IF(Reporte_Consolidación_2022___Copy[[#This Row],[Fecha Visita Día 2]]="",2,0))</f>
        <v>0</v>
      </c>
    </row>
    <row r="114" spans="1:79" x14ac:dyDescent="0.2">
      <c r="A114" s="1" t="s">
        <v>680</v>
      </c>
      <c r="B114" s="1" t="s">
        <v>22</v>
      </c>
      <c r="C114" s="1" t="s">
        <v>300</v>
      </c>
      <c r="D114" s="1" t="s">
        <v>301</v>
      </c>
      <c r="E114" s="1" t="s">
        <v>302</v>
      </c>
      <c r="F114" s="1" t="s">
        <v>303</v>
      </c>
      <c r="G114" s="6">
        <v>166001006008</v>
      </c>
      <c r="H114">
        <v>211</v>
      </c>
      <c r="I114" s="4">
        <v>44655</v>
      </c>
      <c r="J114" s="5">
        <v>0.20833333333333326</v>
      </c>
      <c r="K114" s="1" t="s">
        <v>0</v>
      </c>
      <c r="L114" s="1" t="s">
        <v>304</v>
      </c>
      <c r="M114" s="4">
        <v>44669</v>
      </c>
      <c r="N114" s="4">
        <v>44677</v>
      </c>
      <c r="O114" s="1" t="s">
        <v>624</v>
      </c>
      <c r="P114" s="4">
        <v>44669</v>
      </c>
      <c r="Q114" s="1" t="s">
        <v>0</v>
      </c>
      <c r="R114" s="4">
        <v>44669</v>
      </c>
      <c r="S114" s="1" t="s">
        <v>0</v>
      </c>
      <c r="T114" s="4">
        <v>44669</v>
      </c>
      <c r="U114" s="1" t="s">
        <v>0</v>
      </c>
      <c r="V114" s="4">
        <v>44677</v>
      </c>
      <c r="W114" s="1" t="s">
        <v>0</v>
      </c>
      <c r="X114" s="4">
        <v>44670</v>
      </c>
      <c r="Y114" s="1" t="s">
        <v>0</v>
      </c>
      <c r="Z114" s="4">
        <v>44672</v>
      </c>
      <c r="AA114" s="1" t="s">
        <v>0</v>
      </c>
      <c r="AB114" s="4">
        <v>44670</v>
      </c>
      <c r="AC114" s="1" t="s">
        <v>0</v>
      </c>
      <c r="AD114" s="4">
        <v>44670</v>
      </c>
      <c r="AE114" s="1" t="s">
        <v>0</v>
      </c>
      <c r="AF114" s="4">
        <v>44670</v>
      </c>
      <c r="AG114" s="1" t="s">
        <v>0</v>
      </c>
      <c r="AH114" s="4"/>
      <c r="AI114" s="1" t="s">
        <v>116</v>
      </c>
      <c r="AJ114" s="4">
        <v>44677</v>
      </c>
      <c r="AK114" s="1" t="s">
        <v>0</v>
      </c>
      <c r="AL114" s="1" t="s">
        <v>185</v>
      </c>
      <c r="AM114" s="1" t="s">
        <v>305</v>
      </c>
      <c r="AN114" s="5">
        <v>44722.76458333333</v>
      </c>
      <c r="AO114" s="1" t="s">
        <v>784</v>
      </c>
      <c r="AP114" s="1" t="s">
        <v>27</v>
      </c>
      <c r="AQ114" s="1" t="s">
        <v>639</v>
      </c>
      <c r="AR114" s="1" t="s">
        <v>27</v>
      </c>
      <c r="AS114" t="s">
        <v>639</v>
      </c>
      <c r="AT114" s="1" t="s">
        <v>27</v>
      </c>
      <c r="AU114" t="s">
        <v>639</v>
      </c>
      <c r="AV114">
        <v>97</v>
      </c>
      <c r="AW114" t="s">
        <v>639</v>
      </c>
      <c r="AX114">
        <v>30</v>
      </c>
      <c r="AY114" t="s">
        <v>639</v>
      </c>
      <c r="AZ114" s="1" t="s">
        <v>27</v>
      </c>
      <c r="BA114" t="s">
        <v>639</v>
      </c>
      <c r="BB114" s="1" t="s">
        <v>27</v>
      </c>
      <c r="BC114" t="s">
        <v>639</v>
      </c>
      <c r="BF114" t="s">
        <v>927</v>
      </c>
      <c r="BG114" s="1" t="s">
        <v>305</v>
      </c>
      <c r="BH114" s="5">
        <v>44722.76458333333</v>
      </c>
      <c r="BI114" s="1" t="s">
        <v>22</v>
      </c>
      <c r="BJ114" s="5">
        <v>44699.122916666667</v>
      </c>
      <c r="BK114" s="22">
        <f>COUNTIF(Reporte_Consolidación_2022___Copy[[#This Row],[Estado llamada]],"Realizada")</f>
        <v>1</v>
      </c>
      <c r="BL114" s="22">
        <f>COUNTIF(Reporte_Consolidación_2022___Copy[[#This Row],[Estado RID]],"Realizada")</f>
        <v>1</v>
      </c>
      <c r="BM114" s="22">
        <f>COUNTIF(Reporte_Consolidación_2022___Copy[[#This Row],[Estado Encuesta Directivos]],"Realizada")</f>
        <v>1</v>
      </c>
      <c r="BN114" s="22">
        <f>COUNTIF(Reporte_Consolidación_2022___Copy[[#This Row],[Estado PPT Programa Directivos]],"Realizada")</f>
        <v>1</v>
      </c>
      <c r="BO114" s="22">
        <f>COUNTIF(Reporte_Consolidación_2022___Copy[[#This Row],[Estado PPT Programa Docentes]],"Realizada")</f>
        <v>1</v>
      </c>
      <c r="BP114" s="22">
        <f>COUNTIF(Reporte_Consolidación_2022___Copy[[#This Row],[Estado Encuesta Docentes]],"Realizada")</f>
        <v>1</v>
      </c>
      <c r="BQ114" s="22">
        <f>COUNTIF(Reporte_Consolidación_2022___Copy[[#This Row],[Estado Taller PC Docentes]],"Realizada")</f>
        <v>1</v>
      </c>
      <c r="BR114" s="22">
        <f>COUNTIF(Reporte_Consolidación_2022___Copy[[#This Row],[Estado Encuesta Estudiantes]],"Realizada")</f>
        <v>1</v>
      </c>
      <c r="BS114" s="22">
        <f>COUNTIF(Reporte_Consolidación_2022___Copy[[#This Row],[Estado Infraestructura]],"Realizada")</f>
        <v>1</v>
      </c>
      <c r="BT114" s="22">
        <f>COUNTIF(Reporte_Consolidación_2022___Copy[[#This Row],[Estado Entrevista Líder Área Informática]],"Realizada")</f>
        <v>1</v>
      </c>
      <c r="BU114" s="22">
        <f>IF(Reporte_Consolidación_2022___Copy[[#This Row],[Estado Obs Aula]]="Realizada",1,IF(Reporte_Consolidación_2022___Copy[[#This Row],[Estado Obs Aula]]="NO aplica fichas",1,0))</f>
        <v>1</v>
      </c>
      <c r="BV114" s="22">
        <f>COUNTIF(Reporte_Consolidación_2022___Copy[[#This Row],[Estado Recolección Documental]],"Realizada")</f>
        <v>1</v>
      </c>
      <c r="BX114" s="7">
        <f>COUNTIF(Reporte_Consolidación_2022___Copy[[#This Row],[Nombre Coordinadora]:[Estado Recolección Documental]],"Realizada")</f>
        <v>11</v>
      </c>
      <c r="BY114" s="9">
        <f t="shared" si="1"/>
        <v>0.91666666666666663</v>
      </c>
      <c r="BZ114" s="7">
        <f>IF(Reporte_Consolidación_2022___Copy[[#This Row],[Fecha Visita Día 1]]&gt;=DATE(2022,6,22),1,IF(Reporte_Consolidación_2022___Copy[[#This Row],[Fecha Visita Día 1]]="",2,0))</f>
        <v>0</v>
      </c>
      <c r="CA114" s="7">
        <f>IF(Reporte_Consolidación_2022___Copy[[#This Row],[Fecha Visita Día 2]]&gt;=DATE(2022,6,22),1,IF(Reporte_Consolidación_2022___Copy[[#This Row],[Fecha Visita Día 2]]="",2,0))</f>
        <v>0</v>
      </c>
    </row>
    <row r="115" spans="1:79" x14ac:dyDescent="0.2">
      <c r="A115" s="1" t="s">
        <v>680</v>
      </c>
      <c r="B115" s="1" t="s">
        <v>22</v>
      </c>
      <c r="C115" s="1" t="s">
        <v>300</v>
      </c>
      <c r="D115" s="1" t="s">
        <v>301</v>
      </c>
      <c r="E115" s="1" t="s">
        <v>302</v>
      </c>
      <c r="F115" s="1" t="s">
        <v>306</v>
      </c>
      <c r="G115" s="6">
        <v>266001001752</v>
      </c>
      <c r="H115">
        <v>212</v>
      </c>
      <c r="I115" s="4">
        <v>44669</v>
      </c>
      <c r="J115" s="5">
        <v>0.66666666666666674</v>
      </c>
      <c r="K115" s="1" t="s">
        <v>0</v>
      </c>
      <c r="L115" s="1" t="s">
        <v>307</v>
      </c>
      <c r="M115" s="4">
        <v>44686</v>
      </c>
      <c r="N115" s="4">
        <v>44692</v>
      </c>
      <c r="O115" s="1" t="s">
        <v>625</v>
      </c>
      <c r="P115" s="4">
        <v>44686</v>
      </c>
      <c r="Q115" s="1" t="s">
        <v>0</v>
      </c>
      <c r="R115" s="4">
        <v>44686</v>
      </c>
      <c r="S115" s="1" t="s">
        <v>0</v>
      </c>
      <c r="T115" s="4">
        <v>44686</v>
      </c>
      <c r="U115" s="1" t="s">
        <v>0</v>
      </c>
      <c r="V115" s="4">
        <v>44687</v>
      </c>
      <c r="W115" s="1" t="s">
        <v>0</v>
      </c>
      <c r="X115" s="4">
        <v>44687</v>
      </c>
      <c r="Y115" s="1" t="s">
        <v>0</v>
      </c>
      <c r="Z115" s="4">
        <v>44687</v>
      </c>
      <c r="AA115" s="1" t="s">
        <v>0</v>
      </c>
      <c r="AB115" s="4">
        <v>44692</v>
      </c>
      <c r="AC115" s="1" t="s">
        <v>0</v>
      </c>
      <c r="AD115" s="4">
        <v>44686</v>
      </c>
      <c r="AE115" s="1" t="s">
        <v>0</v>
      </c>
      <c r="AF115" s="4">
        <v>44692</v>
      </c>
      <c r="AG115" s="1" t="s">
        <v>0</v>
      </c>
      <c r="AH115" s="4"/>
      <c r="AI115" s="1" t="s">
        <v>116</v>
      </c>
      <c r="AJ115" s="4">
        <v>44692</v>
      </c>
      <c r="AK115" s="1" t="s">
        <v>0</v>
      </c>
      <c r="AL115" s="1" t="s">
        <v>185</v>
      </c>
      <c r="AM115" s="1" t="s">
        <v>305</v>
      </c>
      <c r="AN115" s="5">
        <v>44722.76458333333</v>
      </c>
      <c r="AO115" s="1" t="s">
        <v>785</v>
      </c>
      <c r="AP115" s="1" t="s">
        <v>27</v>
      </c>
      <c r="AQ115" s="1" t="s">
        <v>639</v>
      </c>
      <c r="AR115" s="1" t="s">
        <v>27</v>
      </c>
      <c r="AS115" t="s">
        <v>639</v>
      </c>
      <c r="AT115" s="1" t="s">
        <v>27</v>
      </c>
      <c r="AU115" t="s">
        <v>639</v>
      </c>
      <c r="AV115">
        <v>122</v>
      </c>
      <c r="AW115" t="s">
        <v>639</v>
      </c>
      <c r="AX115">
        <v>38</v>
      </c>
      <c r="AY115" t="s">
        <v>639</v>
      </c>
      <c r="AZ115" s="1" t="s">
        <v>27</v>
      </c>
      <c r="BA115" t="s">
        <v>639</v>
      </c>
      <c r="BB115" s="1" t="s">
        <v>27</v>
      </c>
      <c r="BC115" t="s">
        <v>639</v>
      </c>
      <c r="BG115" s="1" t="s">
        <v>305</v>
      </c>
      <c r="BH115" s="5">
        <v>44722.76458333333</v>
      </c>
      <c r="BI115" s="1" t="s">
        <v>22</v>
      </c>
      <c r="BJ115" s="5">
        <v>44699.124305555553</v>
      </c>
      <c r="BK115" s="22">
        <f>COUNTIF(Reporte_Consolidación_2022___Copy[[#This Row],[Estado llamada]],"Realizada")</f>
        <v>1</v>
      </c>
      <c r="BL115" s="22">
        <f>COUNTIF(Reporte_Consolidación_2022___Copy[[#This Row],[Estado RID]],"Realizada")</f>
        <v>1</v>
      </c>
      <c r="BM115" s="22">
        <f>COUNTIF(Reporte_Consolidación_2022___Copy[[#This Row],[Estado Encuesta Directivos]],"Realizada")</f>
        <v>1</v>
      </c>
      <c r="BN115" s="22">
        <f>COUNTIF(Reporte_Consolidación_2022___Copy[[#This Row],[Estado PPT Programa Directivos]],"Realizada")</f>
        <v>1</v>
      </c>
      <c r="BO115" s="22">
        <f>COUNTIF(Reporte_Consolidación_2022___Copy[[#This Row],[Estado PPT Programa Docentes]],"Realizada")</f>
        <v>1</v>
      </c>
      <c r="BP115" s="22">
        <f>COUNTIF(Reporte_Consolidación_2022___Copy[[#This Row],[Estado Encuesta Docentes]],"Realizada")</f>
        <v>1</v>
      </c>
      <c r="BQ115" s="22">
        <f>COUNTIF(Reporte_Consolidación_2022___Copy[[#This Row],[Estado Taller PC Docentes]],"Realizada")</f>
        <v>1</v>
      </c>
      <c r="BR115" s="22">
        <f>COUNTIF(Reporte_Consolidación_2022___Copy[[#This Row],[Estado Encuesta Estudiantes]],"Realizada")</f>
        <v>1</v>
      </c>
      <c r="BS115" s="22">
        <f>COUNTIF(Reporte_Consolidación_2022___Copy[[#This Row],[Estado Infraestructura]],"Realizada")</f>
        <v>1</v>
      </c>
      <c r="BT115" s="22">
        <f>COUNTIF(Reporte_Consolidación_2022___Copy[[#This Row],[Estado Entrevista Líder Área Informática]],"Realizada")</f>
        <v>1</v>
      </c>
      <c r="BU115" s="22">
        <f>IF(Reporte_Consolidación_2022___Copy[[#This Row],[Estado Obs Aula]]="Realizada",1,IF(Reporte_Consolidación_2022___Copy[[#This Row],[Estado Obs Aula]]="NO aplica fichas",1,0))</f>
        <v>1</v>
      </c>
      <c r="BV115" s="22">
        <f>COUNTIF(Reporte_Consolidación_2022___Copy[[#This Row],[Estado Recolección Documental]],"Realizada")</f>
        <v>1</v>
      </c>
      <c r="BX115" s="7">
        <f>COUNTIF(Reporte_Consolidación_2022___Copy[[#This Row],[Nombre Coordinadora]:[Estado Recolección Documental]],"Realizada")</f>
        <v>11</v>
      </c>
      <c r="BY115" s="9">
        <f t="shared" si="1"/>
        <v>0.91666666666666663</v>
      </c>
      <c r="BZ115" s="7">
        <f>IF(Reporte_Consolidación_2022___Copy[[#This Row],[Fecha Visita Día 1]]&gt;=DATE(2022,6,22),1,IF(Reporte_Consolidación_2022___Copy[[#This Row],[Fecha Visita Día 1]]="",2,0))</f>
        <v>0</v>
      </c>
      <c r="CA115" s="7">
        <f>IF(Reporte_Consolidación_2022___Copy[[#This Row],[Fecha Visita Día 2]]&gt;=DATE(2022,6,22),1,IF(Reporte_Consolidación_2022___Copy[[#This Row],[Fecha Visita Día 2]]="",2,0))</f>
        <v>0</v>
      </c>
    </row>
    <row r="116" spans="1:79" x14ac:dyDescent="0.2">
      <c r="A116" s="1" t="s">
        <v>680</v>
      </c>
      <c r="B116" s="1" t="s">
        <v>22</v>
      </c>
      <c r="C116" s="1" t="s">
        <v>300</v>
      </c>
      <c r="D116" s="1" t="s">
        <v>301</v>
      </c>
      <c r="E116" s="1" t="s">
        <v>302</v>
      </c>
      <c r="F116" s="1" t="s">
        <v>308</v>
      </c>
      <c r="G116" s="6">
        <v>166001004242</v>
      </c>
      <c r="H116">
        <v>213</v>
      </c>
      <c r="I116" s="4">
        <v>44655</v>
      </c>
      <c r="J116" s="5">
        <v>0.625</v>
      </c>
      <c r="K116" s="1" t="s">
        <v>0</v>
      </c>
      <c r="L116" s="1" t="s">
        <v>304</v>
      </c>
      <c r="M116" s="4">
        <v>44670</v>
      </c>
      <c r="N116" s="4">
        <v>44672</v>
      </c>
      <c r="O116" s="1" t="s">
        <v>626</v>
      </c>
      <c r="P116" s="4">
        <v>44670</v>
      </c>
      <c r="Q116" s="1" t="s">
        <v>0</v>
      </c>
      <c r="R116" s="4">
        <v>44671</v>
      </c>
      <c r="S116" s="1" t="s">
        <v>0</v>
      </c>
      <c r="T116" s="4">
        <v>44670</v>
      </c>
      <c r="U116" s="1" t="s">
        <v>0</v>
      </c>
      <c r="V116" s="4">
        <v>44671</v>
      </c>
      <c r="W116" s="1" t="s">
        <v>0</v>
      </c>
      <c r="X116" s="4">
        <v>44671</v>
      </c>
      <c r="Y116" s="1" t="s">
        <v>0</v>
      </c>
      <c r="Z116" s="4">
        <v>44671</v>
      </c>
      <c r="AA116" s="1" t="s">
        <v>0</v>
      </c>
      <c r="AB116" s="4">
        <v>44673</v>
      </c>
      <c r="AC116" s="1" t="s">
        <v>0</v>
      </c>
      <c r="AD116" s="4">
        <v>44671</v>
      </c>
      <c r="AE116" s="1" t="s">
        <v>0</v>
      </c>
      <c r="AF116" s="4">
        <v>44670</v>
      </c>
      <c r="AG116" s="1" t="s">
        <v>0</v>
      </c>
      <c r="AH116" s="4"/>
      <c r="AI116" s="1" t="s">
        <v>116</v>
      </c>
      <c r="AJ116" s="4">
        <v>44672</v>
      </c>
      <c r="AK116" s="1" t="s">
        <v>0</v>
      </c>
      <c r="AL116" s="1" t="s">
        <v>185</v>
      </c>
      <c r="AM116" s="1" t="s">
        <v>305</v>
      </c>
      <c r="AN116" s="5">
        <v>44722.765277777777</v>
      </c>
      <c r="AO116" s="1" t="s">
        <v>786</v>
      </c>
      <c r="AP116" s="1" t="s">
        <v>27</v>
      </c>
      <c r="AQ116" s="1" t="s">
        <v>639</v>
      </c>
      <c r="AR116" s="1" t="s">
        <v>27</v>
      </c>
      <c r="AS116" t="s">
        <v>639</v>
      </c>
      <c r="AT116" s="1" t="s">
        <v>27</v>
      </c>
      <c r="AU116" t="s">
        <v>639</v>
      </c>
      <c r="AV116">
        <v>113</v>
      </c>
      <c r="AW116" t="s">
        <v>639</v>
      </c>
      <c r="AX116">
        <v>37</v>
      </c>
      <c r="AY116" t="s">
        <v>639</v>
      </c>
      <c r="AZ116" s="1" t="s">
        <v>27</v>
      </c>
      <c r="BA116" t="s">
        <v>639</v>
      </c>
      <c r="BB116" s="1" t="s">
        <v>27</v>
      </c>
      <c r="BC116" t="s">
        <v>639</v>
      </c>
      <c r="BF116" t="s">
        <v>928</v>
      </c>
      <c r="BG116" s="1" t="s">
        <v>305</v>
      </c>
      <c r="BH116" s="5">
        <v>44722.765277777777</v>
      </c>
      <c r="BI116" s="1" t="s">
        <v>22</v>
      </c>
      <c r="BJ116" s="5">
        <v>44699.125</v>
      </c>
      <c r="BK116" s="22">
        <f>COUNTIF(Reporte_Consolidación_2022___Copy[[#This Row],[Estado llamada]],"Realizada")</f>
        <v>1</v>
      </c>
      <c r="BL116" s="22">
        <f>COUNTIF(Reporte_Consolidación_2022___Copy[[#This Row],[Estado RID]],"Realizada")</f>
        <v>1</v>
      </c>
      <c r="BM116" s="22">
        <f>COUNTIF(Reporte_Consolidación_2022___Copy[[#This Row],[Estado Encuesta Directivos]],"Realizada")</f>
        <v>1</v>
      </c>
      <c r="BN116" s="22">
        <f>COUNTIF(Reporte_Consolidación_2022___Copy[[#This Row],[Estado PPT Programa Directivos]],"Realizada")</f>
        <v>1</v>
      </c>
      <c r="BO116" s="22">
        <f>COUNTIF(Reporte_Consolidación_2022___Copy[[#This Row],[Estado PPT Programa Docentes]],"Realizada")</f>
        <v>1</v>
      </c>
      <c r="BP116" s="22">
        <f>COUNTIF(Reporte_Consolidación_2022___Copy[[#This Row],[Estado Encuesta Docentes]],"Realizada")</f>
        <v>1</v>
      </c>
      <c r="BQ116" s="22">
        <f>COUNTIF(Reporte_Consolidación_2022___Copy[[#This Row],[Estado Taller PC Docentes]],"Realizada")</f>
        <v>1</v>
      </c>
      <c r="BR116" s="22">
        <f>COUNTIF(Reporte_Consolidación_2022___Copy[[#This Row],[Estado Encuesta Estudiantes]],"Realizada")</f>
        <v>1</v>
      </c>
      <c r="BS116" s="22">
        <f>COUNTIF(Reporte_Consolidación_2022___Copy[[#This Row],[Estado Infraestructura]],"Realizada")</f>
        <v>1</v>
      </c>
      <c r="BT116" s="22">
        <f>COUNTIF(Reporte_Consolidación_2022___Copy[[#This Row],[Estado Entrevista Líder Área Informática]],"Realizada")</f>
        <v>1</v>
      </c>
      <c r="BU116" s="22">
        <f>IF(Reporte_Consolidación_2022___Copy[[#This Row],[Estado Obs Aula]]="Realizada",1,IF(Reporte_Consolidación_2022___Copy[[#This Row],[Estado Obs Aula]]="NO aplica fichas",1,0))</f>
        <v>1</v>
      </c>
      <c r="BV116" s="22">
        <f>COUNTIF(Reporte_Consolidación_2022___Copy[[#This Row],[Estado Recolección Documental]],"Realizada")</f>
        <v>1</v>
      </c>
      <c r="BX116" s="7">
        <f>COUNTIF(Reporte_Consolidación_2022___Copy[[#This Row],[Nombre Coordinadora]:[Estado Recolección Documental]],"Realizada")</f>
        <v>11</v>
      </c>
      <c r="BY116" s="9">
        <f t="shared" si="1"/>
        <v>0.91666666666666663</v>
      </c>
      <c r="BZ116" s="7">
        <f>IF(Reporte_Consolidación_2022___Copy[[#This Row],[Fecha Visita Día 1]]&gt;=DATE(2022,6,22),1,IF(Reporte_Consolidación_2022___Copy[[#This Row],[Fecha Visita Día 1]]="",2,0))</f>
        <v>0</v>
      </c>
      <c r="CA116" s="7">
        <f>IF(Reporte_Consolidación_2022___Copy[[#This Row],[Fecha Visita Día 2]]&gt;=DATE(2022,6,22),1,IF(Reporte_Consolidación_2022___Copy[[#This Row],[Fecha Visita Día 2]]="",2,0))</f>
        <v>0</v>
      </c>
    </row>
    <row r="117" spans="1:79" x14ac:dyDescent="0.2">
      <c r="A117" s="1" t="s">
        <v>680</v>
      </c>
      <c r="B117" s="1" t="s">
        <v>22</v>
      </c>
      <c r="C117" s="1" t="s">
        <v>300</v>
      </c>
      <c r="D117" s="1" t="s">
        <v>301</v>
      </c>
      <c r="E117" s="1" t="s">
        <v>302</v>
      </c>
      <c r="F117" s="1" t="s">
        <v>309</v>
      </c>
      <c r="G117" s="6">
        <v>266001005201</v>
      </c>
      <c r="H117">
        <v>214</v>
      </c>
      <c r="I117" s="4">
        <v>44655</v>
      </c>
      <c r="J117" s="5">
        <v>0.41666666666666674</v>
      </c>
      <c r="K117" s="1" t="s">
        <v>0</v>
      </c>
      <c r="L117" s="1" t="s">
        <v>304</v>
      </c>
      <c r="M117" s="4">
        <v>44678</v>
      </c>
      <c r="N117" s="4">
        <v>44690</v>
      </c>
      <c r="O117" s="1" t="s">
        <v>627</v>
      </c>
      <c r="P117" s="4">
        <v>44678</v>
      </c>
      <c r="Q117" s="1" t="s">
        <v>0</v>
      </c>
      <c r="R117" s="4">
        <v>44679</v>
      </c>
      <c r="S117" s="1" t="s">
        <v>0</v>
      </c>
      <c r="T117" s="4">
        <v>44678</v>
      </c>
      <c r="U117" s="1" t="s">
        <v>0</v>
      </c>
      <c r="V117" s="4">
        <v>44678</v>
      </c>
      <c r="W117" s="1" t="s">
        <v>0</v>
      </c>
      <c r="X117" s="4">
        <v>44678</v>
      </c>
      <c r="Y117" s="1" t="s">
        <v>0</v>
      </c>
      <c r="Z117" s="4">
        <v>44678</v>
      </c>
      <c r="AA117" s="1" t="s">
        <v>0</v>
      </c>
      <c r="AB117" s="4">
        <v>44679</v>
      </c>
      <c r="AC117" s="1" t="s">
        <v>0</v>
      </c>
      <c r="AD117" s="4">
        <v>44678</v>
      </c>
      <c r="AE117" s="1" t="s">
        <v>0</v>
      </c>
      <c r="AF117" s="4">
        <v>44678</v>
      </c>
      <c r="AG117" s="1" t="s">
        <v>0</v>
      </c>
      <c r="AH117" s="4"/>
      <c r="AI117" s="1" t="s">
        <v>116</v>
      </c>
      <c r="AJ117" s="4">
        <v>44678</v>
      </c>
      <c r="AK117" s="1" t="s">
        <v>0</v>
      </c>
      <c r="AL117" s="1" t="s">
        <v>185</v>
      </c>
      <c r="AM117" s="1" t="s">
        <v>305</v>
      </c>
      <c r="AN117" s="5">
        <v>44722.762499999997</v>
      </c>
      <c r="AO117" s="1" t="s">
        <v>787</v>
      </c>
      <c r="AP117" s="1" t="s">
        <v>27</v>
      </c>
      <c r="AQ117" s="1" t="s">
        <v>639</v>
      </c>
      <c r="AR117" s="1" t="s">
        <v>27</v>
      </c>
      <c r="AS117" t="s">
        <v>639</v>
      </c>
      <c r="AT117" s="1" t="s">
        <v>27</v>
      </c>
      <c r="AU117" t="s">
        <v>639</v>
      </c>
      <c r="AV117">
        <v>83</v>
      </c>
      <c r="AW117" t="s">
        <v>639</v>
      </c>
      <c r="AX117">
        <v>19</v>
      </c>
      <c r="AY117" t="s">
        <v>639</v>
      </c>
      <c r="AZ117" s="1" t="s">
        <v>27</v>
      </c>
      <c r="BA117" t="s">
        <v>639</v>
      </c>
      <c r="BB117" s="1" t="s">
        <v>27</v>
      </c>
      <c r="BC117" t="s">
        <v>639</v>
      </c>
      <c r="BF117" t="s">
        <v>929</v>
      </c>
      <c r="BG117" s="1" t="s">
        <v>305</v>
      </c>
      <c r="BH117" s="5">
        <v>44722.762499999997</v>
      </c>
      <c r="BI117" s="1" t="s">
        <v>22</v>
      </c>
      <c r="BJ117" s="5">
        <v>44707.625</v>
      </c>
      <c r="BK117" s="22">
        <f>COUNTIF(Reporte_Consolidación_2022___Copy[[#This Row],[Estado llamada]],"Realizada")</f>
        <v>1</v>
      </c>
      <c r="BL117" s="22">
        <f>COUNTIF(Reporte_Consolidación_2022___Copy[[#This Row],[Estado RID]],"Realizada")</f>
        <v>1</v>
      </c>
      <c r="BM117" s="22">
        <f>COUNTIF(Reporte_Consolidación_2022___Copy[[#This Row],[Estado Encuesta Directivos]],"Realizada")</f>
        <v>1</v>
      </c>
      <c r="BN117" s="22">
        <f>COUNTIF(Reporte_Consolidación_2022___Copy[[#This Row],[Estado PPT Programa Directivos]],"Realizada")</f>
        <v>1</v>
      </c>
      <c r="BO117" s="22">
        <f>COUNTIF(Reporte_Consolidación_2022___Copy[[#This Row],[Estado PPT Programa Docentes]],"Realizada")</f>
        <v>1</v>
      </c>
      <c r="BP117" s="22">
        <f>COUNTIF(Reporte_Consolidación_2022___Copy[[#This Row],[Estado Encuesta Docentes]],"Realizada")</f>
        <v>1</v>
      </c>
      <c r="BQ117" s="22">
        <f>COUNTIF(Reporte_Consolidación_2022___Copy[[#This Row],[Estado Taller PC Docentes]],"Realizada")</f>
        <v>1</v>
      </c>
      <c r="BR117" s="22">
        <f>COUNTIF(Reporte_Consolidación_2022___Copy[[#This Row],[Estado Encuesta Estudiantes]],"Realizada")</f>
        <v>1</v>
      </c>
      <c r="BS117" s="22">
        <f>COUNTIF(Reporte_Consolidación_2022___Copy[[#This Row],[Estado Infraestructura]],"Realizada")</f>
        <v>1</v>
      </c>
      <c r="BT117" s="22">
        <f>COUNTIF(Reporte_Consolidación_2022___Copy[[#This Row],[Estado Entrevista Líder Área Informática]],"Realizada")</f>
        <v>1</v>
      </c>
      <c r="BU117" s="22">
        <f>IF(Reporte_Consolidación_2022___Copy[[#This Row],[Estado Obs Aula]]="Realizada",1,IF(Reporte_Consolidación_2022___Copy[[#This Row],[Estado Obs Aula]]="NO aplica fichas",1,0))</f>
        <v>1</v>
      </c>
      <c r="BV117" s="22">
        <f>COUNTIF(Reporte_Consolidación_2022___Copy[[#This Row],[Estado Recolección Documental]],"Realizada")</f>
        <v>1</v>
      </c>
      <c r="BX117" s="7">
        <f>COUNTIF(Reporte_Consolidación_2022___Copy[[#This Row],[Nombre Coordinadora]:[Estado Recolección Documental]],"Realizada")</f>
        <v>11</v>
      </c>
      <c r="BY117" s="9">
        <f t="shared" si="1"/>
        <v>0.91666666666666663</v>
      </c>
      <c r="BZ117" s="7">
        <f>IF(Reporte_Consolidación_2022___Copy[[#This Row],[Fecha Visita Día 1]]&gt;=DATE(2022,6,22),1,IF(Reporte_Consolidación_2022___Copy[[#This Row],[Fecha Visita Día 1]]="",2,0))</f>
        <v>0</v>
      </c>
      <c r="CA117" s="7">
        <f>IF(Reporte_Consolidación_2022___Copy[[#This Row],[Fecha Visita Día 2]]&gt;=DATE(2022,6,22),1,IF(Reporte_Consolidación_2022___Copy[[#This Row],[Fecha Visita Día 2]]="",2,0))</f>
        <v>0</v>
      </c>
    </row>
    <row r="118" spans="1:79" x14ac:dyDescent="0.2">
      <c r="A118" s="1" t="s">
        <v>680</v>
      </c>
      <c r="B118" s="1" t="s">
        <v>22</v>
      </c>
      <c r="C118" s="1" t="s">
        <v>300</v>
      </c>
      <c r="D118" s="1" t="s">
        <v>301</v>
      </c>
      <c r="E118" s="1" t="s">
        <v>302</v>
      </c>
      <c r="F118" s="1" t="s">
        <v>310</v>
      </c>
      <c r="G118" s="6">
        <v>166001006105</v>
      </c>
      <c r="H118">
        <v>215</v>
      </c>
      <c r="I118" s="4">
        <v>44669</v>
      </c>
      <c r="J118" s="5">
        <v>0.625</v>
      </c>
      <c r="K118" s="1" t="s">
        <v>0</v>
      </c>
      <c r="L118" s="1" t="s">
        <v>311</v>
      </c>
      <c r="M118" s="4">
        <v>44684</v>
      </c>
      <c r="N118" s="4">
        <v>44690</v>
      </c>
      <c r="O118" s="1" t="s">
        <v>651</v>
      </c>
      <c r="P118" s="4">
        <v>44684</v>
      </c>
      <c r="Q118" s="1" t="s">
        <v>0</v>
      </c>
      <c r="R118" s="4">
        <v>44684</v>
      </c>
      <c r="S118" s="1" t="s">
        <v>0</v>
      </c>
      <c r="T118" s="4">
        <v>44684</v>
      </c>
      <c r="U118" s="1" t="s">
        <v>0</v>
      </c>
      <c r="V118" s="4">
        <v>44690</v>
      </c>
      <c r="W118" s="1" t="s">
        <v>0</v>
      </c>
      <c r="X118" s="4">
        <v>44690</v>
      </c>
      <c r="Y118" s="1" t="s">
        <v>0</v>
      </c>
      <c r="Z118" s="4">
        <v>44690</v>
      </c>
      <c r="AA118" s="1" t="s">
        <v>0</v>
      </c>
      <c r="AB118" s="4">
        <v>44684</v>
      </c>
      <c r="AC118" s="1" t="s">
        <v>0</v>
      </c>
      <c r="AD118" s="4">
        <v>44690</v>
      </c>
      <c r="AE118" s="1" t="s">
        <v>0</v>
      </c>
      <c r="AF118" s="4">
        <v>44690</v>
      </c>
      <c r="AG118" s="1" t="s">
        <v>0</v>
      </c>
      <c r="AH118" s="4"/>
      <c r="AI118" s="1" t="s">
        <v>116</v>
      </c>
      <c r="AJ118" s="4">
        <v>44690</v>
      </c>
      <c r="AK118" s="1" t="s">
        <v>0</v>
      </c>
      <c r="AL118" s="1" t="s">
        <v>185</v>
      </c>
      <c r="AM118" s="1" t="s">
        <v>305</v>
      </c>
      <c r="AN118" s="5">
        <v>44722.763194444444</v>
      </c>
      <c r="AO118" s="1" t="s">
        <v>788</v>
      </c>
      <c r="AP118" s="1" t="s">
        <v>27</v>
      </c>
      <c r="AQ118" s="1" t="s">
        <v>639</v>
      </c>
      <c r="AR118" s="1" t="s">
        <v>27</v>
      </c>
      <c r="AS118" t="s">
        <v>639</v>
      </c>
      <c r="AT118" s="1" t="s">
        <v>27</v>
      </c>
      <c r="AU118" t="s">
        <v>639</v>
      </c>
      <c r="AV118">
        <v>130</v>
      </c>
      <c r="AW118" t="s">
        <v>639</v>
      </c>
      <c r="AX118">
        <v>60</v>
      </c>
      <c r="AY118" t="s">
        <v>639</v>
      </c>
      <c r="AZ118" s="1" t="s">
        <v>27</v>
      </c>
      <c r="BA118" t="s">
        <v>639</v>
      </c>
      <c r="BB118" s="1" t="s">
        <v>27</v>
      </c>
      <c r="BC118" t="s">
        <v>639</v>
      </c>
      <c r="BF118" t="s">
        <v>928</v>
      </c>
      <c r="BG118" s="1" t="s">
        <v>305</v>
      </c>
      <c r="BH118" s="5">
        <v>44722.763194444444</v>
      </c>
      <c r="BI118" s="1" t="s">
        <v>22</v>
      </c>
      <c r="BJ118" s="5">
        <v>44715.793749999997</v>
      </c>
      <c r="BK118" s="22">
        <f>COUNTIF(Reporte_Consolidación_2022___Copy[[#This Row],[Estado llamada]],"Realizada")</f>
        <v>1</v>
      </c>
      <c r="BL118" s="22">
        <f>COUNTIF(Reporte_Consolidación_2022___Copy[[#This Row],[Estado RID]],"Realizada")</f>
        <v>1</v>
      </c>
      <c r="BM118" s="22">
        <f>COUNTIF(Reporte_Consolidación_2022___Copy[[#This Row],[Estado Encuesta Directivos]],"Realizada")</f>
        <v>1</v>
      </c>
      <c r="BN118" s="22">
        <f>COUNTIF(Reporte_Consolidación_2022___Copy[[#This Row],[Estado PPT Programa Directivos]],"Realizada")</f>
        <v>1</v>
      </c>
      <c r="BO118" s="22">
        <f>COUNTIF(Reporte_Consolidación_2022___Copy[[#This Row],[Estado PPT Programa Docentes]],"Realizada")</f>
        <v>1</v>
      </c>
      <c r="BP118" s="22">
        <f>COUNTIF(Reporte_Consolidación_2022___Copy[[#This Row],[Estado Encuesta Docentes]],"Realizada")</f>
        <v>1</v>
      </c>
      <c r="BQ118" s="22">
        <f>COUNTIF(Reporte_Consolidación_2022___Copy[[#This Row],[Estado Taller PC Docentes]],"Realizada")</f>
        <v>1</v>
      </c>
      <c r="BR118" s="22">
        <f>COUNTIF(Reporte_Consolidación_2022___Copy[[#This Row],[Estado Encuesta Estudiantes]],"Realizada")</f>
        <v>1</v>
      </c>
      <c r="BS118" s="22">
        <f>COUNTIF(Reporte_Consolidación_2022___Copy[[#This Row],[Estado Infraestructura]],"Realizada")</f>
        <v>1</v>
      </c>
      <c r="BT118" s="22">
        <f>COUNTIF(Reporte_Consolidación_2022___Copy[[#This Row],[Estado Entrevista Líder Área Informática]],"Realizada")</f>
        <v>1</v>
      </c>
      <c r="BU118" s="22">
        <f>IF(Reporte_Consolidación_2022___Copy[[#This Row],[Estado Obs Aula]]="Realizada",1,IF(Reporte_Consolidación_2022___Copy[[#This Row],[Estado Obs Aula]]="NO aplica fichas",1,0))</f>
        <v>1</v>
      </c>
      <c r="BV118" s="22">
        <f>COUNTIF(Reporte_Consolidación_2022___Copy[[#This Row],[Estado Recolección Documental]],"Realizada")</f>
        <v>1</v>
      </c>
      <c r="BX118" s="7">
        <f>COUNTIF(Reporte_Consolidación_2022___Copy[[#This Row],[Nombre Coordinadora]:[Estado Recolección Documental]],"Realizada")</f>
        <v>11</v>
      </c>
      <c r="BY118" s="9">
        <f t="shared" si="1"/>
        <v>0.91666666666666663</v>
      </c>
      <c r="BZ118" s="7">
        <f>IF(Reporte_Consolidación_2022___Copy[[#This Row],[Fecha Visita Día 1]]&gt;=DATE(2022,6,22),1,IF(Reporte_Consolidación_2022___Copy[[#This Row],[Fecha Visita Día 1]]="",2,0))</f>
        <v>0</v>
      </c>
      <c r="CA118" s="7">
        <f>IF(Reporte_Consolidación_2022___Copy[[#This Row],[Fecha Visita Día 2]]&gt;=DATE(2022,6,22),1,IF(Reporte_Consolidación_2022___Copy[[#This Row],[Fecha Visita Día 2]]="",2,0))</f>
        <v>0</v>
      </c>
    </row>
    <row r="119" spans="1:79" x14ac:dyDescent="0.2">
      <c r="A119" s="1" t="s">
        <v>680</v>
      </c>
      <c r="B119" s="1" t="s">
        <v>22</v>
      </c>
      <c r="C119" s="1" t="s">
        <v>300</v>
      </c>
      <c r="D119" s="1" t="s">
        <v>301</v>
      </c>
      <c r="E119" s="1" t="s">
        <v>302</v>
      </c>
      <c r="F119" s="1" t="s">
        <v>312</v>
      </c>
      <c r="G119" s="6">
        <v>166001002061</v>
      </c>
      <c r="H119">
        <v>216</v>
      </c>
      <c r="I119" s="4">
        <v>44669</v>
      </c>
      <c r="J119" s="5">
        <v>0.41666666666666674</v>
      </c>
      <c r="K119" s="1" t="s">
        <v>0</v>
      </c>
      <c r="L119" s="1" t="s">
        <v>313</v>
      </c>
      <c r="M119" s="4">
        <v>44676</v>
      </c>
      <c r="N119" s="4">
        <v>44691</v>
      </c>
      <c r="O119" s="1" t="s">
        <v>628</v>
      </c>
      <c r="P119" s="4">
        <v>44676</v>
      </c>
      <c r="Q119" s="1" t="s">
        <v>0</v>
      </c>
      <c r="R119" s="4">
        <v>44686</v>
      </c>
      <c r="S119" s="1" t="s">
        <v>0</v>
      </c>
      <c r="T119" s="4">
        <v>44676</v>
      </c>
      <c r="U119" s="1" t="s">
        <v>0</v>
      </c>
      <c r="V119" s="4">
        <v>44699</v>
      </c>
      <c r="W119" s="1" t="s">
        <v>0</v>
      </c>
      <c r="X119" s="4">
        <v>44699</v>
      </c>
      <c r="Y119" s="1" t="s">
        <v>0</v>
      </c>
      <c r="Z119" s="4">
        <v>44699</v>
      </c>
      <c r="AA119" s="1" t="s">
        <v>0</v>
      </c>
      <c r="AB119" s="4">
        <v>44690</v>
      </c>
      <c r="AC119" s="1" t="s">
        <v>0</v>
      </c>
      <c r="AD119" s="4">
        <v>44677</v>
      </c>
      <c r="AE119" s="1" t="s">
        <v>0</v>
      </c>
      <c r="AF119" s="4">
        <v>44677</v>
      </c>
      <c r="AG119" s="1" t="s">
        <v>0</v>
      </c>
      <c r="AH119" s="4"/>
      <c r="AI119" s="1" t="s">
        <v>116</v>
      </c>
      <c r="AJ119" s="4">
        <v>44691</v>
      </c>
      <c r="AK119" s="1" t="s">
        <v>0</v>
      </c>
      <c r="AL119" s="1" t="s">
        <v>185</v>
      </c>
      <c r="AM119" s="1" t="s">
        <v>305</v>
      </c>
      <c r="AN119" s="5">
        <v>44722.763194444444</v>
      </c>
      <c r="AO119" s="1" t="s">
        <v>789</v>
      </c>
      <c r="AP119" s="1" t="s">
        <v>27</v>
      </c>
      <c r="AQ119" s="1" t="s">
        <v>639</v>
      </c>
      <c r="AR119" s="1" t="s">
        <v>27</v>
      </c>
      <c r="AS119" t="s">
        <v>639</v>
      </c>
      <c r="AT119" s="1" t="s">
        <v>27</v>
      </c>
      <c r="AU119" t="s">
        <v>639</v>
      </c>
      <c r="AV119">
        <v>125</v>
      </c>
      <c r="AW119" t="s">
        <v>639</v>
      </c>
      <c r="AX119">
        <v>59</v>
      </c>
      <c r="AY119" t="s">
        <v>639</v>
      </c>
      <c r="AZ119" s="1" t="s">
        <v>27</v>
      </c>
      <c r="BA119" t="s">
        <v>639</v>
      </c>
      <c r="BB119" s="1" t="s">
        <v>27</v>
      </c>
      <c r="BC119" t="s">
        <v>639</v>
      </c>
      <c r="BG119" s="1" t="s">
        <v>305</v>
      </c>
      <c r="BH119" s="5">
        <v>44722.763194444444</v>
      </c>
      <c r="BI119" s="1" t="s">
        <v>22</v>
      </c>
      <c r="BJ119" s="5">
        <v>44699.127083333333</v>
      </c>
      <c r="BK119" s="22">
        <f>COUNTIF(Reporte_Consolidación_2022___Copy[[#This Row],[Estado llamada]],"Realizada")</f>
        <v>1</v>
      </c>
      <c r="BL119" s="22">
        <f>COUNTIF(Reporte_Consolidación_2022___Copy[[#This Row],[Estado RID]],"Realizada")</f>
        <v>1</v>
      </c>
      <c r="BM119" s="22">
        <f>COUNTIF(Reporte_Consolidación_2022___Copy[[#This Row],[Estado Encuesta Directivos]],"Realizada")</f>
        <v>1</v>
      </c>
      <c r="BN119" s="22">
        <f>COUNTIF(Reporte_Consolidación_2022___Copy[[#This Row],[Estado PPT Programa Directivos]],"Realizada")</f>
        <v>1</v>
      </c>
      <c r="BO119" s="22">
        <f>COUNTIF(Reporte_Consolidación_2022___Copy[[#This Row],[Estado PPT Programa Docentes]],"Realizada")</f>
        <v>1</v>
      </c>
      <c r="BP119" s="22">
        <f>COUNTIF(Reporte_Consolidación_2022___Copy[[#This Row],[Estado Encuesta Docentes]],"Realizada")</f>
        <v>1</v>
      </c>
      <c r="BQ119" s="22">
        <f>COUNTIF(Reporte_Consolidación_2022___Copy[[#This Row],[Estado Taller PC Docentes]],"Realizada")</f>
        <v>1</v>
      </c>
      <c r="BR119" s="22">
        <f>COUNTIF(Reporte_Consolidación_2022___Copy[[#This Row],[Estado Encuesta Estudiantes]],"Realizada")</f>
        <v>1</v>
      </c>
      <c r="BS119" s="22">
        <f>COUNTIF(Reporte_Consolidación_2022___Copy[[#This Row],[Estado Infraestructura]],"Realizada")</f>
        <v>1</v>
      </c>
      <c r="BT119" s="22">
        <f>COUNTIF(Reporte_Consolidación_2022___Copy[[#This Row],[Estado Entrevista Líder Área Informática]],"Realizada")</f>
        <v>1</v>
      </c>
      <c r="BU119" s="22">
        <f>IF(Reporte_Consolidación_2022___Copy[[#This Row],[Estado Obs Aula]]="Realizada",1,IF(Reporte_Consolidación_2022___Copy[[#This Row],[Estado Obs Aula]]="NO aplica fichas",1,0))</f>
        <v>1</v>
      </c>
      <c r="BV119" s="22">
        <f>COUNTIF(Reporte_Consolidación_2022___Copy[[#This Row],[Estado Recolección Documental]],"Realizada")</f>
        <v>1</v>
      </c>
      <c r="BX119" s="7">
        <f>COUNTIF(Reporte_Consolidación_2022___Copy[[#This Row],[Nombre Coordinadora]:[Estado Recolección Documental]],"Realizada")</f>
        <v>11</v>
      </c>
      <c r="BY119" s="9">
        <f t="shared" si="1"/>
        <v>0.91666666666666663</v>
      </c>
      <c r="BZ119" s="7">
        <f>IF(Reporte_Consolidación_2022___Copy[[#This Row],[Fecha Visita Día 1]]&gt;=DATE(2022,6,22),1,IF(Reporte_Consolidación_2022___Copy[[#This Row],[Fecha Visita Día 1]]="",2,0))</f>
        <v>0</v>
      </c>
      <c r="CA119" s="7">
        <f>IF(Reporte_Consolidación_2022___Copy[[#This Row],[Fecha Visita Día 2]]&gt;=DATE(2022,6,22),1,IF(Reporte_Consolidación_2022___Copy[[#This Row],[Fecha Visita Día 2]]="",2,0))</f>
        <v>0</v>
      </c>
    </row>
    <row r="120" spans="1:79" x14ac:dyDescent="0.2">
      <c r="A120" s="1" t="s">
        <v>680</v>
      </c>
      <c r="B120" s="1" t="s">
        <v>22</v>
      </c>
      <c r="C120" s="1" t="s">
        <v>300</v>
      </c>
      <c r="D120" s="1" t="s">
        <v>301</v>
      </c>
      <c r="E120" s="1" t="s">
        <v>302</v>
      </c>
      <c r="F120" s="1" t="s">
        <v>314</v>
      </c>
      <c r="G120" s="6">
        <v>166001000069</v>
      </c>
      <c r="H120">
        <v>217</v>
      </c>
      <c r="I120" s="4">
        <v>44669</v>
      </c>
      <c r="J120" s="5">
        <v>0.11805555555555558</v>
      </c>
      <c r="K120" s="1" t="s">
        <v>0</v>
      </c>
      <c r="L120" s="1" t="s">
        <v>315</v>
      </c>
      <c r="M120" s="4">
        <v>44673</v>
      </c>
      <c r="N120" s="4">
        <v>44693</v>
      </c>
      <c r="O120" s="1" t="s">
        <v>629</v>
      </c>
      <c r="P120" s="4">
        <v>44673</v>
      </c>
      <c r="Q120" s="1" t="s">
        <v>0</v>
      </c>
      <c r="R120" s="4">
        <v>44673</v>
      </c>
      <c r="S120" s="1" t="s">
        <v>0</v>
      </c>
      <c r="T120" s="4">
        <v>44673</v>
      </c>
      <c r="U120" s="1" t="s">
        <v>0</v>
      </c>
      <c r="V120" s="4">
        <v>44686</v>
      </c>
      <c r="W120" s="1" t="s">
        <v>0</v>
      </c>
      <c r="X120" s="4">
        <v>44680</v>
      </c>
      <c r="Y120" s="1" t="s">
        <v>0</v>
      </c>
      <c r="Z120" s="4">
        <v>44686</v>
      </c>
      <c r="AA120" s="1" t="s">
        <v>0</v>
      </c>
      <c r="AB120" s="4">
        <v>44693</v>
      </c>
      <c r="AC120" s="1" t="s">
        <v>0</v>
      </c>
      <c r="AD120" s="4">
        <v>44683</v>
      </c>
      <c r="AE120" s="1" t="s">
        <v>0</v>
      </c>
      <c r="AF120" s="4">
        <v>44683</v>
      </c>
      <c r="AG120" s="1" t="s">
        <v>0</v>
      </c>
      <c r="AH120" s="4"/>
      <c r="AI120" s="1" t="s">
        <v>116</v>
      </c>
      <c r="AJ120" s="4">
        <v>44690</v>
      </c>
      <c r="AK120" s="1" t="s">
        <v>0</v>
      </c>
      <c r="AL120" s="1" t="s">
        <v>185</v>
      </c>
      <c r="AM120" s="1" t="s">
        <v>305</v>
      </c>
      <c r="AN120" s="5">
        <v>44722.763888888891</v>
      </c>
      <c r="AO120" s="1" t="s">
        <v>790</v>
      </c>
      <c r="AP120" s="1" t="s">
        <v>27</v>
      </c>
      <c r="AQ120" s="1" t="s">
        <v>639</v>
      </c>
      <c r="AR120" s="1" t="s">
        <v>27</v>
      </c>
      <c r="AS120" t="s">
        <v>639</v>
      </c>
      <c r="AT120" s="1" t="s">
        <v>27</v>
      </c>
      <c r="AU120" t="s">
        <v>639</v>
      </c>
      <c r="AV120">
        <v>48</v>
      </c>
      <c r="AW120" t="s">
        <v>639</v>
      </c>
      <c r="AX120">
        <v>38</v>
      </c>
      <c r="AY120" t="s">
        <v>639</v>
      </c>
      <c r="AZ120" s="1" t="s">
        <v>27</v>
      </c>
      <c r="BA120" t="s">
        <v>639</v>
      </c>
      <c r="BB120" s="1" t="s">
        <v>27</v>
      </c>
      <c r="BC120" t="s">
        <v>639</v>
      </c>
      <c r="BG120" s="1" t="s">
        <v>305</v>
      </c>
      <c r="BH120" s="5">
        <v>44722.763888888891</v>
      </c>
      <c r="BI120" s="1" t="s">
        <v>22</v>
      </c>
      <c r="BJ120" s="5">
        <v>44699.12777777778</v>
      </c>
      <c r="BK120" s="22">
        <f>COUNTIF(Reporte_Consolidación_2022___Copy[[#This Row],[Estado llamada]],"Realizada")</f>
        <v>1</v>
      </c>
      <c r="BL120" s="22">
        <f>COUNTIF(Reporte_Consolidación_2022___Copy[[#This Row],[Estado RID]],"Realizada")</f>
        <v>1</v>
      </c>
      <c r="BM120" s="22">
        <f>COUNTIF(Reporte_Consolidación_2022___Copy[[#This Row],[Estado Encuesta Directivos]],"Realizada")</f>
        <v>1</v>
      </c>
      <c r="BN120" s="22">
        <f>COUNTIF(Reporte_Consolidación_2022___Copy[[#This Row],[Estado PPT Programa Directivos]],"Realizada")</f>
        <v>1</v>
      </c>
      <c r="BO120" s="22">
        <f>COUNTIF(Reporte_Consolidación_2022___Copy[[#This Row],[Estado PPT Programa Docentes]],"Realizada")</f>
        <v>1</v>
      </c>
      <c r="BP120" s="22">
        <f>COUNTIF(Reporte_Consolidación_2022___Copy[[#This Row],[Estado Encuesta Docentes]],"Realizada")</f>
        <v>1</v>
      </c>
      <c r="BQ120" s="22">
        <f>COUNTIF(Reporte_Consolidación_2022___Copy[[#This Row],[Estado Taller PC Docentes]],"Realizada")</f>
        <v>1</v>
      </c>
      <c r="BR120" s="22">
        <f>COUNTIF(Reporte_Consolidación_2022___Copy[[#This Row],[Estado Encuesta Estudiantes]],"Realizada")</f>
        <v>1</v>
      </c>
      <c r="BS120" s="22">
        <f>COUNTIF(Reporte_Consolidación_2022___Copy[[#This Row],[Estado Infraestructura]],"Realizada")</f>
        <v>1</v>
      </c>
      <c r="BT120" s="22">
        <f>COUNTIF(Reporte_Consolidación_2022___Copy[[#This Row],[Estado Entrevista Líder Área Informática]],"Realizada")</f>
        <v>1</v>
      </c>
      <c r="BU120" s="22">
        <f>IF(Reporte_Consolidación_2022___Copy[[#This Row],[Estado Obs Aula]]="Realizada",1,IF(Reporte_Consolidación_2022___Copy[[#This Row],[Estado Obs Aula]]="NO aplica fichas",1,0))</f>
        <v>1</v>
      </c>
      <c r="BV120" s="22">
        <f>COUNTIF(Reporte_Consolidación_2022___Copy[[#This Row],[Estado Recolección Documental]],"Realizada")</f>
        <v>1</v>
      </c>
      <c r="BX120" s="7">
        <f>COUNTIF(Reporte_Consolidación_2022___Copy[[#This Row],[Nombre Coordinadora]:[Estado Recolección Documental]],"Realizada")</f>
        <v>11</v>
      </c>
      <c r="BY120" s="9">
        <f t="shared" si="1"/>
        <v>0.91666666666666663</v>
      </c>
      <c r="BZ120" s="7">
        <f>IF(Reporte_Consolidación_2022___Copy[[#This Row],[Fecha Visita Día 1]]&gt;=DATE(2022,6,22),1,IF(Reporte_Consolidación_2022___Copy[[#This Row],[Fecha Visita Día 1]]="",2,0))</f>
        <v>0</v>
      </c>
      <c r="CA120" s="7">
        <f>IF(Reporte_Consolidación_2022___Copy[[#This Row],[Fecha Visita Día 2]]&gt;=DATE(2022,6,22),1,IF(Reporte_Consolidación_2022___Copy[[#This Row],[Fecha Visita Día 2]]="",2,0))</f>
        <v>0</v>
      </c>
    </row>
    <row r="121" spans="1:79" x14ac:dyDescent="0.2">
      <c r="A121" s="1" t="s">
        <v>680</v>
      </c>
      <c r="B121" s="1" t="s">
        <v>22</v>
      </c>
      <c r="C121" s="1" t="s">
        <v>316</v>
      </c>
      <c r="D121" s="1" t="s">
        <v>76</v>
      </c>
      <c r="E121" s="1" t="s">
        <v>163</v>
      </c>
      <c r="F121" s="1" t="s">
        <v>317</v>
      </c>
      <c r="G121" s="6">
        <v>111001002909</v>
      </c>
      <c r="H121">
        <v>218</v>
      </c>
      <c r="I121" s="4">
        <v>44662</v>
      </c>
      <c r="J121" s="5">
        <v>0.44097222222222232</v>
      </c>
      <c r="K121" s="1" t="s">
        <v>0</v>
      </c>
      <c r="L121" s="1" t="s">
        <v>318</v>
      </c>
      <c r="M121" s="4">
        <v>44672</v>
      </c>
      <c r="N121" s="4">
        <v>44673</v>
      </c>
      <c r="O121" s="1" t="s">
        <v>630</v>
      </c>
      <c r="P121" s="4">
        <v>44672</v>
      </c>
      <c r="Q121" s="1" t="s">
        <v>0</v>
      </c>
      <c r="R121" s="4">
        <v>44672</v>
      </c>
      <c r="S121" s="1" t="s">
        <v>0</v>
      </c>
      <c r="T121" s="4">
        <v>44672</v>
      </c>
      <c r="U121" s="1" t="s">
        <v>0</v>
      </c>
      <c r="V121" s="4">
        <v>44673</v>
      </c>
      <c r="W121" s="1" t="s">
        <v>0</v>
      </c>
      <c r="X121" s="4">
        <v>44673</v>
      </c>
      <c r="Y121" s="1" t="s">
        <v>0</v>
      </c>
      <c r="Z121" s="4">
        <v>44673</v>
      </c>
      <c r="AA121" s="1" t="s">
        <v>0</v>
      </c>
      <c r="AB121" s="4">
        <v>44672</v>
      </c>
      <c r="AC121" s="1" t="s">
        <v>0</v>
      </c>
      <c r="AD121" s="4">
        <v>44672</v>
      </c>
      <c r="AE121" s="1" t="s">
        <v>0</v>
      </c>
      <c r="AF121" s="4">
        <v>44672</v>
      </c>
      <c r="AG121" s="1" t="s">
        <v>0</v>
      </c>
      <c r="AH121" s="4"/>
      <c r="AI121" s="1" t="s">
        <v>116</v>
      </c>
      <c r="AJ121" s="4">
        <v>44672</v>
      </c>
      <c r="AK121" s="1" t="s">
        <v>0</v>
      </c>
      <c r="AL121" s="1" t="s">
        <v>185</v>
      </c>
      <c r="AM121" s="1" t="s">
        <v>319</v>
      </c>
      <c r="AN121" s="5">
        <v>44705.438888888886</v>
      </c>
      <c r="AO121" s="1" t="s">
        <v>320</v>
      </c>
      <c r="AP121" s="1" t="s">
        <v>27</v>
      </c>
      <c r="AQ121" s="1" t="s">
        <v>639</v>
      </c>
      <c r="AR121" s="1" t="s">
        <v>27</v>
      </c>
      <c r="AS121" t="s">
        <v>639</v>
      </c>
      <c r="AT121" s="1" t="s">
        <v>27</v>
      </c>
      <c r="AU121" t="s">
        <v>639</v>
      </c>
      <c r="AV121">
        <v>126</v>
      </c>
      <c r="AW121" t="s">
        <v>639</v>
      </c>
      <c r="AX121">
        <v>18</v>
      </c>
      <c r="AY121" t="s">
        <v>639</v>
      </c>
      <c r="AZ121" s="1" t="s">
        <v>27</v>
      </c>
      <c r="BA121" t="s">
        <v>639</v>
      </c>
      <c r="BB121" s="1" t="s">
        <v>27</v>
      </c>
      <c r="BC121" t="s">
        <v>639</v>
      </c>
      <c r="BG121" s="1" t="s">
        <v>319</v>
      </c>
      <c r="BH121" s="5">
        <v>44705.438888888886</v>
      </c>
      <c r="BI121" s="1" t="s">
        <v>22</v>
      </c>
      <c r="BJ121" s="5">
        <v>44695.618750000001</v>
      </c>
      <c r="BK121" s="22">
        <f>COUNTIF(Reporte_Consolidación_2022___Copy[[#This Row],[Estado llamada]],"Realizada")</f>
        <v>1</v>
      </c>
      <c r="BL121" s="22">
        <f>COUNTIF(Reporte_Consolidación_2022___Copy[[#This Row],[Estado RID]],"Realizada")</f>
        <v>1</v>
      </c>
      <c r="BM121" s="22">
        <f>COUNTIF(Reporte_Consolidación_2022___Copy[[#This Row],[Estado Encuesta Directivos]],"Realizada")</f>
        <v>1</v>
      </c>
      <c r="BN121" s="22">
        <f>COUNTIF(Reporte_Consolidación_2022___Copy[[#This Row],[Estado PPT Programa Directivos]],"Realizada")</f>
        <v>1</v>
      </c>
      <c r="BO121" s="22">
        <f>COUNTIF(Reporte_Consolidación_2022___Copy[[#This Row],[Estado PPT Programa Docentes]],"Realizada")</f>
        <v>1</v>
      </c>
      <c r="BP121" s="22">
        <f>COUNTIF(Reporte_Consolidación_2022___Copy[[#This Row],[Estado Encuesta Docentes]],"Realizada")</f>
        <v>1</v>
      </c>
      <c r="BQ121" s="22">
        <f>COUNTIF(Reporte_Consolidación_2022___Copy[[#This Row],[Estado Taller PC Docentes]],"Realizada")</f>
        <v>1</v>
      </c>
      <c r="BR121" s="22">
        <f>COUNTIF(Reporte_Consolidación_2022___Copy[[#This Row],[Estado Encuesta Estudiantes]],"Realizada")</f>
        <v>1</v>
      </c>
      <c r="BS121" s="22">
        <f>COUNTIF(Reporte_Consolidación_2022___Copy[[#This Row],[Estado Infraestructura]],"Realizada")</f>
        <v>1</v>
      </c>
      <c r="BT121" s="22">
        <f>COUNTIF(Reporte_Consolidación_2022___Copy[[#This Row],[Estado Entrevista Líder Área Informática]],"Realizada")</f>
        <v>1</v>
      </c>
      <c r="BU121" s="22">
        <f>IF(Reporte_Consolidación_2022___Copy[[#This Row],[Estado Obs Aula]]="Realizada",1,IF(Reporte_Consolidación_2022___Copy[[#This Row],[Estado Obs Aula]]="NO aplica fichas",1,0))</f>
        <v>1</v>
      </c>
      <c r="BV121" s="22">
        <f>COUNTIF(Reporte_Consolidación_2022___Copy[[#This Row],[Estado Recolección Documental]],"Realizada")</f>
        <v>1</v>
      </c>
      <c r="BX121" s="7">
        <f>COUNTIF(Reporte_Consolidación_2022___Copy[[#This Row],[Nombre Coordinadora]:[Estado Recolección Documental]],"Realizada")</f>
        <v>11</v>
      </c>
      <c r="BY121" s="9">
        <f t="shared" si="1"/>
        <v>0.91666666666666663</v>
      </c>
      <c r="BZ121" s="7">
        <f>IF(Reporte_Consolidación_2022___Copy[[#This Row],[Fecha Visita Día 1]]&gt;=DATE(2022,6,22),1,IF(Reporte_Consolidación_2022___Copy[[#This Row],[Fecha Visita Día 1]]="",2,0))</f>
        <v>0</v>
      </c>
      <c r="CA121" s="7">
        <f>IF(Reporte_Consolidación_2022___Copy[[#This Row],[Fecha Visita Día 2]]&gt;=DATE(2022,6,22),1,IF(Reporte_Consolidación_2022___Copy[[#This Row],[Fecha Visita Día 2]]="",2,0))</f>
        <v>0</v>
      </c>
    </row>
    <row r="122" spans="1:79" x14ac:dyDescent="0.2">
      <c r="A122" s="1" t="s">
        <v>680</v>
      </c>
      <c r="B122" s="1" t="s">
        <v>22</v>
      </c>
      <c r="C122" s="1" t="s">
        <v>316</v>
      </c>
      <c r="D122" s="1" t="s">
        <v>76</v>
      </c>
      <c r="E122" s="1" t="s">
        <v>163</v>
      </c>
      <c r="F122" s="1" t="s">
        <v>652</v>
      </c>
      <c r="G122" s="6">
        <v>111001106968</v>
      </c>
      <c r="H122">
        <v>219</v>
      </c>
      <c r="I122" s="4">
        <v>44657</v>
      </c>
      <c r="J122" s="5">
        <v>0.33333333333333326</v>
      </c>
      <c r="K122" s="1" t="s">
        <v>0</v>
      </c>
      <c r="L122" s="1" t="s">
        <v>321</v>
      </c>
      <c r="M122" s="4">
        <v>44692</v>
      </c>
      <c r="N122" s="4">
        <v>44693</v>
      </c>
      <c r="O122" s="1" t="s">
        <v>930</v>
      </c>
      <c r="P122" s="4">
        <v>44692</v>
      </c>
      <c r="Q122" s="1" t="s">
        <v>0</v>
      </c>
      <c r="R122" s="4">
        <v>44692</v>
      </c>
      <c r="S122" s="1" t="s">
        <v>0</v>
      </c>
      <c r="T122" s="4">
        <v>44692</v>
      </c>
      <c r="U122" s="1" t="s">
        <v>0</v>
      </c>
      <c r="V122" s="4">
        <v>44692</v>
      </c>
      <c r="W122" s="1" t="s">
        <v>0</v>
      </c>
      <c r="X122" s="4">
        <v>44692</v>
      </c>
      <c r="Y122" s="1" t="s">
        <v>0</v>
      </c>
      <c r="Z122" s="4">
        <v>44692</v>
      </c>
      <c r="AA122" s="1" t="s">
        <v>0</v>
      </c>
      <c r="AB122" s="4">
        <v>44692</v>
      </c>
      <c r="AC122" s="1" t="s">
        <v>0</v>
      </c>
      <c r="AD122" s="4">
        <v>44692</v>
      </c>
      <c r="AE122" s="1" t="s">
        <v>0</v>
      </c>
      <c r="AF122" s="4">
        <v>44692</v>
      </c>
      <c r="AG122" s="1" t="s">
        <v>0</v>
      </c>
      <c r="AH122" s="4"/>
      <c r="AI122" s="1" t="s">
        <v>116</v>
      </c>
      <c r="AJ122" s="4">
        <v>44692</v>
      </c>
      <c r="AK122" s="1" t="s">
        <v>0</v>
      </c>
      <c r="AL122" s="1" t="s">
        <v>185</v>
      </c>
      <c r="AM122" s="1" t="s">
        <v>319</v>
      </c>
      <c r="AN122" s="5">
        <v>44705.439583333333</v>
      </c>
      <c r="AO122" s="1" t="s">
        <v>322</v>
      </c>
      <c r="AP122" s="1" t="s">
        <v>27</v>
      </c>
      <c r="AQ122" s="1" t="s">
        <v>639</v>
      </c>
      <c r="AR122" s="1" t="s">
        <v>27</v>
      </c>
      <c r="AS122" t="s">
        <v>639</v>
      </c>
      <c r="AT122" s="1" t="s">
        <v>27</v>
      </c>
      <c r="AU122" t="s">
        <v>639</v>
      </c>
      <c r="AV122">
        <v>96</v>
      </c>
      <c r="AW122" t="s">
        <v>639</v>
      </c>
      <c r="AX122">
        <v>9</v>
      </c>
      <c r="AY122" t="s">
        <v>639</v>
      </c>
      <c r="AZ122" s="1" t="s">
        <v>27</v>
      </c>
      <c r="BA122" t="s">
        <v>639</v>
      </c>
      <c r="BB122" s="1" t="s">
        <v>27</v>
      </c>
      <c r="BC122" t="s">
        <v>639</v>
      </c>
      <c r="BF122" t="s">
        <v>1005</v>
      </c>
      <c r="BG122" s="1" t="s">
        <v>319</v>
      </c>
      <c r="BH122" s="5">
        <v>44705.439583333333</v>
      </c>
      <c r="BI122" s="1" t="s">
        <v>22</v>
      </c>
      <c r="BJ122" s="5">
        <v>44699.515972222223</v>
      </c>
      <c r="BK122" s="22">
        <f>COUNTIF(Reporte_Consolidación_2022___Copy[[#This Row],[Estado llamada]],"Realizada")</f>
        <v>1</v>
      </c>
      <c r="BL122" s="22">
        <f>COUNTIF(Reporte_Consolidación_2022___Copy[[#This Row],[Estado RID]],"Realizada")</f>
        <v>1</v>
      </c>
      <c r="BM122" s="22">
        <f>COUNTIF(Reporte_Consolidación_2022___Copy[[#This Row],[Estado Encuesta Directivos]],"Realizada")</f>
        <v>1</v>
      </c>
      <c r="BN122" s="22">
        <f>COUNTIF(Reporte_Consolidación_2022___Copy[[#This Row],[Estado PPT Programa Directivos]],"Realizada")</f>
        <v>1</v>
      </c>
      <c r="BO122" s="22">
        <f>COUNTIF(Reporte_Consolidación_2022___Copy[[#This Row],[Estado PPT Programa Docentes]],"Realizada")</f>
        <v>1</v>
      </c>
      <c r="BP122" s="22">
        <f>COUNTIF(Reporte_Consolidación_2022___Copy[[#This Row],[Estado Encuesta Docentes]],"Realizada")</f>
        <v>1</v>
      </c>
      <c r="BQ122" s="22">
        <f>COUNTIF(Reporte_Consolidación_2022___Copy[[#This Row],[Estado Taller PC Docentes]],"Realizada")</f>
        <v>1</v>
      </c>
      <c r="BR122" s="22">
        <f>COUNTIF(Reporte_Consolidación_2022___Copy[[#This Row],[Estado Encuesta Estudiantes]],"Realizada")</f>
        <v>1</v>
      </c>
      <c r="BS122" s="22">
        <f>COUNTIF(Reporte_Consolidación_2022___Copy[[#This Row],[Estado Infraestructura]],"Realizada")</f>
        <v>1</v>
      </c>
      <c r="BT122" s="22">
        <f>COUNTIF(Reporte_Consolidación_2022___Copy[[#This Row],[Estado Entrevista Líder Área Informática]],"Realizada")</f>
        <v>1</v>
      </c>
      <c r="BU122" s="22">
        <f>IF(Reporte_Consolidación_2022___Copy[[#This Row],[Estado Obs Aula]]="Realizada",1,IF(Reporte_Consolidación_2022___Copy[[#This Row],[Estado Obs Aula]]="NO aplica fichas",1,0))</f>
        <v>1</v>
      </c>
      <c r="BV122" s="22">
        <f>COUNTIF(Reporte_Consolidación_2022___Copy[[#This Row],[Estado Recolección Documental]],"Realizada")</f>
        <v>1</v>
      </c>
      <c r="BX122" s="7">
        <f>COUNTIF(Reporte_Consolidación_2022___Copy[[#This Row],[Nombre Coordinadora]:[Estado Recolección Documental]],"Realizada")</f>
        <v>11</v>
      </c>
      <c r="BY122" s="9">
        <f t="shared" si="1"/>
        <v>0.91666666666666663</v>
      </c>
      <c r="BZ122" s="7">
        <f>IF(Reporte_Consolidación_2022___Copy[[#This Row],[Fecha Visita Día 1]]&gt;=DATE(2022,6,22),1,IF(Reporte_Consolidación_2022___Copy[[#This Row],[Fecha Visita Día 1]]="",2,0))</f>
        <v>0</v>
      </c>
      <c r="CA122" s="7">
        <f>IF(Reporte_Consolidación_2022___Copy[[#This Row],[Fecha Visita Día 2]]&gt;=DATE(2022,6,22),1,IF(Reporte_Consolidación_2022___Copy[[#This Row],[Fecha Visita Día 2]]="",2,0))</f>
        <v>0</v>
      </c>
    </row>
    <row r="123" spans="1:79" x14ac:dyDescent="0.2">
      <c r="A123" s="1" t="s">
        <v>680</v>
      </c>
      <c r="B123" s="1" t="s">
        <v>22</v>
      </c>
      <c r="C123" s="1" t="s">
        <v>316</v>
      </c>
      <c r="D123" s="1" t="s">
        <v>323</v>
      </c>
      <c r="E123" s="1" t="s">
        <v>324</v>
      </c>
      <c r="F123" s="1" t="s">
        <v>325</v>
      </c>
      <c r="G123" s="6">
        <v>191001000519</v>
      </c>
      <c r="H123">
        <v>220</v>
      </c>
      <c r="I123" s="4">
        <v>44662</v>
      </c>
      <c r="J123" s="5">
        <v>0.58333333333333326</v>
      </c>
      <c r="K123" s="1" t="s">
        <v>0</v>
      </c>
      <c r="L123" s="1" t="s">
        <v>318</v>
      </c>
      <c r="M123" s="4">
        <v>44684</v>
      </c>
      <c r="N123" s="4">
        <v>44685</v>
      </c>
      <c r="O123" s="1" t="s">
        <v>791</v>
      </c>
      <c r="P123" s="4">
        <v>44684</v>
      </c>
      <c r="Q123" s="1" t="s">
        <v>0</v>
      </c>
      <c r="R123" s="4">
        <v>44685</v>
      </c>
      <c r="S123" s="1" t="s">
        <v>0</v>
      </c>
      <c r="T123" s="4">
        <v>44685</v>
      </c>
      <c r="U123" s="1" t="s">
        <v>0</v>
      </c>
      <c r="V123" s="4">
        <v>44684</v>
      </c>
      <c r="W123" s="1" t="s">
        <v>0</v>
      </c>
      <c r="X123" s="4">
        <v>44685</v>
      </c>
      <c r="Y123" s="1" t="s">
        <v>0</v>
      </c>
      <c r="Z123" s="4">
        <v>44683</v>
      </c>
      <c r="AA123" s="1" t="s">
        <v>0</v>
      </c>
      <c r="AB123" s="4">
        <v>44685</v>
      </c>
      <c r="AC123" s="1" t="s">
        <v>0</v>
      </c>
      <c r="AD123" s="4">
        <v>44684</v>
      </c>
      <c r="AE123" s="1" t="s">
        <v>0</v>
      </c>
      <c r="AF123" s="4">
        <v>44684</v>
      </c>
      <c r="AG123" s="1" t="s">
        <v>0</v>
      </c>
      <c r="AH123" s="4"/>
      <c r="AI123" s="1" t="s">
        <v>116</v>
      </c>
      <c r="AJ123" s="4">
        <v>44684</v>
      </c>
      <c r="AK123" s="1" t="s">
        <v>0</v>
      </c>
      <c r="AL123" s="1" t="s">
        <v>185</v>
      </c>
      <c r="AM123" s="1" t="s">
        <v>319</v>
      </c>
      <c r="AN123" s="5">
        <v>44712.808333333334</v>
      </c>
      <c r="AO123" s="1" t="s">
        <v>326</v>
      </c>
      <c r="AP123" s="1" t="s">
        <v>27</v>
      </c>
      <c r="AQ123" s="1" t="s">
        <v>639</v>
      </c>
      <c r="AR123" s="1" t="s">
        <v>27</v>
      </c>
      <c r="AS123" t="s">
        <v>639</v>
      </c>
      <c r="AT123" s="1" t="s">
        <v>27</v>
      </c>
      <c r="AU123" t="s">
        <v>639</v>
      </c>
      <c r="AV123">
        <v>65</v>
      </c>
      <c r="AW123" t="s">
        <v>639</v>
      </c>
      <c r="AX123">
        <v>19</v>
      </c>
      <c r="AY123" t="s">
        <v>639</v>
      </c>
      <c r="AZ123" s="1" t="s">
        <v>27</v>
      </c>
      <c r="BA123" t="s">
        <v>639</v>
      </c>
      <c r="BB123" s="1" t="s">
        <v>27</v>
      </c>
      <c r="BC123" t="s">
        <v>639</v>
      </c>
      <c r="BF123" t="s">
        <v>1006</v>
      </c>
      <c r="BG123" s="1" t="s">
        <v>319</v>
      </c>
      <c r="BH123" s="5">
        <v>44712.808333333334</v>
      </c>
      <c r="BI123" s="1" t="s">
        <v>22</v>
      </c>
      <c r="BJ123" s="5">
        <v>44712.623611111114</v>
      </c>
      <c r="BK123" s="22">
        <f>COUNTIF(Reporte_Consolidación_2022___Copy[[#This Row],[Estado llamada]],"Realizada")</f>
        <v>1</v>
      </c>
      <c r="BL123" s="22">
        <f>COUNTIF(Reporte_Consolidación_2022___Copy[[#This Row],[Estado RID]],"Realizada")</f>
        <v>1</v>
      </c>
      <c r="BM123" s="22">
        <f>COUNTIF(Reporte_Consolidación_2022___Copy[[#This Row],[Estado Encuesta Directivos]],"Realizada")</f>
        <v>1</v>
      </c>
      <c r="BN123" s="22">
        <f>COUNTIF(Reporte_Consolidación_2022___Copy[[#This Row],[Estado PPT Programa Directivos]],"Realizada")</f>
        <v>1</v>
      </c>
      <c r="BO123" s="22">
        <f>COUNTIF(Reporte_Consolidación_2022___Copy[[#This Row],[Estado PPT Programa Docentes]],"Realizada")</f>
        <v>1</v>
      </c>
      <c r="BP123" s="22">
        <f>COUNTIF(Reporte_Consolidación_2022___Copy[[#This Row],[Estado Encuesta Docentes]],"Realizada")</f>
        <v>1</v>
      </c>
      <c r="BQ123" s="22">
        <f>COUNTIF(Reporte_Consolidación_2022___Copy[[#This Row],[Estado Taller PC Docentes]],"Realizada")</f>
        <v>1</v>
      </c>
      <c r="BR123" s="22">
        <f>COUNTIF(Reporte_Consolidación_2022___Copy[[#This Row],[Estado Encuesta Estudiantes]],"Realizada")</f>
        <v>1</v>
      </c>
      <c r="BS123" s="22">
        <f>COUNTIF(Reporte_Consolidación_2022___Copy[[#This Row],[Estado Infraestructura]],"Realizada")</f>
        <v>1</v>
      </c>
      <c r="BT123" s="22">
        <f>COUNTIF(Reporte_Consolidación_2022___Copy[[#This Row],[Estado Entrevista Líder Área Informática]],"Realizada")</f>
        <v>1</v>
      </c>
      <c r="BU123" s="22">
        <f>IF(Reporte_Consolidación_2022___Copy[[#This Row],[Estado Obs Aula]]="Realizada",1,IF(Reporte_Consolidación_2022___Copy[[#This Row],[Estado Obs Aula]]="NO aplica fichas",1,0))</f>
        <v>1</v>
      </c>
      <c r="BV123" s="22">
        <f>COUNTIF(Reporte_Consolidación_2022___Copy[[#This Row],[Estado Recolección Documental]],"Realizada")</f>
        <v>1</v>
      </c>
      <c r="BX123" s="7">
        <f>COUNTIF(Reporte_Consolidación_2022___Copy[[#This Row],[Nombre Coordinadora]:[Estado Recolección Documental]],"Realizada")</f>
        <v>11</v>
      </c>
      <c r="BY123" s="9">
        <f t="shared" si="1"/>
        <v>0.91666666666666663</v>
      </c>
      <c r="BZ123" s="7">
        <f>IF(Reporte_Consolidación_2022___Copy[[#This Row],[Fecha Visita Día 1]]&gt;=DATE(2022,6,22),1,IF(Reporte_Consolidación_2022___Copy[[#This Row],[Fecha Visita Día 1]]="",2,0))</f>
        <v>0</v>
      </c>
      <c r="CA123" s="7">
        <f>IF(Reporte_Consolidación_2022___Copy[[#This Row],[Fecha Visita Día 2]]&gt;=DATE(2022,6,22),1,IF(Reporte_Consolidación_2022___Copy[[#This Row],[Fecha Visita Día 2]]="",2,0))</f>
        <v>0</v>
      </c>
    </row>
    <row r="124" spans="1:79" x14ac:dyDescent="0.2">
      <c r="A124" s="1" t="s">
        <v>680</v>
      </c>
      <c r="B124" s="1" t="s">
        <v>22</v>
      </c>
      <c r="C124" s="1" t="s">
        <v>316</v>
      </c>
      <c r="D124" s="1" t="s">
        <v>323</v>
      </c>
      <c r="E124" s="1" t="s">
        <v>324</v>
      </c>
      <c r="F124" s="1" t="s">
        <v>327</v>
      </c>
      <c r="G124" s="6">
        <v>191001000489</v>
      </c>
      <c r="H124">
        <v>221</v>
      </c>
      <c r="I124" s="4">
        <v>44662</v>
      </c>
      <c r="J124" s="5">
        <v>0.60416666666666674</v>
      </c>
      <c r="K124" s="1" t="s">
        <v>0</v>
      </c>
      <c r="L124" s="1" t="s">
        <v>318</v>
      </c>
      <c r="M124" s="4">
        <v>44686</v>
      </c>
      <c r="N124" s="4">
        <v>44687</v>
      </c>
      <c r="O124" s="1" t="s">
        <v>792</v>
      </c>
      <c r="P124" s="4">
        <v>44683</v>
      </c>
      <c r="Q124" s="1" t="s">
        <v>0</v>
      </c>
      <c r="R124" s="4">
        <v>44683</v>
      </c>
      <c r="S124" s="1" t="s">
        <v>0</v>
      </c>
      <c r="T124" s="4">
        <v>44685</v>
      </c>
      <c r="U124" s="1" t="s">
        <v>0</v>
      </c>
      <c r="V124" s="4">
        <v>44683</v>
      </c>
      <c r="W124" s="1" t="s">
        <v>0</v>
      </c>
      <c r="X124" s="4">
        <v>44683</v>
      </c>
      <c r="Y124" s="1" t="s">
        <v>0</v>
      </c>
      <c r="Z124" s="4">
        <v>44685</v>
      </c>
      <c r="AA124" s="1" t="s">
        <v>0</v>
      </c>
      <c r="AB124" s="4">
        <v>44684</v>
      </c>
      <c r="AC124" s="1" t="s">
        <v>0</v>
      </c>
      <c r="AD124" s="4">
        <v>44684</v>
      </c>
      <c r="AE124" s="1" t="s">
        <v>0</v>
      </c>
      <c r="AF124" s="4">
        <v>44684</v>
      </c>
      <c r="AG124" s="1" t="s">
        <v>0</v>
      </c>
      <c r="AH124" s="4"/>
      <c r="AI124" s="1" t="s">
        <v>116</v>
      </c>
      <c r="AJ124" s="4">
        <v>44684</v>
      </c>
      <c r="AK124" s="1" t="s">
        <v>0</v>
      </c>
      <c r="AL124" s="1" t="s">
        <v>185</v>
      </c>
      <c r="AM124" s="1" t="s">
        <v>319</v>
      </c>
      <c r="AN124" s="5">
        <v>44712.632638888892</v>
      </c>
      <c r="AO124" s="1" t="s">
        <v>328</v>
      </c>
      <c r="AP124" s="1" t="s">
        <v>27</v>
      </c>
      <c r="AQ124" s="1" t="s">
        <v>639</v>
      </c>
      <c r="AR124" s="1" t="s">
        <v>27</v>
      </c>
      <c r="AS124" t="s">
        <v>639</v>
      </c>
      <c r="AT124" s="1" t="s">
        <v>27</v>
      </c>
      <c r="AU124" t="s">
        <v>639</v>
      </c>
      <c r="AV124">
        <v>54</v>
      </c>
      <c r="AW124" t="s">
        <v>639</v>
      </c>
      <c r="AX124">
        <v>8</v>
      </c>
      <c r="AY124" t="s">
        <v>639</v>
      </c>
      <c r="AZ124" s="1" t="s">
        <v>27</v>
      </c>
      <c r="BA124" t="s">
        <v>639</v>
      </c>
      <c r="BB124" s="1" t="s">
        <v>27</v>
      </c>
      <c r="BC124" t="s">
        <v>639</v>
      </c>
      <c r="BG124" s="1" t="s">
        <v>319</v>
      </c>
      <c r="BH124" s="5">
        <v>44712.632638888892</v>
      </c>
      <c r="BI124" s="1" t="s">
        <v>22</v>
      </c>
      <c r="BJ124" s="5">
        <v>44712.623611111114</v>
      </c>
      <c r="BK124" s="22">
        <f>COUNTIF(Reporte_Consolidación_2022___Copy[[#This Row],[Estado llamada]],"Realizada")</f>
        <v>1</v>
      </c>
      <c r="BL124" s="22">
        <f>COUNTIF(Reporte_Consolidación_2022___Copy[[#This Row],[Estado RID]],"Realizada")</f>
        <v>1</v>
      </c>
      <c r="BM124" s="22">
        <f>COUNTIF(Reporte_Consolidación_2022___Copy[[#This Row],[Estado Encuesta Directivos]],"Realizada")</f>
        <v>1</v>
      </c>
      <c r="BN124" s="22">
        <f>COUNTIF(Reporte_Consolidación_2022___Copy[[#This Row],[Estado PPT Programa Directivos]],"Realizada")</f>
        <v>1</v>
      </c>
      <c r="BO124" s="22">
        <f>COUNTIF(Reporte_Consolidación_2022___Copy[[#This Row],[Estado PPT Programa Docentes]],"Realizada")</f>
        <v>1</v>
      </c>
      <c r="BP124" s="22">
        <f>COUNTIF(Reporte_Consolidación_2022___Copy[[#This Row],[Estado Encuesta Docentes]],"Realizada")</f>
        <v>1</v>
      </c>
      <c r="BQ124" s="22">
        <f>COUNTIF(Reporte_Consolidación_2022___Copy[[#This Row],[Estado Taller PC Docentes]],"Realizada")</f>
        <v>1</v>
      </c>
      <c r="BR124" s="22">
        <f>COUNTIF(Reporte_Consolidación_2022___Copy[[#This Row],[Estado Encuesta Estudiantes]],"Realizada")</f>
        <v>1</v>
      </c>
      <c r="BS124" s="22">
        <f>COUNTIF(Reporte_Consolidación_2022___Copy[[#This Row],[Estado Infraestructura]],"Realizada")</f>
        <v>1</v>
      </c>
      <c r="BT124" s="22">
        <f>COUNTIF(Reporte_Consolidación_2022___Copy[[#This Row],[Estado Entrevista Líder Área Informática]],"Realizada")</f>
        <v>1</v>
      </c>
      <c r="BU124" s="22">
        <f>IF(Reporte_Consolidación_2022___Copy[[#This Row],[Estado Obs Aula]]="Realizada",1,IF(Reporte_Consolidación_2022___Copy[[#This Row],[Estado Obs Aula]]="NO aplica fichas",1,0))</f>
        <v>1</v>
      </c>
      <c r="BV124" s="22">
        <f>COUNTIF(Reporte_Consolidación_2022___Copy[[#This Row],[Estado Recolección Documental]],"Realizada")</f>
        <v>1</v>
      </c>
      <c r="BX124" s="7">
        <f>COUNTIF(Reporte_Consolidación_2022___Copy[[#This Row],[Nombre Coordinadora]:[Estado Recolección Documental]],"Realizada")</f>
        <v>11</v>
      </c>
      <c r="BY124" s="9">
        <f t="shared" si="1"/>
        <v>0.91666666666666663</v>
      </c>
      <c r="BZ124" s="7">
        <f>IF(Reporte_Consolidación_2022___Copy[[#This Row],[Fecha Visita Día 1]]&gt;=DATE(2022,6,22),1,IF(Reporte_Consolidación_2022___Copy[[#This Row],[Fecha Visita Día 1]]="",2,0))</f>
        <v>0</v>
      </c>
      <c r="CA124" s="7">
        <f>IF(Reporte_Consolidación_2022___Copy[[#This Row],[Fecha Visita Día 2]]&gt;=DATE(2022,6,22),1,IF(Reporte_Consolidación_2022___Copy[[#This Row],[Fecha Visita Día 2]]="",2,0))</f>
        <v>0</v>
      </c>
    </row>
    <row r="125" spans="1:79" x14ac:dyDescent="0.2">
      <c r="A125" s="1" t="s">
        <v>680</v>
      </c>
      <c r="B125" s="1" t="s">
        <v>22</v>
      </c>
      <c r="C125" s="1" t="s">
        <v>316</v>
      </c>
      <c r="D125" s="1" t="s">
        <v>76</v>
      </c>
      <c r="E125" s="1" t="s">
        <v>163</v>
      </c>
      <c r="F125" s="1" t="s">
        <v>68</v>
      </c>
      <c r="G125" s="6">
        <v>111001030015</v>
      </c>
      <c r="H125">
        <v>222</v>
      </c>
      <c r="I125" s="4">
        <v>44662</v>
      </c>
      <c r="J125" s="5">
        <v>0.39999999999999991</v>
      </c>
      <c r="K125" s="1" t="s">
        <v>0</v>
      </c>
      <c r="L125" s="1" t="s">
        <v>318</v>
      </c>
      <c r="M125" s="4">
        <v>44677</v>
      </c>
      <c r="N125" s="4">
        <v>44678</v>
      </c>
      <c r="O125" s="1" t="s">
        <v>631</v>
      </c>
      <c r="P125" s="4">
        <v>44677</v>
      </c>
      <c r="Q125" s="1" t="s">
        <v>0</v>
      </c>
      <c r="R125" s="4">
        <v>44677</v>
      </c>
      <c r="S125" s="1" t="s">
        <v>0</v>
      </c>
      <c r="T125" s="4">
        <v>44677</v>
      </c>
      <c r="U125" s="1" t="s">
        <v>0</v>
      </c>
      <c r="V125" s="4">
        <v>44705</v>
      </c>
      <c r="W125" s="1" t="s">
        <v>0</v>
      </c>
      <c r="X125" s="4">
        <v>44691</v>
      </c>
      <c r="Y125" s="1" t="s">
        <v>0</v>
      </c>
      <c r="Z125" s="4">
        <v>44691</v>
      </c>
      <c r="AA125" s="1" t="s">
        <v>0</v>
      </c>
      <c r="AB125" s="4">
        <v>44678</v>
      </c>
      <c r="AC125" s="1" t="s">
        <v>0</v>
      </c>
      <c r="AD125" s="4">
        <v>44677</v>
      </c>
      <c r="AE125" s="1" t="s">
        <v>0</v>
      </c>
      <c r="AF125" s="4">
        <v>44677</v>
      </c>
      <c r="AG125" s="1" t="s">
        <v>0</v>
      </c>
      <c r="AH125" s="4"/>
      <c r="AI125" s="1" t="s">
        <v>116</v>
      </c>
      <c r="AJ125" s="4">
        <v>44677</v>
      </c>
      <c r="AK125" s="1" t="s">
        <v>0</v>
      </c>
      <c r="AL125" s="1" t="s">
        <v>185</v>
      </c>
      <c r="AM125" s="1" t="s">
        <v>22</v>
      </c>
      <c r="AN125" s="5">
        <v>44712.624305555553</v>
      </c>
      <c r="AO125" s="1" t="s">
        <v>329</v>
      </c>
      <c r="AP125" s="1" t="s">
        <v>27</v>
      </c>
      <c r="AQ125" s="1" t="s">
        <v>639</v>
      </c>
      <c r="AR125" s="1" t="s">
        <v>27</v>
      </c>
      <c r="AS125" t="s">
        <v>639</v>
      </c>
      <c r="AT125" s="1" t="s">
        <v>27</v>
      </c>
      <c r="AU125" t="s">
        <v>639</v>
      </c>
      <c r="AV125">
        <v>119</v>
      </c>
      <c r="AW125" t="s">
        <v>639</v>
      </c>
      <c r="AX125">
        <v>10</v>
      </c>
      <c r="AY125" t="s">
        <v>639</v>
      </c>
      <c r="AZ125" s="1" t="s">
        <v>27</v>
      </c>
      <c r="BA125" t="s">
        <v>639</v>
      </c>
      <c r="BB125" s="1" t="s">
        <v>27</v>
      </c>
      <c r="BC125" t="s">
        <v>639</v>
      </c>
      <c r="BF125" t="s">
        <v>1007</v>
      </c>
      <c r="BG125" s="1" t="s">
        <v>319</v>
      </c>
      <c r="BH125" s="5">
        <v>44705.44027777778</v>
      </c>
      <c r="BI125" s="1" t="s">
        <v>22</v>
      </c>
      <c r="BJ125" s="5">
        <v>44712.624305555553</v>
      </c>
      <c r="BK125" s="22">
        <f>COUNTIF(Reporte_Consolidación_2022___Copy[[#This Row],[Estado llamada]],"Realizada")</f>
        <v>1</v>
      </c>
      <c r="BL125" s="22">
        <f>COUNTIF(Reporte_Consolidación_2022___Copy[[#This Row],[Estado RID]],"Realizada")</f>
        <v>1</v>
      </c>
      <c r="BM125" s="22">
        <f>COUNTIF(Reporte_Consolidación_2022___Copy[[#This Row],[Estado Encuesta Directivos]],"Realizada")</f>
        <v>1</v>
      </c>
      <c r="BN125" s="22">
        <f>COUNTIF(Reporte_Consolidación_2022___Copy[[#This Row],[Estado PPT Programa Directivos]],"Realizada")</f>
        <v>1</v>
      </c>
      <c r="BO125" s="22">
        <f>COUNTIF(Reporte_Consolidación_2022___Copy[[#This Row],[Estado PPT Programa Docentes]],"Realizada")</f>
        <v>1</v>
      </c>
      <c r="BP125" s="22">
        <f>COUNTIF(Reporte_Consolidación_2022___Copy[[#This Row],[Estado Encuesta Docentes]],"Realizada")</f>
        <v>1</v>
      </c>
      <c r="BQ125" s="22">
        <f>COUNTIF(Reporte_Consolidación_2022___Copy[[#This Row],[Estado Taller PC Docentes]],"Realizada")</f>
        <v>1</v>
      </c>
      <c r="BR125" s="22">
        <f>COUNTIF(Reporte_Consolidación_2022___Copy[[#This Row],[Estado Encuesta Estudiantes]],"Realizada")</f>
        <v>1</v>
      </c>
      <c r="BS125" s="22">
        <f>COUNTIF(Reporte_Consolidación_2022___Copy[[#This Row],[Estado Infraestructura]],"Realizada")</f>
        <v>1</v>
      </c>
      <c r="BT125" s="22">
        <f>COUNTIF(Reporte_Consolidación_2022___Copy[[#This Row],[Estado Entrevista Líder Área Informática]],"Realizada")</f>
        <v>1</v>
      </c>
      <c r="BU125" s="22">
        <f>IF(Reporte_Consolidación_2022___Copy[[#This Row],[Estado Obs Aula]]="Realizada",1,IF(Reporte_Consolidación_2022___Copy[[#This Row],[Estado Obs Aula]]="NO aplica fichas",1,0))</f>
        <v>1</v>
      </c>
      <c r="BV125" s="22">
        <f>COUNTIF(Reporte_Consolidación_2022___Copy[[#This Row],[Estado Recolección Documental]],"Realizada")</f>
        <v>1</v>
      </c>
      <c r="BX125" s="7">
        <f>COUNTIF(Reporte_Consolidación_2022___Copy[[#This Row],[Nombre Coordinadora]:[Estado Recolección Documental]],"Realizada")</f>
        <v>11</v>
      </c>
      <c r="BY125" s="9">
        <f t="shared" si="1"/>
        <v>0.91666666666666663</v>
      </c>
      <c r="BZ125" s="7">
        <f>IF(Reporte_Consolidación_2022___Copy[[#This Row],[Fecha Visita Día 1]]&gt;=DATE(2022,6,22),1,IF(Reporte_Consolidación_2022___Copy[[#This Row],[Fecha Visita Día 1]]="",2,0))</f>
        <v>0</v>
      </c>
      <c r="CA125" s="7">
        <f>IF(Reporte_Consolidación_2022___Copy[[#This Row],[Fecha Visita Día 2]]&gt;=DATE(2022,6,22),1,IF(Reporte_Consolidación_2022___Copy[[#This Row],[Fecha Visita Día 2]]="",2,0))</f>
        <v>0</v>
      </c>
    </row>
    <row r="126" spans="1:79" x14ac:dyDescent="0.2">
      <c r="A126" s="1" t="s">
        <v>680</v>
      </c>
      <c r="B126" s="1" t="s">
        <v>22</v>
      </c>
      <c r="C126" s="1" t="s">
        <v>316</v>
      </c>
      <c r="D126" s="1" t="s">
        <v>76</v>
      </c>
      <c r="E126" s="1" t="s">
        <v>163</v>
      </c>
      <c r="F126" s="1" t="s">
        <v>330</v>
      </c>
      <c r="G126" s="6">
        <v>111001030066</v>
      </c>
      <c r="H126">
        <v>223</v>
      </c>
      <c r="I126" s="4">
        <v>44662</v>
      </c>
      <c r="J126" s="5">
        <v>0.40625</v>
      </c>
      <c r="K126" s="1" t="s">
        <v>0</v>
      </c>
      <c r="L126" s="1" t="s">
        <v>331</v>
      </c>
      <c r="M126" s="4">
        <v>44677</v>
      </c>
      <c r="N126" s="4">
        <v>44694</v>
      </c>
      <c r="O126" s="1" t="s">
        <v>632</v>
      </c>
      <c r="P126" s="4">
        <v>44677</v>
      </c>
      <c r="Q126" s="1" t="s">
        <v>0</v>
      </c>
      <c r="R126" s="4">
        <v>44677</v>
      </c>
      <c r="S126" s="1" t="s">
        <v>0</v>
      </c>
      <c r="T126" s="4">
        <v>44677</v>
      </c>
      <c r="U126" s="1" t="s">
        <v>0</v>
      </c>
      <c r="V126" s="4">
        <v>44677</v>
      </c>
      <c r="W126" s="1" t="s">
        <v>0</v>
      </c>
      <c r="X126" s="4">
        <v>44694</v>
      </c>
      <c r="Y126" s="1" t="s">
        <v>0</v>
      </c>
      <c r="Z126" s="4">
        <v>44694</v>
      </c>
      <c r="AA126" s="1" t="s">
        <v>0</v>
      </c>
      <c r="AB126" s="4">
        <v>44694</v>
      </c>
      <c r="AC126" s="1" t="s">
        <v>0</v>
      </c>
      <c r="AD126" s="4">
        <v>44694</v>
      </c>
      <c r="AE126" s="1" t="s">
        <v>0</v>
      </c>
      <c r="AF126" s="4">
        <v>44694</v>
      </c>
      <c r="AG126" s="1" t="s">
        <v>0</v>
      </c>
      <c r="AH126" s="4"/>
      <c r="AI126" s="1" t="s">
        <v>116</v>
      </c>
      <c r="AJ126" s="4">
        <v>44694</v>
      </c>
      <c r="AK126" s="1" t="s">
        <v>0</v>
      </c>
      <c r="AL126" s="1" t="s">
        <v>185</v>
      </c>
      <c r="AM126" s="1" t="s">
        <v>22</v>
      </c>
      <c r="AN126" s="5">
        <v>44699.115277777775</v>
      </c>
      <c r="AO126" s="1" t="s">
        <v>332</v>
      </c>
      <c r="AP126" s="1" t="s">
        <v>27</v>
      </c>
      <c r="AQ126" s="1" t="s">
        <v>639</v>
      </c>
      <c r="AR126" s="1" t="s">
        <v>27</v>
      </c>
      <c r="AS126" t="s">
        <v>639</v>
      </c>
      <c r="AT126" s="1" t="s">
        <v>27</v>
      </c>
      <c r="AU126" t="s">
        <v>639</v>
      </c>
      <c r="AV126">
        <v>160</v>
      </c>
      <c r="AW126" t="s">
        <v>639</v>
      </c>
      <c r="AX126">
        <v>32</v>
      </c>
      <c r="AY126" t="s">
        <v>639</v>
      </c>
      <c r="AZ126" s="1" t="s">
        <v>27</v>
      </c>
      <c r="BA126" t="s">
        <v>639</v>
      </c>
      <c r="BB126" s="1" t="s">
        <v>27</v>
      </c>
      <c r="BC126" t="s">
        <v>639</v>
      </c>
      <c r="BG126" s="1" t="s">
        <v>319</v>
      </c>
      <c r="BH126" s="5">
        <v>44696.77847222222</v>
      </c>
      <c r="BI126" s="1" t="s">
        <v>22</v>
      </c>
      <c r="BJ126" s="5">
        <v>44699.115277777775</v>
      </c>
      <c r="BK126" s="22">
        <f>COUNTIF(Reporte_Consolidación_2022___Copy[[#This Row],[Estado llamada]],"Realizada")</f>
        <v>1</v>
      </c>
      <c r="BL126" s="22">
        <f>COUNTIF(Reporte_Consolidación_2022___Copy[[#This Row],[Estado RID]],"Realizada")</f>
        <v>1</v>
      </c>
      <c r="BM126" s="22">
        <f>COUNTIF(Reporte_Consolidación_2022___Copy[[#This Row],[Estado Encuesta Directivos]],"Realizada")</f>
        <v>1</v>
      </c>
      <c r="BN126" s="22">
        <f>COUNTIF(Reporte_Consolidación_2022___Copy[[#This Row],[Estado PPT Programa Directivos]],"Realizada")</f>
        <v>1</v>
      </c>
      <c r="BO126" s="22">
        <f>COUNTIF(Reporte_Consolidación_2022___Copy[[#This Row],[Estado PPT Programa Docentes]],"Realizada")</f>
        <v>1</v>
      </c>
      <c r="BP126" s="22">
        <f>COUNTIF(Reporte_Consolidación_2022___Copy[[#This Row],[Estado Encuesta Docentes]],"Realizada")</f>
        <v>1</v>
      </c>
      <c r="BQ126" s="22">
        <f>COUNTIF(Reporte_Consolidación_2022___Copy[[#This Row],[Estado Taller PC Docentes]],"Realizada")</f>
        <v>1</v>
      </c>
      <c r="BR126" s="22">
        <f>COUNTIF(Reporte_Consolidación_2022___Copy[[#This Row],[Estado Encuesta Estudiantes]],"Realizada")</f>
        <v>1</v>
      </c>
      <c r="BS126" s="22">
        <f>COUNTIF(Reporte_Consolidación_2022___Copy[[#This Row],[Estado Infraestructura]],"Realizada")</f>
        <v>1</v>
      </c>
      <c r="BT126" s="22">
        <f>COUNTIF(Reporte_Consolidación_2022___Copy[[#This Row],[Estado Entrevista Líder Área Informática]],"Realizada")</f>
        <v>1</v>
      </c>
      <c r="BU126" s="22">
        <f>IF(Reporte_Consolidación_2022___Copy[[#This Row],[Estado Obs Aula]]="Realizada",1,IF(Reporte_Consolidación_2022___Copy[[#This Row],[Estado Obs Aula]]="NO aplica fichas",1,0))</f>
        <v>1</v>
      </c>
      <c r="BV126" s="22">
        <f>COUNTIF(Reporte_Consolidación_2022___Copy[[#This Row],[Estado Recolección Documental]],"Realizada")</f>
        <v>1</v>
      </c>
      <c r="BX126" s="7">
        <f>COUNTIF(Reporte_Consolidación_2022___Copy[[#This Row],[Nombre Coordinadora]:[Estado Recolección Documental]],"Realizada")</f>
        <v>11</v>
      </c>
      <c r="BY126" s="9">
        <f t="shared" si="1"/>
        <v>0.91666666666666663</v>
      </c>
      <c r="BZ126" s="7">
        <f>IF(Reporte_Consolidación_2022___Copy[[#This Row],[Fecha Visita Día 1]]&gt;=DATE(2022,6,22),1,IF(Reporte_Consolidación_2022___Copy[[#This Row],[Fecha Visita Día 1]]="",2,0))</f>
        <v>0</v>
      </c>
      <c r="CA126" s="7">
        <f>IF(Reporte_Consolidación_2022___Copy[[#This Row],[Fecha Visita Día 2]]&gt;=DATE(2022,6,22),1,IF(Reporte_Consolidación_2022___Copy[[#This Row],[Fecha Visita Día 2]]="",2,0))</f>
        <v>0</v>
      </c>
    </row>
    <row r="127" spans="1:79" x14ac:dyDescent="0.2">
      <c r="A127" s="1" t="s">
        <v>680</v>
      </c>
      <c r="B127" s="1" t="s">
        <v>22</v>
      </c>
      <c r="C127" s="1" t="s">
        <v>316</v>
      </c>
      <c r="D127" s="1" t="s">
        <v>76</v>
      </c>
      <c r="E127" s="1" t="s">
        <v>163</v>
      </c>
      <c r="F127" s="1" t="s">
        <v>333</v>
      </c>
      <c r="G127" s="6">
        <v>211850001317</v>
      </c>
      <c r="H127">
        <v>224</v>
      </c>
      <c r="I127" s="4">
        <v>44662</v>
      </c>
      <c r="J127" s="5">
        <v>0.72916666666666674</v>
      </c>
      <c r="K127" s="1" t="s">
        <v>0</v>
      </c>
      <c r="L127" s="1" t="s">
        <v>318</v>
      </c>
      <c r="M127" s="4">
        <v>44680</v>
      </c>
      <c r="N127" s="4">
        <v>44683</v>
      </c>
      <c r="O127" s="1" t="s">
        <v>653</v>
      </c>
      <c r="P127" s="4">
        <v>44680</v>
      </c>
      <c r="Q127" s="1" t="s">
        <v>0</v>
      </c>
      <c r="R127" s="4">
        <v>44680</v>
      </c>
      <c r="S127" s="1" t="s">
        <v>0</v>
      </c>
      <c r="T127" s="4">
        <v>44680</v>
      </c>
      <c r="U127" s="1" t="s">
        <v>0</v>
      </c>
      <c r="V127" s="4">
        <v>44680</v>
      </c>
      <c r="W127" s="1" t="s">
        <v>0</v>
      </c>
      <c r="X127" s="4">
        <v>44680</v>
      </c>
      <c r="Y127" s="1" t="s">
        <v>0</v>
      </c>
      <c r="Z127" s="4">
        <v>44680</v>
      </c>
      <c r="AA127" s="1" t="s">
        <v>0</v>
      </c>
      <c r="AB127" s="4">
        <v>44680</v>
      </c>
      <c r="AC127" s="1" t="s">
        <v>0</v>
      </c>
      <c r="AD127" s="4">
        <v>44680</v>
      </c>
      <c r="AE127" s="1" t="s">
        <v>0</v>
      </c>
      <c r="AF127" s="4">
        <v>44680</v>
      </c>
      <c r="AG127" s="1" t="s">
        <v>0</v>
      </c>
      <c r="AH127" s="4"/>
      <c r="AI127" s="1" t="s">
        <v>116</v>
      </c>
      <c r="AJ127" s="4">
        <v>44680</v>
      </c>
      <c r="AK127" s="1" t="s">
        <v>0</v>
      </c>
      <c r="AL127" s="1" t="s">
        <v>185</v>
      </c>
      <c r="AM127" s="1" t="s">
        <v>319</v>
      </c>
      <c r="AN127" s="5">
        <v>44712.806250000001</v>
      </c>
      <c r="AO127" s="1" t="s">
        <v>334</v>
      </c>
      <c r="AP127" s="1" t="s">
        <v>27</v>
      </c>
      <c r="AQ127" s="1" t="s">
        <v>639</v>
      </c>
      <c r="AR127" s="1" t="s">
        <v>27</v>
      </c>
      <c r="AS127" t="s">
        <v>639</v>
      </c>
      <c r="AT127" s="1" t="s">
        <v>27</v>
      </c>
      <c r="AU127" t="s">
        <v>639</v>
      </c>
      <c r="AV127">
        <v>90</v>
      </c>
      <c r="AW127" t="s">
        <v>639</v>
      </c>
      <c r="AX127">
        <v>69</v>
      </c>
      <c r="AY127" t="s">
        <v>639</v>
      </c>
      <c r="AZ127" s="1" t="s">
        <v>27</v>
      </c>
      <c r="BA127" t="s">
        <v>639</v>
      </c>
      <c r="BB127" s="1" t="s">
        <v>27</v>
      </c>
      <c r="BC127" t="s">
        <v>639</v>
      </c>
      <c r="BF127" t="s">
        <v>931</v>
      </c>
      <c r="BG127" s="1" t="s">
        <v>319</v>
      </c>
      <c r="BH127" s="5">
        <v>44712.806250000001</v>
      </c>
      <c r="BI127" s="1" t="s">
        <v>22</v>
      </c>
      <c r="BJ127" s="5">
        <v>44695.615277777775</v>
      </c>
      <c r="BK127" s="22">
        <f>COUNTIF(Reporte_Consolidación_2022___Copy[[#This Row],[Estado llamada]],"Realizada")</f>
        <v>1</v>
      </c>
      <c r="BL127" s="22">
        <f>COUNTIF(Reporte_Consolidación_2022___Copy[[#This Row],[Estado RID]],"Realizada")</f>
        <v>1</v>
      </c>
      <c r="BM127" s="22">
        <f>COUNTIF(Reporte_Consolidación_2022___Copy[[#This Row],[Estado Encuesta Directivos]],"Realizada")</f>
        <v>1</v>
      </c>
      <c r="BN127" s="22">
        <f>COUNTIF(Reporte_Consolidación_2022___Copy[[#This Row],[Estado PPT Programa Directivos]],"Realizada")</f>
        <v>1</v>
      </c>
      <c r="BO127" s="22">
        <f>COUNTIF(Reporte_Consolidación_2022___Copy[[#This Row],[Estado PPT Programa Docentes]],"Realizada")</f>
        <v>1</v>
      </c>
      <c r="BP127" s="22">
        <f>COUNTIF(Reporte_Consolidación_2022___Copy[[#This Row],[Estado Encuesta Docentes]],"Realizada")</f>
        <v>1</v>
      </c>
      <c r="BQ127" s="22">
        <f>COUNTIF(Reporte_Consolidación_2022___Copy[[#This Row],[Estado Taller PC Docentes]],"Realizada")</f>
        <v>1</v>
      </c>
      <c r="BR127" s="22">
        <f>COUNTIF(Reporte_Consolidación_2022___Copy[[#This Row],[Estado Encuesta Estudiantes]],"Realizada")</f>
        <v>1</v>
      </c>
      <c r="BS127" s="22">
        <f>COUNTIF(Reporte_Consolidación_2022___Copy[[#This Row],[Estado Infraestructura]],"Realizada")</f>
        <v>1</v>
      </c>
      <c r="BT127" s="22">
        <f>COUNTIF(Reporte_Consolidación_2022___Copy[[#This Row],[Estado Entrevista Líder Área Informática]],"Realizada")</f>
        <v>1</v>
      </c>
      <c r="BU127" s="22">
        <f>IF(Reporte_Consolidación_2022___Copy[[#This Row],[Estado Obs Aula]]="Realizada",1,IF(Reporte_Consolidación_2022___Copy[[#This Row],[Estado Obs Aula]]="NO aplica fichas",1,0))</f>
        <v>1</v>
      </c>
      <c r="BV127" s="22">
        <f>COUNTIF(Reporte_Consolidación_2022___Copy[[#This Row],[Estado Recolección Documental]],"Realizada")</f>
        <v>1</v>
      </c>
      <c r="BX127" s="7">
        <f>COUNTIF(Reporte_Consolidación_2022___Copy[[#This Row],[Nombre Coordinadora]:[Estado Recolección Documental]],"Realizada")</f>
        <v>11</v>
      </c>
      <c r="BY127" s="9">
        <f t="shared" si="1"/>
        <v>0.91666666666666663</v>
      </c>
      <c r="BZ127" s="7">
        <f>IF(Reporte_Consolidación_2022___Copy[[#This Row],[Fecha Visita Día 1]]&gt;=DATE(2022,6,22),1,IF(Reporte_Consolidación_2022___Copy[[#This Row],[Fecha Visita Día 1]]="",2,0))</f>
        <v>0</v>
      </c>
      <c r="CA127" s="7">
        <f>IF(Reporte_Consolidación_2022___Copy[[#This Row],[Fecha Visita Día 2]]&gt;=DATE(2022,6,22),1,IF(Reporte_Consolidación_2022___Copy[[#This Row],[Fecha Visita Día 2]]="",2,0))</f>
        <v>0</v>
      </c>
    </row>
    <row r="128" spans="1:79" x14ac:dyDescent="0.2">
      <c r="A128" s="1" t="s">
        <v>681</v>
      </c>
      <c r="B128" s="1" t="s">
        <v>49</v>
      </c>
      <c r="C128" s="1" t="s">
        <v>348</v>
      </c>
      <c r="D128" s="1" t="s">
        <v>50</v>
      </c>
      <c r="E128" s="1" t="s">
        <v>349</v>
      </c>
      <c r="F128" s="1" t="s">
        <v>350</v>
      </c>
      <c r="G128" s="6">
        <v>108758000023</v>
      </c>
      <c r="H128">
        <v>8</v>
      </c>
      <c r="I128" s="4">
        <v>44669</v>
      </c>
      <c r="J128" s="5">
        <v>0.375</v>
      </c>
      <c r="K128" s="1" t="s">
        <v>0</v>
      </c>
      <c r="L128" s="1" t="s">
        <v>351</v>
      </c>
      <c r="M128" s="4">
        <v>44672</v>
      </c>
      <c r="N128" s="4">
        <v>44678</v>
      </c>
      <c r="O128" s="1"/>
      <c r="P128" s="4">
        <v>44672</v>
      </c>
      <c r="Q128" s="1" t="s">
        <v>0</v>
      </c>
      <c r="R128" s="4">
        <v>44678</v>
      </c>
      <c r="S128" s="1" t="s">
        <v>0</v>
      </c>
      <c r="T128" s="4">
        <v>44672</v>
      </c>
      <c r="U128" s="1" t="s">
        <v>0</v>
      </c>
      <c r="V128" s="4">
        <v>44678</v>
      </c>
      <c r="W128" s="1" t="s">
        <v>0</v>
      </c>
      <c r="X128" s="4">
        <v>44678</v>
      </c>
      <c r="Y128" s="1" t="s">
        <v>0</v>
      </c>
      <c r="Z128" s="4">
        <v>44678</v>
      </c>
      <c r="AA128" s="1" t="s">
        <v>0</v>
      </c>
      <c r="AB128" s="4">
        <v>44678</v>
      </c>
      <c r="AC128" s="1" t="s">
        <v>0</v>
      </c>
      <c r="AD128" s="4">
        <v>44678</v>
      </c>
      <c r="AE128" s="1" t="s">
        <v>0</v>
      </c>
      <c r="AF128" s="4">
        <v>44678</v>
      </c>
      <c r="AG128" s="1" t="s">
        <v>0</v>
      </c>
      <c r="AH128" s="4"/>
      <c r="AI128" s="1" t="s">
        <v>654</v>
      </c>
      <c r="AJ128" s="4">
        <v>44678</v>
      </c>
      <c r="AK128" s="1" t="s">
        <v>0</v>
      </c>
      <c r="AL128" s="1" t="s">
        <v>363</v>
      </c>
      <c r="AM128" s="1" t="s">
        <v>352</v>
      </c>
      <c r="AN128" s="5">
        <v>44706.468055555553</v>
      </c>
      <c r="AO128" s="1" t="s">
        <v>878</v>
      </c>
      <c r="AP128" s="1"/>
      <c r="AQ128" s="1" t="s">
        <v>639</v>
      </c>
      <c r="AR128" s="1" t="s">
        <v>27</v>
      </c>
      <c r="AS128" t="s">
        <v>639</v>
      </c>
      <c r="AT128" s="1" t="s">
        <v>27</v>
      </c>
      <c r="AU128" t="s">
        <v>639</v>
      </c>
      <c r="AV128">
        <v>100</v>
      </c>
      <c r="AW128" t="s">
        <v>639</v>
      </c>
      <c r="AX128">
        <v>16</v>
      </c>
      <c r="AY128" t="s">
        <v>639</v>
      </c>
      <c r="AZ128" s="1" t="s">
        <v>27</v>
      </c>
      <c r="BA128" t="s">
        <v>639</v>
      </c>
      <c r="BB128" s="1" t="s">
        <v>27</v>
      </c>
      <c r="BC128" t="s">
        <v>639</v>
      </c>
      <c r="BF128" t="s">
        <v>1050</v>
      </c>
      <c r="BG128" s="1" t="s">
        <v>352</v>
      </c>
      <c r="BH128" s="5">
        <v>44701.337500000001</v>
      </c>
      <c r="BI128" s="1" t="s">
        <v>49</v>
      </c>
      <c r="BJ128" s="5">
        <v>44707.445833333331</v>
      </c>
      <c r="BK128" s="22">
        <f>COUNTIF(Reporte_Consolidación_2022___Copy[[#This Row],[Estado llamada]],"Realizada")</f>
        <v>1</v>
      </c>
      <c r="BL128" s="22">
        <f>COUNTIF(Reporte_Consolidación_2022___Copy[[#This Row],[Estado RID]],"Realizada")</f>
        <v>1</v>
      </c>
      <c r="BM128" s="22">
        <f>COUNTIF(Reporte_Consolidación_2022___Copy[[#This Row],[Estado Encuesta Directivos]],"Realizada")</f>
        <v>1</v>
      </c>
      <c r="BN128" s="22">
        <f>COUNTIF(Reporte_Consolidación_2022___Copy[[#This Row],[Estado PPT Programa Directivos]],"Realizada")</f>
        <v>1</v>
      </c>
      <c r="BO128" s="22">
        <f>COUNTIF(Reporte_Consolidación_2022___Copy[[#This Row],[Estado PPT Programa Docentes]],"Realizada")</f>
        <v>1</v>
      </c>
      <c r="BP128" s="22">
        <f>COUNTIF(Reporte_Consolidación_2022___Copy[[#This Row],[Estado Encuesta Docentes]],"Realizada")</f>
        <v>1</v>
      </c>
      <c r="BQ128" s="22">
        <f>COUNTIF(Reporte_Consolidación_2022___Copy[[#This Row],[Estado Taller PC Docentes]],"Realizada")</f>
        <v>1</v>
      </c>
      <c r="BR128" s="22">
        <f>COUNTIF(Reporte_Consolidación_2022___Copy[[#This Row],[Estado Encuesta Estudiantes]],"Realizada")</f>
        <v>1</v>
      </c>
      <c r="BS128" s="22">
        <f>COUNTIF(Reporte_Consolidación_2022___Copy[[#This Row],[Estado Infraestructura]],"Realizada")</f>
        <v>1</v>
      </c>
      <c r="BT128" s="22">
        <f>COUNTIF(Reporte_Consolidación_2022___Copy[[#This Row],[Estado Entrevista Líder Área Informática]],"Realizada")</f>
        <v>1</v>
      </c>
      <c r="BU128" s="22">
        <f>IF(Reporte_Consolidación_2022___Copy[[#This Row],[Estado Obs Aula]]="Realizada",1,IF(Reporte_Consolidación_2022___Copy[[#This Row],[Estado Obs Aula]]="NO aplica fichas",1,0))</f>
        <v>1</v>
      </c>
      <c r="BV128" s="22">
        <f>COUNTIF(Reporte_Consolidación_2022___Copy[[#This Row],[Estado Recolección Documental]],"Realizada")</f>
        <v>1</v>
      </c>
      <c r="BX128" s="7">
        <f>COUNTIF(Reporte_Consolidación_2022___Copy[[#This Row],[Nombre Coordinadora]:[Estado Recolección Documental]],"Realizada")</f>
        <v>11</v>
      </c>
      <c r="BY128" s="9">
        <f t="shared" si="1"/>
        <v>0.91666666666666663</v>
      </c>
      <c r="BZ128" s="7">
        <f>IF(Reporte_Consolidación_2022___Copy[[#This Row],[Fecha Visita Día 1]]&gt;=DATE(2022,6,22),1,IF(Reporte_Consolidación_2022___Copy[[#This Row],[Fecha Visita Día 1]]="",2,0))</f>
        <v>0</v>
      </c>
      <c r="CA128" s="7">
        <f>IF(Reporte_Consolidación_2022___Copy[[#This Row],[Fecha Visita Día 2]]&gt;=DATE(2022,6,22),1,IF(Reporte_Consolidación_2022___Copy[[#This Row],[Fecha Visita Día 2]]="",2,0))</f>
        <v>0</v>
      </c>
    </row>
    <row r="129" spans="1:79" x14ac:dyDescent="0.2">
      <c r="A129" s="1" t="s">
        <v>681</v>
      </c>
      <c r="B129" s="1" t="s">
        <v>49</v>
      </c>
      <c r="C129" s="1" t="s">
        <v>348</v>
      </c>
      <c r="D129" s="1" t="s">
        <v>50</v>
      </c>
      <c r="E129" s="1" t="s">
        <v>349</v>
      </c>
      <c r="F129" s="1" t="s">
        <v>353</v>
      </c>
      <c r="G129" s="6">
        <v>108758800429</v>
      </c>
      <c r="H129">
        <v>9</v>
      </c>
      <c r="I129" s="4">
        <v>44669</v>
      </c>
      <c r="J129" s="5">
        <v>0.39583333333333326</v>
      </c>
      <c r="K129" s="1" t="s">
        <v>0</v>
      </c>
      <c r="L129" s="1" t="s">
        <v>351</v>
      </c>
      <c r="M129" s="4">
        <v>44676</v>
      </c>
      <c r="N129" s="4">
        <v>44686</v>
      </c>
      <c r="O129" s="1"/>
      <c r="P129" s="4">
        <v>44676</v>
      </c>
      <c r="Q129" s="1" t="s">
        <v>0</v>
      </c>
      <c r="R129" s="4">
        <v>44686</v>
      </c>
      <c r="S129" s="1" t="s">
        <v>0</v>
      </c>
      <c r="T129" s="4">
        <v>44686</v>
      </c>
      <c r="U129" s="1" t="s">
        <v>0</v>
      </c>
      <c r="V129" s="4">
        <v>44686</v>
      </c>
      <c r="W129" s="1" t="s">
        <v>0</v>
      </c>
      <c r="X129" s="4">
        <v>44686</v>
      </c>
      <c r="Y129" s="1" t="s">
        <v>0</v>
      </c>
      <c r="Z129" s="4">
        <v>44686</v>
      </c>
      <c r="AA129" s="1" t="s">
        <v>0</v>
      </c>
      <c r="AB129" s="4">
        <v>44686</v>
      </c>
      <c r="AC129" s="1" t="s">
        <v>0</v>
      </c>
      <c r="AD129" s="4">
        <v>44686</v>
      </c>
      <c r="AE129" s="1" t="s">
        <v>0</v>
      </c>
      <c r="AF129" s="4">
        <v>44686</v>
      </c>
      <c r="AG129" s="1" t="s">
        <v>0</v>
      </c>
      <c r="AH129" s="4"/>
      <c r="AI129" s="1" t="s">
        <v>654</v>
      </c>
      <c r="AJ129" s="4">
        <v>44686</v>
      </c>
      <c r="AK129" s="1" t="s">
        <v>0</v>
      </c>
      <c r="AL129" s="1" t="s">
        <v>363</v>
      </c>
      <c r="AM129" s="1" t="s">
        <v>352</v>
      </c>
      <c r="AN129" s="5">
        <v>44706.525000000001</v>
      </c>
      <c r="AO129" s="1" t="s">
        <v>933</v>
      </c>
      <c r="AP129" s="1"/>
      <c r="AQ129" s="1" t="s">
        <v>639</v>
      </c>
      <c r="AR129" s="1" t="s">
        <v>27</v>
      </c>
      <c r="AS129" t="s">
        <v>639</v>
      </c>
      <c r="AT129" s="1" t="s">
        <v>27</v>
      </c>
      <c r="AU129" t="s">
        <v>639</v>
      </c>
      <c r="AV129">
        <v>129</v>
      </c>
      <c r="AW129" t="s">
        <v>639</v>
      </c>
      <c r="AX129">
        <v>38</v>
      </c>
      <c r="AY129" t="s">
        <v>639</v>
      </c>
      <c r="AZ129" s="1" t="s">
        <v>27</v>
      </c>
      <c r="BA129" t="s">
        <v>639</v>
      </c>
      <c r="BB129" s="1" t="s">
        <v>27</v>
      </c>
      <c r="BC129" t="s">
        <v>639</v>
      </c>
      <c r="BF129" t="s">
        <v>1050</v>
      </c>
      <c r="BG129" s="1" t="s">
        <v>352</v>
      </c>
      <c r="BH129" s="5">
        <v>44701.404166666667</v>
      </c>
      <c r="BI129" s="1" t="s">
        <v>49</v>
      </c>
      <c r="BJ129" s="5">
        <v>44707.446527777778</v>
      </c>
      <c r="BK129" s="22">
        <f>COUNTIF(Reporte_Consolidación_2022___Copy[[#This Row],[Estado llamada]],"Realizada")</f>
        <v>1</v>
      </c>
      <c r="BL129" s="22">
        <f>COUNTIF(Reporte_Consolidación_2022___Copy[[#This Row],[Estado RID]],"Realizada")</f>
        <v>1</v>
      </c>
      <c r="BM129" s="22">
        <f>COUNTIF(Reporte_Consolidación_2022___Copy[[#This Row],[Estado Encuesta Directivos]],"Realizada")</f>
        <v>1</v>
      </c>
      <c r="BN129" s="22">
        <f>COUNTIF(Reporte_Consolidación_2022___Copy[[#This Row],[Estado PPT Programa Directivos]],"Realizada")</f>
        <v>1</v>
      </c>
      <c r="BO129" s="22">
        <f>COUNTIF(Reporte_Consolidación_2022___Copy[[#This Row],[Estado PPT Programa Docentes]],"Realizada")</f>
        <v>1</v>
      </c>
      <c r="BP129" s="22">
        <f>COUNTIF(Reporte_Consolidación_2022___Copy[[#This Row],[Estado Encuesta Docentes]],"Realizada")</f>
        <v>1</v>
      </c>
      <c r="BQ129" s="22">
        <f>COUNTIF(Reporte_Consolidación_2022___Copy[[#This Row],[Estado Taller PC Docentes]],"Realizada")</f>
        <v>1</v>
      </c>
      <c r="BR129" s="22">
        <f>COUNTIF(Reporte_Consolidación_2022___Copy[[#This Row],[Estado Encuesta Estudiantes]],"Realizada")</f>
        <v>1</v>
      </c>
      <c r="BS129" s="22">
        <f>COUNTIF(Reporte_Consolidación_2022___Copy[[#This Row],[Estado Infraestructura]],"Realizada")</f>
        <v>1</v>
      </c>
      <c r="BT129" s="22">
        <f>COUNTIF(Reporte_Consolidación_2022___Copy[[#This Row],[Estado Entrevista Líder Área Informática]],"Realizada")</f>
        <v>1</v>
      </c>
      <c r="BU129" s="22">
        <f>IF(Reporte_Consolidación_2022___Copy[[#This Row],[Estado Obs Aula]]="Realizada",1,IF(Reporte_Consolidación_2022___Copy[[#This Row],[Estado Obs Aula]]="NO aplica fichas",1,0))</f>
        <v>1</v>
      </c>
      <c r="BV129" s="22">
        <f>COUNTIF(Reporte_Consolidación_2022___Copy[[#This Row],[Estado Recolección Documental]],"Realizada")</f>
        <v>1</v>
      </c>
      <c r="BX129" s="7">
        <f>COUNTIF(Reporte_Consolidación_2022___Copy[[#This Row],[Nombre Coordinadora]:[Estado Recolección Documental]],"Realizada")</f>
        <v>11</v>
      </c>
      <c r="BY129" s="9">
        <f t="shared" si="1"/>
        <v>0.91666666666666663</v>
      </c>
      <c r="BZ129" s="7">
        <f>IF(Reporte_Consolidación_2022___Copy[[#This Row],[Fecha Visita Día 1]]&gt;=DATE(2022,6,22),1,IF(Reporte_Consolidación_2022___Copy[[#This Row],[Fecha Visita Día 1]]="",2,0))</f>
        <v>0</v>
      </c>
      <c r="CA129" s="7">
        <f>IF(Reporte_Consolidación_2022___Copy[[#This Row],[Fecha Visita Día 2]]&gt;=DATE(2022,6,22),1,IF(Reporte_Consolidación_2022___Copy[[#This Row],[Fecha Visita Día 2]]="",2,0))</f>
        <v>0</v>
      </c>
    </row>
    <row r="130" spans="1:79" x14ac:dyDescent="0.2">
      <c r="A130" s="1" t="s">
        <v>681</v>
      </c>
      <c r="B130" s="1" t="s">
        <v>49</v>
      </c>
      <c r="C130" s="1" t="s">
        <v>348</v>
      </c>
      <c r="D130" s="1" t="s">
        <v>50</v>
      </c>
      <c r="E130" s="1" t="s">
        <v>349</v>
      </c>
      <c r="F130" s="1" t="s">
        <v>354</v>
      </c>
      <c r="G130" s="6">
        <v>108758000988</v>
      </c>
      <c r="H130">
        <v>10</v>
      </c>
      <c r="I130" s="4">
        <v>44669</v>
      </c>
      <c r="J130" s="5">
        <v>0.41666666666666674</v>
      </c>
      <c r="K130" s="1" t="s">
        <v>0</v>
      </c>
      <c r="L130" s="1" t="s">
        <v>351</v>
      </c>
      <c r="M130" s="4">
        <v>44672</v>
      </c>
      <c r="N130" s="4">
        <v>44677</v>
      </c>
      <c r="O130" s="1" t="s">
        <v>355</v>
      </c>
      <c r="P130" s="4">
        <v>44672</v>
      </c>
      <c r="Q130" s="1" t="s">
        <v>0</v>
      </c>
      <c r="R130" s="4">
        <v>44677</v>
      </c>
      <c r="S130" s="1" t="s">
        <v>0</v>
      </c>
      <c r="T130" s="4">
        <v>44677</v>
      </c>
      <c r="U130" s="1" t="s">
        <v>0</v>
      </c>
      <c r="V130" s="4">
        <v>44677</v>
      </c>
      <c r="W130" s="1" t="s">
        <v>0</v>
      </c>
      <c r="X130" s="4">
        <v>44677</v>
      </c>
      <c r="Y130" s="1" t="s">
        <v>0</v>
      </c>
      <c r="Z130" s="4">
        <v>44677</v>
      </c>
      <c r="AA130" s="1" t="s">
        <v>0</v>
      </c>
      <c r="AB130" s="4">
        <v>44678</v>
      </c>
      <c r="AC130" s="1" t="s">
        <v>0</v>
      </c>
      <c r="AD130" s="4">
        <v>44677</v>
      </c>
      <c r="AE130" s="1" t="s">
        <v>0</v>
      </c>
      <c r="AF130" s="4">
        <v>44677</v>
      </c>
      <c r="AG130" s="1" t="s">
        <v>0</v>
      </c>
      <c r="AH130" s="4"/>
      <c r="AI130" s="1" t="s">
        <v>654</v>
      </c>
      <c r="AJ130" s="4">
        <v>44677</v>
      </c>
      <c r="AK130" s="1" t="s">
        <v>0</v>
      </c>
      <c r="AL130" s="1" t="s">
        <v>363</v>
      </c>
      <c r="AM130" s="1" t="s">
        <v>352</v>
      </c>
      <c r="AN130" s="5">
        <v>44706.504166666666</v>
      </c>
      <c r="AO130" s="1" t="s">
        <v>879</v>
      </c>
      <c r="AP130" s="1"/>
      <c r="AQ130" s="1" t="s">
        <v>639</v>
      </c>
      <c r="AR130" s="1" t="s">
        <v>27</v>
      </c>
      <c r="AS130" t="s">
        <v>639</v>
      </c>
      <c r="AT130" s="1" t="s">
        <v>27</v>
      </c>
      <c r="AU130" t="s">
        <v>639</v>
      </c>
      <c r="AV130">
        <v>111</v>
      </c>
      <c r="AW130" t="s">
        <v>639</v>
      </c>
      <c r="AX130">
        <v>49</v>
      </c>
      <c r="AY130" t="s">
        <v>639</v>
      </c>
      <c r="AZ130" s="1" t="s">
        <v>27</v>
      </c>
      <c r="BA130" t="s">
        <v>639</v>
      </c>
      <c r="BB130" s="1" t="s">
        <v>27</v>
      </c>
      <c r="BC130" t="s">
        <v>639</v>
      </c>
      <c r="BF130" t="s">
        <v>1051</v>
      </c>
      <c r="BG130" s="1" t="s">
        <v>352</v>
      </c>
      <c r="BH130" s="5">
        <v>44701.477777777778</v>
      </c>
      <c r="BI130" s="1" t="s">
        <v>49</v>
      </c>
      <c r="BJ130" s="5">
        <v>44707.447222222225</v>
      </c>
      <c r="BK130" s="22">
        <f>COUNTIF(Reporte_Consolidación_2022___Copy[[#This Row],[Estado llamada]],"Realizada")</f>
        <v>1</v>
      </c>
      <c r="BL130" s="22">
        <f>COUNTIF(Reporte_Consolidación_2022___Copy[[#This Row],[Estado RID]],"Realizada")</f>
        <v>1</v>
      </c>
      <c r="BM130" s="22">
        <f>COUNTIF(Reporte_Consolidación_2022___Copy[[#This Row],[Estado Encuesta Directivos]],"Realizada")</f>
        <v>1</v>
      </c>
      <c r="BN130" s="22">
        <f>COUNTIF(Reporte_Consolidación_2022___Copy[[#This Row],[Estado PPT Programa Directivos]],"Realizada")</f>
        <v>1</v>
      </c>
      <c r="BO130" s="22">
        <f>COUNTIF(Reporte_Consolidación_2022___Copy[[#This Row],[Estado PPT Programa Docentes]],"Realizada")</f>
        <v>1</v>
      </c>
      <c r="BP130" s="22">
        <f>COUNTIF(Reporte_Consolidación_2022___Copy[[#This Row],[Estado Encuesta Docentes]],"Realizada")</f>
        <v>1</v>
      </c>
      <c r="BQ130" s="22">
        <f>COUNTIF(Reporte_Consolidación_2022___Copy[[#This Row],[Estado Taller PC Docentes]],"Realizada")</f>
        <v>1</v>
      </c>
      <c r="BR130" s="22">
        <f>COUNTIF(Reporte_Consolidación_2022___Copy[[#This Row],[Estado Encuesta Estudiantes]],"Realizada")</f>
        <v>1</v>
      </c>
      <c r="BS130" s="22">
        <f>COUNTIF(Reporte_Consolidación_2022___Copy[[#This Row],[Estado Infraestructura]],"Realizada")</f>
        <v>1</v>
      </c>
      <c r="BT130" s="22">
        <f>COUNTIF(Reporte_Consolidación_2022___Copy[[#This Row],[Estado Entrevista Líder Área Informática]],"Realizada")</f>
        <v>1</v>
      </c>
      <c r="BU130" s="22">
        <f>IF(Reporte_Consolidación_2022___Copy[[#This Row],[Estado Obs Aula]]="Realizada",1,IF(Reporte_Consolidación_2022___Copy[[#This Row],[Estado Obs Aula]]="NO aplica fichas",1,0))</f>
        <v>1</v>
      </c>
      <c r="BV130" s="22">
        <f>COUNTIF(Reporte_Consolidación_2022___Copy[[#This Row],[Estado Recolección Documental]],"Realizada")</f>
        <v>1</v>
      </c>
      <c r="BX130" s="7">
        <f>COUNTIF(Reporte_Consolidación_2022___Copy[[#This Row],[Nombre Coordinadora]:[Estado Recolección Documental]],"Realizada")</f>
        <v>11</v>
      </c>
      <c r="BY130" s="9">
        <f t="shared" si="1"/>
        <v>0.91666666666666663</v>
      </c>
      <c r="BZ130" s="7">
        <f>IF(Reporte_Consolidación_2022___Copy[[#This Row],[Fecha Visita Día 1]]&gt;=DATE(2022,6,22),1,IF(Reporte_Consolidación_2022___Copy[[#This Row],[Fecha Visita Día 1]]="",2,0))</f>
        <v>0</v>
      </c>
      <c r="CA130" s="7">
        <f>IF(Reporte_Consolidación_2022___Copy[[#This Row],[Fecha Visita Día 2]]&gt;=DATE(2022,6,22),1,IF(Reporte_Consolidación_2022___Copy[[#This Row],[Fecha Visita Día 2]]="",2,0))</f>
        <v>0</v>
      </c>
    </row>
    <row r="131" spans="1:79" x14ac:dyDescent="0.2">
      <c r="A131" s="1" t="s">
        <v>681</v>
      </c>
      <c r="B131" s="1" t="s">
        <v>49</v>
      </c>
      <c r="C131" s="1" t="s">
        <v>348</v>
      </c>
      <c r="D131" s="1" t="s">
        <v>50</v>
      </c>
      <c r="E131" s="1" t="s">
        <v>349</v>
      </c>
      <c r="F131" s="1" t="s">
        <v>356</v>
      </c>
      <c r="G131" s="6">
        <v>108758000058</v>
      </c>
      <c r="H131">
        <v>11</v>
      </c>
      <c r="I131" s="4">
        <v>44669</v>
      </c>
      <c r="J131" s="5">
        <v>0.4375</v>
      </c>
      <c r="K131" s="1" t="s">
        <v>0</v>
      </c>
      <c r="L131" s="1" t="s">
        <v>351</v>
      </c>
      <c r="M131" s="4">
        <v>44679</v>
      </c>
      <c r="N131" s="4">
        <v>44680</v>
      </c>
      <c r="O131" s="1" t="s">
        <v>655</v>
      </c>
      <c r="P131" s="4">
        <v>44672</v>
      </c>
      <c r="Q131" s="1" t="s">
        <v>0</v>
      </c>
      <c r="R131" s="4">
        <v>44684</v>
      </c>
      <c r="S131" s="1" t="s">
        <v>0</v>
      </c>
      <c r="T131" s="4">
        <v>44672</v>
      </c>
      <c r="U131" s="1" t="s">
        <v>0</v>
      </c>
      <c r="V131" s="4">
        <v>44684</v>
      </c>
      <c r="W131" s="1" t="s">
        <v>0</v>
      </c>
      <c r="X131" s="4">
        <v>44684</v>
      </c>
      <c r="Y131" s="1" t="s">
        <v>0</v>
      </c>
      <c r="Z131" s="4">
        <v>44684</v>
      </c>
      <c r="AA131" s="1" t="s">
        <v>0</v>
      </c>
      <c r="AB131" s="4">
        <v>44684</v>
      </c>
      <c r="AC131" s="1" t="s">
        <v>0</v>
      </c>
      <c r="AD131" s="4">
        <v>44684</v>
      </c>
      <c r="AE131" s="1" t="s">
        <v>0</v>
      </c>
      <c r="AF131" s="4">
        <v>44684</v>
      </c>
      <c r="AG131" s="1" t="s">
        <v>0</v>
      </c>
      <c r="AH131" s="4"/>
      <c r="AI131" s="1" t="s">
        <v>654</v>
      </c>
      <c r="AJ131" s="4">
        <v>44684</v>
      </c>
      <c r="AK131" s="1" t="s">
        <v>0</v>
      </c>
      <c r="AL131" s="1" t="s">
        <v>363</v>
      </c>
      <c r="AM131" s="1" t="s">
        <v>352</v>
      </c>
      <c r="AN131" s="5">
        <v>44685.320138888892</v>
      </c>
      <c r="AO131" s="1" t="s">
        <v>935</v>
      </c>
      <c r="AP131" s="1"/>
      <c r="AQ131" s="1" t="s">
        <v>639</v>
      </c>
      <c r="AR131" s="1" t="s">
        <v>27</v>
      </c>
      <c r="AS131" t="s">
        <v>639</v>
      </c>
      <c r="AT131" s="1" t="s">
        <v>27</v>
      </c>
      <c r="AU131" t="s">
        <v>639</v>
      </c>
      <c r="AV131">
        <v>107</v>
      </c>
      <c r="AW131" t="s">
        <v>639</v>
      </c>
      <c r="AX131">
        <v>64</v>
      </c>
      <c r="AY131" t="s">
        <v>639</v>
      </c>
      <c r="AZ131" s="1" t="s">
        <v>27</v>
      </c>
      <c r="BA131" t="s">
        <v>639</v>
      </c>
      <c r="BB131" s="1" t="s">
        <v>27</v>
      </c>
      <c r="BC131" t="s">
        <v>639</v>
      </c>
      <c r="BF131" t="s">
        <v>934</v>
      </c>
      <c r="BG131" s="1" t="s">
        <v>49</v>
      </c>
      <c r="BH131" s="5">
        <v>44722.820138888892</v>
      </c>
      <c r="BI131" s="1" t="s">
        <v>49</v>
      </c>
      <c r="BJ131" s="5">
        <v>44706.470138888886</v>
      </c>
      <c r="BK131" s="22">
        <f>COUNTIF(Reporte_Consolidación_2022___Copy[[#This Row],[Estado llamada]],"Realizada")</f>
        <v>1</v>
      </c>
      <c r="BL131" s="22">
        <f>COUNTIF(Reporte_Consolidación_2022___Copy[[#This Row],[Estado RID]],"Realizada")</f>
        <v>1</v>
      </c>
      <c r="BM131" s="22">
        <f>COUNTIF(Reporte_Consolidación_2022___Copy[[#This Row],[Estado Encuesta Directivos]],"Realizada")</f>
        <v>1</v>
      </c>
      <c r="BN131" s="22">
        <f>COUNTIF(Reporte_Consolidación_2022___Copy[[#This Row],[Estado PPT Programa Directivos]],"Realizada")</f>
        <v>1</v>
      </c>
      <c r="BO131" s="22">
        <f>COUNTIF(Reporte_Consolidación_2022___Copy[[#This Row],[Estado PPT Programa Docentes]],"Realizada")</f>
        <v>1</v>
      </c>
      <c r="BP131" s="22">
        <f>COUNTIF(Reporte_Consolidación_2022___Copy[[#This Row],[Estado Encuesta Docentes]],"Realizada")</f>
        <v>1</v>
      </c>
      <c r="BQ131" s="22">
        <f>COUNTIF(Reporte_Consolidación_2022___Copy[[#This Row],[Estado Taller PC Docentes]],"Realizada")</f>
        <v>1</v>
      </c>
      <c r="BR131" s="22">
        <f>COUNTIF(Reporte_Consolidación_2022___Copy[[#This Row],[Estado Encuesta Estudiantes]],"Realizada")</f>
        <v>1</v>
      </c>
      <c r="BS131" s="22">
        <f>COUNTIF(Reporte_Consolidación_2022___Copy[[#This Row],[Estado Infraestructura]],"Realizada")</f>
        <v>1</v>
      </c>
      <c r="BT131" s="22">
        <f>COUNTIF(Reporte_Consolidación_2022___Copy[[#This Row],[Estado Entrevista Líder Área Informática]],"Realizada")</f>
        <v>1</v>
      </c>
      <c r="BU131" s="22">
        <f>IF(Reporte_Consolidación_2022___Copy[[#This Row],[Estado Obs Aula]]="Realizada",1,IF(Reporte_Consolidación_2022___Copy[[#This Row],[Estado Obs Aula]]="NO aplica fichas",1,0))</f>
        <v>1</v>
      </c>
      <c r="BV131" s="22">
        <f>COUNTIF(Reporte_Consolidación_2022___Copy[[#This Row],[Estado Recolección Documental]],"Realizada")</f>
        <v>1</v>
      </c>
      <c r="BX131" s="7">
        <f>COUNTIF(Reporte_Consolidación_2022___Copy[[#This Row],[Nombre Coordinadora]:[Estado Recolección Documental]],"Realizada")</f>
        <v>11</v>
      </c>
      <c r="BY131" s="9">
        <f t="shared" ref="BY131:BY194" si="2">BX131/12</f>
        <v>0.91666666666666663</v>
      </c>
      <c r="BZ131" s="7">
        <f>IF(Reporte_Consolidación_2022___Copy[[#This Row],[Fecha Visita Día 1]]&gt;=DATE(2022,6,22),1,IF(Reporte_Consolidación_2022___Copy[[#This Row],[Fecha Visita Día 1]]="",2,0))</f>
        <v>0</v>
      </c>
      <c r="CA131" s="7">
        <f>IF(Reporte_Consolidación_2022___Copy[[#This Row],[Fecha Visita Día 2]]&gt;=DATE(2022,6,22),1,IF(Reporte_Consolidación_2022___Copy[[#This Row],[Fecha Visita Día 2]]="",2,0))</f>
        <v>0</v>
      </c>
    </row>
    <row r="132" spans="1:79" x14ac:dyDescent="0.2">
      <c r="A132" s="1" t="s">
        <v>681</v>
      </c>
      <c r="B132" s="1" t="s">
        <v>49</v>
      </c>
      <c r="C132" s="1" t="s">
        <v>348</v>
      </c>
      <c r="D132" s="1" t="s">
        <v>50</v>
      </c>
      <c r="E132" s="1" t="s">
        <v>349</v>
      </c>
      <c r="F132" s="1" t="s">
        <v>357</v>
      </c>
      <c r="G132" s="6">
        <v>108758000546</v>
      </c>
      <c r="H132">
        <v>12</v>
      </c>
      <c r="I132" s="4">
        <v>44671</v>
      </c>
      <c r="J132" s="5">
        <v>0.58333333333333326</v>
      </c>
      <c r="K132" s="1" t="s">
        <v>0</v>
      </c>
      <c r="L132" s="1" t="s">
        <v>351</v>
      </c>
      <c r="M132" s="4">
        <v>44685</v>
      </c>
      <c r="N132" s="4">
        <v>44685</v>
      </c>
      <c r="O132" s="1"/>
      <c r="P132" s="4">
        <v>44676</v>
      </c>
      <c r="Q132" s="1" t="s">
        <v>0</v>
      </c>
      <c r="R132" s="4">
        <v>44685</v>
      </c>
      <c r="S132" s="1" t="s">
        <v>0</v>
      </c>
      <c r="T132" s="4">
        <v>44676</v>
      </c>
      <c r="U132" s="1" t="s">
        <v>0</v>
      </c>
      <c r="V132" s="4">
        <v>44685</v>
      </c>
      <c r="W132" s="1" t="s">
        <v>0</v>
      </c>
      <c r="X132" s="4">
        <v>44685</v>
      </c>
      <c r="Y132" s="1" t="s">
        <v>0</v>
      </c>
      <c r="Z132" s="4">
        <v>44685</v>
      </c>
      <c r="AA132" s="1" t="s">
        <v>0</v>
      </c>
      <c r="AB132" s="4">
        <v>44685</v>
      </c>
      <c r="AC132" s="1" t="s">
        <v>0</v>
      </c>
      <c r="AD132" s="4">
        <v>44685</v>
      </c>
      <c r="AE132" s="1" t="s">
        <v>0</v>
      </c>
      <c r="AF132" s="4">
        <v>44685</v>
      </c>
      <c r="AG132" s="1" t="s">
        <v>0</v>
      </c>
      <c r="AH132" s="4"/>
      <c r="AI132" s="1" t="s">
        <v>654</v>
      </c>
      <c r="AJ132" s="4">
        <v>44685</v>
      </c>
      <c r="AK132" s="1" t="s">
        <v>0</v>
      </c>
      <c r="AL132" s="1" t="s">
        <v>363</v>
      </c>
      <c r="AM132" s="1" t="s">
        <v>352</v>
      </c>
      <c r="AN132" s="5">
        <v>44690.36041666667</v>
      </c>
      <c r="AO132" s="1" t="s">
        <v>936</v>
      </c>
      <c r="AP132" s="1"/>
      <c r="AQ132" s="1" t="s">
        <v>639</v>
      </c>
      <c r="AR132" s="1" t="s">
        <v>27</v>
      </c>
      <c r="AS132" t="s">
        <v>639</v>
      </c>
      <c r="AT132" s="1" t="s">
        <v>27</v>
      </c>
      <c r="AU132" t="s">
        <v>639</v>
      </c>
      <c r="AV132">
        <v>137</v>
      </c>
      <c r="AW132" t="s">
        <v>639</v>
      </c>
      <c r="AX132">
        <v>19</v>
      </c>
      <c r="AY132" t="s">
        <v>639</v>
      </c>
      <c r="AZ132" s="1" t="s">
        <v>27</v>
      </c>
      <c r="BA132" t="s">
        <v>639</v>
      </c>
      <c r="BB132" s="1" t="s">
        <v>27</v>
      </c>
      <c r="BC132" t="s">
        <v>639</v>
      </c>
      <c r="BF132" t="s">
        <v>934</v>
      </c>
      <c r="BG132" s="1" t="s">
        <v>49</v>
      </c>
      <c r="BH132" s="5">
        <v>44722.820138888892</v>
      </c>
      <c r="BI132" s="1" t="s">
        <v>49</v>
      </c>
      <c r="BJ132" s="5">
        <v>44706.470138888886</v>
      </c>
      <c r="BK132" s="22">
        <f>COUNTIF(Reporte_Consolidación_2022___Copy[[#This Row],[Estado llamada]],"Realizada")</f>
        <v>1</v>
      </c>
      <c r="BL132" s="22">
        <f>COUNTIF(Reporte_Consolidación_2022___Copy[[#This Row],[Estado RID]],"Realizada")</f>
        <v>1</v>
      </c>
      <c r="BM132" s="22">
        <f>COUNTIF(Reporte_Consolidación_2022___Copy[[#This Row],[Estado Encuesta Directivos]],"Realizada")</f>
        <v>1</v>
      </c>
      <c r="BN132" s="22">
        <f>COUNTIF(Reporte_Consolidación_2022___Copy[[#This Row],[Estado PPT Programa Directivos]],"Realizada")</f>
        <v>1</v>
      </c>
      <c r="BO132" s="22">
        <f>COUNTIF(Reporte_Consolidación_2022___Copy[[#This Row],[Estado PPT Programa Docentes]],"Realizada")</f>
        <v>1</v>
      </c>
      <c r="BP132" s="22">
        <f>COUNTIF(Reporte_Consolidación_2022___Copy[[#This Row],[Estado Encuesta Docentes]],"Realizada")</f>
        <v>1</v>
      </c>
      <c r="BQ132" s="22">
        <f>COUNTIF(Reporte_Consolidación_2022___Copy[[#This Row],[Estado Taller PC Docentes]],"Realizada")</f>
        <v>1</v>
      </c>
      <c r="BR132" s="22">
        <f>COUNTIF(Reporte_Consolidación_2022___Copy[[#This Row],[Estado Encuesta Estudiantes]],"Realizada")</f>
        <v>1</v>
      </c>
      <c r="BS132" s="22">
        <f>COUNTIF(Reporte_Consolidación_2022___Copy[[#This Row],[Estado Infraestructura]],"Realizada")</f>
        <v>1</v>
      </c>
      <c r="BT132" s="22">
        <f>COUNTIF(Reporte_Consolidación_2022___Copy[[#This Row],[Estado Entrevista Líder Área Informática]],"Realizada")</f>
        <v>1</v>
      </c>
      <c r="BU132" s="22">
        <f>IF(Reporte_Consolidación_2022___Copy[[#This Row],[Estado Obs Aula]]="Realizada",1,IF(Reporte_Consolidación_2022___Copy[[#This Row],[Estado Obs Aula]]="NO aplica fichas",1,0))</f>
        <v>1</v>
      </c>
      <c r="BV132" s="22">
        <f>COUNTIF(Reporte_Consolidación_2022___Copy[[#This Row],[Estado Recolección Documental]],"Realizada")</f>
        <v>1</v>
      </c>
      <c r="BX132" s="7">
        <f>COUNTIF(Reporte_Consolidación_2022___Copy[[#This Row],[Nombre Coordinadora]:[Estado Recolección Documental]],"Realizada")</f>
        <v>11</v>
      </c>
      <c r="BY132" s="9">
        <f t="shared" si="2"/>
        <v>0.91666666666666663</v>
      </c>
      <c r="BZ132" s="7">
        <f>IF(Reporte_Consolidación_2022___Copy[[#This Row],[Fecha Visita Día 1]]&gt;=DATE(2022,6,22),1,IF(Reporte_Consolidación_2022___Copy[[#This Row],[Fecha Visita Día 1]]="",2,0))</f>
        <v>0</v>
      </c>
      <c r="CA132" s="7">
        <f>IF(Reporte_Consolidación_2022___Copy[[#This Row],[Fecha Visita Día 2]]&gt;=DATE(2022,6,22),1,IF(Reporte_Consolidación_2022___Copy[[#This Row],[Fecha Visita Día 2]]="",2,0))</f>
        <v>0</v>
      </c>
    </row>
    <row r="133" spans="1:79" x14ac:dyDescent="0.2">
      <c r="A133" s="1" t="s">
        <v>681</v>
      </c>
      <c r="B133" s="1" t="s">
        <v>49</v>
      </c>
      <c r="C133" s="1" t="s">
        <v>348</v>
      </c>
      <c r="D133" s="1" t="s">
        <v>50</v>
      </c>
      <c r="E133" s="1" t="s">
        <v>349</v>
      </c>
      <c r="F133" s="1" t="s">
        <v>358</v>
      </c>
      <c r="G133" s="6">
        <v>108758000015</v>
      </c>
      <c r="H133">
        <v>13</v>
      </c>
      <c r="I133" s="4">
        <v>44671</v>
      </c>
      <c r="J133" s="5">
        <v>0.60416666666666674</v>
      </c>
      <c r="K133" s="1" t="s">
        <v>0</v>
      </c>
      <c r="L133" s="1" t="s">
        <v>351</v>
      </c>
      <c r="M133" s="4">
        <v>44676</v>
      </c>
      <c r="N133" s="4">
        <v>44697</v>
      </c>
      <c r="O133" s="1" t="s">
        <v>880</v>
      </c>
      <c r="P133" s="4">
        <v>44676</v>
      </c>
      <c r="Q133" s="1" t="s">
        <v>0</v>
      </c>
      <c r="R133" s="4">
        <v>44676</v>
      </c>
      <c r="S133" s="1" t="s">
        <v>0</v>
      </c>
      <c r="T133" s="4">
        <v>44697</v>
      </c>
      <c r="U133" s="1" t="s">
        <v>0</v>
      </c>
      <c r="V133" s="4">
        <v>44697</v>
      </c>
      <c r="W133" s="1" t="s">
        <v>0</v>
      </c>
      <c r="X133" s="4">
        <v>44697</v>
      </c>
      <c r="Y133" s="1" t="s">
        <v>0</v>
      </c>
      <c r="Z133" s="4">
        <v>44697</v>
      </c>
      <c r="AA133" s="1" t="s">
        <v>0</v>
      </c>
      <c r="AB133" s="4">
        <v>44697</v>
      </c>
      <c r="AC133" s="1" t="s">
        <v>0</v>
      </c>
      <c r="AD133" s="4">
        <v>44693</v>
      </c>
      <c r="AE133" s="1" t="s">
        <v>0</v>
      </c>
      <c r="AF133" s="4">
        <v>44693</v>
      </c>
      <c r="AG133" s="1" t="s">
        <v>0</v>
      </c>
      <c r="AH133" s="4"/>
      <c r="AI133" s="1" t="s">
        <v>654</v>
      </c>
      <c r="AJ133" s="4">
        <v>44697</v>
      </c>
      <c r="AK133" s="1" t="s">
        <v>0</v>
      </c>
      <c r="AL133" s="1" t="s">
        <v>363</v>
      </c>
      <c r="AM133" s="1" t="s">
        <v>352</v>
      </c>
      <c r="AN133" s="5">
        <v>44706.592361111114</v>
      </c>
      <c r="AO133" s="1" t="s">
        <v>937</v>
      </c>
      <c r="AP133" s="1"/>
      <c r="AQ133" s="1" t="s">
        <v>639</v>
      </c>
      <c r="AR133" s="1" t="s">
        <v>27</v>
      </c>
      <c r="AS133" t="s">
        <v>639</v>
      </c>
      <c r="AT133" s="1" t="s">
        <v>27</v>
      </c>
      <c r="AU133" t="s">
        <v>639</v>
      </c>
      <c r="AV133">
        <v>137</v>
      </c>
      <c r="AW133" t="s">
        <v>639</v>
      </c>
      <c r="AX133">
        <v>42</v>
      </c>
      <c r="AY133" t="s">
        <v>639</v>
      </c>
      <c r="AZ133" s="1" t="s">
        <v>27</v>
      </c>
      <c r="BA133" t="s">
        <v>639</v>
      </c>
      <c r="BB133" s="1" t="s">
        <v>27</v>
      </c>
      <c r="BC133" t="s">
        <v>639</v>
      </c>
      <c r="BF133" t="s">
        <v>1062</v>
      </c>
      <c r="BG133" s="1" t="s">
        <v>352</v>
      </c>
      <c r="BH133" s="5">
        <v>44721.340277777781</v>
      </c>
      <c r="BI133" s="1" t="s">
        <v>49</v>
      </c>
      <c r="BJ133" s="5">
        <v>44723.443055555559</v>
      </c>
      <c r="BK133" s="22">
        <f>COUNTIF(Reporte_Consolidación_2022___Copy[[#This Row],[Estado llamada]],"Realizada")</f>
        <v>1</v>
      </c>
      <c r="BL133" s="22">
        <f>COUNTIF(Reporte_Consolidación_2022___Copy[[#This Row],[Estado RID]],"Realizada")</f>
        <v>1</v>
      </c>
      <c r="BM133" s="22">
        <f>COUNTIF(Reporte_Consolidación_2022___Copy[[#This Row],[Estado Encuesta Directivos]],"Realizada")</f>
        <v>1</v>
      </c>
      <c r="BN133" s="22">
        <f>COUNTIF(Reporte_Consolidación_2022___Copy[[#This Row],[Estado PPT Programa Directivos]],"Realizada")</f>
        <v>1</v>
      </c>
      <c r="BO133" s="22">
        <f>COUNTIF(Reporte_Consolidación_2022___Copy[[#This Row],[Estado PPT Programa Docentes]],"Realizada")</f>
        <v>1</v>
      </c>
      <c r="BP133" s="22">
        <f>COUNTIF(Reporte_Consolidación_2022___Copy[[#This Row],[Estado Encuesta Docentes]],"Realizada")</f>
        <v>1</v>
      </c>
      <c r="BQ133" s="22">
        <f>COUNTIF(Reporte_Consolidación_2022___Copy[[#This Row],[Estado Taller PC Docentes]],"Realizada")</f>
        <v>1</v>
      </c>
      <c r="BR133" s="22">
        <f>COUNTIF(Reporte_Consolidación_2022___Copy[[#This Row],[Estado Encuesta Estudiantes]],"Realizada")</f>
        <v>1</v>
      </c>
      <c r="BS133" s="22">
        <f>COUNTIF(Reporte_Consolidación_2022___Copy[[#This Row],[Estado Infraestructura]],"Realizada")</f>
        <v>1</v>
      </c>
      <c r="BT133" s="22">
        <f>COUNTIF(Reporte_Consolidación_2022___Copy[[#This Row],[Estado Entrevista Líder Área Informática]],"Realizada")</f>
        <v>1</v>
      </c>
      <c r="BU133" s="22">
        <f>IF(Reporte_Consolidación_2022___Copy[[#This Row],[Estado Obs Aula]]="Realizada",1,IF(Reporte_Consolidación_2022___Copy[[#This Row],[Estado Obs Aula]]="NO aplica fichas",1,0))</f>
        <v>1</v>
      </c>
      <c r="BV133" s="22">
        <f>COUNTIF(Reporte_Consolidación_2022___Copy[[#This Row],[Estado Recolección Documental]],"Realizada")</f>
        <v>1</v>
      </c>
      <c r="BX133" s="7">
        <f>COUNTIF(Reporte_Consolidación_2022___Copy[[#This Row],[Nombre Coordinadora]:[Estado Recolección Documental]],"Realizada")</f>
        <v>11</v>
      </c>
      <c r="BY133" s="9">
        <f t="shared" si="2"/>
        <v>0.91666666666666663</v>
      </c>
      <c r="BZ133" s="7">
        <f>IF(Reporte_Consolidación_2022___Copy[[#This Row],[Fecha Visita Día 1]]&gt;=DATE(2022,6,22),1,IF(Reporte_Consolidación_2022___Copy[[#This Row],[Fecha Visita Día 1]]="",2,0))</f>
        <v>0</v>
      </c>
      <c r="CA133" s="7">
        <f>IF(Reporte_Consolidación_2022___Copy[[#This Row],[Fecha Visita Día 2]]&gt;=DATE(2022,6,22),1,IF(Reporte_Consolidación_2022___Copy[[#This Row],[Fecha Visita Día 2]]="",2,0))</f>
        <v>0</v>
      </c>
    </row>
    <row r="134" spans="1:79" x14ac:dyDescent="0.2">
      <c r="A134" s="1" t="s">
        <v>681</v>
      </c>
      <c r="B134" s="1" t="s">
        <v>49</v>
      </c>
      <c r="C134" s="1" t="s">
        <v>348</v>
      </c>
      <c r="D134" s="1" t="s">
        <v>50</v>
      </c>
      <c r="E134" s="1" t="s">
        <v>349</v>
      </c>
      <c r="F134" s="1" t="s">
        <v>359</v>
      </c>
      <c r="G134" s="6">
        <v>108758000112</v>
      </c>
      <c r="H134">
        <v>14</v>
      </c>
      <c r="I134" s="4">
        <v>44671</v>
      </c>
      <c r="J134" s="5">
        <v>0.625</v>
      </c>
      <c r="K134" s="1" t="s">
        <v>0</v>
      </c>
      <c r="L134" s="1" t="s">
        <v>351</v>
      </c>
      <c r="M134" s="4">
        <v>44683</v>
      </c>
      <c r="N134" s="4">
        <v>44683</v>
      </c>
      <c r="O134" s="1"/>
      <c r="P134" s="4">
        <v>44676</v>
      </c>
      <c r="Q134" s="1" t="s">
        <v>0</v>
      </c>
      <c r="R134" s="4">
        <v>44683</v>
      </c>
      <c r="S134" s="1" t="s">
        <v>0</v>
      </c>
      <c r="T134" s="4">
        <v>44676</v>
      </c>
      <c r="U134" s="1" t="s">
        <v>0</v>
      </c>
      <c r="V134" s="4">
        <v>44683</v>
      </c>
      <c r="W134" s="1" t="s">
        <v>0</v>
      </c>
      <c r="X134" s="4">
        <v>44683</v>
      </c>
      <c r="Y134" s="1" t="s">
        <v>0</v>
      </c>
      <c r="Z134" s="4">
        <v>44683</v>
      </c>
      <c r="AA134" s="1" t="s">
        <v>0</v>
      </c>
      <c r="AB134" s="4">
        <v>44683</v>
      </c>
      <c r="AC134" s="1" t="s">
        <v>0</v>
      </c>
      <c r="AD134" s="4">
        <v>44683</v>
      </c>
      <c r="AE134" s="1" t="s">
        <v>0</v>
      </c>
      <c r="AF134" s="4">
        <v>44683</v>
      </c>
      <c r="AG134" s="1" t="s">
        <v>0</v>
      </c>
      <c r="AH134" s="4"/>
      <c r="AI134" s="1" t="s">
        <v>654</v>
      </c>
      <c r="AJ134" s="4">
        <v>44683</v>
      </c>
      <c r="AK134" s="1" t="s">
        <v>0</v>
      </c>
      <c r="AL134" s="1" t="s">
        <v>363</v>
      </c>
      <c r="AM134" s="1" t="s">
        <v>352</v>
      </c>
      <c r="AN134" s="5">
        <v>44699.365972222222</v>
      </c>
      <c r="AO134" s="1" t="s">
        <v>881</v>
      </c>
      <c r="AP134" s="1"/>
      <c r="AQ134" s="1" t="s">
        <v>639</v>
      </c>
      <c r="AR134" s="1" t="s">
        <v>27</v>
      </c>
      <c r="AS134" t="s">
        <v>639</v>
      </c>
      <c r="AT134" s="1" t="s">
        <v>27</v>
      </c>
      <c r="AU134" t="s">
        <v>639</v>
      </c>
      <c r="AV134">
        <v>108</v>
      </c>
      <c r="AW134" t="s">
        <v>639</v>
      </c>
      <c r="AX134">
        <v>22</v>
      </c>
      <c r="AY134" t="s">
        <v>639</v>
      </c>
      <c r="AZ134" s="1" t="s">
        <v>27</v>
      </c>
      <c r="BA134" t="s">
        <v>639</v>
      </c>
      <c r="BB134" s="1" t="s">
        <v>27</v>
      </c>
      <c r="BC134" t="s">
        <v>639</v>
      </c>
      <c r="BF134" t="s">
        <v>938</v>
      </c>
      <c r="BG134" s="1" t="s">
        <v>49</v>
      </c>
      <c r="BH134" s="5">
        <v>44722.820138888892</v>
      </c>
      <c r="BI134" s="1" t="s">
        <v>49</v>
      </c>
      <c r="BJ134" s="5">
        <v>44708.780555555553</v>
      </c>
      <c r="BK134" s="22">
        <f>COUNTIF(Reporte_Consolidación_2022___Copy[[#This Row],[Estado llamada]],"Realizada")</f>
        <v>1</v>
      </c>
      <c r="BL134" s="22">
        <f>COUNTIF(Reporte_Consolidación_2022___Copy[[#This Row],[Estado RID]],"Realizada")</f>
        <v>1</v>
      </c>
      <c r="BM134" s="22">
        <f>COUNTIF(Reporte_Consolidación_2022___Copy[[#This Row],[Estado Encuesta Directivos]],"Realizada")</f>
        <v>1</v>
      </c>
      <c r="BN134" s="22">
        <f>COUNTIF(Reporte_Consolidación_2022___Copy[[#This Row],[Estado PPT Programa Directivos]],"Realizada")</f>
        <v>1</v>
      </c>
      <c r="BO134" s="22">
        <f>COUNTIF(Reporte_Consolidación_2022___Copy[[#This Row],[Estado PPT Programa Docentes]],"Realizada")</f>
        <v>1</v>
      </c>
      <c r="BP134" s="22">
        <f>COUNTIF(Reporte_Consolidación_2022___Copy[[#This Row],[Estado Encuesta Docentes]],"Realizada")</f>
        <v>1</v>
      </c>
      <c r="BQ134" s="22">
        <f>COUNTIF(Reporte_Consolidación_2022___Copy[[#This Row],[Estado Taller PC Docentes]],"Realizada")</f>
        <v>1</v>
      </c>
      <c r="BR134" s="22">
        <f>COUNTIF(Reporte_Consolidación_2022___Copy[[#This Row],[Estado Encuesta Estudiantes]],"Realizada")</f>
        <v>1</v>
      </c>
      <c r="BS134" s="22">
        <f>COUNTIF(Reporte_Consolidación_2022___Copy[[#This Row],[Estado Infraestructura]],"Realizada")</f>
        <v>1</v>
      </c>
      <c r="BT134" s="22">
        <f>COUNTIF(Reporte_Consolidación_2022___Copy[[#This Row],[Estado Entrevista Líder Área Informática]],"Realizada")</f>
        <v>1</v>
      </c>
      <c r="BU134" s="22">
        <f>IF(Reporte_Consolidación_2022___Copy[[#This Row],[Estado Obs Aula]]="Realizada",1,IF(Reporte_Consolidación_2022___Copy[[#This Row],[Estado Obs Aula]]="NO aplica fichas",1,0))</f>
        <v>1</v>
      </c>
      <c r="BV134" s="22">
        <f>COUNTIF(Reporte_Consolidación_2022___Copy[[#This Row],[Estado Recolección Documental]],"Realizada")</f>
        <v>1</v>
      </c>
      <c r="BX134" s="7">
        <f>COUNTIF(Reporte_Consolidación_2022___Copy[[#This Row],[Nombre Coordinadora]:[Estado Recolección Documental]],"Realizada")</f>
        <v>11</v>
      </c>
      <c r="BY134" s="9">
        <f t="shared" si="2"/>
        <v>0.91666666666666663</v>
      </c>
      <c r="BZ134" s="7">
        <f>IF(Reporte_Consolidación_2022___Copy[[#This Row],[Fecha Visita Día 1]]&gt;=DATE(2022,6,22),1,IF(Reporte_Consolidación_2022___Copy[[#This Row],[Fecha Visita Día 1]]="",2,0))</f>
        <v>0</v>
      </c>
      <c r="CA134" s="7">
        <f>IF(Reporte_Consolidación_2022___Copy[[#This Row],[Fecha Visita Día 2]]&gt;=DATE(2022,6,22),1,IF(Reporte_Consolidación_2022___Copy[[#This Row],[Fecha Visita Día 2]]="",2,0))</f>
        <v>0</v>
      </c>
    </row>
    <row r="135" spans="1:79" x14ac:dyDescent="0.2">
      <c r="A135" s="1" t="s">
        <v>681</v>
      </c>
      <c r="B135" s="1" t="s">
        <v>49</v>
      </c>
      <c r="C135" s="1" t="s">
        <v>360</v>
      </c>
      <c r="D135" s="1" t="s">
        <v>50</v>
      </c>
      <c r="E135" s="1" t="s">
        <v>361</v>
      </c>
      <c r="F135" s="1" t="s">
        <v>55</v>
      </c>
      <c r="G135" s="6">
        <v>108001002215</v>
      </c>
      <c r="H135">
        <v>22</v>
      </c>
      <c r="I135" s="4">
        <v>44672</v>
      </c>
      <c r="J135" s="5">
        <v>0.1875</v>
      </c>
      <c r="K135" s="1" t="s">
        <v>0</v>
      </c>
      <c r="L135" s="1" t="s">
        <v>362</v>
      </c>
      <c r="M135" s="4">
        <v>44680</v>
      </c>
      <c r="N135" s="4">
        <v>44691</v>
      </c>
      <c r="O135" s="1" t="s">
        <v>939</v>
      </c>
      <c r="P135" s="4">
        <v>44691</v>
      </c>
      <c r="Q135" s="1" t="s">
        <v>0</v>
      </c>
      <c r="R135" s="4">
        <v>44691</v>
      </c>
      <c r="S135" s="1" t="s">
        <v>0</v>
      </c>
      <c r="T135" s="4">
        <v>44691</v>
      </c>
      <c r="U135" s="1" t="s">
        <v>0</v>
      </c>
      <c r="V135" s="4">
        <v>44691</v>
      </c>
      <c r="W135" s="1" t="s">
        <v>0</v>
      </c>
      <c r="X135" s="4">
        <v>44691</v>
      </c>
      <c r="Y135" s="1" t="s">
        <v>0</v>
      </c>
      <c r="Z135" s="4">
        <v>44691</v>
      </c>
      <c r="AA135" s="1" t="s">
        <v>0</v>
      </c>
      <c r="AB135" s="4">
        <v>44680</v>
      </c>
      <c r="AC135" s="1" t="s">
        <v>0</v>
      </c>
      <c r="AD135" s="4">
        <v>44680</v>
      </c>
      <c r="AE135" s="1" t="s">
        <v>0</v>
      </c>
      <c r="AF135" s="4">
        <v>44680</v>
      </c>
      <c r="AG135" s="1" t="s">
        <v>0</v>
      </c>
      <c r="AH135" s="4"/>
      <c r="AI135" s="1" t="s">
        <v>654</v>
      </c>
      <c r="AJ135" s="4">
        <v>44680</v>
      </c>
      <c r="AK135" s="1" t="s">
        <v>0</v>
      </c>
      <c r="AL135" s="1" t="s">
        <v>363</v>
      </c>
      <c r="AM135" s="1" t="s">
        <v>364</v>
      </c>
      <c r="AN135" s="5">
        <v>44691.760416666664</v>
      </c>
      <c r="AO135" s="1" t="s">
        <v>940</v>
      </c>
      <c r="AP135" s="1"/>
      <c r="AQ135" s="1" t="s">
        <v>639</v>
      </c>
      <c r="AR135" s="1" t="s">
        <v>27</v>
      </c>
      <c r="AS135" t="s">
        <v>639</v>
      </c>
      <c r="AT135" s="1" t="s">
        <v>27</v>
      </c>
      <c r="AU135" t="s">
        <v>639</v>
      </c>
      <c r="AV135">
        <v>51</v>
      </c>
      <c r="AW135" t="s">
        <v>639</v>
      </c>
      <c r="AX135">
        <v>41</v>
      </c>
      <c r="AY135" t="s">
        <v>639</v>
      </c>
      <c r="AZ135" s="1" t="s">
        <v>27</v>
      </c>
      <c r="BA135" t="s">
        <v>639</v>
      </c>
      <c r="BB135" s="1" t="s">
        <v>27</v>
      </c>
      <c r="BC135" t="s">
        <v>639</v>
      </c>
      <c r="BF135" t="s">
        <v>1038</v>
      </c>
      <c r="BG135" s="1" t="s">
        <v>364</v>
      </c>
      <c r="BH135" s="5">
        <v>44700.368055555555</v>
      </c>
      <c r="BI135" s="1" t="s">
        <v>49</v>
      </c>
      <c r="BJ135" s="5">
        <v>44706.425000000003</v>
      </c>
      <c r="BK135" s="22">
        <f>COUNTIF(Reporte_Consolidación_2022___Copy[[#This Row],[Estado llamada]],"Realizada")</f>
        <v>1</v>
      </c>
      <c r="BL135" s="22">
        <f>COUNTIF(Reporte_Consolidación_2022___Copy[[#This Row],[Estado RID]],"Realizada")</f>
        <v>1</v>
      </c>
      <c r="BM135" s="22">
        <f>COUNTIF(Reporte_Consolidación_2022___Copy[[#This Row],[Estado Encuesta Directivos]],"Realizada")</f>
        <v>1</v>
      </c>
      <c r="BN135" s="22">
        <f>COUNTIF(Reporte_Consolidación_2022___Copy[[#This Row],[Estado PPT Programa Directivos]],"Realizada")</f>
        <v>1</v>
      </c>
      <c r="BO135" s="22">
        <f>COUNTIF(Reporte_Consolidación_2022___Copy[[#This Row],[Estado PPT Programa Docentes]],"Realizada")</f>
        <v>1</v>
      </c>
      <c r="BP135" s="22">
        <f>COUNTIF(Reporte_Consolidación_2022___Copy[[#This Row],[Estado Encuesta Docentes]],"Realizada")</f>
        <v>1</v>
      </c>
      <c r="BQ135" s="22">
        <f>COUNTIF(Reporte_Consolidación_2022___Copy[[#This Row],[Estado Taller PC Docentes]],"Realizada")</f>
        <v>1</v>
      </c>
      <c r="BR135" s="22">
        <f>COUNTIF(Reporte_Consolidación_2022___Copy[[#This Row],[Estado Encuesta Estudiantes]],"Realizada")</f>
        <v>1</v>
      </c>
      <c r="BS135" s="22">
        <f>COUNTIF(Reporte_Consolidación_2022___Copy[[#This Row],[Estado Infraestructura]],"Realizada")</f>
        <v>1</v>
      </c>
      <c r="BT135" s="22">
        <f>COUNTIF(Reporte_Consolidación_2022___Copy[[#This Row],[Estado Entrevista Líder Área Informática]],"Realizada")</f>
        <v>1</v>
      </c>
      <c r="BU135" s="22">
        <f>IF(Reporte_Consolidación_2022___Copy[[#This Row],[Estado Obs Aula]]="Realizada",1,IF(Reporte_Consolidación_2022___Copy[[#This Row],[Estado Obs Aula]]="NO aplica fichas",1,0))</f>
        <v>1</v>
      </c>
      <c r="BV135" s="22">
        <f>COUNTIF(Reporte_Consolidación_2022___Copy[[#This Row],[Estado Recolección Documental]],"Realizada")</f>
        <v>1</v>
      </c>
      <c r="BX135" s="7">
        <f>COUNTIF(Reporte_Consolidación_2022___Copy[[#This Row],[Nombre Coordinadora]:[Estado Recolección Documental]],"Realizada")</f>
        <v>11</v>
      </c>
      <c r="BY135" s="9">
        <f t="shared" si="2"/>
        <v>0.91666666666666663</v>
      </c>
      <c r="BZ135" s="7">
        <f>IF(Reporte_Consolidación_2022___Copy[[#This Row],[Fecha Visita Día 1]]&gt;=DATE(2022,6,22),1,IF(Reporte_Consolidación_2022___Copy[[#This Row],[Fecha Visita Día 1]]="",2,0))</f>
        <v>0</v>
      </c>
      <c r="CA135" s="7">
        <f>IF(Reporte_Consolidación_2022___Copy[[#This Row],[Fecha Visita Día 2]]&gt;=DATE(2022,6,22),1,IF(Reporte_Consolidación_2022___Copy[[#This Row],[Fecha Visita Día 2]]="",2,0))</f>
        <v>0</v>
      </c>
    </row>
    <row r="136" spans="1:79" x14ac:dyDescent="0.2">
      <c r="A136" s="1" t="s">
        <v>681</v>
      </c>
      <c r="B136" s="1" t="s">
        <v>49</v>
      </c>
      <c r="C136" s="1" t="s">
        <v>360</v>
      </c>
      <c r="D136" s="1" t="s">
        <v>50</v>
      </c>
      <c r="E136" s="1" t="s">
        <v>361</v>
      </c>
      <c r="F136" s="1" t="s">
        <v>56</v>
      </c>
      <c r="G136" s="6">
        <v>108001001812</v>
      </c>
      <c r="H136">
        <v>23</v>
      </c>
      <c r="I136" s="4">
        <v>44657</v>
      </c>
      <c r="J136" s="5">
        <v>0.37916666666666665</v>
      </c>
      <c r="K136" s="1" t="s">
        <v>0</v>
      </c>
      <c r="L136" s="1" t="s">
        <v>365</v>
      </c>
      <c r="M136" s="4">
        <v>44673</v>
      </c>
      <c r="N136" s="4">
        <v>44684</v>
      </c>
      <c r="O136" s="1" t="s">
        <v>366</v>
      </c>
      <c r="P136" s="4">
        <v>44688</v>
      </c>
      <c r="Q136" s="1" t="s">
        <v>0</v>
      </c>
      <c r="R136" s="4">
        <v>44684</v>
      </c>
      <c r="S136" s="1" t="s">
        <v>0</v>
      </c>
      <c r="T136" s="4">
        <v>44684</v>
      </c>
      <c r="U136" s="1" t="s">
        <v>0</v>
      </c>
      <c r="V136" s="4">
        <v>44684</v>
      </c>
      <c r="W136" s="1" t="s">
        <v>0</v>
      </c>
      <c r="X136" s="4">
        <v>44684</v>
      </c>
      <c r="Y136" s="1" t="s">
        <v>0</v>
      </c>
      <c r="Z136" s="4">
        <v>44684</v>
      </c>
      <c r="AA136" s="1" t="s">
        <v>0</v>
      </c>
      <c r="AB136" s="4">
        <v>44673</v>
      </c>
      <c r="AC136" s="1" t="s">
        <v>0</v>
      </c>
      <c r="AD136" s="4">
        <v>44684</v>
      </c>
      <c r="AE136" s="1" t="s">
        <v>0</v>
      </c>
      <c r="AF136" s="4">
        <v>44684</v>
      </c>
      <c r="AG136" s="1" t="s">
        <v>0</v>
      </c>
      <c r="AH136" s="4"/>
      <c r="AI136" s="1" t="s">
        <v>654</v>
      </c>
      <c r="AJ136" s="4">
        <v>44673</v>
      </c>
      <c r="AK136" s="1" t="s">
        <v>0</v>
      </c>
      <c r="AL136" s="1" t="s">
        <v>363</v>
      </c>
      <c r="AM136" s="1" t="s">
        <v>364</v>
      </c>
      <c r="AN136" s="5">
        <v>44686.868055555555</v>
      </c>
      <c r="AO136" s="1" t="s">
        <v>941</v>
      </c>
      <c r="AP136" s="1"/>
      <c r="AQ136" s="1" t="s">
        <v>639</v>
      </c>
      <c r="AR136" s="1" t="s">
        <v>27</v>
      </c>
      <c r="AS136" t="s">
        <v>639</v>
      </c>
      <c r="AT136" s="1" t="s">
        <v>27</v>
      </c>
      <c r="AU136" t="s">
        <v>639</v>
      </c>
      <c r="AV136">
        <v>69</v>
      </c>
      <c r="AW136" t="s">
        <v>639</v>
      </c>
      <c r="AX136">
        <v>17</v>
      </c>
      <c r="AY136" t="s">
        <v>639</v>
      </c>
      <c r="AZ136" s="1" t="s">
        <v>27</v>
      </c>
      <c r="BA136" t="s">
        <v>639</v>
      </c>
      <c r="BB136" s="1" t="s">
        <v>27</v>
      </c>
      <c r="BC136" t="s">
        <v>639</v>
      </c>
      <c r="BG136" s="1" t="s">
        <v>364</v>
      </c>
      <c r="BH136" s="5">
        <v>44715.442361111112</v>
      </c>
      <c r="BI136" s="1" t="s">
        <v>49</v>
      </c>
      <c r="BJ136" s="5">
        <v>44698.681944444441</v>
      </c>
      <c r="BK136" s="22">
        <f>COUNTIF(Reporte_Consolidación_2022___Copy[[#This Row],[Estado llamada]],"Realizada")</f>
        <v>1</v>
      </c>
      <c r="BL136" s="22">
        <f>COUNTIF(Reporte_Consolidación_2022___Copy[[#This Row],[Estado RID]],"Realizada")</f>
        <v>1</v>
      </c>
      <c r="BM136" s="22">
        <f>COUNTIF(Reporte_Consolidación_2022___Copy[[#This Row],[Estado Encuesta Directivos]],"Realizada")</f>
        <v>1</v>
      </c>
      <c r="BN136" s="22">
        <f>COUNTIF(Reporte_Consolidación_2022___Copy[[#This Row],[Estado PPT Programa Directivos]],"Realizada")</f>
        <v>1</v>
      </c>
      <c r="BO136" s="22">
        <f>COUNTIF(Reporte_Consolidación_2022___Copy[[#This Row],[Estado PPT Programa Docentes]],"Realizada")</f>
        <v>1</v>
      </c>
      <c r="BP136" s="22">
        <f>COUNTIF(Reporte_Consolidación_2022___Copy[[#This Row],[Estado Encuesta Docentes]],"Realizada")</f>
        <v>1</v>
      </c>
      <c r="BQ136" s="22">
        <f>COUNTIF(Reporte_Consolidación_2022___Copy[[#This Row],[Estado Taller PC Docentes]],"Realizada")</f>
        <v>1</v>
      </c>
      <c r="BR136" s="22">
        <f>COUNTIF(Reporte_Consolidación_2022___Copy[[#This Row],[Estado Encuesta Estudiantes]],"Realizada")</f>
        <v>1</v>
      </c>
      <c r="BS136" s="22">
        <f>COUNTIF(Reporte_Consolidación_2022___Copy[[#This Row],[Estado Infraestructura]],"Realizada")</f>
        <v>1</v>
      </c>
      <c r="BT136" s="22">
        <f>COUNTIF(Reporte_Consolidación_2022___Copy[[#This Row],[Estado Entrevista Líder Área Informática]],"Realizada")</f>
        <v>1</v>
      </c>
      <c r="BU136" s="22">
        <f>IF(Reporte_Consolidación_2022___Copy[[#This Row],[Estado Obs Aula]]="Realizada",1,IF(Reporte_Consolidación_2022___Copy[[#This Row],[Estado Obs Aula]]="NO aplica fichas",1,0))</f>
        <v>1</v>
      </c>
      <c r="BV136" s="22">
        <f>COUNTIF(Reporte_Consolidación_2022___Copy[[#This Row],[Estado Recolección Documental]],"Realizada")</f>
        <v>1</v>
      </c>
      <c r="BX136" s="7">
        <f>COUNTIF(Reporte_Consolidación_2022___Copy[[#This Row],[Nombre Coordinadora]:[Estado Recolección Documental]],"Realizada")</f>
        <v>11</v>
      </c>
      <c r="BY136" s="9">
        <f t="shared" si="2"/>
        <v>0.91666666666666663</v>
      </c>
      <c r="BZ136" s="7">
        <f>IF(Reporte_Consolidación_2022___Copy[[#This Row],[Fecha Visita Día 1]]&gt;=DATE(2022,6,22),1,IF(Reporte_Consolidación_2022___Copy[[#This Row],[Fecha Visita Día 1]]="",2,0))</f>
        <v>0</v>
      </c>
      <c r="CA136" s="7">
        <f>IF(Reporte_Consolidación_2022___Copy[[#This Row],[Fecha Visita Día 2]]&gt;=DATE(2022,6,22),1,IF(Reporte_Consolidación_2022___Copy[[#This Row],[Fecha Visita Día 2]]="",2,0))</f>
        <v>0</v>
      </c>
    </row>
    <row r="137" spans="1:79" x14ac:dyDescent="0.2">
      <c r="A137" s="1" t="s">
        <v>681</v>
      </c>
      <c r="B137" s="1" t="s">
        <v>49</v>
      </c>
      <c r="C137" s="1" t="s">
        <v>360</v>
      </c>
      <c r="D137" s="1" t="s">
        <v>50</v>
      </c>
      <c r="E137" s="1" t="s">
        <v>361</v>
      </c>
      <c r="F137" s="1" t="s">
        <v>367</v>
      </c>
      <c r="G137" s="6">
        <v>208638000075</v>
      </c>
      <c r="H137">
        <v>24</v>
      </c>
      <c r="I137" s="4">
        <v>44671</v>
      </c>
      <c r="J137" s="5">
        <v>0.16666666666666674</v>
      </c>
      <c r="K137" s="1" t="s">
        <v>0</v>
      </c>
      <c r="L137" s="1" t="s">
        <v>368</v>
      </c>
      <c r="M137" s="4">
        <v>44690</v>
      </c>
      <c r="N137" s="4">
        <v>44690</v>
      </c>
      <c r="O137" s="1" t="s">
        <v>942</v>
      </c>
      <c r="P137" s="4">
        <v>44690</v>
      </c>
      <c r="Q137" s="1" t="s">
        <v>0</v>
      </c>
      <c r="R137" s="4">
        <v>44690</v>
      </c>
      <c r="S137" s="1" t="s">
        <v>0</v>
      </c>
      <c r="T137" s="4">
        <v>44690</v>
      </c>
      <c r="U137" s="1" t="s">
        <v>0</v>
      </c>
      <c r="V137" s="4">
        <v>44690</v>
      </c>
      <c r="W137" s="1" t="s">
        <v>0</v>
      </c>
      <c r="X137" s="4">
        <v>44690</v>
      </c>
      <c r="Y137" s="1" t="s">
        <v>0</v>
      </c>
      <c r="Z137" s="4">
        <v>44690</v>
      </c>
      <c r="AA137" s="1" t="s">
        <v>0</v>
      </c>
      <c r="AB137" s="4">
        <v>44690</v>
      </c>
      <c r="AC137" s="1" t="s">
        <v>0</v>
      </c>
      <c r="AD137" s="4">
        <v>44690</v>
      </c>
      <c r="AE137" s="1" t="s">
        <v>0</v>
      </c>
      <c r="AF137" s="4">
        <v>44690</v>
      </c>
      <c r="AG137" s="1" t="s">
        <v>0</v>
      </c>
      <c r="AH137" s="4"/>
      <c r="AI137" s="1" t="s">
        <v>654</v>
      </c>
      <c r="AJ137" s="4">
        <v>44690</v>
      </c>
      <c r="AK137" s="1" t="s">
        <v>0</v>
      </c>
      <c r="AL137" s="1" t="s">
        <v>363</v>
      </c>
      <c r="AM137" s="1" t="s">
        <v>364</v>
      </c>
      <c r="AN137" s="5">
        <v>44691.393055555556</v>
      </c>
      <c r="AO137" s="1" t="s">
        <v>943</v>
      </c>
      <c r="AP137" s="1"/>
      <c r="AQ137" s="1" t="s">
        <v>639</v>
      </c>
      <c r="AR137" s="1" t="s">
        <v>27</v>
      </c>
      <c r="AS137" t="s">
        <v>639</v>
      </c>
      <c r="AT137" s="1" t="s">
        <v>27</v>
      </c>
      <c r="AU137" t="s">
        <v>639</v>
      </c>
      <c r="AV137">
        <v>43</v>
      </c>
      <c r="AW137" t="s">
        <v>639</v>
      </c>
      <c r="AX137">
        <v>19</v>
      </c>
      <c r="AY137" t="s">
        <v>639</v>
      </c>
      <c r="AZ137" s="1" t="s">
        <v>27</v>
      </c>
      <c r="BA137" t="s">
        <v>639</v>
      </c>
      <c r="BB137" s="1" t="s">
        <v>27</v>
      </c>
      <c r="BC137" t="s">
        <v>639</v>
      </c>
      <c r="BG137" s="1" t="s">
        <v>364</v>
      </c>
      <c r="BH137" s="5">
        <v>44718.678472222222</v>
      </c>
      <c r="BI137" s="1" t="s">
        <v>49</v>
      </c>
      <c r="BJ137" s="5">
        <v>44698.57916666667</v>
      </c>
      <c r="BK137" s="22">
        <f>COUNTIF(Reporte_Consolidación_2022___Copy[[#This Row],[Estado llamada]],"Realizada")</f>
        <v>1</v>
      </c>
      <c r="BL137" s="22">
        <f>COUNTIF(Reporte_Consolidación_2022___Copy[[#This Row],[Estado RID]],"Realizada")</f>
        <v>1</v>
      </c>
      <c r="BM137" s="22">
        <f>COUNTIF(Reporte_Consolidación_2022___Copy[[#This Row],[Estado Encuesta Directivos]],"Realizada")</f>
        <v>1</v>
      </c>
      <c r="BN137" s="22">
        <f>COUNTIF(Reporte_Consolidación_2022___Copy[[#This Row],[Estado PPT Programa Directivos]],"Realizada")</f>
        <v>1</v>
      </c>
      <c r="BO137" s="22">
        <f>COUNTIF(Reporte_Consolidación_2022___Copy[[#This Row],[Estado PPT Programa Docentes]],"Realizada")</f>
        <v>1</v>
      </c>
      <c r="BP137" s="22">
        <f>COUNTIF(Reporte_Consolidación_2022___Copy[[#This Row],[Estado Encuesta Docentes]],"Realizada")</f>
        <v>1</v>
      </c>
      <c r="BQ137" s="22">
        <f>COUNTIF(Reporte_Consolidación_2022___Copy[[#This Row],[Estado Taller PC Docentes]],"Realizada")</f>
        <v>1</v>
      </c>
      <c r="BR137" s="22">
        <f>COUNTIF(Reporte_Consolidación_2022___Copy[[#This Row],[Estado Encuesta Estudiantes]],"Realizada")</f>
        <v>1</v>
      </c>
      <c r="BS137" s="22">
        <f>COUNTIF(Reporte_Consolidación_2022___Copy[[#This Row],[Estado Infraestructura]],"Realizada")</f>
        <v>1</v>
      </c>
      <c r="BT137" s="22">
        <f>COUNTIF(Reporte_Consolidación_2022___Copy[[#This Row],[Estado Entrevista Líder Área Informática]],"Realizada")</f>
        <v>1</v>
      </c>
      <c r="BU137" s="22">
        <f>IF(Reporte_Consolidación_2022___Copy[[#This Row],[Estado Obs Aula]]="Realizada",1,IF(Reporte_Consolidación_2022___Copy[[#This Row],[Estado Obs Aula]]="NO aplica fichas",1,0))</f>
        <v>1</v>
      </c>
      <c r="BV137" s="22">
        <f>COUNTIF(Reporte_Consolidación_2022___Copy[[#This Row],[Estado Recolección Documental]],"Realizada")</f>
        <v>1</v>
      </c>
      <c r="BX137" s="7">
        <f>COUNTIF(Reporte_Consolidación_2022___Copy[[#This Row],[Nombre Coordinadora]:[Estado Recolección Documental]],"Realizada")</f>
        <v>11</v>
      </c>
      <c r="BY137" s="9">
        <f t="shared" si="2"/>
        <v>0.91666666666666663</v>
      </c>
      <c r="BZ137" s="7">
        <f>IF(Reporte_Consolidación_2022___Copy[[#This Row],[Fecha Visita Día 1]]&gt;=DATE(2022,6,22),1,IF(Reporte_Consolidación_2022___Copy[[#This Row],[Fecha Visita Día 1]]="",2,0))</f>
        <v>0</v>
      </c>
      <c r="CA137" s="7">
        <f>IF(Reporte_Consolidación_2022___Copy[[#This Row],[Fecha Visita Día 2]]&gt;=DATE(2022,6,22),1,IF(Reporte_Consolidación_2022___Copy[[#This Row],[Fecha Visita Día 2]]="",2,0))</f>
        <v>0</v>
      </c>
    </row>
    <row r="138" spans="1:79" x14ac:dyDescent="0.2">
      <c r="A138" s="1" t="s">
        <v>681</v>
      </c>
      <c r="B138" s="1" t="s">
        <v>49</v>
      </c>
      <c r="C138" s="1" t="s">
        <v>360</v>
      </c>
      <c r="D138" s="1" t="s">
        <v>50</v>
      </c>
      <c r="E138" s="1" t="s">
        <v>361</v>
      </c>
      <c r="F138" s="1" t="s">
        <v>53</v>
      </c>
      <c r="G138" s="6">
        <v>108001001766</v>
      </c>
      <c r="H138">
        <v>25</v>
      </c>
      <c r="I138" s="4">
        <v>44664</v>
      </c>
      <c r="J138" s="5">
        <v>0.36250000000000004</v>
      </c>
      <c r="K138" s="1" t="s">
        <v>0</v>
      </c>
      <c r="L138" s="1" t="s">
        <v>369</v>
      </c>
      <c r="M138" s="4">
        <v>44693</v>
      </c>
      <c r="N138" s="4">
        <v>44701</v>
      </c>
      <c r="O138" s="1" t="s">
        <v>942</v>
      </c>
      <c r="P138" s="4">
        <v>44699</v>
      </c>
      <c r="Q138" s="1" t="s">
        <v>0</v>
      </c>
      <c r="R138" s="4">
        <v>44699</v>
      </c>
      <c r="S138" s="1" t="s">
        <v>0</v>
      </c>
      <c r="T138" s="4">
        <v>44699</v>
      </c>
      <c r="U138" s="1" t="s">
        <v>0</v>
      </c>
      <c r="V138" s="4">
        <v>44699</v>
      </c>
      <c r="W138" s="1" t="s">
        <v>0</v>
      </c>
      <c r="X138" s="4">
        <v>44699</v>
      </c>
      <c r="Y138" s="1" t="s">
        <v>0</v>
      </c>
      <c r="Z138" s="4">
        <v>44699</v>
      </c>
      <c r="AA138" s="1" t="s">
        <v>0</v>
      </c>
      <c r="AB138" s="4">
        <v>44701</v>
      </c>
      <c r="AC138" s="1" t="s">
        <v>0</v>
      </c>
      <c r="AD138" s="4">
        <v>44705</v>
      </c>
      <c r="AE138" s="1" t="s">
        <v>0</v>
      </c>
      <c r="AF138" s="4">
        <v>44705</v>
      </c>
      <c r="AG138" s="1" t="s">
        <v>0</v>
      </c>
      <c r="AH138" s="4"/>
      <c r="AI138" s="1" t="s">
        <v>654</v>
      </c>
      <c r="AJ138" s="4">
        <v>44701</v>
      </c>
      <c r="AK138" s="1" t="s">
        <v>0</v>
      </c>
      <c r="AL138" s="1" t="s">
        <v>363</v>
      </c>
      <c r="AM138" s="1" t="s">
        <v>364</v>
      </c>
      <c r="AN138" s="5">
        <v>44705.690972222219</v>
      </c>
      <c r="AO138" s="1" t="s">
        <v>944</v>
      </c>
      <c r="AP138" s="1"/>
      <c r="AQ138" s="1" t="s">
        <v>639</v>
      </c>
      <c r="AR138" s="1" t="s">
        <v>27</v>
      </c>
      <c r="AS138" t="s">
        <v>639</v>
      </c>
      <c r="AT138" s="1" t="s">
        <v>27</v>
      </c>
      <c r="AU138" t="s">
        <v>639</v>
      </c>
      <c r="AV138">
        <v>50</v>
      </c>
      <c r="AW138" t="s">
        <v>639</v>
      </c>
      <c r="AX138">
        <v>12</v>
      </c>
      <c r="AY138" t="s">
        <v>639</v>
      </c>
      <c r="AZ138" s="1" t="s">
        <v>27</v>
      </c>
      <c r="BA138" t="s">
        <v>639</v>
      </c>
      <c r="BB138" s="1" t="s">
        <v>27</v>
      </c>
      <c r="BC138" t="s">
        <v>639</v>
      </c>
      <c r="BF138" t="s">
        <v>1063</v>
      </c>
      <c r="BG138" s="1" t="s">
        <v>364</v>
      </c>
      <c r="BH138" s="5">
        <v>44720.630555555559</v>
      </c>
      <c r="BI138" s="1" t="s">
        <v>49</v>
      </c>
      <c r="BJ138" s="5">
        <v>44722.836111111108</v>
      </c>
      <c r="BK138" s="22">
        <f>COUNTIF(Reporte_Consolidación_2022___Copy[[#This Row],[Estado llamada]],"Realizada")</f>
        <v>1</v>
      </c>
      <c r="BL138" s="22">
        <f>COUNTIF(Reporte_Consolidación_2022___Copy[[#This Row],[Estado RID]],"Realizada")</f>
        <v>1</v>
      </c>
      <c r="BM138" s="22">
        <f>COUNTIF(Reporte_Consolidación_2022___Copy[[#This Row],[Estado Encuesta Directivos]],"Realizada")</f>
        <v>1</v>
      </c>
      <c r="BN138" s="22">
        <f>COUNTIF(Reporte_Consolidación_2022___Copy[[#This Row],[Estado PPT Programa Directivos]],"Realizada")</f>
        <v>1</v>
      </c>
      <c r="BO138" s="22">
        <f>COUNTIF(Reporte_Consolidación_2022___Copy[[#This Row],[Estado PPT Programa Docentes]],"Realizada")</f>
        <v>1</v>
      </c>
      <c r="BP138" s="22">
        <f>COUNTIF(Reporte_Consolidación_2022___Copy[[#This Row],[Estado Encuesta Docentes]],"Realizada")</f>
        <v>1</v>
      </c>
      <c r="BQ138" s="22">
        <f>COUNTIF(Reporte_Consolidación_2022___Copy[[#This Row],[Estado Taller PC Docentes]],"Realizada")</f>
        <v>1</v>
      </c>
      <c r="BR138" s="22">
        <f>COUNTIF(Reporte_Consolidación_2022___Copy[[#This Row],[Estado Encuesta Estudiantes]],"Realizada")</f>
        <v>1</v>
      </c>
      <c r="BS138" s="22">
        <f>COUNTIF(Reporte_Consolidación_2022___Copy[[#This Row],[Estado Infraestructura]],"Realizada")</f>
        <v>1</v>
      </c>
      <c r="BT138" s="22">
        <f>COUNTIF(Reporte_Consolidación_2022___Copy[[#This Row],[Estado Entrevista Líder Área Informática]],"Realizada")</f>
        <v>1</v>
      </c>
      <c r="BU138" s="22">
        <f>IF(Reporte_Consolidación_2022___Copy[[#This Row],[Estado Obs Aula]]="Realizada",1,IF(Reporte_Consolidación_2022___Copy[[#This Row],[Estado Obs Aula]]="NO aplica fichas",1,0))</f>
        <v>1</v>
      </c>
      <c r="BV138" s="22">
        <f>COUNTIF(Reporte_Consolidación_2022___Copy[[#This Row],[Estado Recolección Documental]],"Realizada")</f>
        <v>1</v>
      </c>
      <c r="BX138" s="7">
        <f>COUNTIF(Reporte_Consolidación_2022___Copy[[#This Row],[Nombre Coordinadora]:[Estado Recolección Documental]],"Realizada")</f>
        <v>11</v>
      </c>
      <c r="BY138" s="9">
        <f t="shared" si="2"/>
        <v>0.91666666666666663</v>
      </c>
      <c r="BZ138" s="7">
        <f>IF(Reporte_Consolidación_2022___Copy[[#This Row],[Fecha Visita Día 1]]&gt;=DATE(2022,6,22),1,IF(Reporte_Consolidación_2022___Copy[[#This Row],[Fecha Visita Día 1]]="",2,0))</f>
        <v>0</v>
      </c>
      <c r="CA138" s="7">
        <f>IF(Reporte_Consolidación_2022___Copy[[#This Row],[Fecha Visita Día 2]]&gt;=DATE(2022,6,22),1,IF(Reporte_Consolidación_2022___Copy[[#This Row],[Fecha Visita Día 2]]="",2,0))</f>
        <v>0</v>
      </c>
    </row>
    <row r="139" spans="1:79" x14ac:dyDescent="0.2">
      <c r="A139" s="1" t="s">
        <v>681</v>
      </c>
      <c r="B139" s="1" t="s">
        <v>49</v>
      </c>
      <c r="C139" s="1" t="s">
        <v>360</v>
      </c>
      <c r="D139" s="1" t="s">
        <v>50</v>
      </c>
      <c r="E139" s="1" t="s">
        <v>361</v>
      </c>
      <c r="F139" s="1" t="s">
        <v>54</v>
      </c>
      <c r="G139" s="6">
        <v>308001011451</v>
      </c>
      <c r="H139">
        <v>26</v>
      </c>
      <c r="I139" s="4">
        <v>44663</v>
      </c>
      <c r="J139" s="5">
        <v>0.47083333333333344</v>
      </c>
      <c r="K139" s="1" t="s">
        <v>0</v>
      </c>
      <c r="L139" s="1" t="s">
        <v>362</v>
      </c>
      <c r="M139" s="4">
        <v>44672</v>
      </c>
      <c r="N139" s="4">
        <v>44699</v>
      </c>
      <c r="O139" s="1" t="s">
        <v>942</v>
      </c>
      <c r="P139" s="4">
        <v>44699</v>
      </c>
      <c r="Q139" s="1" t="s">
        <v>0</v>
      </c>
      <c r="R139" s="4">
        <v>44693</v>
      </c>
      <c r="S139" s="1" t="s">
        <v>0</v>
      </c>
      <c r="T139" s="4">
        <v>44699</v>
      </c>
      <c r="U139" s="1" t="s">
        <v>0</v>
      </c>
      <c r="V139" s="4">
        <v>44699</v>
      </c>
      <c r="W139" s="1" t="s">
        <v>0</v>
      </c>
      <c r="X139" s="4">
        <v>44693</v>
      </c>
      <c r="Y139" s="1" t="s">
        <v>0</v>
      </c>
      <c r="Z139" s="4">
        <v>44699</v>
      </c>
      <c r="AA139" s="1" t="s">
        <v>0</v>
      </c>
      <c r="AB139" s="4">
        <v>44672</v>
      </c>
      <c r="AC139" s="1" t="s">
        <v>0</v>
      </c>
      <c r="AD139" s="4">
        <v>44672</v>
      </c>
      <c r="AE139" s="1" t="s">
        <v>0</v>
      </c>
      <c r="AF139" s="4">
        <v>44672</v>
      </c>
      <c r="AG139" s="1" t="s">
        <v>0</v>
      </c>
      <c r="AH139" s="4"/>
      <c r="AI139" s="1" t="s">
        <v>654</v>
      </c>
      <c r="AJ139" s="4">
        <v>44672</v>
      </c>
      <c r="AK139" s="1" t="s">
        <v>0</v>
      </c>
      <c r="AL139" s="1" t="s">
        <v>363</v>
      </c>
      <c r="AM139" s="1" t="s">
        <v>364</v>
      </c>
      <c r="AN139" s="5">
        <v>44700.37222222222</v>
      </c>
      <c r="AO139" s="1" t="s">
        <v>656</v>
      </c>
      <c r="AP139" s="1"/>
      <c r="AQ139" s="1" t="s">
        <v>639</v>
      </c>
      <c r="AR139" s="1" t="s">
        <v>27</v>
      </c>
      <c r="AS139" t="s">
        <v>639</v>
      </c>
      <c r="AT139" s="1" t="s">
        <v>27</v>
      </c>
      <c r="AU139" t="s">
        <v>639</v>
      </c>
      <c r="AV139">
        <v>64</v>
      </c>
      <c r="AW139" t="s">
        <v>639</v>
      </c>
      <c r="AX139">
        <v>13</v>
      </c>
      <c r="AY139" t="s">
        <v>639</v>
      </c>
      <c r="AZ139" s="1" t="s">
        <v>27</v>
      </c>
      <c r="BA139" t="s">
        <v>639</v>
      </c>
      <c r="BB139" s="1" t="s">
        <v>27</v>
      </c>
      <c r="BC139" t="s">
        <v>639</v>
      </c>
      <c r="BG139" s="1" t="s">
        <v>364</v>
      </c>
      <c r="BH139" s="5">
        <v>44715.443749999999</v>
      </c>
      <c r="BI139" s="1" t="s">
        <v>49</v>
      </c>
      <c r="BJ139" s="5">
        <v>44708.734027777777</v>
      </c>
      <c r="BK139" s="22">
        <f>COUNTIF(Reporte_Consolidación_2022___Copy[[#This Row],[Estado llamada]],"Realizada")</f>
        <v>1</v>
      </c>
      <c r="BL139" s="22">
        <f>COUNTIF(Reporte_Consolidación_2022___Copy[[#This Row],[Estado RID]],"Realizada")</f>
        <v>1</v>
      </c>
      <c r="BM139" s="22">
        <f>COUNTIF(Reporte_Consolidación_2022___Copy[[#This Row],[Estado Encuesta Directivos]],"Realizada")</f>
        <v>1</v>
      </c>
      <c r="BN139" s="22">
        <f>COUNTIF(Reporte_Consolidación_2022___Copy[[#This Row],[Estado PPT Programa Directivos]],"Realizada")</f>
        <v>1</v>
      </c>
      <c r="BO139" s="22">
        <f>COUNTIF(Reporte_Consolidación_2022___Copy[[#This Row],[Estado PPT Programa Docentes]],"Realizada")</f>
        <v>1</v>
      </c>
      <c r="BP139" s="22">
        <f>COUNTIF(Reporte_Consolidación_2022___Copy[[#This Row],[Estado Encuesta Docentes]],"Realizada")</f>
        <v>1</v>
      </c>
      <c r="BQ139" s="22">
        <f>COUNTIF(Reporte_Consolidación_2022___Copy[[#This Row],[Estado Taller PC Docentes]],"Realizada")</f>
        <v>1</v>
      </c>
      <c r="BR139" s="22">
        <f>COUNTIF(Reporte_Consolidación_2022___Copy[[#This Row],[Estado Encuesta Estudiantes]],"Realizada")</f>
        <v>1</v>
      </c>
      <c r="BS139" s="22">
        <f>COUNTIF(Reporte_Consolidación_2022___Copy[[#This Row],[Estado Infraestructura]],"Realizada")</f>
        <v>1</v>
      </c>
      <c r="BT139" s="22">
        <f>COUNTIF(Reporte_Consolidación_2022___Copy[[#This Row],[Estado Entrevista Líder Área Informática]],"Realizada")</f>
        <v>1</v>
      </c>
      <c r="BU139" s="22">
        <f>IF(Reporte_Consolidación_2022___Copy[[#This Row],[Estado Obs Aula]]="Realizada",1,IF(Reporte_Consolidación_2022___Copy[[#This Row],[Estado Obs Aula]]="NO aplica fichas",1,0))</f>
        <v>1</v>
      </c>
      <c r="BV139" s="22">
        <f>COUNTIF(Reporte_Consolidación_2022___Copy[[#This Row],[Estado Recolección Documental]],"Realizada")</f>
        <v>1</v>
      </c>
      <c r="BX139" s="7">
        <f>COUNTIF(Reporte_Consolidación_2022___Copy[[#This Row],[Nombre Coordinadora]:[Estado Recolección Documental]],"Realizada")</f>
        <v>11</v>
      </c>
      <c r="BY139" s="9">
        <f t="shared" si="2"/>
        <v>0.91666666666666663</v>
      </c>
      <c r="BZ139" s="7">
        <f>IF(Reporte_Consolidación_2022___Copy[[#This Row],[Fecha Visita Día 1]]&gt;=DATE(2022,6,22),1,IF(Reporte_Consolidación_2022___Copy[[#This Row],[Fecha Visita Día 1]]="",2,0))</f>
        <v>0</v>
      </c>
      <c r="CA139" s="7">
        <f>IF(Reporte_Consolidación_2022___Copy[[#This Row],[Fecha Visita Día 2]]&gt;=DATE(2022,6,22),1,IF(Reporte_Consolidación_2022___Copy[[#This Row],[Fecha Visita Día 2]]="",2,0))</f>
        <v>0</v>
      </c>
    </row>
    <row r="140" spans="1:79" x14ac:dyDescent="0.2">
      <c r="A140" s="1" t="s">
        <v>681</v>
      </c>
      <c r="B140" s="1" t="s">
        <v>49</v>
      </c>
      <c r="C140" s="1" t="s">
        <v>360</v>
      </c>
      <c r="D140" s="1" t="s">
        <v>50</v>
      </c>
      <c r="E140" s="1" t="s">
        <v>361</v>
      </c>
      <c r="F140" s="1" t="s">
        <v>370</v>
      </c>
      <c r="G140" s="6">
        <v>308001003636</v>
      </c>
      <c r="H140">
        <v>27</v>
      </c>
      <c r="I140" s="4">
        <v>44664</v>
      </c>
      <c r="J140" s="5">
        <v>0.35694444444444451</v>
      </c>
      <c r="K140" s="1" t="s">
        <v>0</v>
      </c>
      <c r="L140" s="1" t="s">
        <v>371</v>
      </c>
      <c r="M140" s="4">
        <v>44671</v>
      </c>
      <c r="N140" s="4">
        <v>44677</v>
      </c>
      <c r="O140" s="1" t="s">
        <v>372</v>
      </c>
      <c r="P140" s="4">
        <v>44677</v>
      </c>
      <c r="Q140" s="1" t="s">
        <v>0</v>
      </c>
      <c r="R140" s="4">
        <v>44677</v>
      </c>
      <c r="S140" s="1" t="s">
        <v>0</v>
      </c>
      <c r="T140" s="4">
        <v>44677</v>
      </c>
      <c r="U140" s="1" t="s">
        <v>0</v>
      </c>
      <c r="V140" s="4">
        <v>44677</v>
      </c>
      <c r="W140" s="1" t="s">
        <v>0</v>
      </c>
      <c r="X140" s="4">
        <v>44677</v>
      </c>
      <c r="Y140" s="1" t="s">
        <v>0</v>
      </c>
      <c r="Z140" s="4">
        <v>44677</v>
      </c>
      <c r="AA140" s="1" t="s">
        <v>0</v>
      </c>
      <c r="AB140" s="4">
        <v>44671</v>
      </c>
      <c r="AC140" s="1" t="s">
        <v>0</v>
      </c>
      <c r="AD140" s="4">
        <v>44671</v>
      </c>
      <c r="AE140" s="1" t="s">
        <v>0</v>
      </c>
      <c r="AF140" s="4">
        <v>44677</v>
      </c>
      <c r="AG140" s="1" t="s">
        <v>0</v>
      </c>
      <c r="AH140" s="4"/>
      <c r="AI140" s="1" t="s">
        <v>654</v>
      </c>
      <c r="AJ140" s="4">
        <v>44671</v>
      </c>
      <c r="AK140" s="1" t="s">
        <v>0</v>
      </c>
      <c r="AL140" s="1" t="s">
        <v>363</v>
      </c>
      <c r="AM140" s="1" t="s">
        <v>364</v>
      </c>
      <c r="AN140" s="5">
        <v>44679.734722222223</v>
      </c>
      <c r="AO140" s="1" t="s">
        <v>945</v>
      </c>
      <c r="AP140" s="1"/>
      <c r="AQ140" s="1" t="s">
        <v>639</v>
      </c>
      <c r="AR140" s="1" t="s">
        <v>27</v>
      </c>
      <c r="AS140" t="s">
        <v>639</v>
      </c>
      <c r="AT140" s="1" t="s">
        <v>27</v>
      </c>
      <c r="AU140" t="s">
        <v>639</v>
      </c>
      <c r="AV140">
        <v>62</v>
      </c>
      <c r="AW140" t="s">
        <v>639</v>
      </c>
      <c r="AX140">
        <v>34</v>
      </c>
      <c r="AY140" t="s">
        <v>639</v>
      </c>
      <c r="AZ140" s="1" t="s">
        <v>27</v>
      </c>
      <c r="BA140" t="s">
        <v>639</v>
      </c>
      <c r="BB140" s="1" t="s">
        <v>27</v>
      </c>
      <c r="BC140" t="s">
        <v>639</v>
      </c>
      <c r="BG140" s="1" t="s">
        <v>364</v>
      </c>
      <c r="BH140" s="5">
        <v>44715.445138888892</v>
      </c>
      <c r="BI140" s="1" t="s">
        <v>49</v>
      </c>
      <c r="BJ140" s="5">
        <v>44698.670138888891</v>
      </c>
      <c r="BK140" s="22">
        <f>COUNTIF(Reporte_Consolidación_2022___Copy[[#This Row],[Estado llamada]],"Realizada")</f>
        <v>1</v>
      </c>
      <c r="BL140" s="22">
        <f>COUNTIF(Reporte_Consolidación_2022___Copy[[#This Row],[Estado RID]],"Realizada")</f>
        <v>1</v>
      </c>
      <c r="BM140" s="22">
        <f>COUNTIF(Reporte_Consolidación_2022___Copy[[#This Row],[Estado Encuesta Directivos]],"Realizada")</f>
        <v>1</v>
      </c>
      <c r="BN140" s="22">
        <f>COUNTIF(Reporte_Consolidación_2022___Copy[[#This Row],[Estado PPT Programa Directivos]],"Realizada")</f>
        <v>1</v>
      </c>
      <c r="BO140" s="22">
        <f>COUNTIF(Reporte_Consolidación_2022___Copy[[#This Row],[Estado PPT Programa Docentes]],"Realizada")</f>
        <v>1</v>
      </c>
      <c r="BP140" s="22">
        <f>COUNTIF(Reporte_Consolidación_2022___Copy[[#This Row],[Estado Encuesta Docentes]],"Realizada")</f>
        <v>1</v>
      </c>
      <c r="BQ140" s="22">
        <f>COUNTIF(Reporte_Consolidación_2022___Copy[[#This Row],[Estado Taller PC Docentes]],"Realizada")</f>
        <v>1</v>
      </c>
      <c r="BR140" s="22">
        <f>COUNTIF(Reporte_Consolidación_2022___Copy[[#This Row],[Estado Encuesta Estudiantes]],"Realizada")</f>
        <v>1</v>
      </c>
      <c r="BS140" s="22">
        <f>COUNTIF(Reporte_Consolidación_2022___Copy[[#This Row],[Estado Infraestructura]],"Realizada")</f>
        <v>1</v>
      </c>
      <c r="BT140" s="22">
        <f>COUNTIF(Reporte_Consolidación_2022___Copy[[#This Row],[Estado Entrevista Líder Área Informática]],"Realizada")</f>
        <v>1</v>
      </c>
      <c r="BU140" s="22">
        <f>IF(Reporte_Consolidación_2022___Copy[[#This Row],[Estado Obs Aula]]="Realizada",1,IF(Reporte_Consolidación_2022___Copy[[#This Row],[Estado Obs Aula]]="NO aplica fichas",1,0))</f>
        <v>1</v>
      </c>
      <c r="BV140" s="22">
        <f>COUNTIF(Reporte_Consolidación_2022___Copy[[#This Row],[Estado Recolección Documental]],"Realizada")</f>
        <v>1</v>
      </c>
      <c r="BX140" s="7">
        <f>COUNTIF(Reporte_Consolidación_2022___Copy[[#This Row],[Nombre Coordinadora]:[Estado Recolección Documental]],"Realizada")</f>
        <v>11</v>
      </c>
      <c r="BY140" s="9">
        <f t="shared" si="2"/>
        <v>0.91666666666666663</v>
      </c>
      <c r="BZ140" s="7">
        <f>IF(Reporte_Consolidación_2022___Copy[[#This Row],[Fecha Visita Día 1]]&gt;=DATE(2022,6,22),1,IF(Reporte_Consolidación_2022___Copy[[#This Row],[Fecha Visita Día 1]]="",2,0))</f>
        <v>0</v>
      </c>
      <c r="CA140" s="7">
        <f>IF(Reporte_Consolidación_2022___Copy[[#This Row],[Fecha Visita Día 2]]&gt;=DATE(2022,6,22),1,IF(Reporte_Consolidación_2022___Copy[[#This Row],[Fecha Visita Día 2]]="",2,0))</f>
        <v>0</v>
      </c>
    </row>
    <row r="141" spans="1:79" x14ac:dyDescent="0.2">
      <c r="A141" s="1" t="s">
        <v>681</v>
      </c>
      <c r="B141" s="1" t="s">
        <v>49</v>
      </c>
      <c r="C141" s="1" t="s">
        <v>360</v>
      </c>
      <c r="D141" s="1" t="s">
        <v>50</v>
      </c>
      <c r="E141" s="1" t="s">
        <v>361</v>
      </c>
      <c r="F141" s="1" t="s">
        <v>373</v>
      </c>
      <c r="G141" s="6">
        <v>308001017254</v>
      </c>
      <c r="H141">
        <v>28</v>
      </c>
      <c r="I141" s="4">
        <v>44672</v>
      </c>
      <c r="J141" s="5">
        <v>0.16666666666666674</v>
      </c>
      <c r="K141" s="1" t="s">
        <v>0</v>
      </c>
      <c r="L141" s="1" t="s">
        <v>793</v>
      </c>
      <c r="M141" s="4">
        <v>44687</v>
      </c>
      <c r="N141" s="4">
        <v>44688</v>
      </c>
      <c r="O141" s="1" t="s">
        <v>374</v>
      </c>
      <c r="P141" s="4">
        <v>44687</v>
      </c>
      <c r="Q141" s="1" t="s">
        <v>0</v>
      </c>
      <c r="R141" s="4">
        <v>44687</v>
      </c>
      <c r="S141" s="1" t="s">
        <v>0</v>
      </c>
      <c r="T141" s="4">
        <v>44687</v>
      </c>
      <c r="U141" s="1" t="s">
        <v>0</v>
      </c>
      <c r="V141" s="4">
        <v>44687</v>
      </c>
      <c r="W141" s="1" t="s">
        <v>0</v>
      </c>
      <c r="X141" s="4">
        <v>44687</v>
      </c>
      <c r="Y141" s="1" t="s">
        <v>0</v>
      </c>
      <c r="Z141" s="4">
        <v>44687</v>
      </c>
      <c r="AA141" s="1" t="s">
        <v>0</v>
      </c>
      <c r="AB141" s="4">
        <v>44687</v>
      </c>
      <c r="AC141" s="1" t="s">
        <v>0</v>
      </c>
      <c r="AD141" s="4">
        <v>44687</v>
      </c>
      <c r="AE141" s="1" t="s">
        <v>0</v>
      </c>
      <c r="AF141" s="4">
        <v>44687</v>
      </c>
      <c r="AG141" s="1" t="s">
        <v>0</v>
      </c>
      <c r="AH141" s="4"/>
      <c r="AI141" s="1" t="s">
        <v>654</v>
      </c>
      <c r="AJ141" s="4">
        <v>44687</v>
      </c>
      <c r="AK141" s="1" t="s">
        <v>0</v>
      </c>
      <c r="AL141" s="1" t="s">
        <v>363</v>
      </c>
      <c r="AM141" s="1" t="s">
        <v>364</v>
      </c>
      <c r="AN141" s="5">
        <v>44711.544444444444</v>
      </c>
      <c r="AO141" s="1" t="s">
        <v>946</v>
      </c>
      <c r="AP141" s="1"/>
      <c r="AQ141" s="1" t="s">
        <v>639</v>
      </c>
      <c r="AR141" s="1" t="s">
        <v>27</v>
      </c>
      <c r="AS141" t="s">
        <v>639</v>
      </c>
      <c r="AT141" s="1" t="s">
        <v>27</v>
      </c>
      <c r="AU141" t="s">
        <v>639</v>
      </c>
      <c r="AV141">
        <v>50</v>
      </c>
      <c r="AW141" t="s">
        <v>639</v>
      </c>
      <c r="AX141">
        <v>26</v>
      </c>
      <c r="AY141" t="s">
        <v>639</v>
      </c>
      <c r="AZ141" s="1" t="s">
        <v>27</v>
      </c>
      <c r="BA141" t="s">
        <v>639</v>
      </c>
      <c r="BB141" s="1" t="s">
        <v>27</v>
      </c>
      <c r="BC141" t="s">
        <v>639</v>
      </c>
      <c r="BG141" s="1" t="s">
        <v>364</v>
      </c>
      <c r="BH141" s="5">
        <v>44697.405555555553</v>
      </c>
      <c r="BI141" s="1" t="s">
        <v>49</v>
      </c>
      <c r="BJ141" s="5">
        <v>44698.665972222225</v>
      </c>
      <c r="BK141" s="22">
        <f>COUNTIF(Reporte_Consolidación_2022___Copy[[#This Row],[Estado llamada]],"Realizada")</f>
        <v>1</v>
      </c>
      <c r="BL141" s="22">
        <f>COUNTIF(Reporte_Consolidación_2022___Copy[[#This Row],[Estado RID]],"Realizada")</f>
        <v>1</v>
      </c>
      <c r="BM141" s="22">
        <f>COUNTIF(Reporte_Consolidación_2022___Copy[[#This Row],[Estado Encuesta Directivos]],"Realizada")</f>
        <v>1</v>
      </c>
      <c r="BN141" s="22">
        <f>COUNTIF(Reporte_Consolidación_2022___Copy[[#This Row],[Estado PPT Programa Directivos]],"Realizada")</f>
        <v>1</v>
      </c>
      <c r="BO141" s="22">
        <f>COUNTIF(Reporte_Consolidación_2022___Copy[[#This Row],[Estado PPT Programa Docentes]],"Realizada")</f>
        <v>1</v>
      </c>
      <c r="BP141" s="22">
        <f>COUNTIF(Reporte_Consolidación_2022___Copy[[#This Row],[Estado Encuesta Docentes]],"Realizada")</f>
        <v>1</v>
      </c>
      <c r="BQ141" s="22">
        <f>COUNTIF(Reporte_Consolidación_2022___Copy[[#This Row],[Estado Taller PC Docentes]],"Realizada")</f>
        <v>1</v>
      </c>
      <c r="BR141" s="22">
        <f>COUNTIF(Reporte_Consolidación_2022___Copy[[#This Row],[Estado Encuesta Estudiantes]],"Realizada")</f>
        <v>1</v>
      </c>
      <c r="BS141" s="22">
        <f>COUNTIF(Reporte_Consolidación_2022___Copy[[#This Row],[Estado Infraestructura]],"Realizada")</f>
        <v>1</v>
      </c>
      <c r="BT141" s="22">
        <f>COUNTIF(Reporte_Consolidación_2022___Copy[[#This Row],[Estado Entrevista Líder Área Informática]],"Realizada")</f>
        <v>1</v>
      </c>
      <c r="BU141" s="22">
        <f>IF(Reporte_Consolidación_2022___Copy[[#This Row],[Estado Obs Aula]]="Realizada",1,IF(Reporte_Consolidación_2022___Copy[[#This Row],[Estado Obs Aula]]="NO aplica fichas",1,0))</f>
        <v>1</v>
      </c>
      <c r="BV141" s="22">
        <f>COUNTIF(Reporte_Consolidación_2022___Copy[[#This Row],[Estado Recolección Documental]],"Realizada")</f>
        <v>1</v>
      </c>
      <c r="BX141" s="7">
        <f>COUNTIF(Reporte_Consolidación_2022___Copy[[#This Row],[Nombre Coordinadora]:[Estado Recolección Documental]],"Realizada")</f>
        <v>11</v>
      </c>
      <c r="BY141" s="9">
        <f t="shared" si="2"/>
        <v>0.91666666666666663</v>
      </c>
      <c r="BZ141" s="7">
        <f>IF(Reporte_Consolidación_2022___Copy[[#This Row],[Fecha Visita Día 1]]&gt;=DATE(2022,6,22),1,IF(Reporte_Consolidación_2022___Copy[[#This Row],[Fecha Visita Día 1]]="",2,0))</f>
        <v>0</v>
      </c>
      <c r="CA141" s="7">
        <f>IF(Reporte_Consolidación_2022___Copy[[#This Row],[Fecha Visita Día 2]]&gt;=DATE(2022,6,22),1,IF(Reporte_Consolidación_2022___Copy[[#This Row],[Fecha Visita Día 2]]="",2,0))</f>
        <v>0</v>
      </c>
    </row>
    <row r="142" spans="1:79" x14ac:dyDescent="0.2">
      <c r="A142" s="1" t="s">
        <v>681</v>
      </c>
      <c r="B142" s="1" t="s">
        <v>49</v>
      </c>
      <c r="C142" s="1" t="s">
        <v>476</v>
      </c>
      <c r="D142" s="1" t="s">
        <v>433</v>
      </c>
      <c r="E142" s="1" t="s">
        <v>477</v>
      </c>
      <c r="F142" s="1" t="s">
        <v>478</v>
      </c>
      <c r="G142" s="6">
        <v>144001001941</v>
      </c>
      <c r="H142">
        <v>134</v>
      </c>
      <c r="I142" s="4">
        <v>44677</v>
      </c>
      <c r="J142" s="5">
        <v>0.33333333333333326</v>
      </c>
      <c r="K142" s="1" t="s">
        <v>0</v>
      </c>
      <c r="L142" s="1" t="s">
        <v>362</v>
      </c>
      <c r="M142" s="4">
        <v>44706</v>
      </c>
      <c r="N142" s="4">
        <v>44707</v>
      </c>
      <c r="O142" s="1" t="s">
        <v>390</v>
      </c>
      <c r="P142" s="4">
        <v>44706</v>
      </c>
      <c r="Q142" s="1" t="s">
        <v>0</v>
      </c>
      <c r="R142" s="4">
        <v>44706</v>
      </c>
      <c r="S142" s="1" t="s">
        <v>0</v>
      </c>
      <c r="T142" s="4">
        <v>44686</v>
      </c>
      <c r="U142" s="1" t="s">
        <v>0</v>
      </c>
      <c r="V142" s="4">
        <v>44686</v>
      </c>
      <c r="W142" s="1" t="s">
        <v>0</v>
      </c>
      <c r="X142" s="4">
        <v>44686</v>
      </c>
      <c r="Y142" s="1" t="s">
        <v>0</v>
      </c>
      <c r="Z142" s="4">
        <v>44686</v>
      </c>
      <c r="AA142" s="1" t="s">
        <v>0</v>
      </c>
      <c r="AB142" s="4">
        <v>44686</v>
      </c>
      <c r="AC142" s="1" t="s">
        <v>0</v>
      </c>
      <c r="AD142" s="4">
        <v>44687</v>
      </c>
      <c r="AE142" s="1" t="s">
        <v>0</v>
      </c>
      <c r="AF142" s="4">
        <v>44687</v>
      </c>
      <c r="AG142" s="1" t="s">
        <v>0</v>
      </c>
      <c r="AH142" s="4"/>
      <c r="AI142" s="1" t="s">
        <v>654</v>
      </c>
      <c r="AJ142" s="4">
        <v>44687</v>
      </c>
      <c r="AK142" s="1" t="s">
        <v>0</v>
      </c>
      <c r="AL142" s="1" t="s">
        <v>363</v>
      </c>
      <c r="AM142" s="1" t="s">
        <v>479</v>
      </c>
      <c r="AN142" s="5">
        <v>44712.507638888892</v>
      </c>
      <c r="AO142" s="1" t="s">
        <v>1052</v>
      </c>
      <c r="AP142" s="1"/>
      <c r="AQ142" s="1" t="s">
        <v>639</v>
      </c>
      <c r="AR142" s="1" t="s">
        <v>27</v>
      </c>
      <c r="AS142" t="s">
        <v>639</v>
      </c>
      <c r="AT142" s="1" t="s">
        <v>27</v>
      </c>
      <c r="AU142" t="s">
        <v>639</v>
      </c>
      <c r="AV142">
        <v>110</v>
      </c>
      <c r="AW142" t="s">
        <v>856</v>
      </c>
      <c r="AX142">
        <v>15</v>
      </c>
      <c r="AY142" t="s">
        <v>639</v>
      </c>
      <c r="AZ142" s="1" t="s">
        <v>27</v>
      </c>
      <c r="BA142" t="s">
        <v>639</v>
      </c>
      <c r="BB142" s="1" t="s">
        <v>27</v>
      </c>
      <c r="BC142" t="s">
        <v>639</v>
      </c>
      <c r="BG142" s="1" t="s">
        <v>479</v>
      </c>
      <c r="BH142" s="5">
        <v>44727.415277777778</v>
      </c>
      <c r="BI142" s="1" t="s">
        <v>479</v>
      </c>
      <c r="BJ142" s="5">
        <v>44723.913194444445</v>
      </c>
      <c r="BK142" s="22">
        <f>COUNTIF(Reporte_Consolidación_2022___Copy[[#This Row],[Estado llamada]],"Realizada")</f>
        <v>1</v>
      </c>
      <c r="BL142" s="22">
        <f>COUNTIF(Reporte_Consolidación_2022___Copy[[#This Row],[Estado RID]],"Realizada")</f>
        <v>1</v>
      </c>
      <c r="BM142" s="22">
        <f>COUNTIF(Reporte_Consolidación_2022___Copy[[#This Row],[Estado Encuesta Directivos]],"Realizada")</f>
        <v>1</v>
      </c>
      <c r="BN142" s="22">
        <f>COUNTIF(Reporte_Consolidación_2022___Copy[[#This Row],[Estado PPT Programa Directivos]],"Realizada")</f>
        <v>1</v>
      </c>
      <c r="BO142" s="22">
        <f>COUNTIF(Reporte_Consolidación_2022___Copy[[#This Row],[Estado PPT Programa Docentes]],"Realizada")</f>
        <v>1</v>
      </c>
      <c r="BP142" s="22">
        <f>COUNTIF(Reporte_Consolidación_2022___Copy[[#This Row],[Estado Encuesta Docentes]],"Realizada")</f>
        <v>1</v>
      </c>
      <c r="BQ142" s="22">
        <f>COUNTIF(Reporte_Consolidación_2022___Copy[[#This Row],[Estado Taller PC Docentes]],"Realizada")</f>
        <v>1</v>
      </c>
      <c r="BR142" s="22">
        <f>COUNTIF(Reporte_Consolidación_2022___Copy[[#This Row],[Estado Encuesta Estudiantes]],"Realizada")</f>
        <v>1</v>
      </c>
      <c r="BS142" s="22">
        <f>COUNTIF(Reporte_Consolidación_2022___Copy[[#This Row],[Estado Infraestructura]],"Realizada")</f>
        <v>1</v>
      </c>
      <c r="BT142" s="22">
        <f>COUNTIF(Reporte_Consolidación_2022___Copy[[#This Row],[Estado Entrevista Líder Área Informática]],"Realizada")</f>
        <v>1</v>
      </c>
      <c r="BU142" s="22">
        <f>IF(Reporte_Consolidación_2022___Copy[[#This Row],[Estado Obs Aula]]="Realizada",1,IF(Reporte_Consolidación_2022___Copy[[#This Row],[Estado Obs Aula]]="NO aplica fichas",1,0))</f>
        <v>1</v>
      </c>
      <c r="BV142" s="22">
        <f>COUNTIF(Reporte_Consolidación_2022___Copy[[#This Row],[Estado Recolección Documental]],"Realizada")</f>
        <v>1</v>
      </c>
      <c r="BX142" s="7">
        <f>COUNTIF(Reporte_Consolidación_2022___Copy[[#This Row],[Nombre Coordinadora]:[Estado Recolección Documental]],"Realizada")</f>
        <v>11</v>
      </c>
      <c r="BY142" s="9">
        <f t="shared" si="2"/>
        <v>0.91666666666666663</v>
      </c>
      <c r="BZ142" s="7">
        <f>IF(Reporte_Consolidación_2022___Copy[[#This Row],[Fecha Visita Día 1]]&gt;=DATE(2022,6,22),1,IF(Reporte_Consolidación_2022___Copy[[#This Row],[Fecha Visita Día 1]]="",2,0))</f>
        <v>0</v>
      </c>
      <c r="CA142" s="7">
        <f>IF(Reporte_Consolidación_2022___Copy[[#This Row],[Fecha Visita Día 2]]&gt;=DATE(2022,6,22),1,IF(Reporte_Consolidación_2022___Copy[[#This Row],[Fecha Visita Día 2]]="",2,0))</f>
        <v>0</v>
      </c>
    </row>
    <row r="143" spans="1:79" x14ac:dyDescent="0.2">
      <c r="A143" s="1" t="s">
        <v>681</v>
      </c>
      <c r="B143" s="1" t="s">
        <v>49</v>
      </c>
      <c r="C143" s="1" t="s">
        <v>476</v>
      </c>
      <c r="D143" s="1" t="s">
        <v>433</v>
      </c>
      <c r="E143" s="1" t="s">
        <v>477</v>
      </c>
      <c r="F143" s="1" t="s">
        <v>480</v>
      </c>
      <c r="G143" s="6">
        <v>144001001053</v>
      </c>
      <c r="H143">
        <v>135</v>
      </c>
      <c r="I143" s="4">
        <v>44677</v>
      </c>
      <c r="J143" s="5">
        <v>0.39583333333333326</v>
      </c>
      <c r="K143" s="1" t="s">
        <v>0</v>
      </c>
      <c r="L143" s="1" t="s">
        <v>362</v>
      </c>
      <c r="M143" s="4">
        <v>44698</v>
      </c>
      <c r="N143" s="4">
        <v>44699</v>
      </c>
      <c r="O143" s="1" t="s">
        <v>390</v>
      </c>
      <c r="P143" s="4">
        <v>44698</v>
      </c>
      <c r="Q143" s="1" t="s">
        <v>0</v>
      </c>
      <c r="R143" s="4">
        <v>44699</v>
      </c>
      <c r="S143" s="1" t="s">
        <v>0</v>
      </c>
      <c r="T143" s="4">
        <v>44699</v>
      </c>
      <c r="U143" s="1" t="s">
        <v>0</v>
      </c>
      <c r="V143" s="4">
        <v>44698</v>
      </c>
      <c r="W143" s="1" t="s">
        <v>0</v>
      </c>
      <c r="X143" s="4">
        <v>44698</v>
      </c>
      <c r="Y143" s="1" t="s">
        <v>0</v>
      </c>
      <c r="Z143" s="4">
        <v>44698</v>
      </c>
      <c r="AA143" s="1" t="s">
        <v>0</v>
      </c>
      <c r="AB143" s="4">
        <v>44698</v>
      </c>
      <c r="AC143" s="1" t="s">
        <v>0</v>
      </c>
      <c r="AD143" s="4">
        <v>44698</v>
      </c>
      <c r="AE143" s="1" t="s">
        <v>0</v>
      </c>
      <c r="AF143" s="4">
        <v>44699</v>
      </c>
      <c r="AG143" s="1" t="s">
        <v>0</v>
      </c>
      <c r="AH143" s="4"/>
      <c r="AI143" s="1" t="s">
        <v>654</v>
      </c>
      <c r="AJ143" s="4">
        <v>44699</v>
      </c>
      <c r="AK143" s="1" t="s">
        <v>0</v>
      </c>
      <c r="AL143" s="1" t="s">
        <v>363</v>
      </c>
      <c r="AM143" s="1" t="s">
        <v>479</v>
      </c>
      <c r="AN143" s="5">
        <v>44704.831944444442</v>
      </c>
      <c r="AO143" s="1" t="s">
        <v>1039</v>
      </c>
      <c r="AP143" s="1"/>
      <c r="AQ143" s="1" t="s">
        <v>639</v>
      </c>
      <c r="AR143" s="1" t="s">
        <v>27</v>
      </c>
      <c r="AS143" t="s">
        <v>639</v>
      </c>
      <c r="AT143" s="1" t="s">
        <v>27</v>
      </c>
      <c r="AU143" t="s">
        <v>639</v>
      </c>
      <c r="AV143">
        <v>94</v>
      </c>
      <c r="AW143" t="s">
        <v>856</v>
      </c>
      <c r="AX143">
        <v>32</v>
      </c>
      <c r="AY143" t="s">
        <v>639</v>
      </c>
      <c r="AZ143" s="1" t="s">
        <v>27</v>
      </c>
      <c r="BA143" t="s">
        <v>639</v>
      </c>
      <c r="BB143" s="1" t="s">
        <v>27</v>
      </c>
      <c r="BC143" t="s">
        <v>639</v>
      </c>
      <c r="BG143" s="1" t="s">
        <v>479</v>
      </c>
      <c r="BH143" s="5">
        <v>44727.415972222225</v>
      </c>
      <c r="BI143" s="1" t="s">
        <v>49</v>
      </c>
      <c r="BJ143" s="5">
        <v>44722.82708333333</v>
      </c>
      <c r="BK143" s="22">
        <f>COUNTIF(Reporte_Consolidación_2022___Copy[[#This Row],[Estado llamada]],"Realizada")</f>
        <v>1</v>
      </c>
      <c r="BL143" s="22">
        <f>COUNTIF(Reporte_Consolidación_2022___Copy[[#This Row],[Estado RID]],"Realizada")</f>
        <v>1</v>
      </c>
      <c r="BM143" s="22">
        <f>COUNTIF(Reporte_Consolidación_2022___Copy[[#This Row],[Estado Encuesta Directivos]],"Realizada")</f>
        <v>1</v>
      </c>
      <c r="BN143" s="22">
        <f>COUNTIF(Reporte_Consolidación_2022___Copy[[#This Row],[Estado PPT Programa Directivos]],"Realizada")</f>
        <v>1</v>
      </c>
      <c r="BO143" s="22">
        <f>COUNTIF(Reporte_Consolidación_2022___Copy[[#This Row],[Estado PPT Programa Docentes]],"Realizada")</f>
        <v>1</v>
      </c>
      <c r="BP143" s="22">
        <f>COUNTIF(Reporte_Consolidación_2022___Copy[[#This Row],[Estado Encuesta Docentes]],"Realizada")</f>
        <v>1</v>
      </c>
      <c r="BQ143" s="22">
        <f>COUNTIF(Reporte_Consolidación_2022___Copy[[#This Row],[Estado Taller PC Docentes]],"Realizada")</f>
        <v>1</v>
      </c>
      <c r="BR143" s="22">
        <f>COUNTIF(Reporte_Consolidación_2022___Copy[[#This Row],[Estado Encuesta Estudiantes]],"Realizada")</f>
        <v>1</v>
      </c>
      <c r="BS143" s="22">
        <f>COUNTIF(Reporte_Consolidación_2022___Copy[[#This Row],[Estado Infraestructura]],"Realizada")</f>
        <v>1</v>
      </c>
      <c r="BT143" s="22">
        <f>COUNTIF(Reporte_Consolidación_2022___Copy[[#This Row],[Estado Entrevista Líder Área Informática]],"Realizada")</f>
        <v>1</v>
      </c>
      <c r="BU143" s="22">
        <f>IF(Reporte_Consolidación_2022___Copy[[#This Row],[Estado Obs Aula]]="Realizada",1,IF(Reporte_Consolidación_2022___Copy[[#This Row],[Estado Obs Aula]]="NO aplica fichas",1,0))</f>
        <v>1</v>
      </c>
      <c r="BV143" s="22">
        <f>COUNTIF(Reporte_Consolidación_2022___Copy[[#This Row],[Estado Recolección Documental]],"Realizada")</f>
        <v>1</v>
      </c>
      <c r="BX143" s="7">
        <f>COUNTIF(Reporte_Consolidación_2022___Copy[[#This Row],[Nombre Coordinadora]:[Estado Recolección Documental]],"Realizada")</f>
        <v>11</v>
      </c>
      <c r="BY143" s="9">
        <f t="shared" si="2"/>
        <v>0.91666666666666663</v>
      </c>
      <c r="BZ143" s="7">
        <f>IF(Reporte_Consolidación_2022___Copy[[#This Row],[Fecha Visita Día 1]]&gt;=DATE(2022,6,22),1,IF(Reporte_Consolidación_2022___Copy[[#This Row],[Fecha Visita Día 1]]="",2,0))</f>
        <v>0</v>
      </c>
      <c r="CA143" s="7">
        <f>IF(Reporte_Consolidación_2022___Copy[[#This Row],[Fecha Visita Día 2]]&gt;=DATE(2022,6,22),1,IF(Reporte_Consolidación_2022___Copy[[#This Row],[Fecha Visita Día 2]]="",2,0))</f>
        <v>0</v>
      </c>
    </row>
    <row r="144" spans="1:79" x14ac:dyDescent="0.2">
      <c r="A144" s="1" t="s">
        <v>681</v>
      </c>
      <c r="B144" s="1" t="s">
        <v>49</v>
      </c>
      <c r="C144" s="1" t="s">
        <v>476</v>
      </c>
      <c r="D144" s="1" t="s">
        <v>433</v>
      </c>
      <c r="E144" s="1" t="s">
        <v>477</v>
      </c>
      <c r="F144" s="1" t="s">
        <v>481</v>
      </c>
      <c r="G144" s="6">
        <v>244001000671</v>
      </c>
      <c r="H144">
        <v>136</v>
      </c>
      <c r="I144" s="4">
        <v>44677</v>
      </c>
      <c r="J144" s="5">
        <v>0.4375</v>
      </c>
      <c r="K144" s="1" t="s">
        <v>0</v>
      </c>
      <c r="L144" s="1" t="s">
        <v>362</v>
      </c>
      <c r="M144" s="4">
        <v>44690</v>
      </c>
      <c r="N144" s="4">
        <v>44691</v>
      </c>
      <c r="O144" s="1" t="s">
        <v>390</v>
      </c>
      <c r="P144" s="4">
        <v>44690</v>
      </c>
      <c r="Q144" s="1" t="s">
        <v>0</v>
      </c>
      <c r="R144" s="4">
        <v>44690</v>
      </c>
      <c r="S144" s="1" t="s">
        <v>0</v>
      </c>
      <c r="T144" s="4">
        <v>44690</v>
      </c>
      <c r="U144" s="1" t="s">
        <v>0</v>
      </c>
      <c r="V144" s="4">
        <v>44690</v>
      </c>
      <c r="W144" s="1" t="s">
        <v>0</v>
      </c>
      <c r="X144" s="4">
        <v>44691</v>
      </c>
      <c r="Y144" s="1" t="s">
        <v>0</v>
      </c>
      <c r="Z144" s="4">
        <v>44691</v>
      </c>
      <c r="AA144" s="1" t="s">
        <v>0</v>
      </c>
      <c r="AB144" s="4">
        <v>44690</v>
      </c>
      <c r="AC144" s="1" t="s">
        <v>0</v>
      </c>
      <c r="AD144" s="4">
        <v>44691</v>
      </c>
      <c r="AE144" s="1" t="s">
        <v>0</v>
      </c>
      <c r="AF144" s="4">
        <v>44690</v>
      </c>
      <c r="AG144" s="1" t="s">
        <v>0</v>
      </c>
      <c r="AH144" s="4"/>
      <c r="AI144" s="1" t="s">
        <v>654</v>
      </c>
      <c r="AJ144" s="4">
        <v>44691</v>
      </c>
      <c r="AK144" s="1" t="s">
        <v>0</v>
      </c>
      <c r="AL144" s="1" t="s">
        <v>363</v>
      </c>
      <c r="AM144" s="1" t="s">
        <v>479</v>
      </c>
      <c r="AN144" s="5">
        <v>44693.881944444445</v>
      </c>
      <c r="AO144" s="1" t="s">
        <v>1008</v>
      </c>
      <c r="AP144" s="1"/>
      <c r="AQ144" s="1" t="s">
        <v>639</v>
      </c>
      <c r="AR144" s="1" t="s">
        <v>27</v>
      </c>
      <c r="AS144" t="s">
        <v>639</v>
      </c>
      <c r="AT144" s="1" t="s">
        <v>27</v>
      </c>
      <c r="AU144" t="s">
        <v>639</v>
      </c>
      <c r="AV144">
        <v>117</v>
      </c>
      <c r="AW144" t="s">
        <v>856</v>
      </c>
      <c r="AX144">
        <v>23</v>
      </c>
      <c r="AY144" t="s">
        <v>639</v>
      </c>
      <c r="AZ144" s="1" t="s">
        <v>27</v>
      </c>
      <c r="BA144" t="s">
        <v>639</v>
      </c>
      <c r="BB144" s="1" t="s">
        <v>27</v>
      </c>
      <c r="BC144" t="s">
        <v>639</v>
      </c>
      <c r="BG144" s="1" t="s">
        <v>479</v>
      </c>
      <c r="BH144" s="5">
        <v>44721.450694444444</v>
      </c>
      <c r="BI144" s="1" t="s">
        <v>49</v>
      </c>
      <c r="BJ144" s="5">
        <v>44726.25</v>
      </c>
      <c r="BK144" s="22">
        <f>COUNTIF(Reporte_Consolidación_2022___Copy[[#This Row],[Estado llamada]],"Realizada")</f>
        <v>1</v>
      </c>
      <c r="BL144" s="22">
        <f>COUNTIF(Reporte_Consolidación_2022___Copy[[#This Row],[Estado RID]],"Realizada")</f>
        <v>1</v>
      </c>
      <c r="BM144" s="22">
        <f>COUNTIF(Reporte_Consolidación_2022___Copy[[#This Row],[Estado Encuesta Directivos]],"Realizada")</f>
        <v>1</v>
      </c>
      <c r="BN144" s="22">
        <f>COUNTIF(Reporte_Consolidación_2022___Copy[[#This Row],[Estado PPT Programa Directivos]],"Realizada")</f>
        <v>1</v>
      </c>
      <c r="BO144" s="22">
        <f>COUNTIF(Reporte_Consolidación_2022___Copy[[#This Row],[Estado PPT Programa Docentes]],"Realizada")</f>
        <v>1</v>
      </c>
      <c r="BP144" s="22">
        <f>COUNTIF(Reporte_Consolidación_2022___Copy[[#This Row],[Estado Encuesta Docentes]],"Realizada")</f>
        <v>1</v>
      </c>
      <c r="BQ144" s="22">
        <f>COUNTIF(Reporte_Consolidación_2022___Copy[[#This Row],[Estado Taller PC Docentes]],"Realizada")</f>
        <v>1</v>
      </c>
      <c r="BR144" s="22">
        <f>COUNTIF(Reporte_Consolidación_2022___Copy[[#This Row],[Estado Encuesta Estudiantes]],"Realizada")</f>
        <v>1</v>
      </c>
      <c r="BS144" s="22">
        <f>COUNTIF(Reporte_Consolidación_2022___Copy[[#This Row],[Estado Infraestructura]],"Realizada")</f>
        <v>1</v>
      </c>
      <c r="BT144" s="22">
        <f>COUNTIF(Reporte_Consolidación_2022___Copy[[#This Row],[Estado Entrevista Líder Área Informática]],"Realizada")</f>
        <v>1</v>
      </c>
      <c r="BU144" s="22">
        <f>IF(Reporte_Consolidación_2022___Copy[[#This Row],[Estado Obs Aula]]="Realizada",1,IF(Reporte_Consolidación_2022___Copy[[#This Row],[Estado Obs Aula]]="NO aplica fichas",1,0))</f>
        <v>1</v>
      </c>
      <c r="BV144" s="22">
        <f>COUNTIF(Reporte_Consolidación_2022___Copy[[#This Row],[Estado Recolección Documental]],"Realizada")</f>
        <v>1</v>
      </c>
      <c r="BX144" s="7">
        <f>COUNTIF(Reporte_Consolidación_2022___Copy[[#This Row],[Nombre Coordinadora]:[Estado Recolección Documental]],"Realizada")</f>
        <v>11</v>
      </c>
      <c r="BY144" s="9">
        <f t="shared" si="2"/>
        <v>0.91666666666666663</v>
      </c>
      <c r="BZ144" s="7">
        <f>IF(Reporte_Consolidación_2022___Copy[[#This Row],[Fecha Visita Día 1]]&gt;=DATE(2022,6,22),1,IF(Reporte_Consolidación_2022___Copy[[#This Row],[Fecha Visita Día 1]]="",2,0))</f>
        <v>0</v>
      </c>
      <c r="CA144" s="7">
        <f>IF(Reporte_Consolidación_2022___Copy[[#This Row],[Fecha Visita Día 2]]&gt;=DATE(2022,6,22),1,IF(Reporte_Consolidación_2022___Copy[[#This Row],[Fecha Visita Día 2]]="",2,0))</f>
        <v>0</v>
      </c>
    </row>
    <row r="145" spans="1:79" x14ac:dyDescent="0.2">
      <c r="A145" s="1" t="s">
        <v>681</v>
      </c>
      <c r="B145" s="1" t="s">
        <v>49</v>
      </c>
      <c r="C145" s="1" t="s">
        <v>476</v>
      </c>
      <c r="D145" s="1" t="s">
        <v>433</v>
      </c>
      <c r="E145" s="1" t="s">
        <v>477</v>
      </c>
      <c r="F145" s="1" t="s">
        <v>482</v>
      </c>
      <c r="G145" s="6">
        <v>244001002356</v>
      </c>
      <c r="H145">
        <v>137</v>
      </c>
      <c r="I145" s="4">
        <v>44677</v>
      </c>
      <c r="J145" s="5">
        <v>0.64305555555555549</v>
      </c>
      <c r="K145" s="1" t="s">
        <v>0</v>
      </c>
      <c r="L145" s="1" t="s">
        <v>362</v>
      </c>
      <c r="M145" s="4">
        <v>44700</v>
      </c>
      <c r="N145" s="4">
        <v>44701</v>
      </c>
      <c r="O145" s="1" t="s">
        <v>390</v>
      </c>
      <c r="P145" s="4">
        <v>44700</v>
      </c>
      <c r="Q145" s="1" t="s">
        <v>0</v>
      </c>
      <c r="R145" s="4">
        <v>44700</v>
      </c>
      <c r="S145" s="1" t="s">
        <v>0</v>
      </c>
      <c r="T145" s="4">
        <v>44700</v>
      </c>
      <c r="U145" s="1" t="s">
        <v>0</v>
      </c>
      <c r="V145" s="4">
        <v>44700</v>
      </c>
      <c r="W145" s="1" t="s">
        <v>0</v>
      </c>
      <c r="X145" s="4">
        <v>44700</v>
      </c>
      <c r="Y145" s="1" t="s">
        <v>0</v>
      </c>
      <c r="Z145" s="4">
        <v>44700</v>
      </c>
      <c r="AA145" s="1" t="s">
        <v>0</v>
      </c>
      <c r="AB145" s="4">
        <v>44701</v>
      </c>
      <c r="AC145" s="1" t="s">
        <v>0</v>
      </c>
      <c r="AD145" s="4">
        <v>44700</v>
      </c>
      <c r="AE145" s="1" t="s">
        <v>0</v>
      </c>
      <c r="AF145" s="4">
        <v>44700</v>
      </c>
      <c r="AG145" s="1" t="s">
        <v>0</v>
      </c>
      <c r="AH145" s="4"/>
      <c r="AI145" s="1" t="s">
        <v>654</v>
      </c>
      <c r="AJ145" s="4">
        <v>44701</v>
      </c>
      <c r="AK145" s="1" t="s">
        <v>0</v>
      </c>
      <c r="AL145" s="1" t="s">
        <v>363</v>
      </c>
      <c r="AM145" s="1" t="s">
        <v>479</v>
      </c>
      <c r="AN145" s="5">
        <v>44704.834722222222</v>
      </c>
      <c r="AO145" s="1" t="s">
        <v>1053</v>
      </c>
      <c r="AP145" s="1"/>
      <c r="AQ145" s="1" t="s">
        <v>639</v>
      </c>
      <c r="AR145" s="1" t="s">
        <v>27</v>
      </c>
      <c r="AS145" t="s">
        <v>639</v>
      </c>
      <c r="AT145" s="1" t="s">
        <v>27</v>
      </c>
      <c r="AU145" t="s">
        <v>639</v>
      </c>
      <c r="AV145">
        <v>127</v>
      </c>
      <c r="AW145" t="s">
        <v>856</v>
      </c>
      <c r="AX145">
        <v>54</v>
      </c>
      <c r="AY145" t="s">
        <v>639</v>
      </c>
      <c r="AZ145" s="1" t="s">
        <v>27</v>
      </c>
      <c r="BA145" t="s">
        <v>639</v>
      </c>
      <c r="BB145" s="1" t="s">
        <v>27</v>
      </c>
      <c r="BC145" t="s">
        <v>639</v>
      </c>
      <c r="BG145" s="1" t="s">
        <v>479</v>
      </c>
      <c r="BH145" s="5">
        <v>44727.415277777778</v>
      </c>
      <c r="BI145" s="1" t="s">
        <v>49</v>
      </c>
      <c r="BJ145" s="5">
        <v>44722.82708333333</v>
      </c>
      <c r="BK145" s="22">
        <f>COUNTIF(Reporte_Consolidación_2022___Copy[[#This Row],[Estado llamada]],"Realizada")</f>
        <v>1</v>
      </c>
      <c r="BL145" s="22">
        <f>COUNTIF(Reporte_Consolidación_2022___Copy[[#This Row],[Estado RID]],"Realizada")</f>
        <v>1</v>
      </c>
      <c r="BM145" s="22">
        <f>COUNTIF(Reporte_Consolidación_2022___Copy[[#This Row],[Estado Encuesta Directivos]],"Realizada")</f>
        <v>1</v>
      </c>
      <c r="BN145" s="22">
        <f>COUNTIF(Reporte_Consolidación_2022___Copy[[#This Row],[Estado PPT Programa Directivos]],"Realizada")</f>
        <v>1</v>
      </c>
      <c r="BO145" s="22">
        <f>COUNTIF(Reporte_Consolidación_2022___Copy[[#This Row],[Estado PPT Programa Docentes]],"Realizada")</f>
        <v>1</v>
      </c>
      <c r="BP145" s="22">
        <f>COUNTIF(Reporte_Consolidación_2022___Copy[[#This Row],[Estado Encuesta Docentes]],"Realizada")</f>
        <v>1</v>
      </c>
      <c r="BQ145" s="22">
        <f>COUNTIF(Reporte_Consolidación_2022___Copy[[#This Row],[Estado Taller PC Docentes]],"Realizada")</f>
        <v>1</v>
      </c>
      <c r="BR145" s="22">
        <f>COUNTIF(Reporte_Consolidación_2022___Copy[[#This Row],[Estado Encuesta Estudiantes]],"Realizada")</f>
        <v>1</v>
      </c>
      <c r="BS145" s="22">
        <f>COUNTIF(Reporte_Consolidación_2022___Copy[[#This Row],[Estado Infraestructura]],"Realizada")</f>
        <v>1</v>
      </c>
      <c r="BT145" s="22">
        <f>COUNTIF(Reporte_Consolidación_2022___Copy[[#This Row],[Estado Entrevista Líder Área Informática]],"Realizada")</f>
        <v>1</v>
      </c>
      <c r="BU145" s="22">
        <f>IF(Reporte_Consolidación_2022___Copy[[#This Row],[Estado Obs Aula]]="Realizada",1,IF(Reporte_Consolidación_2022___Copy[[#This Row],[Estado Obs Aula]]="NO aplica fichas",1,0))</f>
        <v>1</v>
      </c>
      <c r="BV145" s="22">
        <f>COUNTIF(Reporte_Consolidación_2022___Copy[[#This Row],[Estado Recolección Documental]],"Realizada")</f>
        <v>1</v>
      </c>
      <c r="BX145" s="7">
        <f>COUNTIF(Reporte_Consolidación_2022___Copy[[#This Row],[Nombre Coordinadora]:[Estado Recolección Documental]],"Realizada")</f>
        <v>11</v>
      </c>
      <c r="BY145" s="9">
        <f t="shared" si="2"/>
        <v>0.91666666666666663</v>
      </c>
      <c r="BZ145" s="7">
        <f>IF(Reporte_Consolidación_2022___Copy[[#This Row],[Fecha Visita Día 1]]&gt;=DATE(2022,6,22),1,IF(Reporte_Consolidación_2022___Copy[[#This Row],[Fecha Visita Día 1]]="",2,0))</f>
        <v>0</v>
      </c>
      <c r="CA145" s="7">
        <f>IF(Reporte_Consolidación_2022___Copy[[#This Row],[Fecha Visita Día 2]]&gt;=DATE(2022,6,22),1,IF(Reporte_Consolidación_2022___Copy[[#This Row],[Fecha Visita Día 2]]="",2,0))</f>
        <v>0</v>
      </c>
    </row>
    <row r="146" spans="1:79" x14ac:dyDescent="0.2">
      <c r="A146" s="1" t="s">
        <v>681</v>
      </c>
      <c r="B146" s="1" t="s">
        <v>49</v>
      </c>
      <c r="C146" s="1" t="s">
        <v>476</v>
      </c>
      <c r="D146" s="1" t="s">
        <v>433</v>
      </c>
      <c r="E146" s="1" t="s">
        <v>477</v>
      </c>
      <c r="F146" s="1" t="s">
        <v>483</v>
      </c>
      <c r="G146" s="6">
        <v>144001001878</v>
      </c>
      <c r="H146">
        <v>138</v>
      </c>
      <c r="I146" s="4">
        <v>44678</v>
      </c>
      <c r="J146" s="5">
        <v>0.42152777777777772</v>
      </c>
      <c r="K146" s="1" t="s">
        <v>0</v>
      </c>
      <c r="L146" s="1" t="s">
        <v>362</v>
      </c>
      <c r="M146" s="4">
        <v>44692</v>
      </c>
      <c r="N146" s="4">
        <v>44693</v>
      </c>
      <c r="O146" s="1" t="s">
        <v>390</v>
      </c>
      <c r="P146" s="4">
        <v>44692</v>
      </c>
      <c r="Q146" s="1" t="s">
        <v>0</v>
      </c>
      <c r="R146" s="4">
        <v>44692</v>
      </c>
      <c r="S146" s="1" t="s">
        <v>0</v>
      </c>
      <c r="T146" s="4">
        <v>44692</v>
      </c>
      <c r="U146" s="1" t="s">
        <v>0</v>
      </c>
      <c r="V146" s="4">
        <v>44692</v>
      </c>
      <c r="W146" s="1" t="s">
        <v>0</v>
      </c>
      <c r="X146" s="4">
        <v>44693</v>
      </c>
      <c r="Y146" s="1" t="s">
        <v>0</v>
      </c>
      <c r="Z146" s="4">
        <v>44693</v>
      </c>
      <c r="AA146" s="1" t="s">
        <v>0</v>
      </c>
      <c r="AB146" s="4">
        <v>44693</v>
      </c>
      <c r="AC146" s="1" t="s">
        <v>0</v>
      </c>
      <c r="AD146" s="4">
        <v>44692</v>
      </c>
      <c r="AE146" s="1" t="s">
        <v>0</v>
      </c>
      <c r="AF146" s="4">
        <v>44692</v>
      </c>
      <c r="AG146" s="1" t="s">
        <v>0</v>
      </c>
      <c r="AH146" s="4"/>
      <c r="AI146" s="1" t="s">
        <v>654</v>
      </c>
      <c r="AJ146" s="4">
        <v>44692</v>
      </c>
      <c r="AK146" s="1" t="s">
        <v>0</v>
      </c>
      <c r="AL146" s="1" t="s">
        <v>363</v>
      </c>
      <c r="AM146" s="1" t="s">
        <v>479</v>
      </c>
      <c r="AN146" s="5">
        <v>44693.881944444445</v>
      </c>
      <c r="AO146" s="1" t="s">
        <v>1009</v>
      </c>
      <c r="AP146" s="1"/>
      <c r="AQ146" s="1" t="s">
        <v>639</v>
      </c>
      <c r="AR146" s="1" t="s">
        <v>27</v>
      </c>
      <c r="AS146" t="s">
        <v>639</v>
      </c>
      <c r="AT146" s="1" t="s">
        <v>27</v>
      </c>
      <c r="AU146" t="s">
        <v>639</v>
      </c>
      <c r="AV146">
        <v>59</v>
      </c>
      <c r="AW146" t="s">
        <v>856</v>
      </c>
      <c r="AX146">
        <v>21</v>
      </c>
      <c r="AY146" t="s">
        <v>639</v>
      </c>
      <c r="AZ146" s="1" t="s">
        <v>27</v>
      </c>
      <c r="BA146" t="s">
        <v>639</v>
      </c>
      <c r="BB146" s="1" t="s">
        <v>27</v>
      </c>
      <c r="BC146" t="s">
        <v>639</v>
      </c>
      <c r="BG146" s="1" t="s">
        <v>479</v>
      </c>
      <c r="BH146" s="5">
        <v>44721.450694444444</v>
      </c>
      <c r="BI146" s="1" t="s">
        <v>49</v>
      </c>
      <c r="BJ146" s="5">
        <v>44722.82708333333</v>
      </c>
      <c r="BK146" s="22">
        <f>COUNTIF(Reporte_Consolidación_2022___Copy[[#This Row],[Estado llamada]],"Realizada")</f>
        <v>1</v>
      </c>
      <c r="BL146" s="22">
        <f>COUNTIF(Reporte_Consolidación_2022___Copy[[#This Row],[Estado RID]],"Realizada")</f>
        <v>1</v>
      </c>
      <c r="BM146" s="22">
        <f>COUNTIF(Reporte_Consolidación_2022___Copy[[#This Row],[Estado Encuesta Directivos]],"Realizada")</f>
        <v>1</v>
      </c>
      <c r="BN146" s="22">
        <f>COUNTIF(Reporte_Consolidación_2022___Copy[[#This Row],[Estado PPT Programa Directivos]],"Realizada")</f>
        <v>1</v>
      </c>
      <c r="BO146" s="22">
        <f>COUNTIF(Reporte_Consolidación_2022___Copy[[#This Row],[Estado PPT Programa Docentes]],"Realizada")</f>
        <v>1</v>
      </c>
      <c r="BP146" s="22">
        <f>COUNTIF(Reporte_Consolidación_2022___Copy[[#This Row],[Estado Encuesta Docentes]],"Realizada")</f>
        <v>1</v>
      </c>
      <c r="BQ146" s="22">
        <f>COUNTIF(Reporte_Consolidación_2022___Copy[[#This Row],[Estado Taller PC Docentes]],"Realizada")</f>
        <v>1</v>
      </c>
      <c r="BR146" s="22">
        <f>COUNTIF(Reporte_Consolidación_2022___Copy[[#This Row],[Estado Encuesta Estudiantes]],"Realizada")</f>
        <v>1</v>
      </c>
      <c r="BS146" s="22">
        <f>COUNTIF(Reporte_Consolidación_2022___Copy[[#This Row],[Estado Infraestructura]],"Realizada")</f>
        <v>1</v>
      </c>
      <c r="BT146" s="22">
        <f>COUNTIF(Reporte_Consolidación_2022___Copy[[#This Row],[Estado Entrevista Líder Área Informática]],"Realizada")</f>
        <v>1</v>
      </c>
      <c r="BU146" s="22">
        <f>IF(Reporte_Consolidación_2022___Copy[[#This Row],[Estado Obs Aula]]="Realizada",1,IF(Reporte_Consolidación_2022___Copy[[#This Row],[Estado Obs Aula]]="NO aplica fichas",1,0))</f>
        <v>1</v>
      </c>
      <c r="BV146" s="22">
        <f>COUNTIF(Reporte_Consolidación_2022___Copy[[#This Row],[Estado Recolección Documental]],"Realizada")</f>
        <v>1</v>
      </c>
      <c r="BX146" s="7">
        <f>COUNTIF(Reporte_Consolidación_2022___Copy[[#This Row],[Nombre Coordinadora]:[Estado Recolección Documental]],"Realizada")</f>
        <v>11</v>
      </c>
      <c r="BY146" s="9">
        <f t="shared" si="2"/>
        <v>0.91666666666666663</v>
      </c>
      <c r="BZ146" s="7">
        <f>IF(Reporte_Consolidación_2022___Copy[[#This Row],[Fecha Visita Día 1]]&gt;=DATE(2022,6,22),1,IF(Reporte_Consolidación_2022___Copy[[#This Row],[Fecha Visita Día 1]]="",2,0))</f>
        <v>0</v>
      </c>
      <c r="CA146" s="7">
        <f>IF(Reporte_Consolidación_2022___Copy[[#This Row],[Fecha Visita Día 2]]&gt;=DATE(2022,6,22),1,IF(Reporte_Consolidación_2022___Copy[[#This Row],[Fecha Visita Día 2]]="",2,0))</f>
        <v>0</v>
      </c>
    </row>
    <row r="147" spans="1:79" x14ac:dyDescent="0.2">
      <c r="A147" s="1" t="s">
        <v>681</v>
      </c>
      <c r="B147" s="1" t="s">
        <v>49</v>
      </c>
      <c r="C147" s="1" t="s">
        <v>476</v>
      </c>
      <c r="D147" s="1" t="s">
        <v>433</v>
      </c>
      <c r="E147" s="1" t="s">
        <v>477</v>
      </c>
      <c r="F147" s="1" t="s">
        <v>484</v>
      </c>
      <c r="G147" s="6">
        <v>144001000545</v>
      </c>
      <c r="H147">
        <v>139</v>
      </c>
      <c r="I147" s="4">
        <v>44678</v>
      </c>
      <c r="J147" s="5">
        <v>0.40763888888888888</v>
      </c>
      <c r="K147" s="1" t="s">
        <v>0</v>
      </c>
      <c r="L147" s="1" t="s">
        <v>362</v>
      </c>
      <c r="M147" s="4">
        <v>44704</v>
      </c>
      <c r="N147" s="4">
        <v>44705</v>
      </c>
      <c r="O147" s="1" t="s">
        <v>390</v>
      </c>
      <c r="P147" s="4">
        <v>44704</v>
      </c>
      <c r="Q147" s="1" t="s">
        <v>0</v>
      </c>
      <c r="R147" s="4">
        <v>44705</v>
      </c>
      <c r="S147" s="1" t="s">
        <v>0</v>
      </c>
      <c r="T147" s="4">
        <v>44705</v>
      </c>
      <c r="U147" s="1" t="s">
        <v>0</v>
      </c>
      <c r="V147" s="4">
        <v>44705</v>
      </c>
      <c r="W147" s="1" t="s">
        <v>0</v>
      </c>
      <c r="X147" s="4">
        <v>44705</v>
      </c>
      <c r="Y147" s="1" t="s">
        <v>0</v>
      </c>
      <c r="Z147" s="4">
        <v>44705</v>
      </c>
      <c r="AA147" s="1" t="s">
        <v>0</v>
      </c>
      <c r="AB147" s="4">
        <v>44704</v>
      </c>
      <c r="AC147" s="1" t="s">
        <v>0</v>
      </c>
      <c r="AD147" s="4">
        <v>44705</v>
      </c>
      <c r="AE147" s="1" t="s">
        <v>0</v>
      </c>
      <c r="AF147" s="4">
        <v>44705</v>
      </c>
      <c r="AG147" s="1" t="s">
        <v>0</v>
      </c>
      <c r="AH147" s="4"/>
      <c r="AI147" s="1" t="s">
        <v>654</v>
      </c>
      <c r="AJ147" s="4">
        <v>44705</v>
      </c>
      <c r="AK147" s="1" t="s">
        <v>0</v>
      </c>
      <c r="AL147" s="1" t="s">
        <v>363</v>
      </c>
      <c r="AM147" s="1" t="s">
        <v>479</v>
      </c>
      <c r="AN147" s="5">
        <v>44705.603472222225</v>
      </c>
      <c r="AO147" s="1" t="s">
        <v>1054</v>
      </c>
      <c r="AP147" s="1"/>
      <c r="AQ147" s="1" t="s">
        <v>639</v>
      </c>
      <c r="AR147" s="1" t="s">
        <v>27</v>
      </c>
      <c r="AS147" t="s">
        <v>639</v>
      </c>
      <c r="AT147" s="1" t="s">
        <v>27</v>
      </c>
      <c r="AU147" t="s">
        <v>639</v>
      </c>
      <c r="AV147">
        <v>125</v>
      </c>
      <c r="AW147" t="s">
        <v>856</v>
      </c>
      <c r="AX147">
        <v>24</v>
      </c>
      <c r="AY147" t="s">
        <v>639</v>
      </c>
      <c r="AZ147" s="1" t="s">
        <v>27</v>
      </c>
      <c r="BA147" t="s">
        <v>639</v>
      </c>
      <c r="BB147" s="1" t="s">
        <v>27</v>
      </c>
      <c r="BC147" t="s">
        <v>639</v>
      </c>
      <c r="BG147" s="1" t="s">
        <v>479</v>
      </c>
      <c r="BH147" s="5">
        <v>44727.415277777778</v>
      </c>
      <c r="BI147" s="1" t="s">
        <v>49</v>
      </c>
      <c r="BJ147" s="5">
        <v>44726.25</v>
      </c>
      <c r="BK147" s="22">
        <f>COUNTIF(Reporte_Consolidación_2022___Copy[[#This Row],[Estado llamada]],"Realizada")</f>
        <v>1</v>
      </c>
      <c r="BL147" s="22">
        <f>COUNTIF(Reporte_Consolidación_2022___Copy[[#This Row],[Estado RID]],"Realizada")</f>
        <v>1</v>
      </c>
      <c r="BM147" s="22">
        <f>COUNTIF(Reporte_Consolidación_2022___Copy[[#This Row],[Estado Encuesta Directivos]],"Realizada")</f>
        <v>1</v>
      </c>
      <c r="BN147" s="22">
        <f>COUNTIF(Reporte_Consolidación_2022___Copy[[#This Row],[Estado PPT Programa Directivos]],"Realizada")</f>
        <v>1</v>
      </c>
      <c r="BO147" s="22">
        <f>COUNTIF(Reporte_Consolidación_2022___Copy[[#This Row],[Estado PPT Programa Docentes]],"Realizada")</f>
        <v>1</v>
      </c>
      <c r="BP147" s="22">
        <f>COUNTIF(Reporte_Consolidación_2022___Copy[[#This Row],[Estado Encuesta Docentes]],"Realizada")</f>
        <v>1</v>
      </c>
      <c r="BQ147" s="22">
        <f>COUNTIF(Reporte_Consolidación_2022___Copy[[#This Row],[Estado Taller PC Docentes]],"Realizada")</f>
        <v>1</v>
      </c>
      <c r="BR147" s="22">
        <f>COUNTIF(Reporte_Consolidación_2022___Copy[[#This Row],[Estado Encuesta Estudiantes]],"Realizada")</f>
        <v>1</v>
      </c>
      <c r="BS147" s="22">
        <f>COUNTIF(Reporte_Consolidación_2022___Copy[[#This Row],[Estado Infraestructura]],"Realizada")</f>
        <v>1</v>
      </c>
      <c r="BT147" s="22">
        <f>COUNTIF(Reporte_Consolidación_2022___Copy[[#This Row],[Estado Entrevista Líder Área Informática]],"Realizada")</f>
        <v>1</v>
      </c>
      <c r="BU147" s="22">
        <f>IF(Reporte_Consolidación_2022___Copy[[#This Row],[Estado Obs Aula]]="Realizada",1,IF(Reporte_Consolidación_2022___Copy[[#This Row],[Estado Obs Aula]]="NO aplica fichas",1,0))</f>
        <v>1</v>
      </c>
      <c r="BV147" s="22">
        <f>COUNTIF(Reporte_Consolidación_2022___Copy[[#This Row],[Estado Recolección Documental]],"Realizada")</f>
        <v>1</v>
      </c>
      <c r="BX147" s="7">
        <f>COUNTIF(Reporte_Consolidación_2022___Copy[[#This Row],[Nombre Coordinadora]:[Estado Recolección Documental]],"Realizada")</f>
        <v>11</v>
      </c>
      <c r="BY147" s="9">
        <f t="shared" si="2"/>
        <v>0.91666666666666663</v>
      </c>
      <c r="BZ147" s="7">
        <f>IF(Reporte_Consolidación_2022___Copy[[#This Row],[Fecha Visita Día 1]]&gt;=DATE(2022,6,22),1,IF(Reporte_Consolidación_2022___Copy[[#This Row],[Fecha Visita Día 1]]="",2,0))</f>
        <v>0</v>
      </c>
      <c r="CA147" s="7">
        <f>IF(Reporte_Consolidación_2022___Copy[[#This Row],[Fecha Visita Día 2]]&gt;=DATE(2022,6,22),1,IF(Reporte_Consolidación_2022___Copy[[#This Row],[Fecha Visita Día 2]]="",2,0))</f>
        <v>0</v>
      </c>
    </row>
    <row r="148" spans="1:79" x14ac:dyDescent="0.2">
      <c r="A148" s="1" t="s">
        <v>681</v>
      </c>
      <c r="B148" s="1" t="s">
        <v>49</v>
      </c>
      <c r="C148" s="1" t="s">
        <v>476</v>
      </c>
      <c r="D148" s="1" t="s">
        <v>433</v>
      </c>
      <c r="E148" s="1" t="s">
        <v>477</v>
      </c>
      <c r="F148" s="1" t="s">
        <v>485</v>
      </c>
      <c r="G148" s="6">
        <v>244001004669</v>
      </c>
      <c r="H148">
        <v>140</v>
      </c>
      <c r="I148" s="4">
        <v>44677</v>
      </c>
      <c r="J148" s="5">
        <v>0.63125000000000009</v>
      </c>
      <c r="K148" s="1" t="s">
        <v>0</v>
      </c>
      <c r="L148" s="1" t="s">
        <v>362</v>
      </c>
      <c r="M148" s="4">
        <v>44694</v>
      </c>
      <c r="N148" s="4">
        <v>44697</v>
      </c>
      <c r="O148" s="1" t="s">
        <v>390</v>
      </c>
      <c r="P148" s="4">
        <v>44694</v>
      </c>
      <c r="Q148" s="1" t="s">
        <v>0</v>
      </c>
      <c r="R148" s="4">
        <v>44694</v>
      </c>
      <c r="S148" s="1" t="s">
        <v>0</v>
      </c>
      <c r="T148" s="4">
        <v>44694</v>
      </c>
      <c r="U148" s="1" t="s">
        <v>0</v>
      </c>
      <c r="V148" s="4">
        <v>44694</v>
      </c>
      <c r="W148" s="1" t="s">
        <v>0</v>
      </c>
      <c r="X148" s="4">
        <v>44694</v>
      </c>
      <c r="Y148" s="1" t="s">
        <v>0</v>
      </c>
      <c r="Z148" s="4">
        <v>44694</v>
      </c>
      <c r="AA148" s="1" t="s">
        <v>0</v>
      </c>
      <c r="AB148" s="4">
        <v>44694</v>
      </c>
      <c r="AC148" s="1" t="s">
        <v>0</v>
      </c>
      <c r="AD148" s="4">
        <v>44694</v>
      </c>
      <c r="AE148" s="1" t="s">
        <v>0</v>
      </c>
      <c r="AF148" s="4">
        <v>44694</v>
      </c>
      <c r="AG148" s="1" t="s">
        <v>0</v>
      </c>
      <c r="AH148" s="4"/>
      <c r="AI148" s="1" t="s">
        <v>654</v>
      </c>
      <c r="AJ148" s="4">
        <v>44697</v>
      </c>
      <c r="AK148" s="1" t="s">
        <v>0</v>
      </c>
      <c r="AL148" s="1" t="s">
        <v>363</v>
      </c>
      <c r="AM148" s="1" t="s">
        <v>479</v>
      </c>
      <c r="AN148" s="5">
        <v>44699.828472222223</v>
      </c>
      <c r="AO148" s="1" t="s">
        <v>1040</v>
      </c>
      <c r="AP148" s="1"/>
      <c r="AQ148" s="1" t="s">
        <v>639</v>
      </c>
      <c r="AR148" s="1" t="s">
        <v>27</v>
      </c>
      <c r="AS148" t="s">
        <v>639</v>
      </c>
      <c r="AT148" s="1" t="s">
        <v>27</v>
      </c>
      <c r="AU148" t="s">
        <v>639</v>
      </c>
      <c r="AV148">
        <v>56</v>
      </c>
      <c r="AW148" t="s">
        <v>856</v>
      </c>
      <c r="AX148">
        <v>32</v>
      </c>
      <c r="AY148" t="s">
        <v>639</v>
      </c>
      <c r="AZ148" s="1" t="s">
        <v>27</v>
      </c>
      <c r="BA148" t="s">
        <v>639</v>
      </c>
      <c r="BB148" s="1" t="s">
        <v>27</v>
      </c>
      <c r="BC148" t="s">
        <v>639</v>
      </c>
      <c r="BG148" s="1" t="s">
        <v>479</v>
      </c>
      <c r="BH148" s="5">
        <v>44723.913194444445</v>
      </c>
      <c r="BI148" s="1" t="s">
        <v>479</v>
      </c>
      <c r="BJ148" s="5">
        <v>44723.913194444445</v>
      </c>
      <c r="BK148" s="22">
        <f>COUNTIF(Reporte_Consolidación_2022___Copy[[#This Row],[Estado llamada]],"Realizada")</f>
        <v>1</v>
      </c>
      <c r="BL148" s="22">
        <f>COUNTIF(Reporte_Consolidación_2022___Copy[[#This Row],[Estado RID]],"Realizada")</f>
        <v>1</v>
      </c>
      <c r="BM148" s="22">
        <f>COUNTIF(Reporte_Consolidación_2022___Copy[[#This Row],[Estado Encuesta Directivos]],"Realizada")</f>
        <v>1</v>
      </c>
      <c r="BN148" s="22">
        <f>COUNTIF(Reporte_Consolidación_2022___Copy[[#This Row],[Estado PPT Programa Directivos]],"Realizada")</f>
        <v>1</v>
      </c>
      <c r="BO148" s="22">
        <f>COUNTIF(Reporte_Consolidación_2022___Copy[[#This Row],[Estado PPT Programa Docentes]],"Realizada")</f>
        <v>1</v>
      </c>
      <c r="BP148" s="22">
        <f>COUNTIF(Reporte_Consolidación_2022___Copy[[#This Row],[Estado Encuesta Docentes]],"Realizada")</f>
        <v>1</v>
      </c>
      <c r="BQ148" s="22">
        <f>COUNTIF(Reporte_Consolidación_2022___Copy[[#This Row],[Estado Taller PC Docentes]],"Realizada")</f>
        <v>1</v>
      </c>
      <c r="BR148" s="22">
        <f>COUNTIF(Reporte_Consolidación_2022___Copy[[#This Row],[Estado Encuesta Estudiantes]],"Realizada")</f>
        <v>1</v>
      </c>
      <c r="BS148" s="22">
        <f>COUNTIF(Reporte_Consolidación_2022___Copy[[#This Row],[Estado Infraestructura]],"Realizada")</f>
        <v>1</v>
      </c>
      <c r="BT148" s="22">
        <f>COUNTIF(Reporte_Consolidación_2022___Copy[[#This Row],[Estado Entrevista Líder Área Informática]],"Realizada")</f>
        <v>1</v>
      </c>
      <c r="BU148" s="22">
        <f>IF(Reporte_Consolidación_2022___Copy[[#This Row],[Estado Obs Aula]]="Realizada",1,IF(Reporte_Consolidación_2022___Copy[[#This Row],[Estado Obs Aula]]="NO aplica fichas",1,0))</f>
        <v>1</v>
      </c>
      <c r="BV148" s="22">
        <f>COUNTIF(Reporte_Consolidación_2022___Copy[[#This Row],[Estado Recolección Documental]],"Realizada")</f>
        <v>1</v>
      </c>
      <c r="BX148" s="7">
        <f>COUNTIF(Reporte_Consolidación_2022___Copy[[#This Row],[Nombre Coordinadora]:[Estado Recolección Documental]],"Realizada")</f>
        <v>11</v>
      </c>
      <c r="BY148" s="9">
        <f t="shared" si="2"/>
        <v>0.91666666666666663</v>
      </c>
      <c r="BZ148" s="7">
        <f>IF(Reporte_Consolidación_2022___Copy[[#This Row],[Fecha Visita Día 1]]&gt;=DATE(2022,6,22),1,IF(Reporte_Consolidación_2022___Copy[[#This Row],[Fecha Visita Día 1]]="",2,0))</f>
        <v>0</v>
      </c>
      <c r="CA148" s="7">
        <f>IF(Reporte_Consolidación_2022___Copy[[#This Row],[Fecha Visita Día 2]]&gt;=DATE(2022,6,22),1,IF(Reporte_Consolidación_2022___Copy[[#This Row],[Fecha Visita Día 2]]="",2,0))</f>
        <v>0</v>
      </c>
    </row>
    <row r="149" spans="1:79" x14ac:dyDescent="0.2">
      <c r="A149" s="1" t="s">
        <v>681</v>
      </c>
      <c r="B149" s="1" t="s">
        <v>49</v>
      </c>
      <c r="C149" s="1" t="s">
        <v>375</v>
      </c>
      <c r="D149" s="1" t="s">
        <v>376</v>
      </c>
      <c r="E149" s="1" t="s">
        <v>377</v>
      </c>
      <c r="F149" s="1" t="s">
        <v>378</v>
      </c>
      <c r="G149" s="6">
        <v>147001051190</v>
      </c>
      <c r="H149">
        <v>50</v>
      </c>
      <c r="I149" s="4">
        <v>44655</v>
      </c>
      <c r="J149" s="5">
        <v>0.59375</v>
      </c>
      <c r="K149" s="1" t="s">
        <v>0</v>
      </c>
      <c r="L149" s="1" t="s">
        <v>379</v>
      </c>
      <c r="M149" s="4">
        <v>44684</v>
      </c>
      <c r="N149" s="4">
        <v>44685</v>
      </c>
      <c r="O149" s="1" t="s">
        <v>390</v>
      </c>
      <c r="P149" s="4">
        <v>44684</v>
      </c>
      <c r="Q149" s="1" t="s">
        <v>0</v>
      </c>
      <c r="R149" s="4">
        <v>44684</v>
      </c>
      <c r="S149" s="1" t="s">
        <v>0</v>
      </c>
      <c r="T149" s="4">
        <v>44685</v>
      </c>
      <c r="U149" s="1" t="s">
        <v>0</v>
      </c>
      <c r="V149" s="4">
        <v>44685</v>
      </c>
      <c r="W149" s="1" t="s">
        <v>0</v>
      </c>
      <c r="X149" s="4">
        <v>44685</v>
      </c>
      <c r="Y149" s="1" t="s">
        <v>0</v>
      </c>
      <c r="Z149" s="4">
        <v>44685</v>
      </c>
      <c r="AA149" s="1" t="s">
        <v>0</v>
      </c>
      <c r="AB149" s="4">
        <v>44684</v>
      </c>
      <c r="AC149" s="1" t="s">
        <v>0</v>
      </c>
      <c r="AD149" s="4">
        <v>44685</v>
      </c>
      <c r="AE149" s="1" t="s">
        <v>0</v>
      </c>
      <c r="AF149" s="4">
        <v>44685</v>
      </c>
      <c r="AG149" s="1" t="s">
        <v>0</v>
      </c>
      <c r="AH149" s="4"/>
      <c r="AI149" s="1" t="s">
        <v>654</v>
      </c>
      <c r="AJ149" s="4">
        <v>44685</v>
      </c>
      <c r="AK149" s="1" t="s">
        <v>0</v>
      </c>
      <c r="AL149" s="1" t="s">
        <v>363</v>
      </c>
      <c r="AM149" s="1" t="s">
        <v>380</v>
      </c>
      <c r="AN149" s="5">
        <v>44687.323611111111</v>
      </c>
      <c r="AO149" s="1" t="s">
        <v>381</v>
      </c>
      <c r="AP149" s="1"/>
      <c r="AQ149" s="1" t="s">
        <v>639</v>
      </c>
      <c r="AR149" s="1" t="s">
        <v>27</v>
      </c>
      <c r="AS149" t="s">
        <v>639</v>
      </c>
      <c r="AT149" s="1" t="s">
        <v>27</v>
      </c>
      <c r="AU149" t="s">
        <v>639</v>
      </c>
      <c r="AV149">
        <v>48</v>
      </c>
      <c r="AW149" t="s">
        <v>639</v>
      </c>
      <c r="AX149">
        <v>10</v>
      </c>
      <c r="AY149" t="s">
        <v>639</v>
      </c>
      <c r="AZ149" s="1" t="s">
        <v>27</v>
      </c>
      <c r="BA149" t="s">
        <v>639</v>
      </c>
      <c r="BB149" s="1" t="s">
        <v>27</v>
      </c>
      <c r="BC149" t="s">
        <v>639</v>
      </c>
      <c r="BG149" s="1" t="s">
        <v>380</v>
      </c>
      <c r="BH149" s="5">
        <v>44687.337500000001</v>
      </c>
      <c r="BI149" s="1" t="s">
        <v>49</v>
      </c>
      <c r="BJ149" s="5">
        <v>44698.568055555559</v>
      </c>
      <c r="BK149" s="22">
        <f>COUNTIF(Reporte_Consolidación_2022___Copy[[#This Row],[Estado llamada]],"Realizada")</f>
        <v>1</v>
      </c>
      <c r="BL149" s="22">
        <f>COUNTIF(Reporte_Consolidación_2022___Copy[[#This Row],[Estado RID]],"Realizada")</f>
        <v>1</v>
      </c>
      <c r="BM149" s="22">
        <f>COUNTIF(Reporte_Consolidación_2022___Copy[[#This Row],[Estado Encuesta Directivos]],"Realizada")</f>
        <v>1</v>
      </c>
      <c r="BN149" s="22">
        <f>COUNTIF(Reporte_Consolidación_2022___Copy[[#This Row],[Estado PPT Programa Directivos]],"Realizada")</f>
        <v>1</v>
      </c>
      <c r="BO149" s="22">
        <f>COUNTIF(Reporte_Consolidación_2022___Copy[[#This Row],[Estado PPT Programa Docentes]],"Realizada")</f>
        <v>1</v>
      </c>
      <c r="BP149" s="22">
        <f>COUNTIF(Reporte_Consolidación_2022___Copy[[#This Row],[Estado Encuesta Docentes]],"Realizada")</f>
        <v>1</v>
      </c>
      <c r="BQ149" s="22">
        <f>COUNTIF(Reporte_Consolidación_2022___Copy[[#This Row],[Estado Taller PC Docentes]],"Realizada")</f>
        <v>1</v>
      </c>
      <c r="BR149" s="22">
        <f>COUNTIF(Reporte_Consolidación_2022___Copy[[#This Row],[Estado Encuesta Estudiantes]],"Realizada")</f>
        <v>1</v>
      </c>
      <c r="BS149" s="22">
        <f>COUNTIF(Reporte_Consolidación_2022___Copy[[#This Row],[Estado Infraestructura]],"Realizada")</f>
        <v>1</v>
      </c>
      <c r="BT149" s="22">
        <f>COUNTIF(Reporte_Consolidación_2022___Copy[[#This Row],[Estado Entrevista Líder Área Informática]],"Realizada")</f>
        <v>1</v>
      </c>
      <c r="BU149" s="22">
        <f>IF(Reporte_Consolidación_2022___Copy[[#This Row],[Estado Obs Aula]]="Realizada",1,IF(Reporte_Consolidación_2022___Copy[[#This Row],[Estado Obs Aula]]="NO aplica fichas",1,0))</f>
        <v>1</v>
      </c>
      <c r="BV149" s="22">
        <f>COUNTIF(Reporte_Consolidación_2022___Copy[[#This Row],[Estado Recolección Documental]],"Realizada")</f>
        <v>1</v>
      </c>
      <c r="BX149" s="7">
        <f>COUNTIF(Reporte_Consolidación_2022___Copy[[#This Row],[Nombre Coordinadora]:[Estado Recolección Documental]],"Realizada")</f>
        <v>11</v>
      </c>
      <c r="BY149" s="9">
        <f t="shared" si="2"/>
        <v>0.91666666666666663</v>
      </c>
      <c r="BZ149" s="7">
        <f>IF(Reporte_Consolidación_2022___Copy[[#This Row],[Fecha Visita Día 1]]&gt;=DATE(2022,6,22),1,IF(Reporte_Consolidación_2022___Copy[[#This Row],[Fecha Visita Día 1]]="",2,0))</f>
        <v>0</v>
      </c>
      <c r="CA149" s="7">
        <f>IF(Reporte_Consolidación_2022___Copy[[#This Row],[Fecha Visita Día 2]]&gt;=DATE(2022,6,22),1,IF(Reporte_Consolidación_2022___Copy[[#This Row],[Fecha Visita Día 2]]="",2,0))</f>
        <v>0</v>
      </c>
    </row>
    <row r="150" spans="1:79" x14ac:dyDescent="0.2">
      <c r="A150" s="1" t="s">
        <v>681</v>
      </c>
      <c r="B150" s="1" t="s">
        <v>49</v>
      </c>
      <c r="C150" s="1" t="s">
        <v>375</v>
      </c>
      <c r="D150" s="1" t="s">
        <v>376</v>
      </c>
      <c r="E150" s="1" t="s">
        <v>377</v>
      </c>
      <c r="F150" s="1" t="s">
        <v>382</v>
      </c>
      <c r="G150" s="6">
        <v>147001007140</v>
      </c>
      <c r="H150">
        <v>51</v>
      </c>
      <c r="I150" s="4">
        <v>44664</v>
      </c>
      <c r="J150" s="5">
        <v>0.66666666666666674</v>
      </c>
      <c r="K150" s="1" t="s">
        <v>0</v>
      </c>
      <c r="L150" s="1" t="s">
        <v>383</v>
      </c>
      <c r="M150" s="4">
        <v>44678</v>
      </c>
      <c r="N150" s="4">
        <v>44679</v>
      </c>
      <c r="O150" s="1" t="s">
        <v>390</v>
      </c>
      <c r="P150" s="4">
        <v>44678</v>
      </c>
      <c r="Q150" s="1" t="s">
        <v>0</v>
      </c>
      <c r="R150" s="4">
        <v>44678</v>
      </c>
      <c r="S150" s="1" t="s">
        <v>0</v>
      </c>
      <c r="T150" s="4">
        <v>44678</v>
      </c>
      <c r="U150" s="1" t="s">
        <v>0</v>
      </c>
      <c r="V150" s="4">
        <v>44678</v>
      </c>
      <c r="W150" s="1" t="s">
        <v>0</v>
      </c>
      <c r="X150" s="4">
        <v>44678</v>
      </c>
      <c r="Y150" s="1" t="s">
        <v>0</v>
      </c>
      <c r="Z150" s="4">
        <v>44679</v>
      </c>
      <c r="AA150" s="1" t="s">
        <v>0</v>
      </c>
      <c r="AB150" s="4">
        <v>44679</v>
      </c>
      <c r="AC150" s="1" t="s">
        <v>0</v>
      </c>
      <c r="AD150" s="4">
        <v>44679</v>
      </c>
      <c r="AE150" s="1" t="s">
        <v>0</v>
      </c>
      <c r="AF150" s="4">
        <v>44678</v>
      </c>
      <c r="AG150" s="1" t="s">
        <v>0</v>
      </c>
      <c r="AH150" s="4"/>
      <c r="AI150" s="1" t="s">
        <v>654</v>
      </c>
      <c r="AJ150" s="4">
        <v>44679</v>
      </c>
      <c r="AK150" s="1" t="s">
        <v>0</v>
      </c>
      <c r="AL150" s="1" t="s">
        <v>363</v>
      </c>
      <c r="AM150" s="1" t="s">
        <v>380</v>
      </c>
      <c r="AN150" s="5">
        <v>44682.940972222219</v>
      </c>
      <c r="AO150" s="1" t="s">
        <v>384</v>
      </c>
      <c r="AP150" s="1"/>
      <c r="AQ150" s="1" t="s">
        <v>639</v>
      </c>
      <c r="AR150" s="1" t="s">
        <v>27</v>
      </c>
      <c r="AS150" t="s">
        <v>639</v>
      </c>
      <c r="AT150" s="1" t="s">
        <v>27</v>
      </c>
      <c r="AU150" t="s">
        <v>639</v>
      </c>
      <c r="AV150">
        <v>64</v>
      </c>
      <c r="AW150" t="s">
        <v>639</v>
      </c>
      <c r="AX150">
        <v>14</v>
      </c>
      <c r="AY150" t="s">
        <v>639</v>
      </c>
      <c r="AZ150" s="1" t="s">
        <v>27</v>
      </c>
      <c r="BA150" t="s">
        <v>639</v>
      </c>
      <c r="BB150" s="1" t="s">
        <v>27</v>
      </c>
      <c r="BC150" t="s">
        <v>639</v>
      </c>
      <c r="BG150" s="1" t="s">
        <v>380</v>
      </c>
      <c r="BH150" s="5">
        <v>44708.461111111108</v>
      </c>
      <c r="BI150" s="1" t="s">
        <v>49</v>
      </c>
      <c r="BJ150" s="5">
        <v>44698.568055555559</v>
      </c>
      <c r="BK150" s="22">
        <f>COUNTIF(Reporte_Consolidación_2022___Copy[[#This Row],[Estado llamada]],"Realizada")</f>
        <v>1</v>
      </c>
      <c r="BL150" s="22">
        <f>COUNTIF(Reporte_Consolidación_2022___Copy[[#This Row],[Estado RID]],"Realizada")</f>
        <v>1</v>
      </c>
      <c r="BM150" s="22">
        <f>COUNTIF(Reporte_Consolidación_2022___Copy[[#This Row],[Estado Encuesta Directivos]],"Realizada")</f>
        <v>1</v>
      </c>
      <c r="BN150" s="22">
        <f>COUNTIF(Reporte_Consolidación_2022___Copy[[#This Row],[Estado PPT Programa Directivos]],"Realizada")</f>
        <v>1</v>
      </c>
      <c r="BO150" s="22">
        <f>COUNTIF(Reporte_Consolidación_2022___Copy[[#This Row],[Estado PPT Programa Docentes]],"Realizada")</f>
        <v>1</v>
      </c>
      <c r="BP150" s="22">
        <f>COUNTIF(Reporte_Consolidación_2022___Copy[[#This Row],[Estado Encuesta Docentes]],"Realizada")</f>
        <v>1</v>
      </c>
      <c r="BQ150" s="22">
        <f>COUNTIF(Reporte_Consolidación_2022___Copy[[#This Row],[Estado Taller PC Docentes]],"Realizada")</f>
        <v>1</v>
      </c>
      <c r="BR150" s="22">
        <f>COUNTIF(Reporte_Consolidación_2022___Copy[[#This Row],[Estado Encuesta Estudiantes]],"Realizada")</f>
        <v>1</v>
      </c>
      <c r="BS150" s="22">
        <f>COUNTIF(Reporte_Consolidación_2022___Copy[[#This Row],[Estado Infraestructura]],"Realizada")</f>
        <v>1</v>
      </c>
      <c r="BT150" s="22">
        <f>COUNTIF(Reporte_Consolidación_2022___Copy[[#This Row],[Estado Entrevista Líder Área Informática]],"Realizada")</f>
        <v>1</v>
      </c>
      <c r="BU150" s="22">
        <f>IF(Reporte_Consolidación_2022___Copy[[#This Row],[Estado Obs Aula]]="Realizada",1,IF(Reporte_Consolidación_2022___Copy[[#This Row],[Estado Obs Aula]]="NO aplica fichas",1,0))</f>
        <v>1</v>
      </c>
      <c r="BV150" s="22">
        <f>COUNTIF(Reporte_Consolidación_2022___Copy[[#This Row],[Estado Recolección Documental]],"Realizada")</f>
        <v>1</v>
      </c>
      <c r="BX150" s="7">
        <f>COUNTIF(Reporte_Consolidación_2022___Copy[[#This Row],[Nombre Coordinadora]:[Estado Recolección Documental]],"Realizada")</f>
        <v>11</v>
      </c>
      <c r="BY150" s="9">
        <f t="shared" si="2"/>
        <v>0.91666666666666663</v>
      </c>
      <c r="BZ150" s="7">
        <f>IF(Reporte_Consolidación_2022___Copy[[#This Row],[Fecha Visita Día 1]]&gt;=DATE(2022,6,22),1,IF(Reporte_Consolidación_2022___Copy[[#This Row],[Fecha Visita Día 1]]="",2,0))</f>
        <v>0</v>
      </c>
      <c r="CA150" s="7">
        <f>IF(Reporte_Consolidación_2022___Copy[[#This Row],[Fecha Visita Día 2]]&gt;=DATE(2022,6,22),1,IF(Reporte_Consolidación_2022___Copy[[#This Row],[Fecha Visita Día 2]]="",2,0))</f>
        <v>0</v>
      </c>
    </row>
    <row r="151" spans="1:79" x14ac:dyDescent="0.2">
      <c r="A151" s="1" t="s">
        <v>681</v>
      </c>
      <c r="B151" s="1" t="s">
        <v>49</v>
      </c>
      <c r="C151" s="1" t="s">
        <v>375</v>
      </c>
      <c r="D151" s="1" t="s">
        <v>33</v>
      </c>
      <c r="E151" s="1" t="s">
        <v>34</v>
      </c>
      <c r="F151" s="1" t="s">
        <v>385</v>
      </c>
      <c r="G151" s="6">
        <v>113001002626</v>
      </c>
      <c r="H151">
        <v>52</v>
      </c>
      <c r="I151" s="4">
        <v>44676</v>
      </c>
      <c r="J151" s="5">
        <v>0.37847222222222232</v>
      </c>
      <c r="K151" s="1" t="s">
        <v>0</v>
      </c>
      <c r="L151" s="1" t="s">
        <v>383</v>
      </c>
      <c r="M151" s="4">
        <v>44686</v>
      </c>
      <c r="N151" s="4">
        <v>44687</v>
      </c>
      <c r="O151" s="1" t="s">
        <v>882</v>
      </c>
      <c r="P151" s="4">
        <v>44686</v>
      </c>
      <c r="Q151" s="1" t="s">
        <v>0</v>
      </c>
      <c r="R151" s="4">
        <v>44687</v>
      </c>
      <c r="S151" s="1" t="s">
        <v>0</v>
      </c>
      <c r="T151" s="4">
        <v>44686</v>
      </c>
      <c r="U151" s="1" t="s">
        <v>0</v>
      </c>
      <c r="V151" s="4">
        <v>44686</v>
      </c>
      <c r="W151" s="1" t="s">
        <v>0</v>
      </c>
      <c r="X151" s="4">
        <v>44686</v>
      </c>
      <c r="Y151" s="1" t="s">
        <v>0</v>
      </c>
      <c r="Z151" s="4">
        <v>44686</v>
      </c>
      <c r="AA151" s="1" t="s">
        <v>0</v>
      </c>
      <c r="AB151" s="4">
        <v>44686</v>
      </c>
      <c r="AC151" s="1" t="s">
        <v>0</v>
      </c>
      <c r="AD151" s="4">
        <v>44686</v>
      </c>
      <c r="AE151" s="1" t="s">
        <v>0</v>
      </c>
      <c r="AF151" s="4">
        <v>44686</v>
      </c>
      <c r="AG151" s="1" t="s">
        <v>0</v>
      </c>
      <c r="AH151" s="4"/>
      <c r="AI151" s="1" t="s">
        <v>654</v>
      </c>
      <c r="AJ151" s="4">
        <v>44686</v>
      </c>
      <c r="AK151" s="1" t="s">
        <v>0</v>
      </c>
      <c r="AL151" s="1" t="s">
        <v>363</v>
      </c>
      <c r="AM151" s="1" t="s">
        <v>380</v>
      </c>
      <c r="AN151" s="5">
        <v>44687.745138888888</v>
      </c>
      <c r="AO151" s="1" t="s">
        <v>386</v>
      </c>
      <c r="AP151" s="1"/>
      <c r="AQ151" s="1" t="s">
        <v>639</v>
      </c>
      <c r="AR151" s="1" t="s">
        <v>27</v>
      </c>
      <c r="AS151" t="s">
        <v>639</v>
      </c>
      <c r="AT151" s="1" t="s">
        <v>27</v>
      </c>
      <c r="AU151" t="s">
        <v>639</v>
      </c>
      <c r="AV151">
        <v>63</v>
      </c>
      <c r="AW151" t="s">
        <v>639</v>
      </c>
      <c r="AX151">
        <v>21</v>
      </c>
      <c r="AY151" t="s">
        <v>639</v>
      </c>
      <c r="AZ151" s="1" t="s">
        <v>27</v>
      </c>
      <c r="BA151" t="s">
        <v>639</v>
      </c>
      <c r="BB151" s="1" t="s">
        <v>27</v>
      </c>
      <c r="BC151" t="s">
        <v>639</v>
      </c>
      <c r="BG151" s="1" t="s">
        <v>380</v>
      </c>
      <c r="BH151" s="5">
        <v>44693.563888888886</v>
      </c>
      <c r="BI151" s="1" t="s">
        <v>49</v>
      </c>
      <c r="BJ151" s="5">
        <v>44698.568055555559</v>
      </c>
      <c r="BK151" s="22">
        <f>COUNTIF(Reporte_Consolidación_2022___Copy[[#This Row],[Estado llamada]],"Realizada")</f>
        <v>1</v>
      </c>
      <c r="BL151" s="22">
        <f>COUNTIF(Reporte_Consolidación_2022___Copy[[#This Row],[Estado RID]],"Realizada")</f>
        <v>1</v>
      </c>
      <c r="BM151" s="22">
        <f>COUNTIF(Reporte_Consolidación_2022___Copy[[#This Row],[Estado Encuesta Directivos]],"Realizada")</f>
        <v>1</v>
      </c>
      <c r="BN151" s="22">
        <f>COUNTIF(Reporte_Consolidación_2022___Copy[[#This Row],[Estado PPT Programa Directivos]],"Realizada")</f>
        <v>1</v>
      </c>
      <c r="BO151" s="22">
        <f>COUNTIF(Reporte_Consolidación_2022___Copy[[#This Row],[Estado PPT Programa Docentes]],"Realizada")</f>
        <v>1</v>
      </c>
      <c r="BP151" s="22">
        <f>COUNTIF(Reporte_Consolidación_2022___Copy[[#This Row],[Estado Encuesta Docentes]],"Realizada")</f>
        <v>1</v>
      </c>
      <c r="BQ151" s="22">
        <f>COUNTIF(Reporte_Consolidación_2022___Copy[[#This Row],[Estado Taller PC Docentes]],"Realizada")</f>
        <v>1</v>
      </c>
      <c r="BR151" s="22">
        <f>COUNTIF(Reporte_Consolidación_2022___Copy[[#This Row],[Estado Encuesta Estudiantes]],"Realizada")</f>
        <v>1</v>
      </c>
      <c r="BS151" s="22">
        <f>COUNTIF(Reporte_Consolidación_2022___Copy[[#This Row],[Estado Infraestructura]],"Realizada")</f>
        <v>1</v>
      </c>
      <c r="BT151" s="22">
        <f>COUNTIF(Reporte_Consolidación_2022___Copy[[#This Row],[Estado Entrevista Líder Área Informática]],"Realizada")</f>
        <v>1</v>
      </c>
      <c r="BU151" s="22">
        <f>IF(Reporte_Consolidación_2022___Copy[[#This Row],[Estado Obs Aula]]="Realizada",1,IF(Reporte_Consolidación_2022___Copy[[#This Row],[Estado Obs Aula]]="NO aplica fichas",1,0))</f>
        <v>1</v>
      </c>
      <c r="BV151" s="22">
        <f>COUNTIF(Reporte_Consolidación_2022___Copy[[#This Row],[Estado Recolección Documental]],"Realizada")</f>
        <v>1</v>
      </c>
      <c r="BX151" s="7">
        <f>COUNTIF(Reporte_Consolidación_2022___Copy[[#This Row],[Nombre Coordinadora]:[Estado Recolección Documental]],"Realizada")</f>
        <v>11</v>
      </c>
      <c r="BY151" s="9">
        <f t="shared" si="2"/>
        <v>0.91666666666666663</v>
      </c>
      <c r="BZ151" s="7">
        <f>IF(Reporte_Consolidación_2022___Copy[[#This Row],[Fecha Visita Día 1]]&gt;=DATE(2022,6,22),1,IF(Reporte_Consolidación_2022___Copy[[#This Row],[Fecha Visita Día 1]]="",2,0))</f>
        <v>0</v>
      </c>
      <c r="CA151" s="7">
        <f>IF(Reporte_Consolidación_2022___Copy[[#This Row],[Fecha Visita Día 2]]&gt;=DATE(2022,6,22),1,IF(Reporte_Consolidación_2022___Copy[[#This Row],[Fecha Visita Día 2]]="",2,0))</f>
        <v>0</v>
      </c>
    </row>
    <row r="152" spans="1:79" x14ac:dyDescent="0.2">
      <c r="A152" s="1" t="s">
        <v>681</v>
      </c>
      <c r="B152" s="1" t="s">
        <v>49</v>
      </c>
      <c r="C152" s="1" t="s">
        <v>375</v>
      </c>
      <c r="D152" s="1" t="s">
        <v>376</v>
      </c>
      <c r="E152" s="1" t="s">
        <v>377</v>
      </c>
      <c r="F152" s="1" t="s">
        <v>387</v>
      </c>
      <c r="G152" s="6">
        <v>347001051768</v>
      </c>
      <c r="H152">
        <v>53</v>
      </c>
      <c r="I152" s="4">
        <v>44659</v>
      </c>
      <c r="J152" s="5">
        <v>0.67013888888888884</v>
      </c>
      <c r="K152" s="1" t="s">
        <v>0</v>
      </c>
      <c r="L152" s="1" t="s">
        <v>383</v>
      </c>
      <c r="M152" s="4">
        <v>44676</v>
      </c>
      <c r="N152" s="4">
        <v>44677</v>
      </c>
      <c r="O152" s="1" t="s">
        <v>390</v>
      </c>
      <c r="P152" s="4">
        <v>44676</v>
      </c>
      <c r="Q152" s="1" t="s">
        <v>0</v>
      </c>
      <c r="R152" s="4">
        <v>44676</v>
      </c>
      <c r="S152" s="1" t="s">
        <v>0</v>
      </c>
      <c r="T152" s="4">
        <v>44676</v>
      </c>
      <c r="U152" s="1" t="s">
        <v>0</v>
      </c>
      <c r="V152" s="4">
        <v>44676</v>
      </c>
      <c r="W152" s="1" t="s">
        <v>0</v>
      </c>
      <c r="X152" s="4">
        <v>44676</v>
      </c>
      <c r="Y152" s="1" t="s">
        <v>0</v>
      </c>
      <c r="Z152" s="4">
        <v>44676</v>
      </c>
      <c r="AA152" s="1" t="s">
        <v>0</v>
      </c>
      <c r="AB152" s="4">
        <v>44677</v>
      </c>
      <c r="AC152" s="1" t="s">
        <v>0</v>
      </c>
      <c r="AD152" s="4">
        <v>44676</v>
      </c>
      <c r="AE152" s="1" t="s">
        <v>0</v>
      </c>
      <c r="AF152" s="4">
        <v>44676</v>
      </c>
      <c r="AG152" s="1" t="s">
        <v>0</v>
      </c>
      <c r="AH152" s="4">
        <v>44677</v>
      </c>
      <c r="AI152" s="1" t="s">
        <v>0</v>
      </c>
      <c r="AJ152" s="4">
        <v>44677</v>
      </c>
      <c r="AK152" s="1" t="s">
        <v>0</v>
      </c>
      <c r="AL152" s="1" t="s">
        <v>363</v>
      </c>
      <c r="AM152" s="1" t="s">
        <v>380</v>
      </c>
      <c r="AN152" s="5">
        <v>44682.93472222222</v>
      </c>
      <c r="AO152" s="1" t="s">
        <v>388</v>
      </c>
      <c r="AP152" s="1"/>
      <c r="AQ152" s="1" t="s">
        <v>639</v>
      </c>
      <c r="AR152" s="1" t="s">
        <v>27</v>
      </c>
      <c r="AS152" t="s">
        <v>639</v>
      </c>
      <c r="AT152" s="1" t="s">
        <v>27</v>
      </c>
      <c r="AU152" t="s">
        <v>639</v>
      </c>
      <c r="AV152">
        <v>73</v>
      </c>
      <c r="AW152" t="s">
        <v>639</v>
      </c>
      <c r="AX152">
        <v>28</v>
      </c>
      <c r="AY152" t="s">
        <v>639</v>
      </c>
      <c r="AZ152" s="1" t="s">
        <v>27</v>
      </c>
      <c r="BA152" t="s">
        <v>639</v>
      </c>
      <c r="BB152" s="1" t="s">
        <v>27</v>
      </c>
      <c r="BC152" t="s">
        <v>639</v>
      </c>
      <c r="BG152" s="1" t="s">
        <v>49</v>
      </c>
      <c r="BH152" s="5">
        <v>44698.458333333336</v>
      </c>
      <c r="BI152" s="1" t="s">
        <v>49</v>
      </c>
      <c r="BJ152" s="5">
        <v>44698.568055555559</v>
      </c>
      <c r="BK152" s="22">
        <f>COUNTIF(Reporte_Consolidación_2022___Copy[[#This Row],[Estado llamada]],"Realizada")</f>
        <v>1</v>
      </c>
      <c r="BL152" s="22">
        <f>COUNTIF(Reporte_Consolidación_2022___Copy[[#This Row],[Estado RID]],"Realizada")</f>
        <v>1</v>
      </c>
      <c r="BM152" s="22">
        <f>COUNTIF(Reporte_Consolidación_2022___Copy[[#This Row],[Estado Encuesta Directivos]],"Realizada")</f>
        <v>1</v>
      </c>
      <c r="BN152" s="22">
        <f>COUNTIF(Reporte_Consolidación_2022___Copy[[#This Row],[Estado PPT Programa Directivos]],"Realizada")</f>
        <v>1</v>
      </c>
      <c r="BO152" s="22">
        <f>COUNTIF(Reporte_Consolidación_2022___Copy[[#This Row],[Estado PPT Programa Docentes]],"Realizada")</f>
        <v>1</v>
      </c>
      <c r="BP152" s="22">
        <f>COUNTIF(Reporte_Consolidación_2022___Copy[[#This Row],[Estado Encuesta Docentes]],"Realizada")</f>
        <v>1</v>
      </c>
      <c r="BQ152" s="22">
        <f>COUNTIF(Reporte_Consolidación_2022___Copy[[#This Row],[Estado Taller PC Docentes]],"Realizada")</f>
        <v>1</v>
      </c>
      <c r="BR152" s="22">
        <f>COUNTIF(Reporte_Consolidación_2022___Copy[[#This Row],[Estado Encuesta Estudiantes]],"Realizada")</f>
        <v>1</v>
      </c>
      <c r="BS152" s="22">
        <f>COUNTIF(Reporte_Consolidación_2022___Copy[[#This Row],[Estado Infraestructura]],"Realizada")</f>
        <v>1</v>
      </c>
      <c r="BT152" s="22">
        <f>COUNTIF(Reporte_Consolidación_2022___Copy[[#This Row],[Estado Entrevista Líder Área Informática]],"Realizada")</f>
        <v>1</v>
      </c>
      <c r="BU152" s="22">
        <f>IF(Reporte_Consolidación_2022___Copy[[#This Row],[Estado Obs Aula]]="Realizada",1,IF(Reporte_Consolidación_2022___Copy[[#This Row],[Estado Obs Aula]]="NO aplica fichas",1,0))</f>
        <v>1</v>
      </c>
      <c r="BV152" s="22">
        <f>COUNTIF(Reporte_Consolidación_2022___Copy[[#This Row],[Estado Recolección Documental]],"Realizada")</f>
        <v>1</v>
      </c>
      <c r="BX152" s="7">
        <f>COUNTIF(Reporte_Consolidación_2022___Copy[[#This Row],[Nombre Coordinadora]:[Estado Recolección Documental]],"Realizada")</f>
        <v>12</v>
      </c>
      <c r="BY152" s="9">
        <f t="shared" si="2"/>
        <v>1</v>
      </c>
      <c r="BZ152" s="7">
        <f>IF(Reporte_Consolidación_2022___Copy[[#This Row],[Fecha Visita Día 1]]&gt;=DATE(2022,6,22),1,IF(Reporte_Consolidación_2022___Copy[[#This Row],[Fecha Visita Día 1]]="",2,0))</f>
        <v>0</v>
      </c>
      <c r="CA152" s="7">
        <f>IF(Reporte_Consolidación_2022___Copy[[#This Row],[Fecha Visita Día 2]]&gt;=DATE(2022,6,22),1,IF(Reporte_Consolidación_2022___Copy[[#This Row],[Fecha Visita Día 2]]="",2,0))</f>
        <v>0</v>
      </c>
    </row>
    <row r="153" spans="1:79" x14ac:dyDescent="0.2">
      <c r="A153" s="1" t="s">
        <v>681</v>
      </c>
      <c r="B153" s="1" t="s">
        <v>49</v>
      </c>
      <c r="C153" s="1" t="s">
        <v>375</v>
      </c>
      <c r="D153" s="1" t="s">
        <v>376</v>
      </c>
      <c r="E153" s="1" t="s">
        <v>377</v>
      </c>
      <c r="F153" s="1" t="s">
        <v>389</v>
      </c>
      <c r="G153" s="6">
        <v>147001000153</v>
      </c>
      <c r="H153">
        <v>54</v>
      </c>
      <c r="I153" s="4">
        <v>44659</v>
      </c>
      <c r="J153" s="5">
        <v>0.64583333333333326</v>
      </c>
      <c r="K153" s="1" t="s">
        <v>0</v>
      </c>
      <c r="L153" s="1" t="s">
        <v>383</v>
      </c>
      <c r="M153" s="4">
        <v>44672</v>
      </c>
      <c r="N153" s="4">
        <v>44673</v>
      </c>
      <c r="O153" s="1" t="s">
        <v>390</v>
      </c>
      <c r="P153" s="4">
        <v>44672</v>
      </c>
      <c r="Q153" s="1" t="s">
        <v>0</v>
      </c>
      <c r="R153" s="4">
        <v>44672</v>
      </c>
      <c r="S153" s="1" t="s">
        <v>0</v>
      </c>
      <c r="T153" s="4">
        <v>44672</v>
      </c>
      <c r="U153" s="1" t="s">
        <v>0</v>
      </c>
      <c r="V153" s="4">
        <v>44672</v>
      </c>
      <c r="W153" s="1" t="s">
        <v>0</v>
      </c>
      <c r="X153" s="4">
        <v>44672</v>
      </c>
      <c r="Y153" s="1" t="s">
        <v>0</v>
      </c>
      <c r="Z153" s="4">
        <v>44673</v>
      </c>
      <c r="AA153" s="1" t="s">
        <v>0</v>
      </c>
      <c r="AB153" s="4">
        <v>44673</v>
      </c>
      <c r="AC153" s="1" t="s">
        <v>0</v>
      </c>
      <c r="AD153" s="4">
        <v>44673</v>
      </c>
      <c r="AE153" s="1" t="s">
        <v>0</v>
      </c>
      <c r="AF153" s="4">
        <v>44672</v>
      </c>
      <c r="AG153" s="1" t="s">
        <v>0</v>
      </c>
      <c r="AH153" s="4">
        <v>44673</v>
      </c>
      <c r="AI153" s="1" t="s">
        <v>0</v>
      </c>
      <c r="AJ153" s="4">
        <v>44673</v>
      </c>
      <c r="AK153" s="1" t="s">
        <v>0</v>
      </c>
      <c r="AL153" s="1" t="s">
        <v>363</v>
      </c>
      <c r="AM153" s="1" t="s">
        <v>49</v>
      </c>
      <c r="AN153" s="5">
        <v>44680.850694444445</v>
      </c>
      <c r="AO153" s="1" t="s">
        <v>391</v>
      </c>
      <c r="AP153" s="1"/>
      <c r="AQ153" s="1" t="s">
        <v>639</v>
      </c>
      <c r="AR153" s="1" t="s">
        <v>27</v>
      </c>
      <c r="AS153" t="s">
        <v>639</v>
      </c>
      <c r="AT153" s="1" t="s">
        <v>27</v>
      </c>
      <c r="AU153" t="s">
        <v>639</v>
      </c>
      <c r="AV153">
        <v>119</v>
      </c>
      <c r="AW153" t="s">
        <v>639</v>
      </c>
      <c r="AX153">
        <v>19</v>
      </c>
      <c r="AY153" t="s">
        <v>639</v>
      </c>
      <c r="AZ153" s="1" t="s">
        <v>27</v>
      </c>
      <c r="BA153" t="s">
        <v>639</v>
      </c>
      <c r="BB153" s="1" t="s">
        <v>27</v>
      </c>
      <c r="BC153" t="s">
        <v>639</v>
      </c>
      <c r="BG153" s="1" t="s">
        <v>380</v>
      </c>
      <c r="BH153" s="5">
        <v>44693.712500000001</v>
      </c>
      <c r="BI153" s="1" t="s">
        <v>49</v>
      </c>
      <c r="BJ153" s="5">
        <v>44698.568055555559</v>
      </c>
      <c r="BK153" s="22">
        <f>COUNTIF(Reporte_Consolidación_2022___Copy[[#This Row],[Estado llamada]],"Realizada")</f>
        <v>1</v>
      </c>
      <c r="BL153" s="22">
        <f>COUNTIF(Reporte_Consolidación_2022___Copy[[#This Row],[Estado RID]],"Realizada")</f>
        <v>1</v>
      </c>
      <c r="BM153" s="22">
        <f>COUNTIF(Reporte_Consolidación_2022___Copy[[#This Row],[Estado Encuesta Directivos]],"Realizada")</f>
        <v>1</v>
      </c>
      <c r="BN153" s="22">
        <f>COUNTIF(Reporte_Consolidación_2022___Copy[[#This Row],[Estado PPT Programa Directivos]],"Realizada")</f>
        <v>1</v>
      </c>
      <c r="BO153" s="22">
        <f>COUNTIF(Reporte_Consolidación_2022___Copy[[#This Row],[Estado PPT Programa Docentes]],"Realizada")</f>
        <v>1</v>
      </c>
      <c r="BP153" s="22">
        <f>COUNTIF(Reporte_Consolidación_2022___Copy[[#This Row],[Estado Encuesta Docentes]],"Realizada")</f>
        <v>1</v>
      </c>
      <c r="BQ153" s="22">
        <f>COUNTIF(Reporte_Consolidación_2022___Copy[[#This Row],[Estado Taller PC Docentes]],"Realizada")</f>
        <v>1</v>
      </c>
      <c r="BR153" s="22">
        <f>COUNTIF(Reporte_Consolidación_2022___Copy[[#This Row],[Estado Encuesta Estudiantes]],"Realizada")</f>
        <v>1</v>
      </c>
      <c r="BS153" s="22">
        <f>COUNTIF(Reporte_Consolidación_2022___Copy[[#This Row],[Estado Infraestructura]],"Realizada")</f>
        <v>1</v>
      </c>
      <c r="BT153" s="22">
        <f>COUNTIF(Reporte_Consolidación_2022___Copy[[#This Row],[Estado Entrevista Líder Área Informática]],"Realizada")</f>
        <v>1</v>
      </c>
      <c r="BU153" s="22">
        <f>IF(Reporte_Consolidación_2022___Copy[[#This Row],[Estado Obs Aula]]="Realizada",1,IF(Reporte_Consolidación_2022___Copy[[#This Row],[Estado Obs Aula]]="NO aplica fichas",1,0))</f>
        <v>1</v>
      </c>
      <c r="BV153" s="22">
        <f>COUNTIF(Reporte_Consolidación_2022___Copy[[#This Row],[Estado Recolección Documental]],"Realizada")</f>
        <v>1</v>
      </c>
      <c r="BX153" s="7">
        <f>COUNTIF(Reporte_Consolidación_2022___Copy[[#This Row],[Nombre Coordinadora]:[Estado Recolección Documental]],"Realizada")</f>
        <v>12</v>
      </c>
      <c r="BY153" s="9">
        <f t="shared" si="2"/>
        <v>1</v>
      </c>
      <c r="BZ153" s="7">
        <f>IF(Reporte_Consolidación_2022___Copy[[#This Row],[Fecha Visita Día 1]]&gt;=DATE(2022,6,22),1,IF(Reporte_Consolidación_2022___Copy[[#This Row],[Fecha Visita Día 1]]="",2,0))</f>
        <v>0</v>
      </c>
      <c r="CA153" s="7">
        <f>IF(Reporte_Consolidación_2022___Copy[[#This Row],[Fecha Visita Día 2]]&gt;=DATE(2022,6,22),1,IF(Reporte_Consolidación_2022___Copy[[#This Row],[Fecha Visita Día 2]]="",2,0))</f>
        <v>0</v>
      </c>
    </row>
    <row r="154" spans="1:79" x14ac:dyDescent="0.2">
      <c r="A154" s="1" t="s">
        <v>681</v>
      </c>
      <c r="B154" s="1" t="s">
        <v>49</v>
      </c>
      <c r="C154" s="1" t="s">
        <v>375</v>
      </c>
      <c r="D154" s="1" t="s">
        <v>376</v>
      </c>
      <c r="E154" s="1" t="s">
        <v>377</v>
      </c>
      <c r="F154" s="1" t="s">
        <v>392</v>
      </c>
      <c r="G154" s="6">
        <v>147001000455</v>
      </c>
      <c r="H154">
        <v>55</v>
      </c>
      <c r="I154" s="4">
        <v>44659</v>
      </c>
      <c r="J154" s="5">
        <v>0.63194444444444442</v>
      </c>
      <c r="K154" s="1" t="s">
        <v>0</v>
      </c>
      <c r="L154" s="1" t="s">
        <v>383</v>
      </c>
      <c r="M154" s="4">
        <v>44670</v>
      </c>
      <c r="N154" s="4">
        <v>44671</v>
      </c>
      <c r="O154" s="1" t="s">
        <v>390</v>
      </c>
      <c r="P154" s="4">
        <v>44670</v>
      </c>
      <c r="Q154" s="1" t="s">
        <v>0</v>
      </c>
      <c r="R154" s="4">
        <v>44671</v>
      </c>
      <c r="S154" s="1" t="s">
        <v>0</v>
      </c>
      <c r="T154" s="4">
        <v>44670</v>
      </c>
      <c r="U154" s="1" t="s">
        <v>0</v>
      </c>
      <c r="V154" s="4">
        <v>44670</v>
      </c>
      <c r="W154" s="1" t="s">
        <v>0</v>
      </c>
      <c r="X154" s="4">
        <v>44670</v>
      </c>
      <c r="Y154" s="1" t="s">
        <v>0</v>
      </c>
      <c r="Z154" s="4">
        <v>44671</v>
      </c>
      <c r="AA154" s="1" t="s">
        <v>0</v>
      </c>
      <c r="AB154" s="4">
        <v>44670</v>
      </c>
      <c r="AC154" s="1" t="s">
        <v>0</v>
      </c>
      <c r="AD154" s="4">
        <v>44670</v>
      </c>
      <c r="AE154" s="1" t="s">
        <v>0</v>
      </c>
      <c r="AF154" s="4">
        <v>44670</v>
      </c>
      <c r="AG154" s="1" t="s">
        <v>0</v>
      </c>
      <c r="AH154" s="4"/>
      <c r="AI154" s="1" t="s">
        <v>654</v>
      </c>
      <c r="AJ154" s="4">
        <v>44671</v>
      </c>
      <c r="AK154" s="1" t="s">
        <v>0</v>
      </c>
      <c r="AL154" s="1" t="s">
        <v>363</v>
      </c>
      <c r="AM154" s="1" t="s">
        <v>49</v>
      </c>
      <c r="AN154" s="5">
        <v>44680.850694444445</v>
      </c>
      <c r="AO154" s="1" t="s">
        <v>393</v>
      </c>
      <c r="AP154" s="1"/>
      <c r="AQ154" s="1" t="s">
        <v>639</v>
      </c>
      <c r="AR154" s="1" t="s">
        <v>27</v>
      </c>
      <c r="AS154" t="s">
        <v>639</v>
      </c>
      <c r="AT154" s="1" t="s">
        <v>27</v>
      </c>
      <c r="AU154" t="s">
        <v>639</v>
      </c>
      <c r="AV154">
        <v>71</v>
      </c>
      <c r="AW154" t="s">
        <v>639</v>
      </c>
      <c r="AX154">
        <v>11</v>
      </c>
      <c r="AY154" t="s">
        <v>639</v>
      </c>
      <c r="AZ154" s="1" t="s">
        <v>27</v>
      </c>
      <c r="BA154" t="s">
        <v>639</v>
      </c>
      <c r="BB154" s="1" t="s">
        <v>27</v>
      </c>
      <c r="BC154" t="s">
        <v>639</v>
      </c>
      <c r="BG154" s="1" t="s">
        <v>380</v>
      </c>
      <c r="BH154" s="5">
        <v>44677.386805555558</v>
      </c>
      <c r="BI154" s="1" t="s">
        <v>49</v>
      </c>
      <c r="BJ154" s="5">
        <v>44698.568055555559</v>
      </c>
      <c r="BK154" s="22">
        <f>COUNTIF(Reporte_Consolidación_2022___Copy[[#This Row],[Estado llamada]],"Realizada")</f>
        <v>1</v>
      </c>
      <c r="BL154" s="22">
        <f>COUNTIF(Reporte_Consolidación_2022___Copy[[#This Row],[Estado RID]],"Realizada")</f>
        <v>1</v>
      </c>
      <c r="BM154" s="22">
        <f>COUNTIF(Reporte_Consolidación_2022___Copy[[#This Row],[Estado Encuesta Directivos]],"Realizada")</f>
        <v>1</v>
      </c>
      <c r="BN154" s="22">
        <f>COUNTIF(Reporte_Consolidación_2022___Copy[[#This Row],[Estado PPT Programa Directivos]],"Realizada")</f>
        <v>1</v>
      </c>
      <c r="BO154" s="22">
        <f>COUNTIF(Reporte_Consolidación_2022___Copy[[#This Row],[Estado PPT Programa Docentes]],"Realizada")</f>
        <v>1</v>
      </c>
      <c r="BP154" s="22">
        <f>COUNTIF(Reporte_Consolidación_2022___Copy[[#This Row],[Estado Encuesta Docentes]],"Realizada")</f>
        <v>1</v>
      </c>
      <c r="BQ154" s="22">
        <f>COUNTIF(Reporte_Consolidación_2022___Copy[[#This Row],[Estado Taller PC Docentes]],"Realizada")</f>
        <v>1</v>
      </c>
      <c r="BR154" s="22">
        <f>COUNTIF(Reporte_Consolidación_2022___Copy[[#This Row],[Estado Encuesta Estudiantes]],"Realizada")</f>
        <v>1</v>
      </c>
      <c r="BS154" s="22">
        <f>COUNTIF(Reporte_Consolidación_2022___Copy[[#This Row],[Estado Infraestructura]],"Realizada")</f>
        <v>1</v>
      </c>
      <c r="BT154" s="22">
        <f>COUNTIF(Reporte_Consolidación_2022___Copy[[#This Row],[Estado Entrevista Líder Área Informática]],"Realizada")</f>
        <v>1</v>
      </c>
      <c r="BU154" s="22">
        <f>IF(Reporte_Consolidación_2022___Copy[[#This Row],[Estado Obs Aula]]="Realizada",1,IF(Reporte_Consolidación_2022___Copy[[#This Row],[Estado Obs Aula]]="NO aplica fichas",1,0))</f>
        <v>1</v>
      </c>
      <c r="BV154" s="22">
        <f>COUNTIF(Reporte_Consolidación_2022___Copy[[#This Row],[Estado Recolección Documental]],"Realizada")</f>
        <v>1</v>
      </c>
      <c r="BX154" s="7">
        <f>COUNTIF(Reporte_Consolidación_2022___Copy[[#This Row],[Nombre Coordinadora]:[Estado Recolección Documental]],"Realizada")</f>
        <v>11</v>
      </c>
      <c r="BY154" s="9">
        <f t="shared" si="2"/>
        <v>0.91666666666666663</v>
      </c>
      <c r="BZ154" s="7">
        <f>IF(Reporte_Consolidación_2022___Copy[[#This Row],[Fecha Visita Día 1]]&gt;=DATE(2022,6,22),1,IF(Reporte_Consolidación_2022___Copy[[#This Row],[Fecha Visita Día 1]]="",2,0))</f>
        <v>0</v>
      </c>
      <c r="CA154" s="7">
        <f>IF(Reporte_Consolidación_2022___Copy[[#This Row],[Fecha Visita Día 2]]&gt;=DATE(2022,6,22),1,IF(Reporte_Consolidación_2022___Copy[[#This Row],[Fecha Visita Día 2]]="",2,0))</f>
        <v>0</v>
      </c>
    </row>
    <row r="155" spans="1:79" x14ac:dyDescent="0.2">
      <c r="A155" s="1" t="s">
        <v>681</v>
      </c>
      <c r="B155" s="1" t="s">
        <v>49</v>
      </c>
      <c r="C155" s="1" t="s">
        <v>375</v>
      </c>
      <c r="D155" s="1" t="s">
        <v>376</v>
      </c>
      <c r="E155" s="1" t="s">
        <v>377</v>
      </c>
      <c r="F155" s="1" t="s">
        <v>394</v>
      </c>
      <c r="G155" s="6">
        <v>247001006512</v>
      </c>
      <c r="H155">
        <v>56</v>
      </c>
      <c r="I155" s="4">
        <v>44659</v>
      </c>
      <c r="J155" s="5">
        <v>0.68055555555555558</v>
      </c>
      <c r="K155" s="1" t="s">
        <v>0</v>
      </c>
      <c r="L155" s="1" t="s">
        <v>383</v>
      </c>
      <c r="M155" s="4">
        <v>44680</v>
      </c>
      <c r="N155" s="4">
        <v>44683</v>
      </c>
      <c r="O155" s="1" t="s">
        <v>390</v>
      </c>
      <c r="P155" s="4">
        <v>44680</v>
      </c>
      <c r="Q155" s="1" t="s">
        <v>0</v>
      </c>
      <c r="R155" s="4">
        <v>44683</v>
      </c>
      <c r="S155" s="1" t="s">
        <v>0</v>
      </c>
      <c r="T155" s="4">
        <v>44680</v>
      </c>
      <c r="U155" s="1" t="s">
        <v>0</v>
      </c>
      <c r="V155" s="4">
        <v>44680</v>
      </c>
      <c r="W155" s="1" t="s">
        <v>0</v>
      </c>
      <c r="X155" s="4">
        <v>44680</v>
      </c>
      <c r="Y155" s="1" t="s">
        <v>0</v>
      </c>
      <c r="Z155" s="4">
        <v>44680</v>
      </c>
      <c r="AA155" s="1" t="s">
        <v>0</v>
      </c>
      <c r="AB155" s="4">
        <v>44683</v>
      </c>
      <c r="AC155" s="1" t="s">
        <v>0</v>
      </c>
      <c r="AD155" s="4">
        <v>44680</v>
      </c>
      <c r="AE155" s="1" t="s">
        <v>0</v>
      </c>
      <c r="AF155" s="4">
        <v>44680</v>
      </c>
      <c r="AG155" s="1" t="s">
        <v>0</v>
      </c>
      <c r="AH155" s="4"/>
      <c r="AI155" s="1" t="s">
        <v>654</v>
      </c>
      <c r="AJ155" s="4">
        <v>44680</v>
      </c>
      <c r="AK155" s="1" t="s">
        <v>0</v>
      </c>
      <c r="AL155" s="1" t="s">
        <v>363</v>
      </c>
      <c r="AM155" s="1" t="s">
        <v>380</v>
      </c>
      <c r="AN155" s="5">
        <v>44683.367361111108</v>
      </c>
      <c r="AO155" s="1" t="s">
        <v>395</v>
      </c>
      <c r="AP155" s="1"/>
      <c r="AQ155" s="1" t="s">
        <v>639</v>
      </c>
      <c r="AR155" s="1" t="s">
        <v>27</v>
      </c>
      <c r="AS155" t="s">
        <v>639</v>
      </c>
      <c r="AT155" s="1" t="s">
        <v>27</v>
      </c>
      <c r="AU155" t="s">
        <v>639</v>
      </c>
      <c r="AV155">
        <v>60</v>
      </c>
      <c r="AW155" t="s">
        <v>639</v>
      </c>
      <c r="AX155">
        <v>19</v>
      </c>
      <c r="AY155" t="s">
        <v>639</v>
      </c>
      <c r="AZ155" s="1" t="s">
        <v>27</v>
      </c>
      <c r="BA155" t="s">
        <v>639</v>
      </c>
      <c r="BB155" s="1" t="s">
        <v>27</v>
      </c>
      <c r="BC155" t="s">
        <v>639</v>
      </c>
      <c r="BG155" s="1" t="s">
        <v>380</v>
      </c>
      <c r="BH155" s="5">
        <v>44693.563888888886</v>
      </c>
      <c r="BI155" s="1" t="s">
        <v>49</v>
      </c>
      <c r="BJ155" s="5">
        <v>44698.568055555559</v>
      </c>
      <c r="BK155" s="22">
        <f>COUNTIF(Reporte_Consolidación_2022___Copy[[#This Row],[Estado llamada]],"Realizada")</f>
        <v>1</v>
      </c>
      <c r="BL155" s="22">
        <f>COUNTIF(Reporte_Consolidación_2022___Copy[[#This Row],[Estado RID]],"Realizada")</f>
        <v>1</v>
      </c>
      <c r="BM155" s="22">
        <f>COUNTIF(Reporte_Consolidación_2022___Copy[[#This Row],[Estado Encuesta Directivos]],"Realizada")</f>
        <v>1</v>
      </c>
      <c r="BN155" s="22">
        <f>COUNTIF(Reporte_Consolidación_2022___Copy[[#This Row],[Estado PPT Programa Directivos]],"Realizada")</f>
        <v>1</v>
      </c>
      <c r="BO155" s="22">
        <f>COUNTIF(Reporte_Consolidación_2022___Copy[[#This Row],[Estado PPT Programa Docentes]],"Realizada")</f>
        <v>1</v>
      </c>
      <c r="BP155" s="22">
        <f>COUNTIF(Reporte_Consolidación_2022___Copy[[#This Row],[Estado Encuesta Docentes]],"Realizada")</f>
        <v>1</v>
      </c>
      <c r="BQ155" s="22">
        <f>COUNTIF(Reporte_Consolidación_2022___Copy[[#This Row],[Estado Taller PC Docentes]],"Realizada")</f>
        <v>1</v>
      </c>
      <c r="BR155" s="22">
        <f>COUNTIF(Reporte_Consolidación_2022___Copy[[#This Row],[Estado Encuesta Estudiantes]],"Realizada")</f>
        <v>1</v>
      </c>
      <c r="BS155" s="22">
        <f>COUNTIF(Reporte_Consolidación_2022___Copy[[#This Row],[Estado Infraestructura]],"Realizada")</f>
        <v>1</v>
      </c>
      <c r="BT155" s="22">
        <f>COUNTIF(Reporte_Consolidación_2022___Copy[[#This Row],[Estado Entrevista Líder Área Informática]],"Realizada")</f>
        <v>1</v>
      </c>
      <c r="BU155" s="22">
        <f>IF(Reporte_Consolidación_2022___Copy[[#This Row],[Estado Obs Aula]]="Realizada",1,IF(Reporte_Consolidación_2022___Copy[[#This Row],[Estado Obs Aula]]="NO aplica fichas",1,0))</f>
        <v>1</v>
      </c>
      <c r="BV155" s="22">
        <f>COUNTIF(Reporte_Consolidación_2022___Copy[[#This Row],[Estado Recolección Documental]],"Realizada")</f>
        <v>1</v>
      </c>
      <c r="BX155" s="7">
        <f>COUNTIF(Reporte_Consolidación_2022___Copy[[#This Row],[Nombre Coordinadora]:[Estado Recolección Documental]],"Realizada")</f>
        <v>11</v>
      </c>
      <c r="BY155" s="9">
        <f t="shared" si="2"/>
        <v>0.91666666666666663</v>
      </c>
      <c r="BZ155" s="7">
        <f>IF(Reporte_Consolidación_2022___Copy[[#This Row],[Fecha Visita Día 1]]&gt;=DATE(2022,6,22),1,IF(Reporte_Consolidación_2022___Copy[[#This Row],[Fecha Visita Día 1]]="",2,0))</f>
        <v>0</v>
      </c>
      <c r="CA155" s="7">
        <f>IF(Reporte_Consolidación_2022___Copy[[#This Row],[Fecha Visita Día 2]]&gt;=DATE(2022,6,22),1,IF(Reporte_Consolidación_2022___Copy[[#This Row],[Fecha Visita Día 2]]="",2,0))</f>
        <v>0</v>
      </c>
    </row>
    <row r="156" spans="1:79" x14ac:dyDescent="0.2">
      <c r="A156" s="1" t="s">
        <v>681</v>
      </c>
      <c r="B156" s="1" t="s">
        <v>49</v>
      </c>
      <c r="C156" s="1" t="s">
        <v>396</v>
      </c>
      <c r="D156" s="1" t="s">
        <v>397</v>
      </c>
      <c r="E156" s="1" t="s">
        <v>398</v>
      </c>
      <c r="F156" s="1" t="s">
        <v>697</v>
      </c>
      <c r="G156" s="6">
        <v>141001004452</v>
      </c>
      <c r="H156">
        <v>78</v>
      </c>
      <c r="I156" s="4">
        <v>44685</v>
      </c>
      <c r="J156" s="5">
        <v>0.58611111111111103</v>
      </c>
      <c r="K156" s="1" t="s">
        <v>0</v>
      </c>
      <c r="L156" s="1" t="s">
        <v>794</v>
      </c>
      <c r="M156" s="4">
        <v>44691</v>
      </c>
      <c r="N156" s="4">
        <v>44705</v>
      </c>
      <c r="O156" s="1" t="s">
        <v>947</v>
      </c>
      <c r="P156" s="4">
        <v>44690</v>
      </c>
      <c r="Q156" s="1" t="s">
        <v>0</v>
      </c>
      <c r="R156" s="4">
        <v>44705</v>
      </c>
      <c r="S156" s="1" t="s">
        <v>0</v>
      </c>
      <c r="T156" s="4">
        <v>44690</v>
      </c>
      <c r="U156" s="1" t="s">
        <v>0</v>
      </c>
      <c r="V156" s="4">
        <v>44705</v>
      </c>
      <c r="W156" s="1" t="s">
        <v>0</v>
      </c>
      <c r="X156" s="4">
        <v>44705</v>
      </c>
      <c r="Y156" s="1" t="s">
        <v>0</v>
      </c>
      <c r="Z156" s="4">
        <v>44705</v>
      </c>
      <c r="AA156" s="1" t="s">
        <v>0</v>
      </c>
      <c r="AB156" s="4">
        <v>44704</v>
      </c>
      <c r="AC156" s="1" t="s">
        <v>0</v>
      </c>
      <c r="AD156" s="4">
        <v>44705</v>
      </c>
      <c r="AE156" s="1" t="s">
        <v>0</v>
      </c>
      <c r="AF156" s="4">
        <v>44705</v>
      </c>
      <c r="AG156" s="1" t="s">
        <v>0</v>
      </c>
      <c r="AH156" s="4"/>
      <c r="AI156" s="1" t="s">
        <v>654</v>
      </c>
      <c r="AJ156" s="4">
        <v>44705</v>
      </c>
      <c r="AK156" s="1" t="s">
        <v>0</v>
      </c>
      <c r="AL156" s="1" t="s">
        <v>363</v>
      </c>
      <c r="AM156" s="1" t="s">
        <v>795</v>
      </c>
      <c r="AN156" s="5">
        <v>44705.426388888889</v>
      </c>
      <c r="AO156" s="1" t="s">
        <v>1010</v>
      </c>
      <c r="AP156" s="1"/>
      <c r="AQ156" s="1" t="s">
        <v>639</v>
      </c>
      <c r="AR156" s="1" t="s">
        <v>27</v>
      </c>
      <c r="AS156" t="s">
        <v>639</v>
      </c>
      <c r="AT156" s="1" t="s">
        <v>27</v>
      </c>
      <c r="AU156" t="s">
        <v>639</v>
      </c>
      <c r="AV156">
        <v>136</v>
      </c>
      <c r="AW156" t="s">
        <v>639</v>
      </c>
      <c r="AX156">
        <v>22</v>
      </c>
      <c r="AY156" t="s">
        <v>639</v>
      </c>
      <c r="AZ156" s="1" t="s">
        <v>27</v>
      </c>
      <c r="BA156" t="s">
        <v>639</v>
      </c>
      <c r="BB156" s="1" t="s">
        <v>27</v>
      </c>
      <c r="BC156" t="s">
        <v>639</v>
      </c>
      <c r="BF156" t="s">
        <v>1064</v>
      </c>
      <c r="BG156" s="1" t="s">
        <v>49</v>
      </c>
      <c r="BH156" s="5">
        <v>44722.820833333331</v>
      </c>
      <c r="BI156" s="1" t="s">
        <v>49</v>
      </c>
      <c r="BJ156" s="5">
        <v>44722.827777777777</v>
      </c>
      <c r="BK156" s="22">
        <f>COUNTIF(Reporte_Consolidación_2022___Copy[[#This Row],[Estado llamada]],"Realizada")</f>
        <v>1</v>
      </c>
      <c r="BL156" s="22">
        <f>COUNTIF(Reporte_Consolidación_2022___Copy[[#This Row],[Estado RID]],"Realizada")</f>
        <v>1</v>
      </c>
      <c r="BM156" s="22">
        <f>COUNTIF(Reporte_Consolidación_2022___Copy[[#This Row],[Estado Encuesta Directivos]],"Realizada")</f>
        <v>1</v>
      </c>
      <c r="BN156" s="22">
        <f>COUNTIF(Reporte_Consolidación_2022___Copy[[#This Row],[Estado PPT Programa Directivos]],"Realizada")</f>
        <v>1</v>
      </c>
      <c r="BO156" s="22">
        <f>COUNTIF(Reporte_Consolidación_2022___Copy[[#This Row],[Estado PPT Programa Docentes]],"Realizada")</f>
        <v>1</v>
      </c>
      <c r="BP156" s="22">
        <f>COUNTIF(Reporte_Consolidación_2022___Copy[[#This Row],[Estado Encuesta Docentes]],"Realizada")</f>
        <v>1</v>
      </c>
      <c r="BQ156" s="22">
        <f>COUNTIF(Reporte_Consolidación_2022___Copy[[#This Row],[Estado Taller PC Docentes]],"Realizada")</f>
        <v>1</v>
      </c>
      <c r="BR156" s="22">
        <f>COUNTIF(Reporte_Consolidación_2022___Copy[[#This Row],[Estado Encuesta Estudiantes]],"Realizada")</f>
        <v>1</v>
      </c>
      <c r="BS156" s="22">
        <f>COUNTIF(Reporte_Consolidación_2022___Copy[[#This Row],[Estado Infraestructura]],"Realizada")</f>
        <v>1</v>
      </c>
      <c r="BT156" s="22">
        <f>COUNTIF(Reporte_Consolidación_2022___Copy[[#This Row],[Estado Entrevista Líder Área Informática]],"Realizada")</f>
        <v>1</v>
      </c>
      <c r="BU156" s="22">
        <f>IF(Reporte_Consolidación_2022___Copy[[#This Row],[Estado Obs Aula]]="Realizada",1,IF(Reporte_Consolidación_2022___Copy[[#This Row],[Estado Obs Aula]]="NO aplica fichas",1,0))</f>
        <v>1</v>
      </c>
      <c r="BV156" s="22">
        <f>COUNTIF(Reporte_Consolidación_2022___Copy[[#This Row],[Estado Recolección Documental]],"Realizada")</f>
        <v>1</v>
      </c>
      <c r="BX156" s="7">
        <f>COUNTIF(Reporte_Consolidación_2022___Copy[[#This Row],[Nombre Coordinadora]:[Estado Recolección Documental]],"Realizada")</f>
        <v>11</v>
      </c>
      <c r="BY156" s="9">
        <f t="shared" si="2"/>
        <v>0.91666666666666663</v>
      </c>
      <c r="BZ156" s="7">
        <f>IF(Reporte_Consolidación_2022___Copy[[#This Row],[Fecha Visita Día 1]]&gt;=DATE(2022,6,22),1,IF(Reporte_Consolidación_2022___Copy[[#This Row],[Fecha Visita Día 1]]="",2,0))</f>
        <v>0</v>
      </c>
      <c r="CA156" s="7">
        <f>IF(Reporte_Consolidación_2022___Copy[[#This Row],[Fecha Visita Día 2]]&gt;=DATE(2022,6,22),1,IF(Reporte_Consolidación_2022___Copy[[#This Row],[Fecha Visita Día 2]]="",2,0))</f>
        <v>0</v>
      </c>
    </row>
    <row r="157" spans="1:79" x14ac:dyDescent="0.2">
      <c r="A157" s="1" t="s">
        <v>681</v>
      </c>
      <c r="B157" s="1" t="s">
        <v>49</v>
      </c>
      <c r="C157" s="1" t="s">
        <v>396</v>
      </c>
      <c r="D157" s="1" t="s">
        <v>397</v>
      </c>
      <c r="E157" s="1" t="s">
        <v>398</v>
      </c>
      <c r="F157" s="1" t="s">
        <v>399</v>
      </c>
      <c r="G157" s="6">
        <v>141001060441</v>
      </c>
      <c r="H157">
        <v>79</v>
      </c>
      <c r="I157" s="4">
        <v>44660</v>
      </c>
      <c r="J157" s="5">
        <v>0.40902777777777777</v>
      </c>
      <c r="K157" s="1" t="s">
        <v>0</v>
      </c>
      <c r="L157" s="1" t="s">
        <v>400</v>
      </c>
      <c r="M157" s="4">
        <v>44676</v>
      </c>
      <c r="N157" s="4">
        <v>44691</v>
      </c>
      <c r="O157" s="1" t="s">
        <v>657</v>
      </c>
      <c r="P157" s="4">
        <v>44678</v>
      </c>
      <c r="Q157" s="1" t="s">
        <v>0</v>
      </c>
      <c r="R157" s="4">
        <v>44697</v>
      </c>
      <c r="S157" s="1" t="s">
        <v>0</v>
      </c>
      <c r="T157" s="4">
        <v>44678</v>
      </c>
      <c r="U157" s="1" t="s">
        <v>0</v>
      </c>
      <c r="V157" s="4">
        <v>44685</v>
      </c>
      <c r="W157" s="1" t="s">
        <v>0</v>
      </c>
      <c r="X157" s="4">
        <v>44685</v>
      </c>
      <c r="Y157" s="1" t="s">
        <v>0</v>
      </c>
      <c r="Z157" s="4">
        <v>44685</v>
      </c>
      <c r="AA157" s="1" t="s">
        <v>0</v>
      </c>
      <c r="AB157" s="4">
        <v>44679</v>
      </c>
      <c r="AC157" s="1" t="s">
        <v>0</v>
      </c>
      <c r="AD157" s="4">
        <v>44679</v>
      </c>
      <c r="AE157" s="1" t="s">
        <v>0</v>
      </c>
      <c r="AF157" s="4">
        <v>44690</v>
      </c>
      <c r="AG157" s="1" t="s">
        <v>0</v>
      </c>
      <c r="AH157" s="4">
        <v>44691</v>
      </c>
      <c r="AI157" s="1" t="s">
        <v>0</v>
      </c>
      <c r="AJ157" s="4">
        <v>44679</v>
      </c>
      <c r="AK157" s="1" t="s">
        <v>0</v>
      </c>
      <c r="AL157" s="1" t="s">
        <v>363</v>
      </c>
      <c r="AM157" s="1" t="s">
        <v>795</v>
      </c>
      <c r="AN157" s="5">
        <v>44698.958333333336</v>
      </c>
      <c r="AO157" s="1" t="s">
        <v>1011</v>
      </c>
      <c r="AP157" s="1"/>
      <c r="AQ157" s="1" t="s">
        <v>639</v>
      </c>
      <c r="AR157" s="1" t="s">
        <v>27</v>
      </c>
      <c r="AS157" t="s">
        <v>639</v>
      </c>
      <c r="AT157" s="1" t="s">
        <v>27</v>
      </c>
      <c r="AU157" t="s">
        <v>639</v>
      </c>
      <c r="AV157">
        <v>77</v>
      </c>
      <c r="AW157" t="s">
        <v>639</v>
      </c>
      <c r="AX157">
        <v>21</v>
      </c>
      <c r="AY157" t="s">
        <v>639</v>
      </c>
      <c r="AZ157" s="1" t="s">
        <v>27</v>
      </c>
      <c r="BA157" t="s">
        <v>639</v>
      </c>
      <c r="BB157" s="1" t="s">
        <v>27</v>
      </c>
      <c r="BC157" t="s">
        <v>639</v>
      </c>
      <c r="BG157" s="1" t="s">
        <v>49</v>
      </c>
      <c r="BH157" s="5">
        <v>44722.820833333331</v>
      </c>
      <c r="BI157" s="1" t="s">
        <v>49</v>
      </c>
      <c r="BJ157" s="5">
        <v>44706.520833333336</v>
      </c>
      <c r="BK157" s="22">
        <f>COUNTIF(Reporte_Consolidación_2022___Copy[[#This Row],[Estado llamada]],"Realizada")</f>
        <v>1</v>
      </c>
      <c r="BL157" s="22">
        <f>COUNTIF(Reporte_Consolidación_2022___Copy[[#This Row],[Estado RID]],"Realizada")</f>
        <v>1</v>
      </c>
      <c r="BM157" s="22">
        <f>COUNTIF(Reporte_Consolidación_2022___Copy[[#This Row],[Estado Encuesta Directivos]],"Realizada")</f>
        <v>1</v>
      </c>
      <c r="BN157" s="22">
        <f>COUNTIF(Reporte_Consolidación_2022___Copy[[#This Row],[Estado PPT Programa Directivos]],"Realizada")</f>
        <v>1</v>
      </c>
      <c r="BO157" s="22">
        <f>COUNTIF(Reporte_Consolidación_2022___Copy[[#This Row],[Estado PPT Programa Docentes]],"Realizada")</f>
        <v>1</v>
      </c>
      <c r="BP157" s="22">
        <f>COUNTIF(Reporte_Consolidación_2022___Copy[[#This Row],[Estado Encuesta Docentes]],"Realizada")</f>
        <v>1</v>
      </c>
      <c r="BQ157" s="22">
        <f>COUNTIF(Reporte_Consolidación_2022___Copy[[#This Row],[Estado Taller PC Docentes]],"Realizada")</f>
        <v>1</v>
      </c>
      <c r="BR157" s="22">
        <f>COUNTIF(Reporte_Consolidación_2022___Copy[[#This Row],[Estado Encuesta Estudiantes]],"Realizada")</f>
        <v>1</v>
      </c>
      <c r="BS157" s="22">
        <f>COUNTIF(Reporte_Consolidación_2022___Copy[[#This Row],[Estado Infraestructura]],"Realizada")</f>
        <v>1</v>
      </c>
      <c r="BT157" s="22">
        <f>COUNTIF(Reporte_Consolidación_2022___Copy[[#This Row],[Estado Entrevista Líder Área Informática]],"Realizada")</f>
        <v>1</v>
      </c>
      <c r="BU157" s="22">
        <f>IF(Reporte_Consolidación_2022___Copy[[#This Row],[Estado Obs Aula]]="Realizada",1,IF(Reporte_Consolidación_2022___Copy[[#This Row],[Estado Obs Aula]]="NO aplica fichas",1,0))</f>
        <v>1</v>
      </c>
      <c r="BV157" s="22">
        <f>COUNTIF(Reporte_Consolidación_2022___Copy[[#This Row],[Estado Recolección Documental]],"Realizada")</f>
        <v>1</v>
      </c>
      <c r="BX157" s="7">
        <f>COUNTIF(Reporte_Consolidación_2022___Copy[[#This Row],[Nombre Coordinadora]:[Estado Recolección Documental]],"Realizada")</f>
        <v>12</v>
      </c>
      <c r="BY157" s="9">
        <f t="shared" si="2"/>
        <v>1</v>
      </c>
      <c r="BZ157" s="7">
        <f>IF(Reporte_Consolidación_2022___Copy[[#This Row],[Fecha Visita Día 1]]&gt;=DATE(2022,6,22),1,IF(Reporte_Consolidación_2022___Copy[[#This Row],[Fecha Visita Día 1]]="",2,0))</f>
        <v>0</v>
      </c>
      <c r="CA157" s="7">
        <f>IF(Reporte_Consolidación_2022___Copy[[#This Row],[Fecha Visita Día 2]]&gt;=DATE(2022,6,22),1,IF(Reporte_Consolidación_2022___Copy[[#This Row],[Fecha Visita Día 2]]="",2,0))</f>
        <v>0</v>
      </c>
    </row>
    <row r="158" spans="1:79" x14ac:dyDescent="0.2">
      <c r="A158" s="1" t="s">
        <v>681</v>
      </c>
      <c r="B158" s="1" t="s">
        <v>49</v>
      </c>
      <c r="C158" s="1" t="s">
        <v>396</v>
      </c>
      <c r="D158" s="1" t="s">
        <v>397</v>
      </c>
      <c r="E158" s="1" t="s">
        <v>398</v>
      </c>
      <c r="F158" s="1" t="s">
        <v>401</v>
      </c>
      <c r="G158" s="6">
        <v>441001002747</v>
      </c>
      <c r="H158">
        <v>80</v>
      </c>
      <c r="I158" s="4">
        <v>44660</v>
      </c>
      <c r="J158" s="5">
        <v>0.41597222222222219</v>
      </c>
      <c r="K158" s="1" t="s">
        <v>0</v>
      </c>
      <c r="L158" s="1" t="s">
        <v>400</v>
      </c>
      <c r="M158" s="4">
        <v>44678</v>
      </c>
      <c r="N158" s="4">
        <v>44692</v>
      </c>
      <c r="O158" s="1" t="s">
        <v>658</v>
      </c>
      <c r="P158" s="4">
        <v>44673</v>
      </c>
      <c r="Q158" s="1" t="s">
        <v>0</v>
      </c>
      <c r="R158" s="4">
        <v>44673</v>
      </c>
      <c r="S158" s="1" t="s">
        <v>0</v>
      </c>
      <c r="T158" s="4">
        <v>44673</v>
      </c>
      <c r="U158" s="1" t="s">
        <v>0</v>
      </c>
      <c r="V158" s="4">
        <v>44692</v>
      </c>
      <c r="W158" s="1" t="s">
        <v>0</v>
      </c>
      <c r="X158" s="4">
        <v>44691</v>
      </c>
      <c r="Y158" s="1" t="s">
        <v>0</v>
      </c>
      <c r="Z158" s="4">
        <v>44691</v>
      </c>
      <c r="AA158" s="1" t="s">
        <v>0</v>
      </c>
      <c r="AB158" s="4">
        <v>44678</v>
      </c>
      <c r="AC158" s="1" t="s">
        <v>0</v>
      </c>
      <c r="AD158" s="4">
        <v>44683</v>
      </c>
      <c r="AE158" s="1" t="s">
        <v>0</v>
      </c>
      <c r="AF158" s="4">
        <v>44683</v>
      </c>
      <c r="AG158" s="1" t="s">
        <v>0</v>
      </c>
      <c r="AH158" s="4"/>
      <c r="AI158" s="1" t="s">
        <v>654</v>
      </c>
      <c r="AJ158" s="4">
        <v>44683</v>
      </c>
      <c r="AK158" s="1" t="s">
        <v>0</v>
      </c>
      <c r="AL158" s="1" t="s">
        <v>363</v>
      </c>
      <c r="AM158" s="1" t="s">
        <v>795</v>
      </c>
      <c r="AN158" s="5">
        <v>44692.988888888889</v>
      </c>
      <c r="AO158" s="1" t="s">
        <v>1012</v>
      </c>
      <c r="AP158" s="1"/>
      <c r="AQ158" s="1" t="s">
        <v>639</v>
      </c>
      <c r="AR158" s="1" t="s">
        <v>27</v>
      </c>
      <c r="AS158" t="s">
        <v>639</v>
      </c>
      <c r="AT158" s="1" t="s">
        <v>27</v>
      </c>
      <c r="AU158" t="s">
        <v>639</v>
      </c>
      <c r="AV158">
        <v>97</v>
      </c>
      <c r="AW158" t="s">
        <v>639</v>
      </c>
      <c r="AX158">
        <v>23</v>
      </c>
      <c r="AY158" t="s">
        <v>639</v>
      </c>
      <c r="AZ158" s="1" t="s">
        <v>27</v>
      </c>
      <c r="BA158" t="s">
        <v>639</v>
      </c>
      <c r="BB158" s="1" t="s">
        <v>27</v>
      </c>
      <c r="BC158" t="s">
        <v>639</v>
      </c>
      <c r="BG158" s="1" t="s">
        <v>49</v>
      </c>
      <c r="BH158" s="5">
        <v>44722.820833333331</v>
      </c>
      <c r="BI158" s="1" t="s">
        <v>49</v>
      </c>
      <c r="BJ158" s="5">
        <v>44706.520833333336</v>
      </c>
      <c r="BK158" s="22">
        <f>COUNTIF(Reporte_Consolidación_2022___Copy[[#This Row],[Estado llamada]],"Realizada")</f>
        <v>1</v>
      </c>
      <c r="BL158" s="22">
        <f>COUNTIF(Reporte_Consolidación_2022___Copy[[#This Row],[Estado RID]],"Realizada")</f>
        <v>1</v>
      </c>
      <c r="BM158" s="22">
        <f>COUNTIF(Reporte_Consolidación_2022___Copy[[#This Row],[Estado Encuesta Directivos]],"Realizada")</f>
        <v>1</v>
      </c>
      <c r="BN158" s="22">
        <f>COUNTIF(Reporte_Consolidación_2022___Copy[[#This Row],[Estado PPT Programa Directivos]],"Realizada")</f>
        <v>1</v>
      </c>
      <c r="BO158" s="22">
        <f>COUNTIF(Reporte_Consolidación_2022___Copy[[#This Row],[Estado PPT Programa Docentes]],"Realizada")</f>
        <v>1</v>
      </c>
      <c r="BP158" s="22">
        <f>COUNTIF(Reporte_Consolidación_2022___Copy[[#This Row],[Estado Encuesta Docentes]],"Realizada")</f>
        <v>1</v>
      </c>
      <c r="BQ158" s="22">
        <f>COUNTIF(Reporte_Consolidación_2022___Copy[[#This Row],[Estado Taller PC Docentes]],"Realizada")</f>
        <v>1</v>
      </c>
      <c r="BR158" s="22">
        <f>COUNTIF(Reporte_Consolidación_2022___Copy[[#This Row],[Estado Encuesta Estudiantes]],"Realizada")</f>
        <v>1</v>
      </c>
      <c r="BS158" s="22">
        <f>COUNTIF(Reporte_Consolidación_2022___Copy[[#This Row],[Estado Infraestructura]],"Realizada")</f>
        <v>1</v>
      </c>
      <c r="BT158" s="22">
        <f>COUNTIF(Reporte_Consolidación_2022___Copy[[#This Row],[Estado Entrevista Líder Área Informática]],"Realizada")</f>
        <v>1</v>
      </c>
      <c r="BU158" s="22">
        <f>IF(Reporte_Consolidación_2022___Copy[[#This Row],[Estado Obs Aula]]="Realizada",1,IF(Reporte_Consolidación_2022___Copy[[#This Row],[Estado Obs Aula]]="NO aplica fichas",1,0))</f>
        <v>1</v>
      </c>
      <c r="BV158" s="22">
        <f>COUNTIF(Reporte_Consolidación_2022___Copy[[#This Row],[Estado Recolección Documental]],"Realizada")</f>
        <v>1</v>
      </c>
      <c r="BX158" s="7">
        <f>COUNTIF(Reporte_Consolidación_2022___Copy[[#This Row],[Nombre Coordinadora]:[Estado Recolección Documental]],"Realizada")</f>
        <v>11</v>
      </c>
      <c r="BY158" s="9">
        <f t="shared" si="2"/>
        <v>0.91666666666666663</v>
      </c>
      <c r="BZ158" s="7">
        <f>IF(Reporte_Consolidación_2022___Copy[[#This Row],[Fecha Visita Día 1]]&gt;=DATE(2022,6,22),1,IF(Reporte_Consolidación_2022___Copy[[#This Row],[Fecha Visita Día 1]]="",2,0))</f>
        <v>0</v>
      </c>
      <c r="CA158" s="7">
        <f>IF(Reporte_Consolidación_2022___Copy[[#This Row],[Fecha Visita Día 2]]&gt;=DATE(2022,6,22),1,IF(Reporte_Consolidación_2022___Copy[[#This Row],[Fecha Visita Día 2]]="",2,0))</f>
        <v>0</v>
      </c>
    </row>
    <row r="159" spans="1:79" x14ac:dyDescent="0.2">
      <c r="A159" s="1" t="s">
        <v>681</v>
      </c>
      <c r="B159" s="1" t="s">
        <v>49</v>
      </c>
      <c r="C159" s="1" t="s">
        <v>396</v>
      </c>
      <c r="D159" s="1" t="s">
        <v>397</v>
      </c>
      <c r="E159" s="1" t="s">
        <v>398</v>
      </c>
      <c r="F159" s="1" t="s">
        <v>402</v>
      </c>
      <c r="G159" s="6">
        <v>441001004839</v>
      </c>
      <c r="H159">
        <v>81</v>
      </c>
      <c r="I159" s="4">
        <v>44663</v>
      </c>
      <c r="J159" s="5">
        <v>0.59375</v>
      </c>
      <c r="K159" s="1" t="s">
        <v>0</v>
      </c>
      <c r="L159" s="1" t="s">
        <v>403</v>
      </c>
      <c r="M159" s="4">
        <v>44692</v>
      </c>
      <c r="N159" s="4">
        <v>44708</v>
      </c>
      <c r="O159" s="1" t="s">
        <v>404</v>
      </c>
      <c r="P159" s="4">
        <v>44692</v>
      </c>
      <c r="Q159" s="1" t="s">
        <v>0</v>
      </c>
      <c r="R159" s="4">
        <v>44693</v>
      </c>
      <c r="S159" s="1" t="s">
        <v>0</v>
      </c>
      <c r="T159" s="4">
        <v>44692</v>
      </c>
      <c r="U159" s="1" t="s">
        <v>0</v>
      </c>
      <c r="V159" s="4">
        <v>44708</v>
      </c>
      <c r="W159" s="1" t="s">
        <v>0</v>
      </c>
      <c r="X159" s="4">
        <v>44708</v>
      </c>
      <c r="Y159" s="1" t="s">
        <v>0</v>
      </c>
      <c r="Z159" s="4">
        <v>44708</v>
      </c>
      <c r="AA159" s="1" t="s">
        <v>0</v>
      </c>
      <c r="AB159" s="4">
        <v>44704</v>
      </c>
      <c r="AC159" s="1" t="s">
        <v>0</v>
      </c>
      <c r="AD159" s="4">
        <v>44706</v>
      </c>
      <c r="AE159" s="1" t="s">
        <v>0</v>
      </c>
      <c r="AF159" s="4">
        <v>44706</v>
      </c>
      <c r="AG159" s="1" t="s">
        <v>0</v>
      </c>
      <c r="AH159" s="4"/>
      <c r="AI159" s="1" t="s">
        <v>654</v>
      </c>
      <c r="AJ159" s="4">
        <v>44706</v>
      </c>
      <c r="AK159" s="1" t="s">
        <v>0</v>
      </c>
      <c r="AL159" s="1" t="s">
        <v>363</v>
      </c>
      <c r="AM159" s="1" t="s">
        <v>795</v>
      </c>
      <c r="AN159" s="5">
        <v>44708.411805555559</v>
      </c>
      <c r="AO159" s="1" t="s">
        <v>1013</v>
      </c>
      <c r="AP159" s="1"/>
      <c r="AQ159" s="1" t="s">
        <v>639</v>
      </c>
      <c r="AR159" s="1" t="s">
        <v>27</v>
      </c>
      <c r="AS159" t="s">
        <v>639</v>
      </c>
      <c r="AT159" s="1" t="s">
        <v>27</v>
      </c>
      <c r="AU159" t="s">
        <v>639</v>
      </c>
      <c r="AV159">
        <v>48</v>
      </c>
      <c r="AW159" t="s">
        <v>639</v>
      </c>
      <c r="AX159">
        <v>23</v>
      </c>
      <c r="AY159" t="s">
        <v>639</v>
      </c>
      <c r="AZ159" s="1" t="s">
        <v>27</v>
      </c>
      <c r="BA159" t="s">
        <v>639</v>
      </c>
      <c r="BB159" s="1" t="s">
        <v>27</v>
      </c>
      <c r="BC159" t="s">
        <v>639</v>
      </c>
      <c r="BF159" t="s">
        <v>1064</v>
      </c>
      <c r="BG159" s="1" t="s">
        <v>49</v>
      </c>
      <c r="BH159" s="5">
        <v>44722.820833333331</v>
      </c>
      <c r="BI159" s="1" t="s">
        <v>49</v>
      </c>
      <c r="BJ159" s="5">
        <v>44722.827777777777</v>
      </c>
      <c r="BK159" s="22">
        <f>COUNTIF(Reporte_Consolidación_2022___Copy[[#This Row],[Estado llamada]],"Realizada")</f>
        <v>1</v>
      </c>
      <c r="BL159" s="22">
        <f>COUNTIF(Reporte_Consolidación_2022___Copy[[#This Row],[Estado RID]],"Realizada")</f>
        <v>1</v>
      </c>
      <c r="BM159" s="22">
        <f>COUNTIF(Reporte_Consolidación_2022___Copy[[#This Row],[Estado Encuesta Directivos]],"Realizada")</f>
        <v>1</v>
      </c>
      <c r="BN159" s="22">
        <f>COUNTIF(Reporte_Consolidación_2022___Copy[[#This Row],[Estado PPT Programa Directivos]],"Realizada")</f>
        <v>1</v>
      </c>
      <c r="BO159" s="22">
        <f>COUNTIF(Reporte_Consolidación_2022___Copy[[#This Row],[Estado PPT Programa Docentes]],"Realizada")</f>
        <v>1</v>
      </c>
      <c r="BP159" s="22">
        <f>COUNTIF(Reporte_Consolidación_2022___Copy[[#This Row],[Estado Encuesta Docentes]],"Realizada")</f>
        <v>1</v>
      </c>
      <c r="BQ159" s="22">
        <f>COUNTIF(Reporte_Consolidación_2022___Copy[[#This Row],[Estado Taller PC Docentes]],"Realizada")</f>
        <v>1</v>
      </c>
      <c r="BR159" s="22">
        <f>COUNTIF(Reporte_Consolidación_2022___Copy[[#This Row],[Estado Encuesta Estudiantes]],"Realizada")</f>
        <v>1</v>
      </c>
      <c r="BS159" s="22">
        <f>COUNTIF(Reporte_Consolidación_2022___Copy[[#This Row],[Estado Infraestructura]],"Realizada")</f>
        <v>1</v>
      </c>
      <c r="BT159" s="22">
        <f>COUNTIF(Reporte_Consolidación_2022___Copy[[#This Row],[Estado Entrevista Líder Área Informática]],"Realizada")</f>
        <v>1</v>
      </c>
      <c r="BU159" s="22">
        <f>IF(Reporte_Consolidación_2022___Copy[[#This Row],[Estado Obs Aula]]="Realizada",1,IF(Reporte_Consolidación_2022___Copy[[#This Row],[Estado Obs Aula]]="NO aplica fichas",1,0))</f>
        <v>1</v>
      </c>
      <c r="BV159" s="22">
        <f>COUNTIF(Reporte_Consolidación_2022___Copy[[#This Row],[Estado Recolección Documental]],"Realizada")</f>
        <v>1</v>
      </c>
      <c r="BX159" s="7">
        <f>COUNTIF(Reporte_Consolidación_2022___Copy[[#This Row],[Nombre Coordinadora]:[Estado Recolección Documental]],"Realizada")</f>
        <v>11</v>
      </c>
      <c r="BY159" s="9">
        <f t="shared" si="2"/>
        <v>0.91666666666666663</v>
      </c>
      <c r="BZ159" s="7">
        <f>IF(Reporte_Consolidación_2022___Copy[[#This Row],[Fecha Visita Día 1]]&gt;=DATE(2022,6,22),1,IF(Reporte_Consolidación_2022___Copy[[#This Row],[Fecha Visita Día 1]]="",2,0))</f>
        <v>0</v>
      </c>
      <c r="CA159" s="7">
        <f>IF(Reporte_Consolidación_2022___Copy[[#This Row],[Fecha Visita Día 2]]&gt;=DATE(2022,6,22),1,IF(Reporte_Consolidación_2022___Copy[[#This Row],[Fecha Visita Día 2]]="",2,0))</f>
        <v>0</v>
      </c>
    </row>
    <row r="160" spans="1:79" x14ac:dyDescent="0.2">
      <c r="A160" s="1" t="s">
        <v>681</v>
      </c>
      <c r="B160" s="1" t="s">
        <v>49</v>
      </c>
      <c r="C160" s="1" t="s">
        <v>396</v>
      </c>
      <c r="D160" s="1" t="s">
        <v>397</v>
      </c>
      <c r="E160" s="1" t="s">
        <v>398</v>
      </c>
      <c r="F160" s="1" t="s">
        <v>405</v>
      </c>
      <c r="G160" s="6">
        <v>141001001763</v>
      </c>
      <c r="H160">
        <v>82</v>
      </c>
      <c r="I160" s="4">
        <v>44663</v>
      </c>
      <c r="J160" s="5">
        <v>0.59791666666666665</v>
      </c>
      <c r="K160" s="1" t="s">
        <v>0</v>
      </c>
      <c r="L160" s="1" t="s">
        <v>406</v>
      </c>
      <c r="M160" s="4">
        <v>44671</v>
      </c>
      <c r="N160" s="4">
        <v>44692</v>
      </c>
      <c r="O160" s="1" t="s">
        <v>659</v>
      </c>
      <c r="P160" s="4">
        <v>44671</v>
      </c>
      <c r="Q160" s="1" t="s">
        <v>0</v>
      </c>
      <c r="R160" s="4">
        <v>44672</v>
      </c>
      <c r="S160" s="1" t="s">
        <v>0</v>
      </c>
      <c r="T160" s="4">
        <v>44671</v>
      </c>
      <c r="U160" s="1" t="s">
        <v>0</v>
      </c>
      <c r="V160" s="4">
        <v>44692</v>
      </c>
      <c r="W160" s="1" t="s">
        <v>0</v>
      </c>
      <c r="X160" s="4">
        <v>44692</v>
      </c>
      <c r="Y160" s="1" t="s">
        <v>0</v>
      </c>
      <c r="Z160" s="4">
        <v>44692</v>
      </c>
      <c r="AA160" s="1" t="s">
        <v>0</v>
      </c>
      <c r="AB160" s="4">
        <v>44679</v>
      </c>
      <c r="AC160" s="1" t="s">
        <v>0</v>
      </c>
      <c r="AD160" s="4">
        <v>44679</v>
      </c>
      <c r="AE160" s="1" t="s">
        <v>0</v>
      </c>
      <c r="AF160" s="4">
        <v>44684</v>
      </c>
      <c r="AG160" s="1" t="s">
        <v>0</v>
      </c>
      <c r="AH160" s="4"/>
      <c r="AI160" s="1" t="s">
        <v>654</v>
      </c>
      <c r="AJ160" s="4">
        <v>44679</v>
      </c>
      <c r="AK160" s="1" t="s">
        <v>0</v>
      </c>
      <c r="AL160" s="1" t="s">
        <v>363</v>
      </c>
      <c r="AM160" s="1" t="s">
        <v>795</v>
      </c>
      <c r="AN160" s="5">
        <v>44699.022222222222</v>
      </c>
      <c r="AO160" s="1" t="s">
        <v>1014</v>
      </c>
      <c r="AP160" s="1"/>
      <c r="AQ160" s="1" t="s">
        <v>639</v>
      </c>
      <c r="AR160" s="1" t="s">
        <v>27</v>
      </c>
      <c r="AS160" t="s">
        <v>639</v>
      </c>
      <c r="AT160" s="1" t="s">
        <v>27</v>
      </c>
      <c r="AU160" t="s">
        <v>639</v>
      </c>
      <c r="AV160">
        <v>106</v>
      </c>
      <c r="AW160" t="s">
        <v>639</v>
      </c>
      <c r="AX160">
        <v>36</v>
      </c>
      <c r="AY160" t="s">
        <v>639</v>
      </c>
      <c r="AZ160" s="1" t="s">
        <v>27</v>
      </c>
      <c r="BA160" t="s">
        <v>639</v>
      </c>
      <c r="BB160" s="1" t="s">
        <v>27</v>
      </c>
      <c r="BC160" t="s">
        <v>639</v>
      </c>
      <c r="BG160" s="1" t="s">
        <v>49</v>
      </c>
      <c r="BH160" s="5">
        <v>44722.820833333331</v>
      </c>
      <c r="BI160" s="1" t="s">
        <v>49</v>
      </c>
      <c r="BJ160" s="5">
        <v>44706.520833333336</v>
      </c>
      <c r="BK160" s="22">
        <f>COUNTIF(Reporte_Consolidación_2022___Copy[[#This Row],[Estado llamada]],"Realizada")</f>
        <v>1</v>
      </c>
      <c r="BL160" s="22">
        <f>COUNTIF(Reporte_Consolidación_2022___Copy[[#This Row],[Estado RID]],"Realizada")</f>
        <v>1</v>
      </c>
      <c r="BM160" s="22">
        <f>COUNTIF(Reporte_Consolidación_2022___Copy[[#This Row],[Estado Encuesta Directivos]],"Realizada")</f>
        <v>1</v>
      </c>
      <c r="BN160" s="22">
        <f>COUNTIF(Reporte_Consolidación_2022___Copy[[#This Row],[Estado PPT Programa Directivos]],"Realizada")</f>
        <v>1</v>
      </c>
      <c r="BO160" s="22">
        <f>COUNTIF(Reporte_Consolidación_2022___Copy[[#This Row],[Estado PPT Programa Docentes]],"Realizada")</f>
        <v>1</v>
      </c>
      <c r="BP160" s="22">
        <f>COUNTIF(Reporte_Consolidación_2022___Copy[[#This Row],[Estado Encuesta Docentes]],"Realizada")</f>
        <v>1</v>
      </c>
      <c r="BQ160" s="22">
        <f>COUNTIF(Reporte_Consolidación_2022___Copy[[#This Row],[Estado Taller PC Docentes]],"Realizada")</f>
        <v>1</v>
      </c>
      <c r="BR160" s="22">
        <f>COUNTIF(Reporte_Consolidación_2022___Copy[[#This Row],[Estado Encuesta Estudiantes]],"Realizada")</f>
        <v>1</v>
      </c>
      <c r="BS160" s="22">
        <f>COUNTIF(Reporte_Consolidación_2022___Copy[[#This Row],[Estado Infraestructura]],"Realizada")</f>
        <v>1</v>
      </c>
      <c r="BT160" s="22">
        <f>COUNTIF(Reporte_Consolidación_2022___Copy[[#This Row],[Estado Entrevista Líder Área Informática]],"Realizada")</f>
        <v>1</v>
      </c>
      <c r="BU160" s="22">
        <f>IF(Reporte_Consolidación_2022___Copy[[#This Row],[Estado Obs Aula]]="Realizada",1,IF(Reporte_Consolidación_2022___Copy[[#This Row],[Estado Obs Aula]]="NO aplica fichas",1,0))</f>
        <v>1</v>
      </c>
      <c r="BV160" s="22">
        <f>COUNTIF(Reporte_Consolidación_2022___Copy[[#This Row],[Estado Recolección Documental]],"Realizada")</f>
        <v>1</v>
      </c>
      <c r="BX160" s="7">
        <f>COUNTIF(Reporte_Consolidación_2022___Copy[[#This Row],[Nombre Coordinadora]:[Estado Recolección Documental]],"Realizada")</f>
        <v>11</v>
      </c>
      <c r="BY160" s="9">
        <f t="shared" si="2"/>
        <v>0.91666666666666663</v>
      </c>
      <c r="BZ160" s="7">
        <f>IF(Reporte_Consolidación_2022___Copy[[#This Row],[Fecha Visita Día 1]]&gt;=DATE(2022,6,22),1,IF(Reporte_Consolidación_2022___Copy[[#This Row],[Fecha Visita Día 1]]="",2,0))</f>
        <v>0</v>
      </c>
      <c r="CA160" s="7">
        <f>IF(Reporte_Consolidación_2022___Copy[[#This Row],[Fecha Visita Día 2]]&gt;=DATE(2022,6,22),1,IF(Reporte_Consolidación_2022___Copy[[#This Row],[Fecha Visita Día 2]]="",2,0))</f>
        <v>0</v>
      </c>
    </row>
    <row r="161" spans="1:79" x14ac:dyDescent="0.2">
      <c r="A161" s="1" t="s">
        <v>681</v>
      </c>
      <c r="B161" s="1" t="s">
        <v>49</v>
      </c>
      <c r="C161" s="1" t="s">
        <v>396</v>
      </c>
      <c r="D161" s="1" t="s">
        <v>397</v>
      </c>
      <c r="E161" s="1" t="s">
        <v>398</v>
      </c>
      <c r="F161" s="1" t="s">
        <v>407</v>
      </c>
      <c r="G161" s="6">
        <v>141001000031</v>
      </c>
      <c r="H161">
        <v>83</v>
      </c>
      <c r="I161" s="4">
        <v>44663</v>
      </c>
      <c r="J161" s="5">
        <v>0.59166666666666656</v>
      </c>
      <c r="K161" s="1" t="s">
        <v>0</v>
      </c>
      <c r="L161" s="1" t="s">
        <v>408</v>
      </c>
      <c r="M161" s="4">
        <v>44671</v>
      </c>
      <c r="N161" s="4">
        <v>44693</v>
      </c>
      <c r="O161" s="1" t="s">
        <v>409</v>
      </c>
      <c r="P161" s="4">
        <v>44671</v>
      </c>
      <c r="Q161" s="1" t="s">
        <v>0</v>
      </c>
      <c r="R161" s="4">
        <v>44672</v>
      </c>
      <c r="S161" s="1" t="s">
        <v>0</v>
      </c>
      <c r="T161" s="4">
        <v>44671</v>
      </c>
      <c r="U161" s="1" t="s">
        <v>0</v>
      </c>
      <c r="V161" s="4">
        <v>44693</v>
      </c>
      <c r="W161" s="1" t="s">
        <v>0</v>
      </c>
      <c r="X161" s="4">
        <v>44693</v>
      </c>
      <c r="Y161" s="1" t="s">
        <v>0</v>
      </c>
      <c r="Z161" s="4">
        <v>44693</v>
      </c>
      <c r="AA161" s="1" t="s">
        <v>0</v>
      </c>
      <c r="AB161" s="4">
        <v>44680</v>
      </c>
      <c r="AC161" s="1" t="s">
        <v>0</v>
      </c>
      <c r="AD161" s="4">
        <v>44684</v>
      </c>
      <c r="AE161" s="1" t="s">
        <v>0</v>
      </c>
      <c r="AF161" s="4">
        <v>44684</v>
      </c>
      <c r="AG161" s="1" t="s">
        <v>0</v>
      </c>
      <c r="AH161" s="4"/>
      <c r="AI161" s="1" t="s">
        <v>654</v>
      </c>
      <c r="AJ161" s="4">
        <v>44672</v>
      </c>
      <c r="AK161" s="1" t="s">
        <v>0</v>
      </c>
      <c r="AL161" s="1" t="s">
        <v>363</v>
      </c>
      <c r="AM161" s="1" t="s">
        <v>795</v>
      </c>
      <c r="AN161" s="5">
        <v>44692.993055555555</v>
      </c>
      <c r="AO161" s="1" t="s">
        <v>1015</v>
      </c>
      <c r="AP161" s="1"/>
      <c r="AQ161" s="1" t="s">
        <v>639</v>
      </c>
      <c r="AR161" s="1" t="s">
        <v>27</v>
      </c>
      <c r="AS161" t="s">
        <v>639</v>
      </c>
      <c r="AT161" s="1" t="s">
        <v>27</v>
      </c>
      <c r="AU161" t="s">
        <v>639</v>
      </c>
      <c r="AV161">
        <v>185</v>
      </c>
      <c r="AW161" t="s">
        <v>639</v>
      </c>
      <c r="AX161">
        <v>6</v>
      </c>
      <c r="AY161" t="s">
        <v>639</v>
      </c>
      <c r="AZ161" s="1" t="s">
        <v>27</v>
      </c>
      <c r="BA161" t="s">
        <v>639</v>
      </c>
      <c r="BB161" s="1" t="s">
        <v>27</v>
      </c>
      <c r="BC161" t="s">
        <v>639</v>
      </c>
      <c r="BF161" t="s">
        <v>1055</v>
      </c>
      <c r="BG161" s="1" t="s">
        <v>49</v>
      </c>
      <c r="BH161" s="5">
        <v>44722.820833333331</v>
      </c>
      <c r="BI161" s="1" t="s">
        <v>49</v>
      </c>
      <c r="BJ161" s="5">
        <v>44708.777777777781</v>
      </c>
      <c r="BK161" s="22">
        <f>COUNTIF(Reporte_Consolidación_2022___Copy[[#This Row],[Estado llamada]],"Realizada")</f>
        <v>1</v>
      </c>
      <c r="BL161" s="22">
        <f>COUNTIF(Reporte_Consolidación_2022___Copy[[#This Row],[Estado RID]],"Realizada")</f>
        <v>1</v>
      </c>
      <c r="BM161" s="22">
        <f>COUNTIF(Reporte_Consolidación_2022___Copy[[#This Row],[Estado Encuesta Directivos]],"Realizada")</f>
        <v>1</v>
      </c>
      <c r="BN161" s="22">
        <f>COUNTIF(Reporte_Consolidación_2022___Copy[[#This Row],[Estado PPT Programa Directivos]],"Realizada")</f>
        <v>1</v>
      </c>
      <c r="BO161" s="22">
        <f>COUNTIF(Reporte_Consolidación_2022___Copy[[#This Row],[Estado PPT Programa Docentes]],"Realizada")</f>
        <v>1</v>
      </c>
      <c r="BP161" s="22">
        <f>COUNTIF(Reporte_Consolidación_2022___Copy[[#This Row],[Estado Encuesta Docentes]],"Realizada")</f>
        <v>1</v>
      </c>
      <c r="BQ161" s="22">
        <f>COUNTIF(Reporte_Consolidación_2022___Copy[[#This Row],[Estado Taller PC Docentes]],"Realizada")</f>
        <v>1</v>
      </c>
      <c r="BR161" s="22">
        <f>COUNTIF(Reporte_Consolidación_2022___Copy[[#This Row],[Estado Encuesta Estudiantes]],"Realizada")</f>
        <v>1</v>
      </c>
      <c r="BS161" s="22">
        <f>COUNTIF(Reporte_Consolidación_2022___Copy[[#This Row],[Estado Infraestructura]],"Realizada")</f>
        <v>1</v>
      </c>
      <c r="BT161" s="22">
        <f>COUNTIF(Reporte_Consolidación_2022___Copy[[#This Row],[Estado Entrevista Líder Área Informática]],"Realizada")</f>
        <v>1</v>
      </c>
      <c r="BU161" s="22">
        <f>IF(Reporte_Consolidación_2022___Copy[[#This Row],[Estado Obs Aula]]="Realizada",1,IF(Reporte_Consolidación_2022___Copy[[#This Row],[Estado Obs Aula]]="NO aplica fichas",1,0))</f>
        <v>1</v>
      </c>
      <c r="BV161" s="22">
        <f>COUNTIF(Reporte_Consolidación_2022___Copy[[#This Row],[Estado Recolección Documental]],"Realizada")</f>
        <v>1</v>
      </c>
      <c r="BX161" s="7">
        <f>COUNTIF(Reporte_Consolidación_2022___Copy[[#This Row],[Nombre Coordinadora]:[Estado Recolección Documental]],"Realizada")</f>
        <v>11</v>
      </c>
      <c r="BY161" s="9">
        <f t="shared" si="2"/>
        <v>0.91666666666666663</v>
      </c>
      <c r="BZ161" s="7">
        <f>IF(Reporte_Consolidación_2022___Copy[[#This Row],[Fecha Visita Día 1]]&gt;=DATE(2022,6,22),1,IF(Reporte_Consolidación_2022___Copy[[#This Row],[Fecha Visita Día 1]]="",2,0))</f>
        <v>0</v>
      </c>
      <c r="CA161" s="7">
        <f>IF(Reporte_Consolidación_2022___Copy[[#This Row],[Fecha Visita Día 2]]&gt;=DATE(2022,6,22),1,IF(Reporte_Consolidación_2022___Copy[[#This Row],[Fecha Visita Día 2]]="",2,0))</f>
        <v>0</v>
      </c>
    </row>
    <row r="162" spans="1:79" x14ac:dyDescent="0.2">
      <c r="A162" s="1" t="s">
        <v>681</v>
      </c>
      <c r="B162" s="1" t="s">
        <v>49</v>
      </c>
      <c r="C162" s="1" t="s">
        <v>396</v>
      </c>
      <c r="D162" s="1" t="s">
        <v>397</v>
      </c>
      <c r="E162" s="1" t="s">
        <v>398</v>
      </c>
      <c r="F162" s="1" t="s">
        <v>948</v>
      </c>
      <c r="G162" s="6">
        <v>141001003341</v>
      </c>
      <c r="H162">
        <v>84</v>
      </c>
      <c r="I162" s="4">
        <v>44693</v>
      </c>
      <c r="J162" s="5">
        <v>0.41666666666666674</v>
      </c>
      <c r="K162" s="1" t="s">
        <v>0</v>
      </c>
      <c r="L162" s="1" t="s">
        <v>1041</v>
      </c>
      <c r="M162" s="4">
        <v>44699</v>
      </c>
      <c r="N162" s="4">
        <v>44712</v>
      </c>
      <c r="O162" s="1" t="s">
        <v>1042</v>
      </c>
      <c r="P162" s="4">
        <v>44699</v>
      </c>
      <c r="Q162" s="1" t="s">
        <v>0</v>
      </c>
      <c r="R162" s="4">
        <v>44699</v>
      </c>
      <c r="S162" s="1" t="s">
        <v>0</v>
      </c>
      <c r="T162" s="4">
        <v>44699</v>
      </c>
      <c r="U162" s="1" t="s">
        <v>0</v>
      </c>
      <c r="V162" s="4">
        <v>44712</v>
      </c>
      <c r="W162" s="1" t="s">
        <v>0</v>
      </c>
      <c r="X162" s="4">
        <v>44712</v>
      </c>
      <c r="Y162" s="1" t="s">
        <v>0</v>
      </c>
      <c r="Z162" s="4">
        <v>44712</v>
      </c>
      <c r="AA162" s="1" t="s">
        <v>0</v>
      </c>
      <c r="AB162" s="4">
        <v>44707</v>
      </c>
      <c r="AC162" s="1" t="s">
        <v>0</v>
      </c>
      <c r="AD162" s="4">
        <v>44706</v>
      </c>
      <c r="AE162" s="1" t="s">
        <v>0</v>
      </c>
      <c r="AF162" s="4">
        <v>44706</v>
      </c>
      <c r="AG162" s="1" t="s">
        <v>0</v>
      </c>
      <c r="AH162" s="4"/>
      <c r="AI162" s="1" t="s">
        <v>654</v>
      </c>
      <c r="AJ162" s="4">
        <v>44699</v>
      </c>
      <c r="AK162" s="1" t="s">
        <v>0</v>
      </c>
      <c r="AL162" s="1" t="s">
        <v>363</v>
      </c>
      <c r="AM162" s="1" t="s">
        <v>795</v>
      </c>
      <c r="AN162" s="5">
        <v>44712.620138888888</v>
      </c>
      <c r="AO162" s="1" t="s">
        <v>1016</v>
      </c>
      <c r="AP162" s="1"/>
      <c r="AQ162" s="1" t="s">
        <v>639</v>
      </c>
      <c r="AR162" s="1" t="s">
        <v>27</v>
      </c>
      <c r="AS162" t="s">
        <v>639</v>
      </c>
      <c r="AT162" s="1" t="s">
        <v>27</v>
      </c>
      <c r="AU162" t="s">
        <v>639</v>
      </c>
      <c r="AV162">
        <v>101</v>
      </c>
      <c r="AW162" t="s">
        <v>639</v>
      </c>
      <c r="AX162">
        <v>44</v>
      </c>
      <c r="AY162" t="s">
        <v>639</v>
      </c>
      <c r="AZ162" s="1" t="s">
        <v>27</v>
      </c>
      <c r="BA162" t="s">
        <v>639</v>
      </c>
      <c r="BB162" s="1" t="s">
        <v>27</v>
      </c>
      <c r="BC162" t="s">
        <v>639</v>
      </c>
      <c r="BG162" s="1" t="s">
        <v>795</v>
      </c>
      <c r="BH162" s="5">
        <v>44712.625</v>
      </c>
      <c r="BI162" s="1" t="s">
        <v>49</v>
      </c>
      <c r="BJ162" s="5">
        <v>44722.827777777777</v>
      </c>
      <c r="BK162" s="22">
        <f>COUNTIF(Reporte_Consolidación_2022___Copy[[#This Row],[Estado llamada]],"Realizada")</f>
        <v>1</v>
      </c>
      <c r="BL162" s="22">
        <f>COUNTIF(Reporte_Consolidación_2022___Copy[[#This Row],[Estado RID]],"Realizada")</f>
        <v>1</v>
      </c>
      <c r="BM162" s="22">
        <f>COUNTIF(Reporte_Consolidación_2022___Copy[[#This Row],[Estado Encuesta Directivos]],"Realizada")</f>
        <v>1</v>
      </c>
      <c r="BN162" s="22">
        <f>COUNTIF(Reporte_Consolidación_2022___Copy[[#This Row],[Estado PPT Programa Directivos]],"Realizada")</f>
        <v>1</v>
      </c>
      <c r="BO162" s="22">
        <f>COUNTIF(Reporte_Consolidación_2022___Copy[[#This Row],[Estado PPT Programa Docentes]],"Realizada")</f>
        <v>1</v>
      </c>
      <c r="BP162" s="22">
        <f>COUNTIF(Reporte_Consolidación_2022___Copy[[#This Row],[Estado Encuesta Docentes]],"Realizada")</f>
        <v>1</v>
      </c>
      <c r="BQ162" s="22">
        <f>COUNTIF(Reporte_Consolidación_2022___Copy[[#This Row],[Estado Taller PC Docentes]],"Realizada")</f>
        <v>1</v>
      </c>
      <c r="BR162" s="22">
        <f>COUNTIF(Reporte_Consolidación_2022___Copy[[#This Row],[Estado Encuesta Estudiantes]],"Realizada")</f>
        <v>1</v>
      </c>
      <c r="BS162" s="22">
        <f>COUNTIF(Reporte_Consolidación_2022___Copy[[#This Row],[Estado Infraestructura]],"Realizada")</f>
        <v>1</v>
      </c>
      <c r="BT162" s="22">
        <f>COUNTIF(Reporte_Consolidación_2022___Copy[[#This Row],[Estado Entrevista Líder Área Informática]],"Realizada")</f>
        <v>1</v>
      </c>
      <c r="BU162" s="22">
        <f>IF(Reporte_Consolidación_2022___Copy[[#This Row],[Estado Obs Aula]]="Realizada",1,IF(Reporte_Consolidación_2022___Copy[[#This Row],[Estado Obs Aula]]="NO aplica fichas",1,0))</f>
        <v>1</v>
      </c>
      <c r="BV162" s="22">
        <f>COUNTIF(Reporte_Consolidación_2022___Copy[[#This Row],[Estado Recolección Documental]],"Realizada")</f>
        <v>1</v>
      </c>
      <c r="BX162" s="7">
        <f>COUNTIF(Reporte_Consolidación_2022___Copy[[#This Row],[Nombre Coordinadora]:[Estado Recolección Documental]],"Realizada")</f>
        <v>11</v>
      </c>
      <c r="BY162" s="9">
        <f t="shared" si="2"/>
        <v>0.91666666666666663</v>
      </c>
      <c r="BZ162" s="7">
        <f>IF(Reporte_Consolidación_2022___Copy[[#This Row],[Fecha Visita Día 1]]&gt;=DATE(2022,6,22),1,IF(Reporte_Consolidación_2022___Copy[[#This Row],[Fecha Visita Día 1]]="",2,0))</f>
        <v>0</v>
      </c>
      <c r="CA162" s="7">
        <f>IF(Reporte_Consolidación_2022___Copy[[#This Row],[Fecha Visita Día 2]]&gt;=DATE(2022,6,22),1,IF(Reporte_Consolidación_2022___Copy[[#This Row],[Fecha Visita Día 2]]="",2,0))</f>
        <v>0</v>
      </c>
    </row>
    <row r="163" spans="1:79" x14ac:dyDescent="0.2">
      <c r="A163" s="1" t="s">
        <v>681</v>
      </c>
      <c r="B163" s="1" t="s">
        <v>49</v>
      </c>
      <c r="C163" s="1" t="s">
        <v>410</v>
      </c>
      <c r="D163" s="1" t="s">
        <v>411</v>
      </c>
      <c r="E163" s="1" t="s">
        <v>412</v>
      </c>
      <c r="F163" s="1" t="s">
        <v>413</v>
      </c>
      <c r="G163" s="6">
        <v>123001002346</v>
      </c>
      <c r="H163">
        <v>85</v>
      </c>
      <c r="I163" s="4">
        <v>44656</v>
      </c>
      <c r="J163" s="5">
        <v>0.67083333333333339</v>
      </c>
      <c r="K163" s="1" t="s">
        <v>0</v>
      </c>
      <c r="L163" s="1" t="s">
        <v>414</v>
      </c>
      <c r="M163" s="4">
        <v>44692</v>
      </c>
      <c r="N163" s="4">
        <v>44701</v>
      </c>
      <c r="O163" s="1" t="s">
        <v>949</v>
      </c>
      <c r="P163" s="4">
        <v>44692</v>
      </c>
      <c r="Q163" s="1" t="s">
        <v>0</v>
      </c>
      <c r="R163" s="4">
        <v>44692</v>
      </c>
      <c r="S163" s="1" t="s">
        <v>0</v>
      </c>
      <c r="T163" s="4">
        <v>44692</v>
      </c>
      <c r="U163" s="1" t="s">
        <v>0</v>
      </c>
      <c r="V163" s="4">
        <v>44701</v>
      </c>
      <c r="W163" s="1" t="s">
        <v>0</v>
      </c>
      <c r="X163" s="4">
        <v>44701</v>
      </c>
      <c r="Y163" s="1" t="s">
        <v>0</v>
      </c>
      <c r="Z163" s="4">
        <v>44701</v>
      </c>
      <c r="AA163" s="1" t="s">
        <v>0</v>
      </c>
      <c r="AB163" s="4">
        <v>44692</v>
      </c>
      <c r="AC163" s="1" t="s">
        <v>0</v>
      </c>
      <c r="AD163" s="4">
        <v>44698</v>
      </c>
      <c r="AE163" s="1" t="s">
        <v>0</v>
      </c>
      <c r="AF163" s="4">
        <v>44698</v>
      </c>
      <c r="AG163" s="1" t="s">
        <v>0</v>
      </c>
      <c r="AH163" s="4"/>
      <c r="AI163" s="1" t="s">
        <v>654</v>
      </c>
      <c r="AJ163" s="4">
        <v>44698</v>
      </c>
      <c r="AK163" s="1" t="s">
        <v>0</v>
      </c>
      <c r="AL163" s="1" t="s">
        <v>363</v>
      </c>
      <c r="AM163" s="1" t="s">
        <v>410</v>
      </c>
      <c r="AN163" s="5">
        <v>44706.368055555555</v>
      </c>
      <c r="AO163" s="1" t="s">
        <v>415</v>
      </c>
      <c r="AP163" s="1"/>
      <c r="AQ163" s="1" t="s">
        <v>639</v>
      </c>
      <c r="AR163" s="1" t="s">
        <v>27</v>
      </c>
      <c r="AS163" t="s">
        <v>639</v>
      </c>
      <c r="AT163" s="1" t="s">
        <v>27</v>
      </c>
      <c r="AU163" t="s">
        <v>639</v>
      </c>
      <c r="AV163">
        <v>153</v>
      </c>
      <c r="AW163" t="s">
        <v>639</v>
      </c>
      <c r="AX163">
        <v>40</v>
      </c>
      <c r="AY163" t="s">
        <v>639</v>
      </c>
      <c r="AZ163" s="1" t="s">
        <v>27</v>
      </c>
      <c r="BA163" t="s">
        <v>639</v>
      </c>
      <c r="BB163" s="1" t="s">
        <v>27</v>
      </c>
      <c r="BC163" t="s">
        <v>639</v>
      </c>
      <c r="BF163" t="s">
        <v>934</v>
      </c>
      <c r="BG163" s="1" t="s">
        <v>49</v>
      </c>
      <c r="BH163" s="5">
        <v>44722.821527777778</v>
      </c>
      <c r="BI163" s="1" t="s">
        <v>49</v>
      </c>
      <c r="BJ163" s="5">
        <v>44722.800694444442</v>
      </c>
      <c r="BK163" s="22">
        <f>COUNTIF(Reporte_Consolidación_2022___Copy[[#This Row],[Estado llamada]],"Realizada")</f>
        <v>1</v>
      </c>
      <c r="BL163" s="22">
        <f>COUNTIF(Reporte_Consolidación_2022___Copy[[#This Row],[Estado RID]],"Realizada")</f>
        <v>1</v>
      </c>
      <c r="BM163" s="22">
        <f>COUNTIF(Reporte_Consolidación_2022___Copy[[#This Row],[Estado Encuesta Directivos]],"Realizada")</f>
        <v>1</v>
      </c>
      <c r="BN163" s="22">
        <f>COUNTIF(Reporte_Consolidación_2022___Copy[[#This Row],[Estado PPT Programa Directivos]],"Realizada")</f>
        <v>1</v>
      </c>
      <c r="BO163" s="22">
        <f>COUNTIF(Reporte_Consolidación_2022___Copy[[#This Row],[Estado PPT Programa Docentes]],"Realizada")</f>
        <v>1</v>
      </c>
      <c r="BP163" s="22">
        <f>COUNTIF(Reporte_Consolidación_2022___Copy[[#This Row],[Estado Encuesta Docentes]],"Realizada")</f>
        <v>1</v>
      </c>
      <c r="BQ163" s="22">
        <f>COUNTIF(Reporte_Consolidación_2022___Copy[[#This Row],[Estado Taller PC Docentes]],"Realizada")</f>
        <v>1</v>
      </c>
      <c r="BR163" s="22">
        <f>COUNTIF(Reporte_Consolidación_2022___Copy[[#This Row],[Estado Encuesta Estudiantes]],"Realizada")</f>
        <v>1</v>
      </c>
      <c r="BS163" s="22">
        <f>COUNTIF(Reporte_Consolidación_2022___Copy[[#This Row],[Estado Infraestructura]],"Realizada")</f>
        <v>1</v>
      </c>
      <c r="BT163" s="22">
        <f>COUNTIF(Reporte_Consolidación_2022___Copy[[#This Row],[Estado Entrevista Líder Área Informática]],"Realizada")</f>
        <v>1</v>
      </c>
      <c r="BU163" s="22">
        <f>IF(Reporte_Consolidación_2022___Copy[[#This Row],[Estado Obs Aula]]="Realizada",1,IF(Reporte_Consolidación_2022___Copy[[#This Row],[Estado Obs Aula]]="NO aplica fichas",1,0))</f>
        <v>1</v>
      </c>
      <c r="BV163" s="22">
        <f>COUNTIF(Reporte_Consolidación_2022___Copy[[#This Row],[Estado Recolección Documental]],"Realizada")</f>
        <v>1</v>
      </c>
      <c r="BX163" s="7">
        <f>COUNTIF(Reporte_Consolidación_2022___Copy[[#This Row],[Nombre Coordinadora]:[Estado Recolección Documental]],"Realizada")</f>
        <v>11</v>
      </c>
      <c r="BY163" s="9">
        <f t="shared" si="2"/>
        <v>0.91666666666666663</v>
      </c>
      <c r="BZ163" s="7">
        <f>IF(Reporte_Consolidación_2022___Copy[[#This Row],[Fecha Visita Día 1]]&gt;=DATE(2022,6,22),1,IF(Reporte_Consolidación_2022___Copy[[#This Row],[Fecha Visita Día 1]]="",2,0))</f>
        <v>0</v>
      </c>
      <c r="CA163" s="7">
        <f>IF(Reporte_Consolidación_2022___Copy[[#This Row],[Fecha Visita Día 2]]&gt;=DATE(2022,6,22),1,IF(Reporte_Consolidación_2022___Copy[[#This Row],[Fecha Visita Día 2]]="",2,0))</f>
        <v>0</v>
      </c>
    </row>
    <row r="164" spans="1:79" x14ac:dyDescent="0.2">
      <c r="A164" s="1" t="s">
        <v>681</v>
      </c>
      <c r="B164" s="1" t="s">
        <v>49</v>
      </c>
      <c r="C164" s="1" t="s">
        <v>410</v>
      </c>
      <c r="D164" s="1" t="s">
        <v>411</v>
      </c>
      <c r="E164" s="1" t="s">
        <v>412</v>
      </c>
      <c r="F164" s="1" t="s">
        <v>416</v>
      </c>
      <c r="G164" s="6">
        <v>123001000483</v>
      </c>
      <c r="H164">
        <v>86</v>
      </c>
      <c r="I164" s="4">
        <v>44659</v>
      </c>
      <c r="J164" s="5">
        <v>0.70694444444444438</v>
      </c>
      <c r="K164" s="1" t="s">
        <v>0</v>
      </c>
      <c r="L164" s="1" t="s">
        <v>417</v>
      </c>
      <c r="M164" s="4">
        <v>44685</v>
      </c>
      <c r="N164" s="4">
        <v>44708</v>
      </c>
      <c r="O164" s="1" t="s">
        <v>796</v>
      </c>
      <c r="P164" s="4">
        <v>44685</v>
      </c>
      <c r="Q164" s="1" t="s">
        <v>0</v>
      </c>
      <c r="R164" s="4">
        <v>44685</v>
      </c>
      <c r="S164" s="1" t="s">
        <v>0</v>
      </c>
      <c r="T164" s="4">
        <v>44685</v>
      </c>
      <c r="U164" s="1" t="s">
        <v>0</v>
      </c>
      <c r="V164" s="4">
        <v>44708</v>
      </c>
      <c r="W164" s="1" t="s">
        <v>0</v>
      </c>
      <c r="X164" s="4">
        <v>44708</v>
      </c>
      <c r="Y164" s="1" t="s">
        <v>0</v>
      </c>
      <c r="Z164" s="4">
        <v>44708</v>
      </c>
      <c r="AA164" s="1" t="s">
        <v>0</v>
      </c>
      <c r="AB164" s="4">
        <v>44685</v>
      </c>
      <c r="AC164" s="1" t="s">
        <v>0</v>
      </c>
      <c r="AD164" s="4">
        <v>44685</v>
      </c>
      <c r="AE164" s="1" t="s">
        <v>0</v>
      </c>
      <c r="AF164" s="4">
        <v>44685</v>
      </c>
      <c r="AG164" s="1" t="s">
        <v>0</v>
      </c>
      <c r="AH164" s="4"/>
      <c r="AI164" s="1" t="s">
        <v>654</v>
      </c>
      <c r="AJ164" s="4">
        <v>44700</v>
      </c>
      <c r="AK164" s="1" t="s">
        <v>0</v>
      </c>
      <c r="AL164" s="1" t="s">
        <v>363</v>
      </c>
      <c r="AM164" s="1" t="s">
        <v>410</v>
      </c>
      <c r="AN164" s="5">
        <v>44708.380555555559</v>
      </c>
      <c r="AO164" s="1" t="s">
        <v>418</v>
      </c>
      <c r="AP164" s="1"/>
      <c r="AQ164" s="1" t="s">
        <v>639</v>
      </c>
      <c r="AR164" s="1" t="s">
        <v>27</v>
      </c>
      <c r="AS164" t="s">
        <v>639</v>
      </c>
      <c r="AT164" s="1" t="s">
        <v>27</v>
      </c>
      <c r="AU164" t="s">
        <v>639</v>
      </c>
      <c r="AV164">
        <v>117</v>
      </c>
      <c r="AW164" t="s">
        <v>639</v>
      </c>
      <c r="AX164">
        <v>20</v>
      </c>
      <c r="AY164" t="s">
        <v>639</v>
      </c>
      <c r="AZ164" s="1" t="s">
        <v>27</v>
      </c>
      <c r="BA164" t="s">
        <v>639</v>
      </c>
      <c r="BB164" s="1" t="s">
        <v>27</v>
      </c>
      <c r="BC164" t="s">
        <v>639</v>
      </c>
      <c r="BF164" t="s">
        <v>934</v>
      </c>
      <c r="BG164" s="1" t="s">
        <v>49</v>
      </c>
      <c r="BH164" s="5">
        <v>44722.821527777778</v>
      </c>
      <c r="BI164" s="1" t="s">
        <v>49</v>
      </c>
      <c r="BJ164" s="5">
        <v>44722.801388888889</v>
      </c>
      <c r="BK164" s="22">
        <f>COUNTIF(Reporte_Consolidación_2022___Copy[[#This Row],[Estado llamada]],"Realizada")</f>
        <v>1</v>
      </c>
      <c r="BL164" s="22">
        <f>COUNTIF(Reporte_Consolidación_2022___Copy[[#This Row],[Estado RID]],"Realizada")</f>
        <v>1</v>
      </c>
      <c r="BM164" s="22">
        <f>COUNTIF(Reporte_Consolidación_2022___Copy[[#This Row],[Estado Encuesta Directivos]],"Realizada")</f>
        <v>1</v>
      </c>
      <c r="BN164" s="22">
        <f>COUNTIF(Reporte_Consolidación_2022___Copy[[#This Row],[Estado PPT Programa Directivos]],"Realizada")</f>
        <v>1</v>
      </c>
      <c r="BO164" s="22">
        <f>COUNTIF(Reporte_Consolidación_2022___Copy[[#This Row],[Estado PPT Programa Docentes]],"Realizada")</f>
        <v>1</v>
      </c>
      <c r="BP164" s="22">
        <f>COUNTIF(Reporte_Consolidación_2022___Copy[[#This Row],[Estado Encuesta Docentes]],"Realizada")</f>
        <v>1</v>
      </c>
      <c r="BQ164" s="22">
        <f>COUNTIF(Reporte_Consolidación_2022___Copy[[#This Row],[Estado Taller PC Docentes]],"Realizada")</f>
        <v>1</v>
      </c>
      <c r="BR164" s="22">
        <f>COUNTIF(Reporte_Consolidación_2022___Copy[[#This Row],[Estado Encuesta Estudiantes]],"Realizada")</f>
        <v>1</v>
      </c>
      <c r="BS164" s="22">
        <f>COUNTIF(Reporte_Consolidación_2022___Copy[[#This Row],[Estado Infraestructura]],"Realizada")</f>
        <v>1</v>
      </c>
      <c r="BT164" s="22">
        <f>COUNTIF(Reporte_Consolidación_2022___Copy[[#This Row],[Estado Entrevista Líder Área Informática]],"Realizada")</f>
        <v>1</v>
      </c>
      <c r="BU164" s="22">
        <f>IF(Reporte_Consolidación_2022___Copy[[#This Row],[Estado Obs Aula]]="Realizada",1,IF(Reporte_Consolidación_2022___Copy[[#This Row],[Estado Obs Aula]]="NO aplica fichas",1,0))</f>
        <v>1</v>
      </c>
      <c r="BV164" s="22">
        <f>COUNTIF(Reporte_Consolidación_2022___Copy[[#This Row],[Estado Recolección Documental]],"Realizada")</f>
        <v>1</v>
      </c>
      <c r="BX164" s="7">
        <f>COUNTIF(Reporte_Consolidación_2022___Copy[[#This Row],[Nombre Coordinadora]:[Estado Recolección Documental]],"Realizada")</f>
        <v>11</v>
      </c>
      <c r="BY164" s="9">
        <f t="shared" si="2"/>
        <v>0.91666666666666663</v>
      </c>
      <c r="BZ164" s="7">
        <f>IF(Reporte_Consolidación_2022___Copy[[#This Row],[Fecha Visita Día 1]]&gt;=DATE(2022,6,22),1,IF(Reporte_Consolidación_2022___Copy[[#This Row],[Fecha Visita Día 1]]="",2,0))</f>
        <v>0</v>
      </c>
      <c r="CA164" s="7">
        <f>IF(Reporte_Consolidación_2022___Copy[[#This Row],[Fecha Visita Día 2]]&gt;=DATE(2022,6,22),1,IF(Reporte_Consolidación_2022___Copy[[#This Row],[Fecha Visita Día 2]]="",2,0))</f>
        <v>0</v>
      </c>
    </row>
    <row r="165" spans="1:79" x14ac:dyDescent="0.2">
      <c r="A165" s="1" t="s">
        <v>681</v>
      </c>
      <c r="B165" s="1" t="s">
        <v>49</v>
      </c>
      <c r="C165" s="1" t="s">
        <v>410</v>
      </c>
      <c r="D165" s="1" t="s">
        <v>411</v>
      </c>
      <c r="E165" s="1" t="s">
        <v>412</v>
      </c>
      <c r="F165" s="1" t="s">
        <v>419</v>
      </c>
      <c r="G165" s="6">
        <v>123001002478</v>
      </c>
      <c r="H165">
        <v>87</v>
      </c>
      <c r="I165" s="4">
        <v>44662</v>
      </c>
      <c r="J165" s="5">
        <v>0.61388888888888893</v>
      </c>
      <c r="K165" s="1" t="s">
        <v>0</v>
      </c>
      <c r="L165" s="1" t="s">
        <v>417</v>
      </c>
      <c r="M165" s="4">
        <v>44683</v>
      </c>
      <c r="N165" s="4">
        <v>44706</v>
      </c>
      <c r="O165" s="1" t="s">
        <v>797</v>
      </c>
      <c r="P165" s="4">
        <v>44683</v>
      </c>
      <c r="Q165" s="1" t="s">
        <v>0</v>
      </c>
      <c r="R165" s="4">
        <v>44683</v>
      </c>
      <c r="S165" s="1" t="s">
        <v>0</v>
      </c>
      <c r="T165" s="4">
        <v>44683</v>
      </c>
      <c r="U165" s="1" t="s">
        <v>0</v>
      </c>
      <c r="V165" s="4">
        <v>44706</v>
      </c>
      <c r="W165" s="1" t="s">
        <v>0</v>
      </c>
      <c r="X165" s="4">
        <v>44706</v>
      </c>
      <c r="Y165" s="1" t="s">
        <v>0</v>
      </c>
      <c r="Z165" s="4">
        <v>44706</v>
      </c>
      <c r="AA165" s="1" t="s">
        <v>0</v>
      </c>
      <c r="AB165" s="4">
        <v>44684</v>
      </c>
      <c r="AC165" s="1" t="s">
        <v>0</v>
      </c>
      <c r="AD165" s="4">
        <v>44694</v>
      </c>
      <c r="AE165" s="1" t="s">
        <v>0</v>
      </c>
      <c r="AF165" s="4">
        <v>44694</v>
      </c>
      <c r="AG165" s="1" t="s">
        <v>0</v>
      </c>
      <c r="AH165" s="4">
        <v>44686</v>
      </c>
      <c r="AI165" s="1" t="s">
        <v>0</v>
      </c>
      <c r="AJ165" s="4">
        <v>44694</v>
      </c>
      <c r="AK165" s="1" t="s">
        <v>0</v>
      </c>
      <c r="AL165" s="1" t="s">
        <v>363</v>
      </c>
      <c r="AM165" s="1" t="s">
        <v>410</v>
      </c>
      <c r="AN165" s="5">
        <v>44706.367361111108</v>
      </c>
      <c r="AO165" s="1" t="s">
        <v>420</v>
      </c>
      <c r="AP165" s="1"/>
      <c r="AQ165" s="1" t="s">
        <v>639</v>
      </c>
      <c r="AR165" s="1" t="s">
        <v>27</v>
      </c>
      <c r="AS165" t="s">
        <v>639</v>
      </c>
      <c r="AT165" s="1" t="s">
        <v>27</v>
      </c>
      <c r="AU165" t="s">
        <v>639</v>
      </c>
      <c r="AV165">
        <v>119</v>
      </c>
      <c r="AW165" t="s">
        <v>639</v>
      </c>
      <c r="AX165">
        <v>6</v>
      </c>
      <c r="AY165" t="s">
        <v>639</v>
      </c>
      <c r="AZ165" s="1" t="s">
        <v>27</v>
      </c>
      <c r="BA165" t="s">
        <v>639</v>
      </c>
      <c r="BB165" s="1" t="s">
        <v>27</v>
      </c>
      <c r="BC165" t="s">
        <v>639</v>
      </c>
      <c r="BG165" s="1" t="s">
        <v>49</v>
      </c>
      <c r="BH165" s="5">
        <v>44722.827777777777</v>
      </c>
      <c r="BI165" s="1" t="s">
        <v>49</v>
      </c>
      <c r="BJ165" s="5">
        <v>44723.45416666667</v>
      </c>
      <c r="BK165" s="22">
        <f>COUNTIF(Reporte_Consolidación_2022___Copy[[#This Row],[Estado llamada]],"Realizada")</f>
        <v>1</v>
      </c>
      <c r="BL165" s="22">
        <f>COUNTIF(Reporte_Consolidación_2022___Copy[[#This Row],[Estado RID]],"Realizada")</f>
        <v>1</v>
      </c>
      <c r="BM165" s="22">
        <f>COUNTIF(Reporte_Consolidación_2022___Copy[[#This Row],[Estado Encuesta Directivos]],"Realizada")</f>
        <v>1</v>
      </c>
      <c r="BN165" s="22">
        <f>COUNTIF(Reporte_Consolidación_2022___Copy[[#This Row],[Estado PPT Programa Directivos]],"Realizada")</f>
        <v>1</v>
      </c>
      <c r="BO165" s="22">
        <f>COUNTIF(Reporte_Consolidación_2022___Copy[[#This Row],[Estado PPT Programa Docentes]],"Realizada")</f>
        <v>1</v>
      </c>
      <c r="BP165" s="22">
        <f>COUNTIF(Reporte_Consolidación_2022___Copy[[#This Row],[Estado Encuesta Docentes]],"Realizada")</f>
        <v>1</v>
      </c>
      <c r="BQ165" s="22">
        <f>COUNTIF(Reporte_Consolidación_2022___Copy[[#This Row],[Estado Taller PC Docentes]],"Realizada")</f>
        <v>1</v>
      </c>
      <c r="BR165" s="22">
        <f>COUNTIF(Reporte_Consolidación_2022___Copy[[#This Row],[Estado Encuesta Estudiantes]],"Realizada")</f>
        <v>1</v>
      </c>
      <c r="BS165" s="22">
        <f>COUNTIF(Reporte_Consolidación_2022___Copy[[#This Row],[Estado Infraestructura]],"Realizada")</f>
        <v>1</v>
      </c>
      <c r="BT165" s="22">
        <f>COUNTIF(Reporte_Consolidación_2022___Copy[[#This Row],[Estado Entrevista Líder Área Informática]],"Realizada")</f>
        <v>1</v>
      </c>
      <c r="BU165" s="22">
        <f>IF(Reporte_Consolidación_2022___Copy[[#This Row],[Estado Obs Aula]]="Realizada",1,IF(Reporte_Consolidación_2022___Copy[[#This Row],[Estado Obs Aula]]="NO aplica fichas",1,0))</f>
        <v>1</v>
      </c>
      <c r="BV165" s="22">
        <f>COUNTIF(Reporte_Consolidación_2022___Copy[[#This Row],[Estado Recolección Documental]],"Realizada")</f>
        <v>1</v>
      </c>
      <c r="BX165" s="7">
        <f>COUNTIF(Reporte_Consolidación_2022___Copy[[#This Row],[Nombre Coordinadora]:[Estado Recolección Documental]],"Realizada")</f>
        <v>12</v>
      </c>
      <c r="BY165" s="9">
        <f t="shared" si="2"/>
        <v>1</v>
      </c>
      <c r="BZ165" s="7">
        <f>IF(Reporte_Consolidación_2022___Copy[[#This Row],[Fecha Visita Día 1]]&gt;=DATE(2022,6,22),1,IF(Reporte_Consolidación_2022___Copy[[#This Row],[Fecha Visita Día 1]]="",2,0))</f>
        <v>0</v>
      </c>
      <c r="CA165" s="7">
        <f>IF(Reporte_Consolidación_2022___Copy[[#This Row],[Fecha Visita Día 2]]&gt;=DATE(2022,6,22),1,IF(Reporte_Consolidación_2022___Copy[[#This Row],[Fecha Visita Día 2]]="",2,0))</f>
        <v>0</v>
      </c>
    </row>
    <row r="166" spans="1:79" x14ac:dyDescent="0.2">
      <c r="A166" s="1" t="s">
        <v>681</v>
      </c>
      <c r="B166" s="1" t="s">
        <v>49</v>
      </c>
      <c r="C166" s="1" t="s">
        <v>410</v>
      </c>
      <c r="D166" s="1" t="s">
        <v>411</v>
      </c>
      <c r="E166" s="1" t="s">
        <v>412</v>
      </c>
      <c r="F166" s="1" t="s">
        <v>421</v>
      </c>
      <c r="G166" s="6">
        <v>123001007038</v>
      </c>
      <c r="H166">
        <v>88</v>
      </c>
      <c r="I166" s="4">
        <v>44662</v>
      </c>
      <c r="J166" s="5">
        <v>0.62222222222222223</v>
      </c>
      <c r="K166" s="1" t="s">
        <v>0</v>
      </c>
      <c r="L166" s="1" t="s">
        <v>417</v>
      </c>
      <c r="M166" s="4">
        <v>44671</v>
      </c>
      <c r="N166" s="4">
        <v>44672</v>
      </c>
      <c r="O166" s="1" t="s">
        <v>422</v>
      </c>
      <c r="P166" s="4">
        <v>44671</v>
      </c>
      <c r="Q166" s="1" t="s">
        <v>0</v>
      </c>
      <c r="R166" s="4">
        <v>44671</v>
      </c>
      <c r="S166" s="1" t="s">
        <v>0</v>
      </c>
      <c r="T166" s="4">
        <v>44671</v>
      </c>
      <c r="U166" s="1" t="s">
        <v>0</v>
      </c>
      <c r="V166" s="4">
        <v>44671</v>
      </c>
      <c r="W166" s="1" t="s">
        <v>0</v>
      </c>
      <c r="X166" s="4">
        <v>44671</v>
      </c>
      <c r="Y166" s="1" t="s">
        <v>0</v>
      </c>
      <c r="Z166" s="4">
        <v>44671</v>
      </c>
      <c r="AA166" s="1" t="s">
        <v>0</v>
      </c>
      <c r="AB166" s="4">
        <v>44671</v>
      </c>
      <c r="AC166" s="1" t="s">
        <v>0</v>
      </c>
      <c r="AD166" s="4">
        <v>44672</v>
      </c>
      <c r="AE166" s="1" t="s">
        <v>0</v>
      </c>
      <c r="AF166" s="4">
        <v>44672</v>
      </c>
      <c r="AG166" s="1" t="s">
        <v>0</v>
      </c>
      <c r="AH166" s="4">
        <v>44672</v>
      </c>
      <c r="AI166" s="1" t="s">
        <v>0</v>
      </c>
      <c r="AJ166" s="4">
        <v>44672</v>
      </c>
      <c r="AK166" s="1" t="s">
        <v>0</v>
      </c>
      <c r="AL166" s="1" t="s">
        <v>363</v>
      </c>
      <c r="AM166" s="1" t="s">
        <v>410</v>
      </c>
      <c r="AN166" s="5">
        <v>44694.438888888886</v>
      </c>
      <c r="AO166" s="1" t="s">
        <v>423</v>
      </c>
      <c r="AP166" s="1"/>
      <c r="AQ166" s="1" t="s">
        <v>639</v>
      </c>
      <c r="AR166" s="1" t="s">
        <v>27</v>
      </c>
      <c r="AS166" t="s">
        <v>639</v>
      </c>
      <c r="AT166" s="1" t="s">
        <v>27</v>
      </c>
      <c r="AU166" t="s">
        <v>639</v>
      </c>
      <c r="AV166">
        <v>149</v>
      </c>
      <c r="AW166" t="s">
        <v>639</v>
      </c>
      <c r="AX166">
        <v>32</v>
      </c>
      <c r="AY166" t="s">
        <v>639</v>
      </c>
      <c r="AZ166" s="1" t="s">
        <v>27</v>
      </c>
      <c r="BA166" t="s">
        <v>639</v>
      </c>
      <c r="BB166" s="1" t="s">
        <v>27</v>
      </c>
      <c r="BC166" t="s">
        <v>639</v>
      </c>
      <c r="BG166" s="1" t="s">
        <v>49</v>
      </c>
      <c r="BH166" s="5">
        <v>44722.821527777778</v>
      </c>
      <c r="BI166" s="1" t="s">
        <v>49</v>
      </c>
      <c r="BJ166" s="5">
        <v>44706.47152777778</v>
      </c>
      <c r="BK166" s="22">
        <f>COUNTIF(Reporte_Consolidación_2022___Copy[[#This Row],[Estado llamada]],"Realizada")</f>
        <v>1</v>
      </c>
      <c r="BL166" s="22">
        <f>COUNTIF(Reporte_Consolidación_2022___Copy[[#This Row],[Estado RID]],"Realizada")</f>
        <v>1</v>
      </c>
      <c r="BM166" s="22">
        <f>COUNTIF(Reporte_Consolidación_2022___Copy[[#This Row],[Estado Encuesta Directivos]],"Realizada")</f>
        <v>1</v>
      </c>
      <c r="BN166" s="22">
        <f>COUNTIF(Reporte_Consolidación_2022___Copy[[#This Row],[Estado PPT Programa Directivos]],"Realizada")</f>
        <v>1</v>
      </c>
      <c r="BO166" s="22">
        <f>COUNTIF(Reporte_Consolidación_2022___Copy[[#This Row],[Estado PPT Programa Docentes]],"Realizada")</f>
        <v>1</v>
      </c>
      <c r="BP166" s="22">
        <f>COUNTIF(Reporte_Consolidación_2022___Copy[[#This Row],[Estado Encuesta Docentes]],"Realizada")</f>
        <v>1</v>
      </c>
      <c r="BQ166" s="22">
        <f>COUNTIF(Reporte_Consolidación_2022___Copy[[#This Row],[Estado Taller PC Docentes]],"Realizada")</f>
        <v>1</v>
      </c>
      <c r="BR166" s="22">
        <f>COUNTIF(Reporte_Consolidación_2022___Copy[[#This Row],[Estado Encuesta Estudiantes]],"Realizada")</f>
        <v>1</v>
      </c>
      <c r="BS166" s="22">
        <f>COUNTIF(Reporte_Consolidación_2022___Copy[[#This Row],[Estado Infraestructura]],"Realizada")</f>
        <v>1</v>
      </c>
      <c r="BT166" s="22">
        <f>COUNTIF(Reporte_Consolidación_2022___Copy[[#This Row],[Estado Entrevista Líder Área Informática]],"Realizada")</f>
        <v>1</v>
      </c>
      <c r="BU166" s="22">
        <f>IF(Reporte_Consolidación_2022___Copy[[#This Row],[Estado Obs Aula]]="Realizada",1,IF(Reporte_Consolidación_2022___Copy[[#This Row],[Estado Obs Aula]]="NO aplica fichas",1,0))</f>
        <v>1</v>
      </c>
      <c r="BV166" s="22">
        <f>COUNTIF(Reporte_Consolidación_2022___Copy[[#This Row],[Estado Recolección Documental]],"Realizada")</f>
        <v>1</v>
      </c>
      <c r="BX166" s="7">
        <f>COUNTIF(Reporte_Consolidación_2022___Copy[[#This Row],[Nombre Coordinadora]:[Estado Recolección Documental]],"Realizada")</f>
        <v>12</v>
      </c>
      <c r="BY166" s="9">
        <f t="shared" si="2"/>
        <v>1</v>
      </c>
      <c r="BZ166" s="7">
        <f>IF(Reporte_Consolidación_2022___Copy[[#This Row],[Fecha Visita Día 1]]&gt;=DATE(2022,6,22),1,IF(Reporte_Consolidación_2022___Copy[[#This Row],[Fecha Visita Día 1]]="",2,0))</f>
        <v>0</v>
      </c>
      <c r="CA166" s="7">
        <f>IF(Reporte_Consolidación_2022___Copy[[#This Row],[Fecha Visita Día 2]]&gt;=DATE(2022,6,22),1,IF(Reporte_Consolidación_2022___Copy[[#This Row],[Fecha Visita Día 2]]="",2,0))</f>
        <v>0</v>
      </c>
    </row>
    <row r="167" spans="1:79" x14ac:dyDescent="0.2">
      <c r="A167" s="1" t="s">
        <v>681</v>
      </c>
      <c r="B167" s="1" t="s">
        <v>49</v>
      </c>
      <c r="C167" s="1" t="s">
        <v>410</v>
      </c>
      <c r="D167" s="1" t="s">
        <v>411</v>
      </c>
      <c r="E167" s="1" t="s">
        <v>412</v>
      </c>
      <c r="F167" s="1" t="s">
        <v>424</v>
      </c>
      <c r="G167" s="6">
        <v>223001001531</v>
      </c>
      <c r="H167">
        <v>89</v>
      </c>
      <c r="I167" s="4">
        <v>44662</v>
      </c>
      <c r="J167" s="5">
        <v>0.76249999999999996</v>
      </c>
      <c r="K167" s="1" t="s">
        <v>0</v>
      </c>
      <c r="L167" s="1" t="s">
        <v>417</v>
      </c>
      <c r="M167" s="4">
        <v>44676</v>
      </c>
      <c r="N167" s="4">
        <v>44678</v>
      </c>
      <c r="O167" s="1" t="s">
        <v>425</v>
      </c>
      <c r="P167" s="4">
        <v>44676</v>
      </c>
      <c r="Q167" s="1" t="s">
        <v>0</v>
      </c>
      <c r="R167" s="4">
        <v>44676</v>
      </c>
      <c r="S167" s="1" t="s">
        <v>0</v>
      </c>
      <c r="T167" s="4">
        <v>44676</v>
      </c>
      <c r="U167" s="1" t="s">
        <v>0</v>
      </c>
      <c r="V167" s="4">
        <v>44678</v>
      </c>
      <c r="W167" s="1" t="s">
        <v>0</v>
      </c>
      <c r="X167" s="4">
        <v>44678</v>
      </c>
      <c r="Y167" s="1" t="s">
        <v>0</v>
      </c>
      <c r="Z167" s="4">
        <v>44678</v>
      </c>
      <c r="AA167" s="1" t="s">
        <v>0</v>
      </c>
      <c r="AB167" s="4">
        <v>44676</v>
      </c>
      <c r="AC167" s="1" t="s">
        <v>0</v>
      </c>
      <c r="AD167" s="4">
        <v>44678</v>
      </c>
      <c r="AE167" s="1" t="s">
        <v>0</v>
      </c>
      <c r="AF167" s="4">
        <v>44678</v>
      </c>
      <c r="AG167" s="1" t="s">
        <v>0</v>
      </c>
      <c r="AH167" s="4"/>
      <c r="AI167" s="1" t="s">
        <v>654</v>
      </c>
      <c r="AJ167" s="4">
        <v>44678</v>
      </c>
      <c r="AK167" s="1" t="s">
        <v>0</v>
      </c>
      <c r="AL167" s="1" t="s">
        <v>363</v>
      </c>
      <c r="AM167" s="1" t="s">
        <v>410</v>
      </c>
      <c r="AN167" s="5">
        <v>44685.89166666667</v>
      </c>
      <c r="AO167" s="27" t="s">
        <v>426</v>
      </c>
      <c r="AP167" s="1"/>
      <c r="AQ167" s="1" t="s">
        <v>639</v>
      </c>
      <c r="AR167" s="1" t="s">
        <v>27</v>
      </c>
      <c r="AS167" t="s">
        <v>639</v>
      </c>
      <c r="AT167" s="1" t="s">
        <v>27</v>
      </c>
      <c r="AU167" t="s">
        <v>639</v>
      </c>
      <c r="AV167">
        <v>137</v>
      </c>
      <c r="AW167" t="s">
        <v>639</v>
      </c>
      <c r="AX167">
        <v>15</v>
      </c>
      <c r="AY167" t="s">
        <v>639</v>
      </c>
      <c r="AZ167" s="1" t="s">
        <v>27</v>
      </c>
      <c r="BA167" t="s">
        <v>639</v>
      </c>
      <c r="BB167" s="1" t="s">
        <v>27</v>
      </c>
      <c r="BC167" t="s">
        <v>639</v>
      </c>
      <c r="BG167" s="1" t="s">
        <v>49</v>
      </c>
      <c r="BH167" s="5">
        <v>44722.821527777778</v>
      </c>
      <c r="BI167" s="1" t="s">
        <v>49</v>
      </c>
      <c r="BJ167" s="5">
        <v>44706.47152777778</v>
      </c>
      <c r="BK167" s="22">
        <f>COUNTIF(Reporte_Consolidación_2022___Copy[[#This Row],[Estado llamada]],"Realizada")</f>
        <v>1</v>
      </c>
      <c r="BL167" s="22">
        <f>COUNTIF(Reporte_Consolidación_2022___Copy[[#This Row],[Estado RID]],"Realizada")</f>
        <v>1</v>
      </c>
      <c r="BM167" s="22">
        <f>COUNTIF(Reporte_Consolidación_2022___Copy[[#This Row],[Estado Encuesta Directivos]],"Realizada")</f>
        <v>1</v>
      </c>
      <c r="BN167" s="22">
        <f>COUNTIF(Reporte_Consolidación_2022___Copy[[#This Row],[Estado PPT Programa Directivos]],"Realizada")</f>
        <v>1</v>
      </c>
      <c r="BO167" s="22">
        <f>COUNTIF(Reporte_Consolidación_2022___Copy[[#This Row],[Estado PPT Programa Docentes]],"Realizada")</f>
        <v>1</v>
      </c>
      <c r="BP167" s="22">
        <f>COUNTIF(Reporte_Consolidación_2022___Copy[[#This Row],[Estado Encuesta Docentes]],"Realizada")</f>
        <v>1</v>
      </c>
      <c r="BQ167" s="22">
        <f>COUNTIF(Reporte_Consolidación_2022___Copy[[#This Row],[Estado Taller PC Docentes]],"Realizada")</f>
        <v>1</v>
      </c>
      <c r="BR167" s="22">
        <f>COUNTIF(Reporte_Consolidación_2022___Copy[[#This Row],[Estado Encuesta Estudiantes]],"Realizada")</f>
        <v>1</v>
      </c>
      <c r="BS167" s="22">
        <f>COUNTIF(Reporte_Consolidación_2022___Copy[[#This Row],[Estado Infraestructura]],"Realizada")</f>
        <v>1</v>
      </c>
      <c r="BT167" s="22">
        <f>COUNTIF(Reporte_Consolidación_2022___Copy[[#This Row],[Estado Entrevista Líder Área Informática]],"Realizada")</f>
        <v>1</v>
      </c>
      <c r="BU167" s="22">
        <f>IF(Reporte_Consolidación_2022___Copy[[#This Row],[Estado Obs Aula]]="Realizada",1,IF(Reporte_Consolidación_2022___Copy[[#This Row],[Estado Obs Aula]]="NO aplica fichas",1,0))</f>
        <v>1</v>
      </c>
      <c r="BV167" s="22">
        <f>COUNTIF(Reporte_Consolidación_2022___Copy[[#This Row],[Estado Recolección Documental]],"Realizada")</f>
        <v>1</v>
      </c>
      <c r="BX167" s="7">
        <f>COUNTIF(Reporte_Consolidación_2022___Copy[[#This Row],[Nombre Coordinadora]:[Estado Recolección Documental]],"Realizada")</f>
        <v>11</v>
      </c>
      <c r="BY167" s="9">
        <f t="shared" si="2"/>
        <v>0.91666666666666663</v>
      </c>
      <c r="BZ167" s="7">
        <f>IF(Reporte_Consolidación_2022___Copy[[#This Row],[Fecha Visita Día 1]]&gt;=DATE(2022,6,22),1,IF(Reporte_Consolidación_2022___Copy[[#This Row],[Fecha Visita Día 1]]="",2,0))</f>
        <v>0</v>
      </c>
      <c r="CA167" s="7">
        <f>IF(Reporte_Consolidación_2022___Copy[[#This Row],[Fecha Visita Día 2]]&gt;=DATE(2022,6,22),1,IF(Reporte_Consolidación_2022___Copy[[#This Row],[Fecha Visita Día 2]]="",2,0))</f>
        <v>0</v>
      </c>
    </row>
    <row r="168" spans="1:79" x14ac:dyDescent="0.2">
      <c r="A168" s="1" t="s">
        <v>681</v>
      </c>
      <c r="B168" s="1" t="s">
        <v>49</v>
      </c>
      <c r="C168" s="1" t="s">
        <v>410</v>
      </c>
      <c r="D168" s="1" t="s">
        <v>411</v>
      </c>
      <c r="E168" s="1" t="s">
        <v>412</v>
      </c>
      <c r="F168" s="1" t="s">
        <v>427</v>
      </c>
      <c r="G168" s="6">
        <v>223001006702</v>
      </c>
      <c r="H168">
        <v>90</v>
      </c>
      <c r="I168" s="4">
        <v>44662</v>
      </c>
      <c r="J168" s="5">
        <v>0.62916666666666665</v>
      </c>
      <c r="K168" s="1" t="s">
        <v>0</v>
      </c>
      <c r="L168" s="1" t="s">
        <v>417</v>
      </c>
      <c r="M168" s="4">
        <v>44673</v>
      </c>
      <c r="N168" s="4">
        <v>44677</v>
      </c>
      <c r="O168" s="1" t="s">
        <v>428</v>
      </c>
      <c r="P168" s="4">
        <v>44673</v>
      </c>
      <c r="Q168" s="1" t="s">
        <v>0</v>
      </c>
      <c r="R168" s="4">
        <v>44673</v>
      </c>
      <c r="S168" s="1" t="s">
        <v>0</v>
      </c>
      <c r="T168" s="4">
        <v>44673</v>
      </c>
      <c r="U168" s="1" t="s">
        <v>0</v>
      </c>
      <c r="V168" s="4">
        <v>44677</v>
      </c>
      <c r="W168" s="1" t="s">
        <v>0</v>
      </c>
      <c r="X168" s="4">
        <v>44677</v>
      </c>
      <c r="Y168" s="1" t="s">
        <v>0</v>
      </c>
      <c r="Z168" s="4">
        <v>44677</v>
      </c>
      <c r="AA168" s="1" t="s">
        <v>0</v>
      </c>
      <c r="AB168" s="4">
        <v>44673</v>
      </c>
      <c r="AC168" s="1" t="s">
        <v>0</v>
      </c>
      <c r="AD168" s="4">
        <v>44677</v>
      </c>
      <c r="AE168" s="1" t="s">
        <v>0</v>
      </c>
      <c r="AF168" s="4">
        <v>44677</v>
      </c>
      <c r="AG168" s="1" t="s">
        <v>0</v>
      </c>
      <c r="AH168" s="4">
        <v>44677</v>
      </c>
      <c r="AI168" s="1" t="s">
        <v>0</v>
      </c>
      <c r="AJ168" s="4">
        <v>44677</v>
      </c>
      <c r="AK168" s="1" t="s">
        <v>0</v>
      </c>
      <c r="AL168" s="1" t="s">
        <v>363</v>
      </c>
      <c r="AM168" s="1" t="s">
        <v>410</v>
      </c>
      <c r="AN168" s="5">
        <v>44694.438888888886</v>
      </c>
      <c r="AO168" s="1" t="s">
        <v>429</v>
      </c>
      <c r="AP168" s="1"/>
      <c r="AQ168" s="1" t="s">
        <v>639</v>
      </c>
      <c r="AR168" s="1" t="s">
        <v>27</v>
      </c>
      <c r="AS168" t="s">
        <v>639</v>
      </c>
      <c r="AT168" s="1" t="s">
        <v>27</v>
      </c>
      <c r="AU168" t="s">
        <v>639</v>
      </c>
      <c r="AV168">
        <v>83</v>
      </c>
      <c r="AW168" t="s">
        <v>639</v>
      </c>
      <c r="AX168">
        <v>16</v>
      </c>
      <c r="AY168" t="s">
        <v>639</v>
      </c>
      <c r="AZ168" s="1" t="s">
        <v>27</v>
      </c>
      <c r="BA168" t="s">
        <v>639</v>
      </c>
      <c r="BB168" s="1" t="s">
        <v>27</v>
      </c>
      <c r="BC168" t="s">
        <v>639</v>
      </c>
      <c r="BF168" t="s">
        <v>1065</v>
      </c>
      <c r="BG168" s="1" t="s">
        <v>49</v>
      </c>
      <c r="BH168" s="5">
        <v>44722.821527777778</v>
      </c>
      <c r="BI168" s="1" t="s">
        <v>49</v>
      </c>
      <c r="BJ168" s="5">
        <v>44722.830555555556</v>
      </c>
      <c r="BK168" s="22">
        <f>COUNTIF(Reporte_Consolidación_2022___Copy[[#This Row],[Estado llamada]],"Realizada")</f>
        <v>1</v>
      </c>
      <c r="BL168" s="22">
        <f>COUNTIF(Reporte_Consolidación_2022___Copy[[#This Row],[Estado RID]],"Realizada")</f>
        <v>1</v>
      </c>
      <c r="BM168" s="22">
        <f>COUNTIF(Reporte_Consolidación_2022___Copy[[#This Row],[Estado Encuesta Directivos]],"Realizada")</f>
        <v>1</v>
      </c>
      <c r="BN168" s="22">
        <f>COUNTIF(Reporte_Consolidación_2022___Copy[[#This Row],[Estado PPT Programa Directivos]],"Realizada")</f>
        <v>1</v>
      </c>
      <c r="BO168" s="22">
        <f>COUNTIF(Reporte_Consolidación_2022___Copy[[#This Row],[Estado PPT Programa Docentes]],"Realizada")</f>
        <v>1</v>
      </c>
      <c r="BP168" s="22">
        <f>COUNTIF(Reporte_Consolidación_2022___Copy[[#This Row],[Estado Encuesta Docentes]],"Realizada")</f>
        <v>1</v>
      </c>
      <c r="BQ168" s="22">
        <f>COUNTIF(Reporte_Consolidación_2022___Copy[[#This Row],[Estado Taller PC Docentes]],"Realizada")</f>
        <v>1</v>
      </c>
      <c r="BR168" s="22">
        <f>COUNTIF(Reporte_Consolidación_2022___Copy[[#This Row],[Estado Encuesta Estudiantes]],"Realizada")</f>
        <v>1</v>
      </c>
      <c r="BS168" s="22">
        <f>COUNTIF(Reporte_Consolidación_2022___Copy[[#This Row],[Estado Infraestructura]],"Realizada")</f>
        <v>1</v>
      </c>
      <c r="BT168" s="22">
        <f>COUNTIF(Reporte_Consolidación_2022___Copy[[#This Row],[Estado Entrevista Líder Área Informática]],"Realizada")</f>
        <v>1</v>
      </c>
      <c r="BU168" s="22">
        <f>IF(Reporte_Consolidación_2022___Copy[[#This Row],[Estado Obs Aula]]="Realizada",1,IF(Reporte_Consolidación_2022___Copy[[#This Row],[Estado Obs Aula]]="NO aplica fichas",1,0))</f>
        <v>1</v>
      </c>
      <c r="BV168" s="22">
        <f>COUNTIF(Reporte_Consolidación_2022___Copy[[#This Row],[Estado Recolección Documental]],"Realizada")</f>
        <v>1</v>
      </c>
      <c r="BX168" s="7">
        <f>COUNTIF(Reporte_Consolidación_2022___Copy[[#This Row],[Nombre Coordinadora]:[Estado Recolección Documental]],"Realizada")</f>
        <v>12</v>
      </c>
      <c r="BY168" s="9">
        <f t="shared" si="2"/>
        <v>1</v>
      </c>
      <c r="BZ168" s="7">
        <f>IF(Reporte_Consolidación_2022___Copy[[#This Row],[Fecha Visita Día 1]]&gt;=DATE(2022,6,22),1,IF(Reporte_Consolidación_2022___Copy[[#This Row],[Fecha Visita Día 1]]="",2,0))</f>
        <v>0</v>
      </c>
      <c r="CA168" s="7">
        <f>IF(Reporte_Consolidación_2022___Copy[[#This Row],[Fecha Visita Día 2]]&gt;=DATE(2022,6,22),1,IF(Reporte_Consolidación_2022___Copy[[#This Row],[Fecha Visita Día 2]]="",2,0))</f>
        <v>0</v>
      </c>
    </row>
    <row r="169" spans="1:79" x14ac:dyDescent="0.2">
      <c r="A169" s="1" t="s">
        <v>681</v>
      </c>
      <c r="B169" s="1" t="s">
        <v>49</v>
      </c>
      <c r="C169" s="1" t="s">
        <v>410</v>
      </c>
      <c r="D169" s="1" t="s">
        <v>411</v>
      </c>
      <c r="E169" s="1" t="s">
        <v>412</v>
      </c>
      <c r="F169" s="1" t="s">
        <v>430</v>
      </c>
      <c r="G169" s="6">
        <v>123001009071</v>
      </c>
      <c r="H169">
        <v>91</v>
      </c>
      <c r="I169" s="4">
        <v>44662</v>
      </c>
      <c r="J169" s="5">
        <v>0.63541666666666674</v>
      </c>
      <c r="K169" s="1" t="s">
        <v>0</v>
      </c>
      <c r="L169" s="1" t="s">
        <v>417</v>
      </c>
      <c r="M169" s="4">
        <v>44679</v>
      </c>
      <c r="N169" s="4">
        <v>44693</v>
      </c>
      <c r="O169" s="1" t="s">
        <v>798</v>
      </c>
      <c r="P169" s="4">
        <v>44679</v>
      </c>
      <c r="Q169" s="1" t="s">
        <v>0</v>
      </c>
      <c r="R169" s="4">
        <v>44679</v>
      </c>
      <c r="S169" s="1" t="s">
        <v>0</v>
      </c>
      <c r="T169" s="4">
        <v>44679</v>
      </c>
      <c r="U169" s="1" t="s">
        <v>0</v>
      </c>
      <c r="V169" s="4">
        <v>44693</v>
      </c>
      <c r="W169" s="1" t="s">
        <v>0</v>
      </c>
      <c r="X169" s="4">
        <v>44693</v>
      </c>
      <c r="Y169" s="1" t="s">
        <v>0</v>
      </c>
      <c r="Z169" s="4">
        <v>44693</v>
      </c>
      <c r="AA169" s="1" t="s">
        <v>0</v>
      </c>
      <c r="AB169" s="4">
        <v>44693</v>
      </c>
      <c r="AC169" s="1" t="s">
        <v>0</v>
      </c>
      <c r="AD169" s="4">
        <v>44679</v>
      </c>
      <c r="AE169" s="1" t="s">
        <v>0</v>
      </c>
      <c r="AF169" s="4">
        <v>44693</v>
      </c>
      <c r="AG169" s="1" t="s">
        <v>0</v>
      </c>
      <c r="AH169" s="4"/>
      <c r="AI169" s="1" t="s">
        <v>654</v>
      </c>
      <c r="AJ169" s="4">
        <v>44693</v>
      </c>
      <c r="AK169" s="1" t="s">
        <v>0</v>
      </c>
      <c r="AL169" s="1" t="s">
        <v>363</v>
      </c>
      <c r="AM169" s="1" t="s">
        <v>410</v>
      </c>
      <c r="AN169" s="5">
        <v>44694.456250000003</v>
      </c>
      <c r="AO169" s="1" t="s">
        <v>431</v>
      </c>
      <c r="AP169" s="1"/>
      <c r="AQ169" s="1" t="s">
        <v>639</v>
      </c>
      <c r="AR169" s="1" t="s">
        <v>27</v>
      </c>
      <c r="AS169" t="s">
        <v>639</v>
      </c>
      <c r="AT169" s="1" t="s">
        <v>27</v>
      </c>
      <c r="AU169" t="s">
        <v>639</v>
      </c>
      <c r="AV169">
        <v>132</v>
      </c>
      <c r="AW169" t="s">
        <v>639</v>
      </c>
      <c r="AX169">
        <v>34</v>
      </c>
      <c r="AY169" t="s">
        <v>639</v>
      </c>
      <c r="AZ169" s="1" t="s">
        <v>27</v>
      </c>
      <c r="BA169" t="s">
        <v>639</v>
      </c>
      <c r="BB169" s="1" t="s">
        <v>27</v>
      </c>
      <c r="BC169" t="s">
        <v>639</v>
      </c>
      <c r="BG169" s="1" t="s">
        <v>49</v>
      </c>
      <c r="BH169" s="5">
        <v>44722.821527777778</v>
      </c>
      <c r="BI169" s="1" t="s">
        <v>49</v>
      </c>
      <c r="BJ169" s="5">
        <v>44706.47152777778</v>
      </c>
      <c r="BK169" s="22">
        <f>COUNTIF(Reporte_Consolidación_2022___Copy[[#This Row],[Estado llamada]],"Realizada")</f>
        <v>1</v>
      </c>
      <c r="BL169" s="22">
        <f>COUNTIF(Reporte_Consolidación_2022___Copy[[#This Row],[Estado RID]],"Realizada")</f>
        <v>1</v>
      </c>
      <c r="BM169" s="22">
        <f>COUNTIF(Reporte_Consolidación_2022___Copy[[#This Row],[Estado Encuesta Directivos]],"Realizada")</f>
        <v>1</v>
      </c>
      <c r="BN169" s="22">
        <f>COUNTIF(Reporte_Consolidación_2022___Copy[[#This Row],[Estado PPT Programa Directivos]],"Realizada")</f>
        <v>1</v>
      </c>
      <c r="BO169" s="22">
        <f>COUNTIF(Reporte_Consolidación_2022___Copy[[#This Row],[Estado PPT Programa Docentes]],"Realizada")</f>
        <v>1</v>
      </c>
      <c r="BP169" s="22">
        <f>COUNTIF(Reporte_Consolidación_2022___Copy[[#This Row],[Estado Encuesta Docentes]],"Realizada")</f>
        <v>1</v>
      </c>
      <c r="BQ169" s="22">
        <f>COUNTIF(Reporte_Consolidación_2022___Copy[[#This Row],[Estado Taller PC Docentes]],"Realizada")</f>
        <v>1</v>
      </c>
      <c r="BR169" s="22">
        <f>COUNTIF(Reporte_Consolidación_2022___Copy[[#This Row],[Estado Encuesta Estudiantes]],"Realizada")</f>
        <v>1</v>
      </c>
      <c r="BS169" s="22">
        <f>COUNTIF(Reporte_Consolidación_2022___Copy[[#This Row],[Estado Infraestructura]],"Realizada")</f>
        <v>1</v>
      </c>
      <c r="BT169" s="22">
        <f>COUNTIF(Reporte_Consolidación_2022___Copy[[#This Row],[Estado Entrevista Líder Área Informática]],"Realizada")</f>
        <v>1</v>
      </c>
      <c r="BU169" s="22">
        <f>IF(Reporte_Consolidación_2022___Copy[[#This Row],[Estado Obs Aula]]="Realizada",1,IF(Reporte_Consolidación_2022___Copy[[#This Row],[Estado Obs Aula]]="NO aplica fichas",1,0))</f>
        <v>1</v>
      </c>
      <c r="BV169" s="22">
        <f>COUNTIF(Reporte_Consolidación_2022___Copy[[#This Row],[Estado Recolección Documental]],"Realizada")</f>
        <v>1</v>
      </c>
      <c r="BX169" s="7">
        <f>COUNTIF(Reporte_Consolidación_2022___Copy[[#This Row],[Nombre Coordinadora]:[Estado Recolección Documental]],"Realizada")</f>
        <v>11</v>
      </c>
      <c r="BY169" s="9">
        <f t="shared" si="2"/>
        <v>0.91666666666666663</v>
      </c>
      <c r="BZ169" s="7">
        <f>IF(Reporte_Consolidación_2022___Copy[[#This Row],[Fecha Visita Día 1]]&gt;=DATE(2022,6,22),1,IF(Reporte_Consolidación_2022___Copy[[#This Row],[Fecha Visita Día 1]]="",2,0))</f>
        <v>0</v>
      </c>
      <c r="CA169" s="7">
        <f>IF(Reporte_Consolidación_2022___Copy[[#This Row],[Fecha Visita Día 2]]&gt;=DATE(2022,6,22),1,IF(Reporte_Consolidación_2022___Copy[[#This Row],[Fecha Visita Día 2]]="",2,0))</f>
        <v>0</v>
      </c>
    </row>
    <row r="170" spans="1:79" x14ac:dyDescent="0.2">
      <c r="A170" s="1" t="s">
        <v>681</v>
      </c>
      <c r="B170" s="1" t="s">
        <v>49</v>
      </c>
      <c r="C170" s="1" t="s">
        <v>432</v>
      </c>
      <c r="D170" s="1" t="s">
        <v>433</v>
      </c>
      <c r="E170" s="1" t="s">
        <v>434</v>
      </c>
      <c r="F170" s="1" t="s">
        <v>435</v>
      </c>
      <c r="G170" s="6">
        <v>144430000499</v>
      </c>
      <c r="H170">
        <v>92</v>
      </c>
      <c r="I170" s="4">
        <v>44659</v>
      </c>
      <c r="J170" s="5">
        <v>0.53541666666666665</v>
      </c>
      <c r="K170" s="1" t="s">
        <v>0</v>
      </c>
      <c r="L170" s="1" t="s">
        <v>436</v>
      </c>
      <c r="M170" s="4">
        <v>44670</v>
      </c>
      <c r="N170" s="4">
        <v>44671</v>
      </c>
      <c r="O170" s="1" t="s">
        <v>437</v>
      </c>
      <c r="P170" s="4">
        <v>44670</v>
      </c>
      <c r="Q170" s="1" t="s">
        <v>0</v>
      </c>
      <c r="R170" s="4">
        <v>44670</v>
      </c>
      <c r="S170" s="1" t="s">
        <v>0</v>
      </c>
      <c r="T170" s="4">
        <v>44670</v>
      </c>
      <c r="U170" s="1" t="s">
        <v>0</v>
      </c>
      <c r="V170" s="4">
        <v>44670</v>
      </c>
      <c r="W170" s="1" t="s">
        <v>0</v>
      </c>
      <c r="X170" s="4">
        <v>44670</v>
      </c>
      <c r="Y170" s="1" t="s">
        <v>0</v>
      </c>
      <c r="Z170" s="4">
        <v>44671</v>
      </c>
      <c r="AA170" s="1" t="s">
        <v>0</v>
      </c>
      <c r="AB170" s="4">
        <v>44670</v>
      </c>
      <c r="AC170" s="1" t="s">
        <v>0</v>
      </c>
      <c r="AD170" s="4">
        <v>44670</v>
      </c>
      <c r="AE170" s="1" t="s">
        <v>0</v>
      </c>
      <c r="AF170" s="4">
        <v>44670</v>
      </c>
      <c r="AG170" s="1" t="s">
        <v>0</v>
      </c>
      <c r="AH170" s="4">
        <v>44671</v>
      </c>
      <c r="AI170" s="1" t="s">
        <v>0</v>
      </c>
      <c r="AJ170" s="4">
        <v>44671</v>
      </c>
      <c r="AK170" s="1" t="s">
        <v>0</v>
      </c>
      <c r="AL170" s="1" t="s">
        <v>363</v>
      </c>
      <c r="AM170" s="1" t="s">
        <v>49</v>
      </c>
      <c r="AN170" s="5">
        <v>44680.851388888892</v>
      </c>
      <c r="AO170" s="1" t="s">
        <v>950</v>
      </c>
      <c r="AP170" s="1"/>
      <c r="AQ170" s="1" t="s">
        <v>639</v>
      </c>
      <c r="AR170" s="1" t="s">
        <v>27</v>
      </c>
      <c r="AS170" t="s">
        <v>639</v>
      </c>
      <c r="AT170" s="1" t="s">
        <v>27</v>
      </c>
      <c r="AU170" t="s">
        <v>639</v>
      </c>
      <c r="AV170">
        <v>75</v>
      </c>
      <c r="AW170" t="s">
        <v>639</v>
      </c>
      <c r="AX170">
        <v>20</v>
      </c>
      <c r="AY170" t="s">
        <v>639</v>
      </c>
      <c r="AZ170" s="1" t="s">
        <v>27</v>
      </c>
      <c r="BA170" t="s">
        <v>639</v>
      </c>
      <c r="BB170" s="1" t="s">
        <v>27</v>
      </c>
      <c r="BC170" t="s">
        <v>639</v>
      </c>
      <c r="BG170" s="1" t="s">
        <v>438</v>
      </c>
      <c r="BH170" s="5">
        <v>44718.481249999997</v>
      </c>
      <c r="BI170" s="1" t="s">
        <v>49</v>
      </c>
      <c r="BJ170" s="5">
        <v>44698.615277777775</v>
      </c>
      <c r="BK170" s="22">
        <f>COUNTIF(Reporte_Consolidación_2022___Copy[[#This Row],[Estado llamada]],"Realizada")</f>
        <v>1</v>
      </c>
      <c r="BL170" s="22">
        <f>COUNTIF(Reporte_Consolidación_2022___Copy[[#This Row],[Estado RID]],"Realizada")</f>
        <v>1</v>
      </c>
      <c r="BM170" s="22">
        <f>COUNTIF(Reporte_Consolidación_2022___Copy[[#This Row],[Estado Encuesta Directivos]],"Realizada")</f>
        <v>1</v>
      </c>
      <c r="BN170" s="22">
        <f>COUNTIF(Reporte_Consolidación_2022___Copy[[#This Row],[Estado PPT Programa Directivos]],"Realizada")</f>
        <v>1</v>
      </c>
      <c r="BO170" s="22">
        <f>COUNTIF(Reporte_Consolidación_2022___Copy[[#This Row],[Estado PPT Programa Docentes]],"Realizada")</f>
        <v>1</v>
      </c>
      <c r="BP170" s="22">
        <f>COUNTIF(Reporte_Consolidación_2022___Copy[[#This Row],[Estado Encuesta Docentes]],"Realizada")</f>
        <v>1</v>
      </c>
      <c r="BQ170" s="22">
        <f>COUNTIF(Reporte_Consolidación_2022___Copy[[#This Row],[Estado Taller PC Docentes]],"Realizada")</f>
        <v>1</v>
      </c>
      <c r="BR170" s="22">
        <f>COUNTIF(Reporte_Consolidación_2022___Copy[[#This Row],[Estado Encuesta Estudiantes]],"Realizada")</f>
        <v>1</v>
      </c>
      <c r="BS170" s="22">
        <f>COUNTIF(Reporte_Consolidación_2022___Copy[[#This Row],[Estado Infraestructura]],"Realizada")</f>
        <v>1</v>
      </c>
      <c r="BT170" s="22">
        <f>COUNTIF(Reporte_Consolidación_2022___Copy[[#This Row],[Estado Entrevista Líder Área Informática]],"Realizada")</f>
        <v>1</v>
      </c>
      <c r="BU170" s="22">
        <f>IF(Reporte_Consolidación_2022___Copy[[#This Row],[Estado Obs Aula]]="Realizada",1,IF(Reporte_Consolidación_2022___Copy[[#This Row],[Estado Obs Aula]]="NO aplica fichas",1,0))</f>
        <v>1</v>
      </c>
      <c r="BV170" s="22">
        <f>COUNTIF(Reporte_Consolidación_2022___Copy[[#This Row],[Estado Recolección Documental]],"Realizada")</f>
        <v>1</v>
      </c>
      <c r="BX170" s="7">
        <f>COUNTIF(Reporte_Consolidación_2022___Copy[[#This Row],[Nombre Coordinadora]:[Estado Recolección Documental]],"Realizada")</f>
        <v>12</v>
      </c>
      <c r="BY170" s="9">
        <f t="shared" si="2"/>
        <v>1</v>
      </c>
      <c r="BZ170" s="7">
        <f>IF(Reporte_Consolidación_2022___Copy[[#This Row],[Fecha Visita Día 1]]&gt;=DATE(2022,6,22),1,IF(Reporte_Consolidación_2022___Copy[[#This Row],[Fecha Visita Día 1]]="",2,0))</f>
        <v>0</v>
      </c>
      <c r="CA170" s="7">
        <f>IF(Reporte_Consolidación_2022___Copy[[#This Row],[Fecha Visita Día 2]]&gt;=DATE(2022,6,22),1,IF(Reporte_Consolidación_2022___Copy[[#This Row],[Fecha Visita Día 2]]="",2,0))</f>
        <v>0</v>
      </c>
    </row>
    <row r="171" spans="1:79" x14ac:dyDescent="0.2">
      <c r="A171" s="1" t="s">
        <v>681</v>
      </c>
      <c r="B171" s="1" t="s">
        <v>49</v>
      </c>
      <c r="C171" s="1" t="s">
        <v>432</v>
      </c>
      <c r="D171" s="1" t="s">
        <v>433</v>
      </c>
      <c r="E171" s="1" t="s">
        <v>434</v>
      </c>
      <c r="F171" s="1" t="s">
        <v>439</v>
      </c>
      <c r="G171" s="6">
        <v>144430000669</v>
      </c>
      <c r="H171">
        <v>93</v>
      </c>
      <c r="I171" s="4">
        <v>44659</v>
      </c>
      <c r="J171" s="5">
        <v>0.51944444444444438</v>
      </c>
      <c r="K171" s="1" t="s">
        <v>0</v>
      </c>
      <c r="L171" s="1" t="s">
        <v>436</v>
      </c>
      <c r="M171" s="4">
        <v>44680</v>
      </c>
      <c r="N171" s="4">
        <v>44683</v>
      </c>
      <c r="O171" s="1"/>
      <c r="P171" s="4">
        <v>44680</v>
      </c>
      <c r="Q171" s="1" t="s">
        <v>0</v>
      </c>
      <c r="R171" s="4">
        <v>44680</v>
      </c>
      <c r="S171" s="1" t="s">
        <v>0</v>
      </c>
      <c r="T171" s="4">
        <v>44680</v>
      </c>
      <c r="U171" s="1" t="s">
        <v>0</v>
      </c>
      <c r="V171" s="4">
        <v>44680</v>
      </c>
      <c r="W171" s="1" t="s">
        <v>0</v>
      </c>
      <c r="X171" s="4">
        <v>44680</v>
      </c>
      <c r="Y171" s="1" t="s">
        <v>0</v>
      </c>
      <c r="Z171" s="4">
        <v>44683</v>
      </c>
      <c r="AA171" s="1" t="s">
        <v>0</v>
      </c>
      <c r="AB171" s="4">
        <v>44680</v>
      </c>
      <c r="AC171" s="1" t="s">
        <v>0</v>
      </c>
      <c r="AD171" s="4">
        <v>44680</v>
      </c>
      <c r="AE171" s="1" t="s">
        <v>0</v>
      </c>
      <c r="AF171" s="4">
        <v>44680</v>
      </c>
      <c r="AG171" s="1" t="s">
        <v>0</v>
      </c>
      <c r="AH171" s="4">
        <v>44683</v>
      </c>
      <c r="AI171" s="1" t="s">
        <v>0</v>
      </c>
      <c r="AJ171" s="4">
        <v>44683</v>
      </c>
      <c r="AK171" s="1" t="s">
        <v>0</v>
      </c>
      <c r="AL171" s="1" t="s">
        <v>363</v>
      </c>
      <c r="AM171" s="1" t="s">
        <v>438</v>
      </c>
      <c r="AN171" s="5">
        <v>44684.700694444444</v>
      </c>
      <c r="AO171" s="1" t="s">
        <v>951</v>
      </c>
      <c r="AP171" s="1"/>
      <c r="AQ171" s="1" t="s">
        <v>639</v>
      </c>
      <c r="AR171" s="1" t="s">
        <v>27</v>
      </c>
      <c r="AS171" t="s">
        <v>639</v>
      </c>
      <c r="AT171" s="1" t="s">
        <v>27</v>
      </c>
      <c r="AU171" t="s">
        <v>639</v>
      </c>
      <c r="AV171">
        <v>63</v>
      </c>
      <c r="AW171" t="s">
        <v>639</v>
      </c>
      <c r="AX171">
        <v>24</v>
      </c>
      <c r="AY171" t="s">
        <v>639</v>
      </c>
      <c r="AZ171" s="1" t="s">
        <v>27</v>
      </c>
      <c r="BA171" t="s">
        <v>639</v>
      </c>
      <c r="BB171" s="1" t="s">
        <v>27</v>
      </c>
      <c r="BC171" t="s">
        <v>639</v>
      </c>
      <c r="BG171" s="1" t="s">
        <v>438</v>
      </c>
      <c r="BH171" s="5">
        <v>44691.664583333331</v>
      </c>
      <c r="BI171" s="1" t="s">
        <v>49</v>
      </c>
      <c r="BJ171" s="5">
        <v>44694.331944444442</v>
      </c>
      <c r="BK171" s="22">
        <f>COUNTIF(Reporte_Consolidación_2022___Copy[[#This Row],[Estado llamada]],"Realizada")</f>
        <v>1</v>
      </c>
      <c r="BL171" s="22">
        <f>COUNTIF(Reporte_Consolidación_2022___Copy[[#This Row],[Estado RID]],"Realizada")</f>
        <v>1</v>
      </c>
      <c r="BM171" s="22">
        <f>COUNTIF(Reporte_Consolidación_2022___Copy[[#This Row],[Estado Encuesta Directivos]],"Realizada")</f>
        <v>1</v>
      </c>
      <c r="BN171" s="22">
        <f>COUNTIF(Reporte_Consolidación_2022___Copy[[#This Row],[Estado PPT Programa Directivos]],"Realizada")</f>
        <v>1</v>
      </c>
      <c r="BO171" s="22">
        <f>COUNTIF(Reporte_Consolidación_2022___Copy[[#This Row],[Estado PPT Programa Docentes]],"Realizada")</f>
        <v>1</v>
      </c>
      <c r="BP171" s="22">
        <f>COUNTIF(Reporte_Consolidación_2022___Copy[[#This Row],[Estado Encuesta Docentes]],"Realizada")</f>
        <v>1</v>
      </c>
      <c r="BQ171" s="22">
        <f>COUNTIF(Reporte_Consolidación_2022___Copy[[#This Row],[Estado Taller PC Docentes]],"Realizada")</f>
        <v>1</v>
      </c>
      <c r="BR171" s="22">
        <f>COUNTIF(Reporte_Consolidación_2022___Copy[[#This Row],[Estado Encuesta Estudiantes]],"Realizada")</f>
        <v>1</v>
      </c>
      <c r="BS171" s="22">
        <f>COUNTIF(Reporte_Consolidación_2022___Copy[[#This Row],[Estado Infraestructura]],"Realizada")</f>
        <v>1</v>
      </c>
      <c r="BT171" s="22">
        <f>COUNTIF(Reporte_Consolidación_2022___Copy[[#This Row],[Estado Entrevista Líder Área Informática]],"Realizada")</f>
        <v>1</v>
      </c>
      <c r="BU171" s="22">
        <f>IF(Reporte_Consolidación_2022___Copy[[#This Row],[Estado Obs Aula]]="Realizada",1,IF(Reporte_Consolidación_2022___Copy[[#This Row],[Estado Obs Aula]]="NO aplica fichas",1,0))</f>
        <v>1</v>
      </c>
      <c r="BV171" s="22">
        <f>COUNTIF(Reporte_Consolidación_2022___Copy[[#This Row],[Estado Recolección Documental]],"Realizada")</f>
        <v>1</v>
      </c>
      <c r="BX171" s="7">
        <f>COUNTIF(Reporte_Consolidación_2022___Copy[[#This Row],[Nombre Coordinadora]:[Estado Recolección Documental]],"Realizada")</f>
        <v>12</v>
      </c>
      <c r="BY171" s="9">
        <f t="shared" si="2"/>
        <v>1</v>
      </c>
      <c r="BZ171" s="7">
        <f>IF(Reporte_Consolidación_2022___Copy[[#This Row],[Fecha Visita Día 1]]&gt;=DATE(2022,6,22),1,IF(Reporte_Consolidación_2022___Copy[[#This Row],[Fecha Visita Día 1]]="",2,0))</f>
        <v>0</v>
      </c>
      <c r="CA171" s="7">
        <f>IF(Reporte_Consolidación_2022___Copy[[#This Row],[Fecha Visita Día 2]]&gt;=DATE(2022,6,22),1,IF(Reporte_Consolidación_2022___Copy[[#This Row],[Fecha Visita Día 2]]="",2,0))</f>
        <v>0</v>
      </c>
    </row>
    <row r="172" spans="1:79" x14ac:dyDescent="0.2">
      <c r="A172" s="1" t="s">
        <v>681</v>
      </c>
      <c r="B172" s="1" t="s">
        <v>49</v>
      </c>
      <c r="C172" s="1" t="s">
        <v>432</v>
      </c>
      <c r="D172" s="1" t="s">
        <v>433</v>
      </c>
      <c r="E172" s="1" t="s">
        <v>434</v>
      </c>
      <c r="F172" s="1" t="s">
        <v>440</v>
      </c>
      <c r="G172" s="6">
        <v>144430000031</v>
      </c>
      <c r="H172">
        <v>94</v>
      </c>
      <c r="I172" s="4">
        <v>44659</v>
      </c>
      <c r="J172" s="5">
        <v>0.54374999999999996</v>
      </c>
      <c r="K172" s="1" t="s">
        <v>0</v>
      </c>
      <c r="L172" s="1" t="s">
        <v>436</v>
      </c>
      <c r="M172" s="4">
        <v>44686</v>
      </c>
      <c r="N172" s="4">
        <v>44687</v>
      </c>
      <c r="O172" s="1"/>
      <c r="P172" s="4">
        <v>44686</v>
      </c>
      <c r="Q172" s="1" t="s">
        <v>0</v>
      </c>
      <c r="R172" s="4">
        <v>44686</v>
      </c>
      <c r="S172" s="1" t="s">
        <v>0</v>
      </c>
      <c r="T172" s="4">
        <v>44686</v>
      </c>
      <c r="U172" s="1" t="s">
        <v>0</v>
      </c>
      <c r="V172" s="4">
        <v>44686</v>
      </c>
      <c r="W172" s="1" t="s">
        <v>0</v>
      </c>
      <c r="X172" s="4">
        <v>44686</v>
      </c>
      <c r="Y172" s="1" t="s">
        <v>0</v>
      </c>
      <c r="Z172" s="4">
        <v>44686</v>
      </c>
      <c r="AA172" s="1" t="s">
        <v>0</v>
      </c>
      <c r="AB172" s="4">
        <v>44687</v>
      </c>
      <c r="AC172" s="1" t="s">
        <v>0</v>
      </c>
      <c r="AD172" s="4">
        <v>44686</v>
      </c>
      <c r="AE172" s="1" t="s">
        <v>0</v>
      </c>
      <c r="AF172" s="4">
        <v>44686</v>
      </c>
      <c r="AG172" s="1" t="s">
        <v>0</v>
      </c>
      <c r="AH172" s="4">
        <v>44687</v>
      </c>
      <c r="AI172" s="1" t="s">
        <v>654</v>
      </c>
      <c r="AJ172" s="4">
        <v>44687</v>
      </c>
      <c r="AK172" s="1" t="s">
        <v>0</v>
      </c>
      <c r="AL172" s="1" t="s">
        <v>363</v>
      </c>
      <c r="AM172" s="1" t="s">
        <v>438</v>
      </c>
      <c r="AN172" s="5">
        <v>44691.429861111108</v>
      </c>
      <c r="AO172" s="1" t="s">
        <v>952</v>
      </c>
      <c r="AP172" s="1"/>
      <c r="AQ172" s="1" t="s">
        <v>639</v>
      </c>
      <c r="AR172" s="1" t="s">
        <v>27</v>
      </c>
      <c r="AS172" t="s">
        <v>639</v>
      </c>
      <c r="AT172" s="1" t="s">
        <v>27</v>
      </c>
      <c r="AU172" t="s">
        <v>639</v>
      </c>
      <c r="AV172">
        <v>63</v>
      </c>
      <c r="AW172" t="s">
        <v>639</v>
      </c>
      <c r="AX172">
        <v>21</v>
      </c>
      <c r="AY172" t="s">
        <v>639</v>
      </c>
      <c r="AZ172" s="1" t="s">
        <v>27</v>
      </c>
      <c r="BA172" t="s">
        <v>639</v>
      </c>
      <c r="BB172" s="1" t="s">
        <v>27</v>
      </c>
      <c r="BC172" t="s">
        <v>639</v>
      </c>
      <c r="BG172" s="1" t="s">
        <v>438</v>
      </c>
      <c r="BH172" s="5">
        <v>44718.481249999997</v>
      </c>
      <c r="BI172" s="1" t="s">
        <v>49</v>
      </c>
      <c r="BJ172" s="5">
        <v>44694.332638888889</v>
      </c>
      <c r="BK172" s="22">
        <f>COUNTIF(Reporte_Consolidación_2022___Copy[[#This Row],[Estado llamada]],"Realizada")</f>
        <v>1</v>
      </c>
      <c r="BL172" s="22">
        <f>COUNTIF(Reporte_Consolidación_2022___Copy[[#This Row],[Estado RID]],"Realizada")</f>
        <v>1</v>
      </c>
      <c r="BM172" s="22">
        <f>COUNTIF(Reporte_Consolidación_2022___Copy[[#This Row],[Estado Encuesta Directivos]],"Realizada")</f>
        <v>1</v>
      </c>
      <c r="BN172" s="22">
        <f>COUNTIF(Reporte_Consolidación_2022___Copy[[#This Row],[Estado PPT Programa Directivos]],"Realizada")</f>
        <v>1</v>
      </c>
      <c r="BO172" s="22">
        <f>COUNTIF(Reporte_Consolidación_2022___Copy[[#This Row],[Estado PPT Programa Docentes]],"Realizada")</f>
        <v>1</v>
      </c>
      <c r="BP172" s="22">
        <f>COUNTIF(Reporte_Consolidación_2022___Copy[[#This Row],[Estado Encuesta Docentes]],"Realizada")</f>
        <v>1</v>
      </c>
      <c r="BQ172" s="22">
        <f>COUNTIF(Reporte_Consolidación_2022___Copy[[#This Row],[Estado Taller PC Docentes]],"Realizada")</f>
        <v>1</v>
      </c>
      <c r="BR172" s="22">
        <f>COUNTIF(Reporte_Consolidación_2022___Copy[[#This Row],[Estado Encuesta Estudiantes]],"Realizada")</f>
        <v>1</v>
      </c>
      <c r="BS172" s="22">
        <f>COUNTIF(Reporte_Consolidación_2022___Copy[[#This Row],[Estado Infraestructura]],"Realizada")</f>
        <v>1</v>
      </c>
      <c r="BT172" s="22">
        <f>COUNTIF(Reporte_Consolidación_2022___Copy[[#This Row],[Estado Entrevista Líder Área Informática]],"Realizada")</f>
        <v>1</v>
      </c>
      <c r="BU172" s="22">
        <f>IF(Reporte_Consolidación_2022___Copy[[#This Row],[Estado Obs Aula]]="Realizada",1,IF(Reporte_Consolidación_2022___Copy[[#This Row],[Estado Obs Aula]]="NO aplica fichas",1,0))</f>
        <v>1</v>
      </c>
      <c r="BV172" s="22">
        <f>COUNTIF(Reporte_Consolidación_2022___Copy[[#This Row],[Estado Recolección Documental]],"Realizada")</f>
        <v>1</v>
      </c>
      <c r="BX172" s="7">
        <f>COUNTIF(Reporte_Consolidación_2022___Copy[[#This Row],[Nombre Coordinadora]:[Estado Recolección Documental]],"Realizada")</f>
        <v>11</v>
      </c>
      <c r="BY172" s="9">
        <f t="shared" si="2"/>
        <v>0.91666666666666663</v>
      </c>
      <c r="BZ172" s="7">
        <f>IF(Reporte_Consolidación_2022___Copy[[#This Row],[Fecha Visita Día 1]]&gt;=DATE(2022,6,22),1,IF(Reporte_Consolidación_2022___Copy[[#This Row],[Fecha Visita Día 1]]="",2,0))</f>
        <v>0</v>
      </c>
      <c r="CA172" s="7">
        <f>IF(Reporte_Consolidación_2022___Copy[[#This Row],[Fecha Visita Día 2]]&gt;=DATE(2022,6,22),1,IF(Reporte_Consolidación_2022___Copy[[#This Row],[Fecha Visita Día 2]]="",2,0))</f>
        <v>0</v>
      </c>
    </row>
    <row r="173" spans="1:79" x14ac:dyDescent="0.2">
      <c r="A173" s="1" t="s">
        <v>681</v>
      </c>
      <c r="B173" s="1" t="s">
        <v>49</v>
      </c>
      <c r="C173" s="1" t="s">
        <v>432</v>
      </c>
      <c r="D173" s="1" t="s">
        <v>433</v>
      </c>
      <c r="E173" s="1" t="s">
        <v>434</v>
      </c>
      <c r="F173" s="1" t="s">
        <v>441</v>
      </c>
      <c r="G173" s="6">
        <v>244430001180</v>
      </c>
      <c r="H173">
        <v>95</v>
      </c>
      <c r="I173" s="4">
        <v>44659</v>
      </c>
      <c r="J173" s="5">
        <v>0.55138888888888893</v>
      </c>
      <c r="K173" s="1" t="s">
        <v>0</v>
      </c>
      <c r="L173" s="1" t="s">
        <v>436</v>
      </c>
      <c r="M173" s="4">
        <v>44684</v>
      </c>
      <c r="N173" s="4">
        <v>44685</v>
      </c>
      <c r="O173" s="1" t="s">
        <v>953</v>
      </c>
      <c r="P173" s="4">
        <v>44684</v>
      </c>
      <c r="Q173" s="1" t="s">
        <v>0</v>
      </c>
      <c r="R173" s="4">
        <v>44684</v>
      </c>
      <c r="S173" s="1" t="s">
        <v>0</v>
      </c>
      <c r="T173" s="4">
        <v>44684</v>
      </c>
      <c r="U173" s="1" t="s">
        <v>0</v>
      </c>
      <c r="V173" s="4">
        <v>44684</v>
      </c>
      <c r="W173" s="1" t="s">
        <v>0</v>
      </c>
      <c r="X173" s="4">
        <v>44684</v>
      </c>
      <c r="Y173" s="1" t="s">
        <v>0</v>
      </c>
      <c r="Z173" s="4">
        <v>44684</v>
      </c>
      <c r="AA173" s="1" t="s">
        <v>0</v>
      </c>
      <c r="AB173" s="4">
        <v>44684</v>
      </c>
      <c r="AC173" s="1" t="s">
        <v>0</v>
      </c>
      <c r="AD173" s="4">
        <v>44684</v>
      </c>
      <c r="AE173" s="1" t="s">
        <v>0</v>
      </c>
      <c r="AF173" s="4">
        <v>44684</v>
      </c>
      <c r="AG173" s="1" t="s">
        <v>0</v>
      </c>
      <c r="AH173" s="4">
        <v>44685</v>
      </c>
      <c r="AI173" s="1" t="s">
        <v>654</v>
      </c>
      <c r="AJ173" s="4">
        <v>44685</v>
      </c>
      <c r="AK173" s="1" t="s">
        <v>0</v>
      </c>
      <c r="AL173" s="1" t="s">
        <v>363</v>
      </c>
      <c r="AM173" s="1" t="s">
        <v>438</v>
      </c>
      <c r="AN173" s="5">
        <v>44691.668055555558</v>
      </c>
      <c r="AO173" s="1" t="s">
        <v>954</v>
      </c>
      <c r="AP173" s="1"/>
      <c r="AQ173" s="1" t="s">
        <v>639</v>
      </c>
      <c r="AR173" s="1" t="s">
        <v>27</v>
      </c>
      <c r="AS173" t="s">
        <v>639</v>
      </c>
      <c r="AT173" s="1" t="s">
        <v>27</v>
      </c>
      <c r="AU173" t="s">
        <v>639</v>
      </c>
      <c r="AV173">
        <v>36</v>
      </c>
      <c r="AW173" t="s">
        <v>639</v>
      </c>
      <c r="AX173">
        <v>32</v>
      </c>
      <c r="AY173" t="s">
        <v>639</v>
      </c>
      <c r="AZ173" s="1" t="s">
        <v>27</v>
      </c>
      <c r="BA173" t="s">
        <v>639</v>
      </c>
      <c r="BB173" s="1" t="s">
        <v>27</v>
      </c>
      <c r="BC173" t="s">
        <v>639</v>
      </c>
      <c r="BG173" s="1" t="s">
        <v>438</v>
      </c>
      <c r="BH173" s="5">
        <v>44718.481249999997</v>
      </c>
      <c r="BI173" s="1" t="s">
        <v>49</v>
      </c>
      <c r="BJ173" s="5">
        <v>44698.615277777775</v>
      </c>
      <c r="BK173" s="22">
        <f>COUNTIF(Reporte_Consolidación_2022___Copy[[#This Row],[Estado llamada]],"Realizada")</f>
        <v>1</v>
      </c>
      <c r="BL173" s="22">
        <f>COUNTIF(Reporte_Consolidación_2022___Copy[[#This Row],[Estado RID]],"Realizada")</f>
        <v>1</v>
      </c>
      <c r="BM173" s="22">
        <f>COUNTIF(Reporte_Consolidación_2022___Copy[[#This Row],[Estado Encuesta Directivos]],"Realizada")</f>
        <v>1</v>
      </c>
      <c r="BN173" s="22">
        <f>COUNTIF(Reporte_Consolidación_2022___Copy[[#This Row],[Estado PPT Programa Directivos]],"Realizada")</f>
        <v>1</v>
      </c>
      <c r="BO173" s="22">
        <f>COUNTIF(Reporte_Consolidación_2022___Copy[[#This Row],[Estado PPT Programa Docentes]],"Realizada")</f>
        <v>1</v>
      </c>
      <c r="BP173" s="22">
        <f>COUNTIF(Reporte_Consolidación_2022___Copy[[#This Row],[Estado Encuesta Docentes]],"Realizada")</f>
        <v>1</v>
      </c>
      <c r="BQ173" s="22">
        <f>COUNTIF(Reporte_Consolidación_2022___Copy[[#This Row],[Estado Taller PC Docentes]],"Realizada")</f>
        <v>1</v>
      </c>
      <c r="BR173" s="22">
        <f>COUNTIF(Reporte_Consolidación_2022___Copy[[#This Row],[Estado Encuesta Estudiantes]],"Realizada")</f>
        <v>1</v>
      </c>
      <c r="BS173" s="22">
        <f>COUNTIF(Reporte_Consolidación_2022___Copy[[#This Row],[Estado Infraestructura]],"Realizada")</f>
        <v>1</v>
      </c>
      <c r="BT173" s="22">
        <f>COUNTIF(Reporte_Consolidación_2022___Copy[[#This Row],[Estado Entrevista Líder Área Informática]],"Realizada")</f>
        <v>1</v>
      </c>
      <c r="BU173" s="22">
        <f>IF(Reporte_Consolidación_2022___Copy[[#This Row],[Estado Obs Aula]]="Realizada",1,IF(Reporte_Consolidación_2022___Copy[[#This Row],[Estado Obs Aula]]="NO aplica fichas",1,0))</f>
        <v>1</v>
      </c>
      <c r="BV173" s="22">
        <f>COUNTIF(Reporte_Consolidación_2022___Copy[[#This Row],[Estado Recolección Documental]],"Realizada")</f>
        <v>1</v>
      </c>
      <c r="BX173" s="7">
        <f>COUNTIF(Reporte_Consolidación_2022___Copy[[#This Row],[Nombre Coordinadora]:[Estado Recolección Documental]],"Realizada")</f>
        <v>11</v>
      </c>
      <c r="BY173" s="9">
        <f t="shared" si="2"/>
        <v>0.91666666666666663</v>
      </c>
      <c r="BZ173" s="7">
        <f>IF(Reporte_Consolidación_2022___Copy[[#This Row],[Fecha Visita Día 1]]&gt;=DATE(2022,6,22),1,IF(Reporte_Consolidación_2022___Copy[[#This Row],[Fecha Visita Día 1]]="",2,0))</f>
        <v>0</v>
      </c>
      <c r="CA173" s="7">
        <f>IF(Reporte_Consolidación_2022___Copy[[#This Row],[Fecha Visita Día 2]]&gt;=DATE(2022,6,22),1,IF(Reporte_Consolidación_2022___Copy[[#This Row],[Fecha Visita Día 2]]="",2,0))</f>
        <v>0</v>
      </c>
    </row>
    <row r="174" spans="1:79" x14ac:dyDescent="0.2">
      <c r="A174" s="1" t="s">
        <v>681</v>
      </c>
      <c r="B174" s="1" t="s">
        <v>49</v>
      </c>
      <c r="C174" s="1" t="s">
        <v>432</v>
      </c>
      <c r="D174" s="1" t="s">
        <v>433</v>
      </c>
      <c r="E174" s="1" t="s">
        <v>434</v>
      </c>
      <c r="F174" s="1" t="s">
        <v>442</v>
      </c>
      <c r="G174" s="6">
        <v>144430002564</v>
      </c>
      <c r="H174">
        <v>96</v>
      </c>
      <c r="I174" s="4">
        <v>44659</v>
      </c>
      <c r="J174" s="5">
        <v>0.6020833333333333</v>
      </c>
      <c r="K174" s="1" t="s">
        <v>0</v>
      </c>
      <c r="L174" s="1" t="s">
        <v>436</v>
      </c>
      <c r="M174" s="4">
        <v>44676</v>
      </c>
      <c r="N174" s="4">
        <v>44677</v>
      </c>
      <c r="O174" s="1" t="s">
        <v>956</v>
      </c>
      <c r="P174" s="4">
        <v>44676</v>
      </c>
      <c r="Q174" s="1" t="s">
        <v>0</v>
      </c>
      <c r="R174" s="4">
        <v>44676</v>
      </c>
      <c r="S174" s="1" t="s">
        <v>0</v>
      </c>
      <c r="T174" s="4">
        <v>44676</v>
      </c>
      <c r="U174" s="1" t="s">
        <v>0</v>
      </c>
      <c r="V174" s="4">
        <v>44676</v>
      </c>
      <c r="W174" s="1" t="s">
        <v>0</v>
      </c>
      <c r="X174" s="4">
        <v>44676</v>
      </c>
      <c r="Y174" s="1" t="s">
        <v>0</v>
      </c>
      <c r="Z174" s="4">
        <v>44677</v>
      </c>
      <c r="AA174" s="1" t="s">
        <v>0</v>
      </c>
      <c r="AB174" s="4">
        <v>44676</v>
      </c>
      <c r="AC174" s="1" t="s">
        <v>0</v>
      </c>
      <c r="AD174" s="4">
        <v>44676</v>
      </c>
      <c r="AE174" s="1" t="s">
        <v>0</v>
      </c>
      <c r="AF174" s="4">
        <v>44676</v>
      </c>
      <c r="AG174" s="1" t="s">
        <v>0</v>
      </c>
      <c r="AH174" s="4">
        <v>44677</v>
      </c>
      <c r="AI174" s="1" t="s">
        <v>0</v>
      </c>
      <c r="AJ174" s="4">
        <v>44676</v>
      </c>
      <c r="AK174" s="1" t="s">
        <v>0</v>
      </c>
      <c r="AL174" s="1" t="s">
        <v>363</v>
      </c>
      <c r="AM174" s="1" t="s">
        <v>438</v>
      </c>
      <c r="AN174" s="5">
        <v>44691.668055555558</v>
      </c>
      <c r="AO174" s="1" t="s">
        <v>957</v>
      </c>
      <c r="AP174" s="1"/>
      <c r="AQ174" s="1" t="s">
        <v>639</v>
      </c>
      <c r="AR174" s="1" t="s">
        <v>27</v>
      </c>
      <c r="AS174" t="s">
        <v>639</v>
      </c>
      <c r="AT174" s="1" t="s">
        <v>27</v>
      </c>
      <c r="AU174" t="s">
        <v>639</v>
      </c>
      <c r="AV174">
        <v>60</v>
      </c>
      <c r="AW174" t="s">
        <v>639</v>
      </c>
      <c r="AX174">
        <v>25</v>
      </c>
      <c r="AY174" t="s">
        <v>639</v>
      </c>
      <c r="AZ174" s="1" t="s">
        <v>27</v>
      </c>
      <c r="BA174" t="s">
        <v>639</v>
      </c>
      <c r="BB174" s="1" t="s">
        <v>27</v>
      </c>
      <c r="BC174" t="s">
        <v>639</v>
      </c>
      <c r="BG174" s="1" t="s">
        <v>438</v>
      </c>
      <c r="BH174" s="5">
        <v>44691.664583333331</v>
      </c>
      <c r="BI174" s="1" t="s">
        <v>49</v>
      </c>
      <c r="BJ174" s="5">
        <v>44698.615277777775</v>
      </c>
      <c r="BK174" s="22">
        <f>COUNTIF(Reporte_Consolidación_2022___Copy[[#This Row],[Estado llamada]],"Realizada")</f>
        <v>1</v>
      </c>
      <c r="BL174" s="22">
        <f>COUNTIF(Reporte_Consolidación_2022___Copy[[#This Row],[Estado RID]],"Realizada")</f>
        <v>1</v>
      </c>
      <c r="BM174" s="22">
        <f>COUNTIF(Reporte_Consolidación_2022___Copy[[#This Row],[Estado Encuesta Directivos]],"Realizada")</f>
        <v>1</v>
      </c>
      <c r="BN174" s="22">
        <f>COUNTIF(Reporte_Consolidación_2022___Copy[[#This Row],[Estado PPT Programa Directivos]],"Realizada")</f>
        <v>1</v>
      </c>
      <c r="BO174" s="22">
        <f>COUNTIF(Reporte_Consolidación_2022___Copy[[#This Row],[Estado PPT Programa Docentes]],"Realizada")</f>
        <v>1</v>
      </c>
      <c r="BP174" s="22">
        <f>COUNTIF(Reporte_Consolidación_2022___Copy[[#This Row],[Estado Encuesta Docentes]],"Realizada")</f>
        <v>1</v>
      </c>
      <c r="BQ174" s="22">
        <f>COUNTIF(Reporte_Consolidación_2022___Copy[[#This Row],[Estado Taller PC Docentes]],"Realizada")</f>
        <v>1</v>
      </c>
      <c r="BR174" s="22">
        <f>COUNTIF(Reporte_Consolidación_2022___Copy[[#This Row],[Estado Encuesta Estudiantes]],"Realizada")</f>
        <v>1</v>
      </c>
      <c r="BS174" s="22">
        <f>COUNTIF(Reporte_Consolidación_2022___Copy[[#This Row],[Estado Infraestructura]],"Realizada")</f>
        <v>1</v>
      </c>
      <c r="BT174" s="22">
        <f>COUNTIF(Reporte_Consolidación_2022___Copy[[#This Row],[Estado Entrevista Líder Área Informática]],"Realizada")</f>
        <v>1</v>
      </c>
      <c r="BU174" s="22">
        <f>IF(Reporte_Consolidación_2022___Copy[[#This Row],[Estado Obs Aula]]="Realizada",1,IF(Reporte_Consolidación_2022___Copy[[#This Row],[Estado Obs Aula]]="NO aplica fichas",1,0))</f>
        <v>1</v>
      </c>
      <c r="BV174" s="22">
        <f>COUNTIF(Reporte_Consolidación_2022___Copy[[#This Row],[Estado Recolección Documental]],"Realizada")</f>
        <v>1</v>
      </c>
      <c r="BX174" s="7">
        <f>COUNTIF(Reporte_Consolidación_2022___Copy[[#This Row],[Nombre Coordinadora]:[Estado Recolección Documental]],"Realizada")</f>
        <v>12</v>
      </c>
      <c r="BY174" s="9">
        <f t="shared" si="2"/>
        <v>1</v>
      </c>
      <c r="BZ174" s="7">
        <f>IF(Reporte_Consolidación_2022___Copy[[#This Row],[Fecha Visita Día 1]]&gt;=DATE(2022,6,22),1,IF(Reporte_Consolidación_2022___Copy[[#This Row],[Fecha Visita Día 1]]="",2,0))</f>
        <v>0</v>
      </c>
      <c r="CA174" s="7">
        <f>IF(Reporte_Consolidación_2022___Copy[[#This Row],[Fecha Visita Día 2]]&gt;=DATE(2022,6,22),1,IF(Reporte_Consolidación_2022___Copy[[#This Row],[Fecha Visita Día 2]]="",2,0))</f>
        <v>0</v>
      </c>
    </row>
    <row r="175" spans="1:79" x14ac:dyDescent="0.2">
      <c r="A175" s="1" t="s">
        <v>681</v>
      </c>
      <c r="B175" s="1" t="s">
        <v>49</v>
      </c>
      <c r="C175" s="1" t="s">
        <v>432</v>
      </c>
      <c r="D175" s="1" t="s">
        <v>433</v>
      </c>
      <c r="E175" s="1" t="s">
        <v>434</v>
      </c>
      <c r="F175" s="1" t="s">
        <v>443</v>
      </c>
      <c r="G175" s="6">
        <v>144430001550</v>
      </c>
      <c r="H175">
        <v>97</v>
      </c>
      <c r="I175" s="4">
        <v>44659</v>
      </c>
      <c r="J175" s="5">
        <v>0.61458333333333326</v>
      </c>
      <c r="K175" s="1" t="s">
        <v>0</v>
      </c>
      <c r="L175" s="1" t="s">
        <v>436</v>
      </c>
      <c r="M175" s="4">
        <v>44678</v>
      </c>
      <c r="N175" s="4">
        <v>44679</v>
      </c>
      <c r="O175" s="1"/>
      <c r="P175" s="4">
        <v>44678</v>
      </c>
      <c r="Q175" s="1" t="s">
        <v>0</v>
      </c>
      <c r="R175" s="4">
        <v>44678</v>
      </c>
      <c r="S175" s="1" t="s">
        <v>0</v>
      </c>
      <c r="T175" s="4">
        <v>44678</v>
      </c>
      <c r="U175" s="1" t="s">
        <v>0</v>
      </c>
      <c r="V175" s="4">
        <v>44678</v>
      </c>
      <c r="W175" s="1" t="s">
        <v>0</v>
      </c>
      <c r="X175" s="4">
        <v>44678</v>
      </c>
      <c r="Y175" s="1" t="s">
        <v>0</v>
      </c>
      <c r="Z175" s="4">
        <v>44679</v>
      </c>
      <c r="AA175" s="1" t="s">
        <v>0</v>
      </c>
      <c r="AB175" s="4">
        <v>44678</v>
      </c>
      <c r="AC175" s="1" t="s">
        <v>0</v>
      </c>
      <c r="AD175" s="4">
        <v>44678</v>
      </c>
      <c r="AE175" s="1" t="s">
        <v>0</v>
      </c>
      <c r="AF175" s="4">
        <v>44678</v>
      </c>
      <c r="AG175" s="1" t="s">
        <v>0</v>
      </c>
      <c r="AH175" s="4">
        <v>44679</v>
      </c>
      <c r="AI175" s="1" t="s">
        <v>654</v>
      </c>
      <c r="AJ175" s="4">
        <v>44679</v>
      </c>
      <c r="AK175" s="1" t="s">
        <v>0</v>
      </c>
      <c r="AL175" s="1" t="s">
        <v>363</v>
      </c>
      <c r="AM175" s="1" t="s">
        <v>438</v>
      </c>
      <c r="AN175" s="5">
        <v>44683.396527777775</v>
      </c>
      <c r="AO175" s="1" t="s">
        <v>958</v>
      </c>
      <c r="AP175" s="1"/>
      <c r="AQ175" s="1" t="s">
        <v>639</v>
      </c>
      <c r="AR175" s="1" t="s">
        <v>27</v>
      </c>
      <c r="AS175" t="s">
        <v>639</v>
      </c>
      <c r="AT175" s="1" t="s">
        <v>27</v>
      </c>
      <c r="AU175" t="s">
        <v>639</v>
      </c>
      <c r="AV175">
        <v>65</v>
      </c>
      <c r="AW175" t="s">
        <v>639</v>
      </c>
      <c r="AX175">
        <v>14</v>
      </c>
      <c r="AY175" t="s">
        <v>639</v>
      </c>
      <c r="AZ175" s="1" t="s">
        <v>27</v>
      </c>
      <c r="BA175" t="s">
        <v>639</v>
      </c>
      <c r="BB175" s="1" t="s">
        <v>27</v>
      </c>
      <c r="BC175" t="s">
        <v>639</v>
      </c>
      <c r="BG175" s="1" t="s">
        <v>438</v>
      </c>
      <c r="BH175" s="5">
        <v>44718.509722222225</v>
      </c>
      <c r="BI175" s="1" t="s">
        <v>49</v>
      </c>
      <c r="BJ175" s="5">
        <v>44698.615277777775</v>
      </c>
      <c r="BK175" s="22">
        <f>COUNTIF(Reporte_Consolidación_2022___Copy[[#This Row],[Estado llamada]],"Realizada")</f>
        <v>1</v>
      </c>
      <c r="BL175" s="22">
        <f>COUNTIF(Reporte_Consolidación_2022___Copy[[#This Row],[Estado RID]],"Realizada")</f>
        <v>1</v>
      </c>
      <c r="BM175" s="22">
        <f>COUNTIF(Reporte_Consolidación_2022___Copy[[#This Row],[Estado Encuesta Directivos]],"Realizada")</f>
        <v>1</v>
      </c>
      <c r="BN175" s="22">
        <f>COUNTIF(Reporte_Consolidación_2022___Copy[[#This Row],[Estado PPT Programa Directivos]],"Realizada")</f>
        <v>1</v>
      </c>
      <c r="BO175" s="22">
        <f>COUNTIF(Reporte_Consolidación_2022___Copy[[#This Row],[Estado PPT Programa Docentes]],"Realizada")</f>
        <v>1</v>
      </c>
      <c r="BP175" s="22">
        <f>COUNTIF(Reporte_Consolidación_2022___Copy[[#This Row],[Estado Encuesta Docentes]],"Realizada")</f>
        <v>1</v>
      </c>
      <c r="BQ175" s="22">
        <f>COUNTIF(Reporte_Consolidación_2022___Copy[[#This Row],[Estado Taller PC Docentes]],"Realizada")</f>
        <v>1</v>
      </c>
      <c r="BR175" s="22">
        <f>COUNTIF(Reporte_Consolidación_2022___Copy[[#This Row],[Estado Encuesta Estudiantes]],"Realizada")</f>
        <v>1</v>
      </c>
      <c r="BS175" s="22">
        <f>COUNTIF(Reporte_Consolidación_2022___Copy[[#This Row],[Estado Infraestructura]],"Realizada")</f>
        <v>1</v>
      </c>
      <c r="BT175" s="22">
        <f>COUNTIF(Reporte_Consolidación_2022___Copy[[#This Row],[Estado Entrevista Líder Área Informática]],"Realizada")</f>
        <v>1</v>
      </c>
      <c r="BU175" s="22">
        <f>IF(Reporte_Consolidación_2022___Copy[[#This Row],[Estado Obs Aula]]="Realizada",1,IF(Reporte_Consolidación_2022___Copy[[#This Row],[Estado Obs Aula]]="NO aplica fichas",1,0))</f>
        <v>1</v>
      </c>
      <c r="BV175" s="22">
        <f>COUNTIF(Reporte_Consolidación_2022___Copy[[#This Row],[Estado Recolección Documental]],"Realizada")</f>
        <v>1</v>
      </c>
      <c r="BX175" s="7">
        <f>COUNTIF(Reporte_Consolidación_2022___Copy[[#This Row],[Nombre Coordinadora]:[Estado Recolección Documental]],"Realizada")</f>
        <v>11</v>
      </c>
      <c r="BY175" s="9">
        <f t="shared" si="2"/>
        <v>0.91666666666666663</v>
      </c>
      <c r="BZ175" s="7">
        <f>IF(Reporte_Consolidación_2022___Copy[[#This Row],[Fecha Visita Día 1]]&gt;=DATE(2022,6,22),1,IF(Reporte_Consolidación_2022___Copy[[#This Row],[Fecha Visita Día 1]]="",2,0))</f>
        <v>0</v>
      </c>
      <c r="CA175" s="7">
        <f>IF(Reporte_Consolidación_2022___Copy[[#This Row],[Fecha Visita Día 2]]&gt;=DATE(2022,6,22),1,IF(Reporte_Consolidación_2022___Copy[[#This Row],[Fecha Visita Día 2]]="",2,0))</f>
        <v>0</v>
      </c>
    </row>
    <row r="176" spans="1:79" x14ac:dyDescent="0.2">
      <c r="A176" s="1" t="s">
        <v>681</v>
      </c>
      <c r="B176" s="1" t="s">
        <v>49</v>
      </c>
      <c r="C176" s="1" t="s">
        <v>432</v>
      </c>
      <c r="D176" s="1" t="s">
        <v>433</v>
      </c>
      <c r="E176" s="1" t="s">
        <v>434</v>
      </c>
      <c r="F176" s="1" t="s">
        <v>444</v>
      </c>
      <c r="G176" s="6">
        <v>244430000868</v>
      </c>
      <c r="H176">
        <v>98</v>
      </c>
      <c r="I176" s="4">
        <v>44659</v>
      </c>
      <c r="J176" s="5">
        <v>0.62083333333333335</v>
      </c>
      <c r="K176" s="1" t="s">
        <v>0</v>
      </c>
      <c r="L176" s="1" t="s">
        <v>436</v>
      </c>
      <c r="M176" s="4">
        <v>44672</v>
      </c>
      <c r="N176" s="4">
        <v>44673</v>
      </c>
      <c r="O176" s="1"/>
      <c r="P176" s="4">
        <v>44672</v>
      </c>
      <c r="Q176" s="1" t="s">
        <v>0</v>
      </c>
      <c r="R176" s="4">
        <v>44672</v>
      </c>
      <c r="S176" s="1" t="s">
        <v>0</v>
      </c>
      <c r="T176" s="4">
        <v>44672</v>
      </c>
      <c r="U176" s="1" t="s">
        <v>0</v>
      </c>
      <c r="V176" s="4">
        <v>44672</v>
      </c>
      <c r="W176" s="1" t="s">
        <v>0</v>
      </c>
      <c r="X176" s="4">
        <v>44672</v>
      </c>
      <c r="Y176" s="1" t="s">
        <v>0</v>
      </c>
      <c r="Z176" s="4">
        <v>44673</v>
      </c>
      <c r="AA176" s="1" t="s">
        <v>0</v>
      </c>
      <c r="AB176" s="4">
        <v>44672</v>
      </c>
      <c r="AC176" s="1" t="s">
        <v>0</v>
      </c>
      <c r="AD176" s="4">
        <v>44672</v>
      </c>
      <c r="AE176" s="1" t="s">
        <v>0</v>
      </c>
      <c r="AF176" s="4">
        <v>44672</v>
      </c>
      <c r="AG176" s="1" t="s">
        <v>0</v>
      </c>
      <c r="AH176" s="4">
        <v>44673</v>
      </c>
      <c r="AI176" s="1" t="s">
        <v>654</v>
      </c>
      <c r="AJ176" s="4">
        <v>44673</v>
      </c>
      <c r="AK176" s="1" t="s">
        <v>0</v>
      </c>
      <c r="AL176" s="1" t="s">
        <v>363</v>
      </c>
      <c r="AM176" s="1" t="s">
        <v>49</v>
      </c>
      <c r="AN176" s="5">
        <v>44680.851388888892</v>
      </c>
      <c r="AO176" s="1" t="s">
        <v>959</v>
      </c>
      <c r="AP176" s="1"/>
      <c r="AQ176" s="1" t="s">
        <v>639</v>
      </c>
      <c r="AR176" s="1" t="s">
        <v>27</v>
      </c>
      <c r="AS176" t="s">
        <v>639</v>
      </c>
      <c r="AT176" s="1" t="s">
        <v>27</v>
      </c>
      <c r="AU176" t="s">
        <v>639</v>
      </c>
      <c r="AV176">
        <v>35</v>
      </c>
      <c r="AW176" t="s">
        <v>639</v>
      </c>
      <c r="AX176">
        <v>21</v>
      </c>
      <c r="AY176" t="s">
        <v>639</v>
      </c>
      <c r="AZ176" s="1" t="s">
        <v>27</v>
      </c>
      <c r="BA176" t="s">
        <v>639</v>
      </c>
      <c r="BB176" s="1" t="s">
        <v>27</v>
      </c>
      <c r="BC176" t="s">
        <v>639</v>
      </c>
      <c r="BG176" s="1" t="s">
        <v>438</v>
      </c>
      <c r="BH176" s="5">
        <v>44691.663194444445</v>
      </c>
      <c r="BI176" s="1" t="s">
        <v>49</v>
      </c>
      <c r="BJ176" s="5">
        <v>44694.338194444441</v>
      </c>
      <c r="BK176" s="22">
        <f>COUNTIF(Reporte_Consolidación_2022___Copy[[#This Row],[Estado llamada]],"Realizada")</f>
        <v>1</v>
      </c>
      <c r="BL176" s="22">
        <f>COUNTIF(Reporte_Consolidación_2022___Copy[[#This Row],[Estado RID]],"Realizada")</f>
        <v>1</v>
      </c>
      <c r="BM176" s="22">
        <f>COUNTIF(Reporte_Consolidación_2022___Copy[[#This Row],[Estado Encuesta Directivos]],"Realizada")</f>
        <v>1</v>
      </c>
      <c r="BN176" s="22">
        <f>COUNTIF(Reporte_Consolidación_2022___Copy[[#This Row],[Estado PPT Programa Directivos]],"Realizada")</f>
        <v>1</v>
      </c>
      <c r="BO176" s="22">
        <f>COUNTIF(Reporte_Consolidación_2022___Copy[[#This Row],[Estado PPT Programa Docentes]],"Realizada")</f>
        <v>1</v>
      </c>
      <c r="BP176" s="22">
        <f>COUNTIF(Reporte_Consolidación_2022___Copy[[#This Row],[Estado Encuesta Docentes]],"Realizada")</f>
        <v>1</v>
      </c>
      <c r="BQ176" s="22">
        <f>COUNTIF(Reporte_Consolidación_2022___Copy[[#This Row],[Estado Taller PC Docentes]],"Realizada")</f>
        <v>1</v>
      </c>
      <c r="BR176" s="22">
        <f>COUNTIF(Reporte_Consolidación_2022___Copy[[#This Row],[Estado Encuesta Estudiantes]],"Realizada")</f>
        <v>1</v>
      </c>
      <c r="BS176" s="22">
        <f>COUNTIF(Reporte_Consolidación_2022___Copy[[#This Row],[Estado Infraestructura]],"Realizada")</f>
        <v>1</v>
      </c>
      <c r="BT176" s="22">
        <f>COUNTIF(Reporte_Consolidación_2022___Copy[[#This Row],[Estado Entrevista Líder Área Informática]],"Realizada")</f>
        <v>1</v>
      </c>
      <c r="BU176" s="22">
        <f>IF(Reporte_Consolidación_2022___Copy[[#This Row],[Estado Obs Aula]]="Realizada",1,IF(Reporte_Consolidación_2022___Copy[[#This Row],[Estado Obs Aula]]="NO aplica fichas",1,0))</f>
        <v>1</v>
      </c>
      <c r="BV176" s="22">
        <f>COUNTIF(Reporte_Consolidación_2022___Copy[[#This Row],[Estado Recolección Documental]],"Realizada")</f>
        <v>1</v>
      </c>
      <c r="BX176" s="7">
        <f>COUNTIF(Reporte_Consolidación_2022___Copy[[#This Row],[Nombre Coordinadora]:[Estado Recolección Documental]],"Realizada")</f>
        <v>11</v>
      </c>
      <c r="BY176" s="9">
        <f t="shared" si="2"/>
        <v>0.91666666666666663</v>
      </c>
      <c r="BZ176" s="7">
        <f>IF(Reporte_Consolidación_2022___Copy[[#This Row],[Fecha Visita Día 1]]&gt;=DATE(2022,6,22),1,IF(Reporte_Consolidación_2022___Copy[[#This Row],[Fecha Visita Día 1]]="",2,0))</f>
        <v>0</v>
      </c>
      <c r="CA176" s="7">
        <f>IF(Reporte_Consolidación_2022___Copy[[#This Row],[Fecha Visita Día 2]]&gt;=DATE(2022,6,22),1,IF(Reporte_Consolidación_2022___Copy[[#This Row],[Fecha Visita Día 2]]="",2,0))</f>
        <v>0</v>
      </c>
    </row>
    <row r="177" spans="1:79" x14ac:dyDescent="0.2">
      <c r="A177" s="1" t="s">
        <v>681</v>
      </c>
      <c r="B177" s="1" t="s">
        <v>49</v>
      </c>
      <c r="C177" s="1" t="s">
        <v>445</v>
      </c>
      <c r="D177" s="1" t="s">
        <v>411</v>
      </c>
      <c r="E177" s="1" t="s">
        <v>412</v>
      </c>
      <c r="F177" s="1" t="s">
        <v>446</v>
      </c>
      <c r="G177" s="6">
        <v>123001005647</v>
      </c>
      <c r="H177">
        <v>113</v>
      </c>
      <c r="I177" s="4">
        <v>44669</v>
      </c>
      <c r="J177" s="5">
        <v>0.6875</v>
      </c>
      <c r="K177" s="1" t="s">
        <v>0</v>
      </c>
      <c r="L177" s="1" t="s">
        <v>447</v>
      </c>
      <c r="M177" s="4">
        <v>44698</v>
      </c>
      <c r="N177" s="4">
        <v>44699</v>
      </c>
      <c r="O177" s="1" t="s">
        <v>1017</v>
      </c>
      <c r="P177" s="4">
        <v>44686</v>
      </c>
      <c r="Q177" s="1" t="s">
        <v>0</v>
      </c>
      <c r="R177" s="4">
        <v>44686</v>
      </c>
      <c r="S177" s="1" t="s">
        <v>0</v>
      </c>
      <c r="T177" s="4">
        <v>44698</v>
      </c>
      <c r="U177" s="1" t="s">
        <v>0</v>
      </c>
      <c r="V177" s="4">
        <v>44698</v>
      </c>
      <c r="W177" s="1" t="s">
        <v>0</v>
      </c>
      <c r="X177" s="4">
        <v>44686</v>
      </c>
      <c r="Y177" s="1" t="s">
        <v>0</v>
      </c>
      <c r="Z177" s="4">
        <v>44699</v>
      </c>
      <c r="AA177" s="1" t="s">
        <v>0</v>
      </c>
      <c r="AB177" s="4">
        <v>44698</v>
      </c>
      <c r="AC177" s="1" t="s">
        <v>0</v>
      </c>
      <c r="AD177" s="4">
        <v>44686</v>
      </c>
      <c r="AE177" s="1" t="s">
        <v>0</v>
      </c>
      <c r="AF177" s="4">
        <v>44698</v>
      </c>
      <c r="AG177" s="1" t="s">
        <v>0</v>
      </c>
      <c r="AH177" s="4"/>
      <c r="AI177" s="1" t="s">
        <v>654</v>
      </c>
      <c r="AJ177" s="4">
        <v>44699</v>
      </c>
      <c r="AK177" s="1" t="s">
        <v>0</v>
      </c>
      <c r="AL177" s="1" t="s">
        <v>363</v>
      </c>
      <c r="AM177" s="1" t="s">
        <v>445</v>
      </c>
      <c r="AN177" s="5">
        <v>44704.40902777778</v>
      </c>
      <c r="AO177" s="1" t="s">
        <v>448</v>
      </c>
      <c r="AP177" s="1"/>
      <c r="AQ177" s="1" t="s">
        <v>639</v>
      </c>
      <c r="AR177" s="1" t="s">
        <v>27</v>
      </c>
      <c r="AS177" t="s">
        <v>639</v>
      </c>
      <c r="AT177" s="1" t="s">
        <v>27</v>
      </c>
      <c r="AU177" t="s">
        <v>639</v>
      </c>
      <c r="AV177">
        <v>58</v>
      </c>
      <c r="AW177" t="s">
        <v>639</v>
      </c>
      <c r="AX177">
        <v>22</v>
      </c>
      <c r="AY177" t="s">
        <v>639</v>
      </c>
      <c r="AZ177" s="1" t="s">
        <v>27</v>
      </c>
      <c r="BA177" t="s">
        <v>639</v>
      </c>
      <c r="BB177" s="1" t="s">
        <v>27</v>
      </c>
      <c r="BC177" t="s">
        <v>639</v>
      </c>
      <c r="BG177" s="1" t="s">
        <v>445</v>
      </c>
      <c r="BH177" s="5">
        <v>44722.48541666667</v>
      </c>
      <c r="BI177" s="1" t="s">
        <v>49</v>
      </c>
      <c r="BJ177" s="5">
        <v>44708.784722222219</v>
      </c>
      <c r="BK177" s="22">
        <f>COUNTIF(Reporte_Consolidación_2022___Copy[[#This Row],[Estado llamada]],"Realizada")</f>
        <v>1</v>
      </c>
      <c r="BL177" s="22">
        <f>COUNTIF(Reporte_Consolidación_2022___Copy[[#This Row],[Estado RID]],"Realizada")</f>
        <v>1</v>
      </c>
      <c r="BM177" s="22">
        <f>COUNTIF(Reporte_Consolidación_2022___Copy[[#This Row],[Estado Encuesta Directivos]],"Realizada")</f>
        <v>1</v>
      </c>
      <c r="BN177" s="22">
        <f>COUNTIF(Reporte_Consolidación_2022___Copy[[#This Row],[Estado PPT Programa Directivos]],"Realizada")</f>
        <v>1</v>
      </c>
      <c r="BO177" s="22">
        <f>COUNTIF(Reporte_Consolidación_2022___Copy[[#This Row],[Estado PPT Programa Docentes]],"Realizada")</f>
        <v>1</v>
      </c>
      <c r="BP177" s="22">
        <f>COUNTIF(Reporte_Consolidación_2022___Copy[[#This Row],[Estado Encuesta Docentes]],"Realizada")</f>
        <v>1</v>
      </c>
      <c r="BQ177" s="22">
        <f>COUNTIF(Reporte_Consolidación_2022___Copy[[#This Row],[Estado Taller PC Docentes]],"Realizada")</f>
        <v>1</v>
      </c>
      <c r="BR177" s="22">
        <f>COUNTIF(Reporte_Consolidación_2022___Copy[[#This Row],[Estado Encuesta Estudiantes]],"Realizada")</f>
        <v>1</v>
      </c>
      <c r="BS177" s="22">
        <f>COUNTIF(Reporte_Consolidación_2022___Copy[[#This Row],[Estado Infraestructura]],"Realizada")</f>
        <v>1</v>
      </c>
      <c r="BT177" s="22">
        <f>COUNTIF(Reporte_Consolidación_2022___Copy[[#This Row],[Estado Entrevista Líder Área Informática]],"Realizada")</f>
        <v>1</v>
      </c>
      <c r="BU177" s="22">
        <f>IF(Reporte_Consolidación_2022___Copy[[#This Row],[Estado Obs Aula]]="Realizada",1,IF(Reporte_Consolidación_2022___Copy[[#This Row],[Estado Obs Aula]]="NO aplica fichas",1,0))</f>
        <v>1</v>
      </c>
      <c r="BV177" s="22">
        <f>COUNTIF(Reporte_Consolidación_2022___Copy[[#This Row],[Estado Recolección Documental]],"Realizada")</f>
        <v>1</v>
      </c>
      <c r="BX177" s="7">
        <f>COUNTIF(Reporte_Consolidación_2022___Copy[[#This Row],[Nombre Coordinadora]:[Estado Recolección Documental]],"Realizada")</f>
        <v>11</v>
      </c>
      <c r="BY177" s="9">
        <f t="shared" si="2"/>
        <v>0.91666666666666663</v>
      </c>
      <c r="BZ177" s="7">
        <f>IF(Reporte_Consolidación_2022___Copy[[#This Row],[Fecha Visita Día 1]]&gt;=DATE(2022,6,22),1,IF(Reporte_Consolidación_2022___Copy[[#This Row],[Fecha Visita Día 1]]="",2,0))</f>
        <v>0</v>
      </c>
      <c r="CA177" s="7">
        <f>IF(Reporte_Consolidación_2022___Copy[[#This Row],[Fecha Visita Día 2]]&gt;=DATE(2022,6,22),1,IF(Reporte_Consolidación_2022___Copy[[#This Row],[Fecha Visita Día 2]]="",2,0))</f>
        <v>0</v>
      </c>
    </row>
    <row r="178" spans="1:79" x14ac:dyDescent="0.2">
      <c r="A178" s="1" t="s">
        <v>681</v>
      </c>
      <c r="B178" s="1" t="s">
        <v>49</v>
      </c>
      <c r="C178" s="1" t="s">
        <v>445</v>
      </c>
      <c r="D178" s="1" t="s">
        <v>411</v>
      </c>
      <c r="E178" s="1" t="s">
        <v>412</v>
      </c>
      <c r="F178" s="1" t="s">
        <v>449</v>
      </c>
      <c r="G178" s="6">
        <v>123001000157</v>
      </c>
      <c r="H178">
        <v>114</v>
      </c>
      <c r="I178" s="4">
        <v>44662</v>
      </c>
      <c r="J178" s="5">
        <v>0.39583333333333326</v>
      </c>
      <c r="K178" s="1" t="s">
        <v>0</v>
      </c>
      <c r="L178" s="1" t="s">
        <v>447</v>
      </c>
      <c r="M178" s="4">
        <v>44678</v>
      </c>
      <c r="N178" s="4">
        <v>44679</v>
      </c>
      <c r="O178" s="1" t="s">
        <v>960</v>
      </c>
      <c r="P178" s="4">
        <v>44678</v>
      </c>
      <c r="Q178" s="1" t="s">
        <v>0</v>
      </c>
      <c r="R178" s="4">
        <v>44678</v>
      </c>
      <c r="S178" s="1" t="s">
        <v>0</v>
      </c>
      <c r="T178" s="4">
        <v>44678</v>
      </c>
      <c r="U178" s="1" t="s">
        <v>0</v>
      </c>
      <c r="V178" s="4">
        <v>44678</v>
      </c>
      <c r="W178" s="1" t="s">
        <v>0</v>
      </c>
      <c r="X178" s="4">
        <v>44678</v>
      </c>
      <c r="Y178" s="1" t="s">
        <v>0</v>
      </c>
      <c r="Z178" s="4">
        <v>44678</v>
      </c>
      <c r="AA178" s="1" t="s">
        <v>0</v>
      </c>
      <c r="AB178" s="4">
        <v>44679</v>
      </c>
      <c r="AC178" s="1" t="s">
        <v>0</v>
      </c>
      <c r="AD178" s="4">
        <v>44678</v>
      </c>
      <c r="AE178" s="1" t="s">
        <v>0</v>
      </c>
      <c r="AF178" s="4">
        <v>44678</v>
      </c>
      <c r="AG178" s="1" t="s">
        <v>0</v>
      </c>
      <c r="AH178" s="4"/>
      <c r="AI178" s="1" t="s">
        <v>654</v>
      </c>
      <c r="AJ178" s="4">
        <v>44678</v>
      </c>
      <c r="AK178" s="1" t="s">
        <v>0</v>
      </c>
      <c r="AL178" s="1" t="s">
        <v>363</v>
      </c>
      <c r="AM178" s="1" t="s">
        <v>445</v>
      </c>
      <c r="AN178" s="5">
        <v>44691.712500000001</v>
      </c>
      <c r="AO178" s="1" t="s">
        <v>450</v>
      </c>
      <c r="AP178" s="1"/>
      <c r="AQ178" s="1" t="s">
        <v>639</v>
      </c>
      <c r="AR178" s="1" t="s">
        <v>27</v>
      </c>
      <c r="AS178" t="s">
        <v>639</v>
      </c>
      <c r="AT178" s="1" t="s">
        <v>27</v>
      </c>
      <c r="AU178" t="s">
        <v>639</v>
      </c>
      <c r="AV178">
        <v>55</v>
      </c>
      <c r="AW178" t="s">
        <v>639</v>
      </c>
      <c r="AX178">
        <v>22</v>
      </c>
      <c r="AY178" t="s">
        <v>639</v>
      </c>
      <c r="AZ178" s="1" t="s">
        <v>27</v>
      </c>
      <c r="BA178" t="s">
        <v>639</v>
      </c>
      <c r="BB178" s="1" t="s">
        <v>27</v>
      </c>
      <c r="BC178" t="s">
        <v>639</v>
      </c>
      <c r="BG178" s="1" t="s">
        <v>445</v>
      </c>
      <c r="BH178" s="5">
        <v>44691.76666666667</v>
      </c>
      <c r="BI178" s="1" t="s">
        <v>49</v>
      </c>
      <c r="BJ178" s="5">
        <v>44698.611111111109</v>
      </c>
      <c r="BK178" s="22">
        <f>COUNTIF(Reporte_Consolidación_2022___Copy[[#This Row],[Estado llamada]],"Realizada")</f>
        <v>1</v>
      </c>
      <c r="BL178" s="22">
        <f>COUNTIF(Reporte_Consolidación_2022___Copy[[#This Row],[Estado RID]],"Realizada")</f>
        <v>1</v>
      </c>
      <c r="BM178" s="22">
        <f>COUNTIF(Reporte_Consolidación_2022___Copy[[#This Row],[Estado Encuesta Directivos]],"Realizada")</f>
        <v>1</v>
      </c>
      <c r="BN178" s="22">
        <f>COUNTIF(Reporte_Consolidación_2022___Copy[[#This Row],[Estado PPT Programa Directivos]],"Realizada")</f>
        <v>1</v>
      </c>
      <c r="BO178" s="22">
        <f>COUNTIF(Reporte_Consolidación_2022___Copy[[#This Row],[Estado PPT Programa Docentes]],"Realizada")</f>
        <v>1</v>
      </c>
      <c r="BP178" s="22">
        <f>COUNTIF(Reporte_Consolidación_2022___Copy[[#This Row],[Estado Encuesta Docentes]],"Realizada")</f>
        <v>1</v>
      </c>
      <c r="BQ178" s="22">
        <f>COUNTIF(Reporte_Consolidación_2022___Copy[[#This Row],[Estado Taller PC Docentes]],"Realizada")</f>
        <v>1</v>
      </c>
      <c r="BR178" s="22">
        <f>COUNTIF(Reporte_Consolidación_2022___Copy[[#This Row],[Estado Encuesta Estudiantes]],"Realizada")</f>
        <v>1</v>
      </c>
      <c r="BS178" s="22">
        <f>COUNTIF(Reporte_Consolidación_2022___Copy[[#This Row],[Estado Infraestructura]],"Realizada")</f>
        <v>1</v>
      </c>
      <c r="BT178" s="22">
        <f>COUNTIF(Reporte_Consolidación_2022___Copy[[#This Row],[Estado Entrevista Líder Área Informática]],"Realizada")</f>
        <v>1</v>
      </c>
      <c r="BU178" s="22">
        <f>IF(Reporte_Consolidación_2022___Copy[[#This Row],[Estado Obs Aula]]="Realizada",1,IF(Reporte_Consolidación_2022___Copy[[#This Row],[Estado Obs Aula]]="NO aplica fichas",1,0))</f>
        <v>1</v>
      </c>
      <c r="BV178" s="22">
        <f>COUNTIF(Reporte_Consolidación_2022___Copy[[#This Row],[Estado Recolección Documental]],"Realizada")</f>
        <v>1</v>
      </c>
      <c r="BX178" s="7">
        <f>COUNTIF(Reporte_Consolidación_2022___Copy[[#This Row],[Nombre Coordinadora]:[Estado Recolección Documental]],"Realizada")</f>
        <v>11</v>
      </c>
      <c r="BY178" s="9">
        <f t="shared" si="2"/>
        <v>0.91666666666666663</v>
      </c>
      <c r="BZ178" s="7">
        <f>IF(Reporte_Consolidación_2022___Copy[[#This Row],[Fecha Visita Día 1]]&gt;=DATE(2022,6,22),1,IF(Reporte_Consolidación_2022___Copy[[#This Row],[Fecha Visita Día 1]]="",2,0))</f>
        <v>0</v>
      </c>
      <c r="CA178" s="7">
        <f>IF(Reporte_Consolidación_2022___Copy[[#This Row],[Fecha Visita Día 2]]&gt;=DATE(2022,6,22),1,IF(Reporte_Consolidación_2022___Copy[[#This Row],[Fecha Visita Día 2]]="",2,0))</f>
        <v>0</v>
      </c>
    </row>
    <row r="179" spans="1:79" x14ac:dyDescent="0.2">
      <c r="A179" s="1" t="s">
        <v>681</v>
      </c>
      <c r="B179" s="1" t="s">
        <v>49</v>
      </c>
      <c r="C179" s="1" t="s">
        <v>445</v>
      </c>
      <c r="D179" s="1" t="s">
        <v>411</v>
      </c>
      <c r="E179" s="1" t="s">
        <v>412</v>
      </c>
      <c r="F179" s="1" t="s">
        <v>451</v>
      </c>
      <c r="G179" s="6">
        <v>123001007186</v>
      </c>
      <c r="H179">
        <v>115</v>
      </c>
      <c r="I179" s="4">
        <v>44669</v>
      </c>
      <c r="J179" s="5">
        <v>0.64583333333333326</v>
      </c>
      <c r="K179" s="1" t="s">
        <v>0</v>
      </c>
      <c r="L179" s="1" t="s">
        <v>452</v>
      </c>
      <c r="M179" s="4">
        <v>44692</v>
      </c>
      <c r="N179" s="4">
        <v>44693</v>
      </c>
      <c r="O179" s="1" t="s">
        <v>1018</v>
      </c>
      <c r="P179" s="4">
        <v>44692</v>
      </c>
      <c r="Q179" s="1" t="s">
        <v>0</v>
      </c>
      <c r="R179" s="4">
        <v>44692</v>
      </c>
      <c r="S179" s="1" t="s">
        <v>0</v>
      </c>
      <c r="T179" s="4">
        <v>44692</v>
      </c>
      <c r="U179" s="1" t="s">
        <v>0</v>
      </c>
      <c r="V179" s="4">
        <v>44693</v>
      </c>
      <c r="W179" s="1" t="s">
        <v>0</v>
      </c>
      <c r="X179" s="4">
        <v>44693</v>
      </c>
      <c r="Y179" s="1" t="s">
        <v>0</v>
      </c>
      <c r="Z179" s="4">
        <v>44693</v>
      </c>
      <c r="AA179" s="1" t="s">
        <v>0</v>
      </c>
      <c r="AB179" s="4">
        <v>44692</v>
      </c>
      <c r="AC179" s="1" t="s">
        <v>0</v>
      </c>
      <c r="AD179" s="4">
        <v>44692</v>
      </c>
      <c r="AE179" s="1" t="s">
        <v>0</v>
      </c>
      <c r="AF179" s="4">
        <v>44693</v>
      </c>
      <c r="AG179" s="1" t="s">
        <v>0</v>
      </c>
      <c r="AH179" s="4"/>
      <c r="AI179" s="1" t="s">
        <v>654</v>
      </c>
      <c r="AJ179" s="4">
        <v>44693</v>
      </c>
      <c r="AK179" s="1" t="s">
        <v>0</v>
      </c>
      <c r="AL179" s="1" t="s">
        <v>363</v>
      </c>
      <c r="AM179" s="1" t="s">
        <v>445</v>
      </c>
      <c r="AN179" s="5">
        <v>44695.397222222222</v>
      </c>
      <c r="AO179" s="1" t="s">
        <v>453</v>
      </c>
      <c r="AP179" s="1"/>
      <c r="AQ179" s="1" t="s">
        <v>639</v>
      </c>
      <c r="AR179" s="1" t="s">
        <v>27</v>
      </c>
      <c r="AS179" t="s">
        <v>639</v>
      </c>
      <c r="AT179" s="1" t="s">
        <v>27</v>
      </c>
      <c r="AU179" t="s">
        <v>639</v>
      </c>
      <c r="AV179">
        <v>72</v>
      </c>
      <c r="AW179" t="s">
        <v>639</v>
      </c>
      <c r="AX179">
        <v>72</v>
      </c>
      <c r="AY179" t="s">
        <v>639</v>
      </c>
      <c r="AZ179" s="1" t="s">
        <v>27</v>
      </c>
      <c r="BA179" t="s">
        <v>639</v>
      </c>
      <c r="BB179" s="1" t="s">
        <v>27</v>
      </c>
      <c r="BC179" t="s">
        <v>639</v>
      </c>
      <c r="BG179" s="1" t="s">
        <v>445</v>
      </c>
      <c r="BH179" s="5">
        <v>44695.399305555555</v>
      </c>
      <c r="BI179" s="1" t="s">
        <v>49</v>
      </c>
      <c r="BJ179" s="5">
        <v>44698.611111111109</v>
      </c>
      <c r="BK179" s="22">
        <f>COUNTIF(Reporte_Consolidación_2022___Copy[[#This Row],[Estado llamada]],"Realizada")</f>
        <v>1</v>
      </c>
      <c r="BL179" s="22">
        <f>COUNTIF(Reporte_Consolidación_2022___Copy[[#This Row],[Estado RID]],"Realizada")</f>
        <v>1</v>
      </c>
      <c r="BM179" s="22">
        <f>COUNTIF(Reporte_Consolidación_2022___Copy[[#This Row],[Estado Encuesta Directivos]],"Realizada")</f>
        <v>1</v>
      </c>
      <c r="BN179" s="22">
        <f>COUNTIF(Reporte_Consolidación_2022___Copy[[#This Row],[Estado PPT Programa Directivos]],"Realizada")</f>
        <v>1</v>
      </c>
      <c r="BO179" s="22">
        <f>COUNTIF(Reporte_Consolidación_2022___Copy[[#This Row],[Estado PPT Programa Docentes]],"Realizada")</f>
        <v>1</v>
      </c>
      <c r="BP179" s="22">
        <f>COUNTIF(Reporte_Consolidación_2022___Copy[[#This Row],[Estado Encuesta Docentes]],"Realizada")</f>
        <v>1</v>
      </c>
      <c r="BQ179" s="22">
        <f>COUNTIF(Reporte_Consolidación_2022___Copy[[#This Row],[Estado Taller PC Docentes]],"Realizada")</f>
        <v>1</v>
      </c>
      <c r="BR179" s="22">
        <f>COUNTIF(Reporte_Consolidación_2022___Copy[[#This Row],[Estado Encuesta Estudiantes]],"Realizada")</f>
        <v>1</v>
      </c>
      <c r="BS179" s="22">
        <f>COUNTIF(Reporte_Consolidación_2022___Copy[[#This Row],[Estado Infraestructura]],"Realizada")</f>
        <v>1</v>
      </c>
      <c r="BT179" s="22">
        <f>COUNTIF(Reporte_Consolidación_2022___Copy[[#This Row],[Estado Entrevista Líder Área Informática]],"Realizada")</f>
        <v>1</v>
      </c>
      <c r="BU179" s="22">
        <f>IF(Reporte_Consolidación_2022___Copy[[#This Row],[Estado Obs Aula]]="Realizada",1,IF(Reporte_Consolidación_2022___Copy[[#This Row],[Estado Obs Aula]]="NO aplica fichas",1,0))</f>
        <v>1</v>
      </c>
      <c r="BV179" s="22">
        <f>COUNTIF(Reporte_Consolidación_2022___Copy[[#This Row],[Estado Recolección Documental]],"Realizada")</f>
        <v>1</v>
      </c>
      <c r="BX179" s="7">
        <f>COUNTIF(Reporte_Consolidación_2022___Copy[[#This Row],[Nombre Coordinadora]:[Estado Recolección Documental]],"Realizada")</f>
        <v>11</v>
      </c>
      <c r="BY179" s="9">
        <f t="shared" si="2"/>
        <v>0.91666666666666663</v>
      </c>
      <c r="BZ179" s="7">
        <f>IF(Reporte_Consolidación_2022___Copy[[#This Row],[Fecha Visita Día 1]]&gt;=DATE(2022,6,22),1,IF(Reporte_Consolidación_2022___Copy[[#This Row],[Fecha Visita Día 1]]="",2,0))</f>
        <v>0</v>
      </c>
      <c r="CA179" s="7">
        <f>IF(Reporte_Consolidación_2022___Copy[[#This Row],[Fecha Visita Día 2]]&gt;=DATE(2022,6,22),1,IF(Reporte_Consolidación_2022___Copy[[#This Row],[Fecha Visita Día 2]]="",2,0))</f>
        <v>0</v>
      </c>
    </row>
    <row r="180" spans="1:79" x14ac:dyDescent="0.2">
      <c r="A180" s="1" t="s">
        <v>681</v>
      </c>
      <c r="B180" s="1" t="s">
        <v>49</v>
      </c>
      <c r="C180" s="1" t="s">
        <v>445</v>
      </c>
      <c r="D180" s="1" t="s">
        <v>411</v>
      </c>
      <c r="E180" s="1" t="s">
        <v>412</v>
      </c>
      <c r="F180" s="1" t="s">
        <v>454</v>
      </c>
      <c r="G180" s="6">
        <v>123001001838</v>
      </c>
      <c r="H180">
        <v>116</v>
      </c>
      <c r="I180" s="4">
        <v>44663</v>
      </c>
      <c r="J180" s="5">
        <v>0.6875</v>
      </c>
      <c r="K180" s="1" t="s">
        <v>0</v>
      </c>
      <c r="L180" s="1" t="s">
        <v>447</v>
      </c>
      <c r="M180" s="4">
        <v>44680</v>
      </c>
      <c r="N180" s="4">
        <v>44683</v>
      </c>
      <c r="O180" s="1" t="s">
        <v>698</v>
      </c>
      <c r="P180" s="4">
        <v>44680</v>
      </c>
      <c r="Q180" s="1" t="s">
        <v>0</v>
      </c>
      <c r="R180" s="4">
        <v>44680</v>
      </c>
      <c r="S180" s="1" t="s">
        <v>0</v>
      </c>
      <c r="T180" s="4">
        <v>44680</v>
      </c>
      <c r="U180" s="1" t="s">
        <v>0</v>
      </c>
      <c r="V180" s="4">
        <v>44683</v>
      </c>
      <c r="W180" s="1" t="s">
        <v>0</v>
      </c>
      <c r="X180" s="4">
        <v>44683</v>
      </c>
      <c r="Y180" s="1" t="s">
        <v>0</v>
      </c>
      <c r="Z180" s="4">
        <v>44683</v>
      </c>
      <c r="AA180" s="1" t="s">
        <v>0</v>
      </c>
      <c r="AB180" s="4">
        <v>44680</v>
      </c>
      <c r="AC180" s="1" t="s">
        <v>0</v>
      </c>
      <c r="AD180" s="4">
        <v>44680</v>
      </c>
      <c r="AE180" s="1" t="s">
        <v>0</v>
      </c>
      <c r="AF180" s="4">
        <v>44680</v>
      </c>
      <c r="AG180" s="1" t="s">
        <v>0</v>
      </c>
      <c r="AH180" s="4"/>
      <c r="AI180" s="1" t="s">
        <v>654</v>
      </c>
      <c r="AJ180" s="4">
        <v>44683</v>
      </c>
      <c r="AK180" s="1" t="s">
        <v>0</v>
      </c>
      <c r="AL180" s="1" t="s">
        <v>363</v>
      </c>
      <c r="AM180" s="1" t="s">
        <v>445</v>
      </c>
      <c r="AN180" s="5">
        <v>44683.682638888888</v>
      </c>
      <c r="AO180" s="1" t="s">
        <v>455</v>
      </c>
      <c r="AP180" s="1"/>
      <c r="AQ180" s="1" t="s">
        <v>639</v>
      </c>
      <c r="AR180" s="1" t="s">
        <v>27</v>
      </c>
      <c r="AS180" t="s">
        <v>639</v>
      </c>
      <c r="AT180" s="1" t="s">
        <v>27</v>
      </c>
      <c r="AU180" t="s">
        <v>639</v>
      </c>
      <c r="AV180">
        <v>79</v>
      </c>
      <c r="AW180" t="s">
        <v>639</v>
      </c>
      <c r="AX180">
        <v>30</v>
      </c>
      <c r="AY180" t="s">
        <v>639</v>
      </c>
      <c r="AZ180" s="1" t="s">
        <v>27</v>
      </c>
      <c r="BA180" t="s">
        <v>639</v>
      </c>
      <c r="BB180" s="1" t="s">
        <v>27</v>
      </c>
      <c r="BC180" t="s">
        <v>639</v>
      </c>
      <c r="BG180" s="1" t="s">
        <v>445</v>
      </c>
      <c r="BH180" s="5">
        <v>44696.729166666664</v>
      </c>
      <c r="BI180" s="1" t="s">
        <v>49</v>
      </c>
      <c r="BJ180" s="5">
        <v>44698.611111111109</v>
      </c>
      <c r="BK180" s="22">
        <f>COUNTIF(Reporte_Consolidación_2022___Copy[[#This Row],[Estado llamada]],"Realizada")</f>
        <v>1</v>
      </c>
      <c r="BL180" s="22">
        <f>COUNTIF(Reporte_Consolidación_2022___Copy[[#This Row],[Estado RID]],"Realizada")</f>
        <v>1</v>
      </c>
      <c r="BM180" s="22">
        <f>COUNTIF(Reporte_Consolidación_2022___Copy[[#This Row],[Estado Encuesta Directivos]],"Realizada")</f>
        <v>1</v>
      </c>
      <c r="BN180" s="22">
        <f>COUNTIF(Reporte_Consolidación_2022___Copy[[#This Row],[Estado PPT Programa Directivos]],"Realizada")</f>
        <v>1</v>
      </c>
      <c r="BO180" s="22">
        <f>COUNTIF(Reporte_Consolidación_2022___Copy[[#This Row],[Estado PPT Programa Docentes]],"Realizada")</f>
        <v>1</v>
      </c>
      <c r="BP180" s="22">
        <f>COUNTIF(Reporte_Consolidación_2022___Copy[[#This Row],[Estado Encuesta Docentes]],"Realizada")</f>
        <v>1</v>
      </c>
      <c r="BQ180" s="22">
        <f>COUNTIF(Reporte_Consolidación_2022___Copy[[#This Row],[Estado Taller PC Docentes]],"Realizada")</f>
        <v>1</v>
      </c>
      <c r="BR180" s="22">
        <f>COUNTIF(Reporte_Consolidación_2022___Copy[[#This Row],[Estado Encuesta Estudiantes]],"Realizada")</f>
        <v>1</v>
      </c>
      <c r="BS180" s="22">
        <f>COUNTIF(Reporte_Consolidación_2022___Copy[[#This Row],[Estado Infraestructura]],"Realizada")</f>
        <v>1</v>
      </c>
      <c r="BT180" s="22">
        <f>COUNTIF(Reporte_Consolidación_2022___Copy[[#This Row],[Estado Entrevista Líder Área Informática]],"Realizada")</f>
        <v>1</v>
      </c>
      <c r="BU180" s="22">
        <f>IF(Reporte_Consolidación_2022___Copy[[#This Row],[Estado Obs Aula]]="Realizada",1,IF(Reporte_Consolidación_2022___Copy[[#This Row],[Estado Obs Aula]]="NO aplica fichas",1,0))</f>
        <v>1</v>
      </c>
      <c r="BV180" s="22">
        <f>COUNTIF(Reporte_Consolidación_2022___Copy[[#This Row],[Estado Recolección Documental]],"Realizada")</f>
        <v>1</v>
      </c>
      <c r="BX180" s="7">
        <f>COUNTIF(Reporte_Consolidación_2022___Copy[[#This Row],[Nombre Coordinadora]:[Estado Recolección Documental]],"Realizada")</f>
        <v>11</v>
      </c>
      <c r="BY180" s="9">
        <f t="shared" si="2"/>
        <v>0.91666666666666663</v>
      </c>
      <c r="BZ180" s="7">
        <f>IF(Reporte_Consolidación_2022___Copy[[#This Row],[Fecha Visita Día 1]]&gt;=DATE(2022,6,22),1,IF(Reporte_Consolidación_2022___Copy[[#This Row],[Fecha Visita Día 1]]="",2,0))</f>
        <v>0</v>
      </c>
      <c r="CA180" s="7">
        <f>IF(Reporte_Consolidación_2022___Copy[[#This Row],[Fecha Visita Día 2]]&gt;=DATE(2022,6,22),1,IF(Reporte_Consolidación_2022___Copy[[#This Row],[Fecha Visita Día 2]]="",2,0))</f>
        <v>0</v>
      </c>
    </row>
    <row r="181" spans="1:79" x14ac:dyDescent="0.2">
      <c r="A181" s="1" t="s">
        <v>681</v>
      </c>
      <c r="B181" s="1" t="s">
        <v>49</v>
      </c>
      <c r="C181" s="1" t="s">
        <v>445</v>
      </c>
      <c r="D181" s="1" t="s">
        <v>411</v>
      </c>
      <c r="E181" s="1" t="s">
        <v>412</v>
      </c>
      <c r="F181" s="1" t="s">
        <v>456</v>
      </c>
      <c r="G181" s="6">
        <v>123001006490</v>
      </c>
      <c r="H181">
        <v>117</v>
      </c>
      <c r="I181" s="4">
        <v>44662</v>
      </c>
      <c r="J181" s="5">
        <v>0.41666666666666674</v>
      </c>
      <c r="K181" s="1" t="s">
        <v>0</v>
      </c>
      <c r="L181" s="1" t="s">
        <v>457</v>
      </c>
      <c r="M181" s="4">
        <v>44684</v>
      </c>
      <c r="N181" s="4">
        <v>44685</v>
      </c>
      <c r="O181" s="1" t="s">
        <v>699</v>
      </c>
      <c r="P181" s="4">
        <v>44684</v>
      </c>
      <c r="Q181" s="1" t="s">
        <v>0</v>
      </c>
      <c r="R181" s="4">
        <v>44684</v>
      </c>
      <c r="S181" s="1" t="s">
        <v>0</v>
      </c>
      <c r="T181" s="4">
        <v>44684</v>
      </c>
      <c r="U181" s="1" t="s">
        <v>0</v>
      </c>
      <c r="V181" s="4">
        <v>44685</v>
      </c>
      <c r="W181" s="1" t="s">
        <v>0</v>
      </c>
      <c r="X181" s="4">
        <v>44685</v>
      </c>
      <c r="Y181" s="1" t="s">
        <v>0</v>
      </c>
      <c r="Z181" s="4">
        <v>44685</v>
      </c>
      <c r="AA181" s="1" t="s">
        <v>0</v>
      </c>
      <c r="AB181" s="4">
        <v>44684</v>
      </c>
      <c r="AC181" s="1" t="s">
        <v>0</v>
      </c>
      <c r="AD181" s="4">
        <v>44654</v>
      </c>
      <c r="AE181" s="1" t="s">
        <v>0</v>
      </c>
      <c r="AF181" s="4">
        <v>44684</v>
      </c>
      <c r="AG181" s="1" t="s">
        <v>0</v>
      </c>
      <c r="AH181" s="4"/>
      <c r="AI181" s="1" t="s">
        <v>654</v>
      </c>
      <c r="AJ181" s="4">
        <v>44685</v>
      </c>
      <c r="AK181" s="1" t="s">
        <v>0</v>
      </c>
      <c r="AL181" s="1" t="s">
        <v>363</v>
      </c>
      <c r="AM181" s="1" t="s">
        <v>445</v>
      </c>
      <c r="AN181" s="5">
        <v>44686.488888888889</v>
      </c>
      <c r="AO181" s="1" t="s">
        <v>458</v>
      </c>
      <c r="AP181" s="1"/>
      <c r="AQ181" s="1" t="s">
        <v>639</v>
      </c>
      <c r="AR181" s="1" t="s">
        <v>27</v>
      </c>
      <c r="AS181" t="s">
        <v>639</v>
      </c>
      <c r="AT181" s="1" t="s">
        <v>27</v>
      </c>
      <c r="AU181" t="s">
        <v>639</v>
      </c>
      <c r="AV181">
        <v>74</v>
      </c>
      <c r="AW181" t="s">
        <v>639</v>
      </c>
      <c r="AX181">
        <v>38</v>
      </c>
      <c r="AY181" t="s">
        <v>639</v>
      </c>
      <c r="AZ181" s="1" t="s">
        <v>27</v>
      </c>
      <c r="BA181" t="s">
        <v>639</v>
      </c>
      <c r="BB181" s="1" t="s">
        <v>27</v>
      </c>
      <c r="BC181" t="s">
        <v>639</v>
      </c>
      <c r="BG181" s="1" t="s">
        <v>445</v>
      </c>
      <c r="BH181" s="5">
        <v>44691.724999999999</v>
      </c>
      <c r="BI181" s="1" t="s">
        <v>49</v>
      </c>
      <c r="BJ181" s="5">
        <v>44694.582638888889</v>
      </c>
      <c r="BK181" s="22">
        <f>COUNTIF(Reporte_Consolidación_2022___Copy[[#This Row],[Estado llamada]],"Realizada")</f>
        <v>1</v>
      </c>
      <c r="BL181" s="22">
        <f>COUNTIF(Reporte_Consolidación_2022___Copy[[#This Row],[Estado RID]],"Realizada")</f>
        <v>1</v>
      </c>
      <c r="BM181" s="22">
        <f>COUNTIF(Reporte_Consolidación_2022___Copy[[#This Row],[Estado Encuesta Directivos]],"Realizada")</f>
        <v>1</v>
      </c>
      <c r="BN181" s="22">
        <f>COUNTIF(Reporte_Consolidación_2022___Copy[[#This Row],[Estado PPT Programa Directivos]],"Realizada")</f>
        <v>1</v>
      </c>
      <c r="BO181" s="22">
        <f>COUNTIF(Reporte_Consolidación_2022___Copy[[#This Row],[Estado PPT Programa Docentes]],"Realizada")</f>
        <v>1</v>
      </c>
      <c r="BP181" s="22">
        <f>COUNTIF(Reporte_Consolidación_2022___Copy[[#This Row],[Estado Encuesta Docentes]],"Realizada")</f>
        <v>1</v>
      </c>
      <c r="BQ181" s="22">
        <f>COUNTIF(Reporte_Consolidación_2022___Copy[[#This Row],[Estado Taller PC Docentes]],"Realizada")</f>
        <v>1</v>
      </c>
      <c r="BR181" s="22">
        <f>COUNTIF(Reporte_Consolidación_2022___Copy[[#This Row],[Estado Encuesta Estudiantes]],"Realizada")</f>
        <v>1</v>
      </c>
      <c r="BS181" s="22">
        <f>COUNTIF(Reporte_Consolidación_2022___Copy[[#This Row],[Estado Infraestructura]],"Realizada")</f>
        <v>1</v>
      </c>
      <c r="BT181" s="22">
        <f>COUNTIF(Reporte_Consolidación_2022___Copy[[#This Row],[Estado Entrevista Líder Área Informática]],"Realizada")</f>
        <v>1</v>
      </c>
      <c r="BU181" s="22">
        <f>IF(Reporte_Consolidación_2022___Copy[[#This Row],[Estado Obs Aula]]="Realizada",1,IF(Reporte_Consolidación_2022___Copy[[#This Row],[Estado Obs Aula]]="NO aplica fichas",1,0))</f>
        <v>1</v>
      </c>
      <c r="BV181" s="22">
        <f>COUNTIF(Reporte_Consolidación_2022___Copy[[#This Row],[Estado Recolección Documental]],"Realizada")</f>
        <v>1</v>
      </c>
      <c r="BX181" s="7">
        <f>COUNTIF(Reporte_Consolidación_2022___Copy[[#This Row],[Nombre Coordinadora]:[Estado Recolección Documental]],"Realizada")</f>
        <v>11</v>
      </c>
      <c r="BY181" s="9">
        <f t="shared" si="2"/>
        <v>0.91666666666666663</v>
      </c>
      <c r="BZ181" s="7">
        <f>IF(Reporte_Consolidación_2022___Copy[[#This Row],[Fecha Visita Día 1]]&gt;=DATE(2022,6,22),1,IF(Reporte_Consolidación_2022___Copy[[#This Row],[Fecha Visita Día 1]]="",2,0))</f>
        <v>0</v>
      </c>
      <c r="CA181" s="7">
        <f>IF(Reporte_Consolidación_2022___Copy[[#This Row],[Fecha Visita Día 2]]&gt;=DATE(2022,6,22),1,IF(Reporte_Consolidación_2022___Copy[[#This Row],[Fecha Visita Día 2]]="",2,0))</f>
        <v>0</v>
      </c>
    </row>
    <row r="182" spans="1:79" x14ac:dyDescent="0.2">
      <c r="A182" s="1" t="s">
        <v>681</v>
      </c>
      <c r="B182" s="1" t="s">
        <v>49</v>
      </c>
      <c r="C182" s="1" t="s">
        <v>445</v>
      </c>
      <c r="D182" s="1" t="s">
        <v>411</v>
      </c>
      <c r="E182" s="1" t="s">
        <v>412</v>
      </c>
      <c r="F182" s="1" t="s">
        <v>459</v>
      </c>
      <c r="G182" s="6">
        <v>223001007016</v>
      </c>
      <c r="H182">
        <v>118</v>
      </c>
      <c r="I182" s="4">
        <v>44669</v>
      </c>
      <c r="J182" s="5">
        <v>0.41666666666666674</v>
      </c>
      <c r="K182" s="1" t="s">
        <v>0</v>
      </c>
      <c r="L182" s="1" t="s">
        <v>452</v>
      </c>
      <c r="M182" s="4">
        <v>44690</v>
      </c>
      <c r="N182" s="4">
        <v>44691</v>
      </c>
      <c r="O182" s="1" t="s">
        <v>698</v>
      </c>
      <c r="P182" s="4">
        <v>44690</v>
      </c>
      <c r="Q182" s="1" t="s">
        <v>0</v>
      </c>
      <c r="R182" s="4">
        <v>44690</v>
      </c>
      <c r="S182" s="1" t="s">
        <v>0</v>
      </c>
      <c r="T182" s="4">
        <v>44690</v>
      </c>
      <c r="U182" s="1" t="s">
        <v>0</v>
      </c>
      <c r="V182" s="4">
        <v>44690</v>
      </c>
      <c r="W182" s="1" t="s">
        <v>0</v>
      </c>
      <c r="X182" s="4">
        <v>44690</v>
      </c>
      <c r="Y182" s="1" t="s">
        <v>0</v>
      </c>
      <c r="Z182" s="4">
        <v>44690</v>
      </c>
      <c r="AA182" s="1" t="s">
        <v>0</v>
      </c>
      <c r="AB182" s="4">
        <v>44691</v>
      </c>
      <c r="AC182" s="1" t="s">
        <v>0</v>
      </c>
      <c r="AD182" s="4">
        <v>44690</v>
      </c>
      <c r="AE182" s="1" t="s">
        <v>0</v>
      </c>
      <c r="AF182" s="4">
        <v>44691</v>
      </c>
      <c r="AG182" s="1" t="s">
        <v>0</v>
      </c>
      <c r="AH182" s="4">
        <v>44691</v>
      </c>
      <c r="AI182" s="1" t="s">
        <v>0</v>
      </c>
      <c r="AJ182" s="4">
        <v>44691</v>
      </c>
      <c r="AK182" s="1" t="s">
        <v>0</v>
      </c>
      <c r="AL182" s="1" t="s">
        <v>363</v>
      </c>
      <c r="AM182" s="1" t="s">
        <v>445</v>
      </c>
      <c r="AN182" s="5">
        <v>44693.990972222222</v>
      </c>
      <c r="AO182" s="1" t="s">
        <v>460</v>
      </c>
      <c r="AP182" s="1"/>
      <c r="AQ182" s="1" t="s">
        <v>639</v>
      </c>
      <c r="AR182" s="1" t="s">
        <v>27</v>
      </c>
      <c r="AS182" t="s">
        <v>639</v>
      </c>
      <c r="AT182" s="1" t="s">
        <v>27</v>
      </c>
      <c r="AU182" t="s">
        <v>639</v>
      </c>
      <c r="AV182">
        <v>48</v>
      </c>
      <c r="AW182" t="s">
        <v>639</v>
      </c>
      <c r="AX182">
        <v>24</v>
      </c>
      <c r="AY182" t="s">
        <v>639</v>
      </c>
      <c r="AZ182" s="1" t="s">
        <v>27</v>
      </c>
      <c r="BA182" t="s">
        <v>639</v>
      </c>
      <c r="BB182" s="1" t="s">
        <v>27</v>
      </c>
      <c r="BC182" t="s">
        <v>639</v>
      </c>
      <c r="BG182" s="1" t="s">
        <v>445</v>
      </c>
      <c r="BH182" s="5">
        <v>44695.842361111114</v>
      </c>
      <c r="BI182" s="1" t="s">
        <v>49</v>
      </c>
      <c r="BJ182" s="5">
        <v>44698.611111111109</v>
      </c>
      <c r="BK182" s="22">
        <f>COUNTIF(Reporte_Consolidación_2022___Copy[[#This Row],[Estado llamada]],"Realizada")</f>
        <v>1</v>
      </c>
      <c r="BL182" s="22">
        <f>COUNTIF(Reporte_Consolidación_2022___Copy[[#This Row],[Estado RID]],"Realizada")</f>
        <v>1</v>
      </c>
      <c r="BM182" s="22">
        <f>COUNTIF(Reporte_Consolidación_2022___Copy[[#This Row],[Estado Encuesta Directivos]],"Realizada")</f>
        <v>1</v>
      </c>
      <c r="BN182" s="22">
        <f>COUNTIF(Reporte_Consolidación_2022___Copy[[#This Row],[Estado PPT Programa Directivos]],"Realizada")</f>
        <v>1</v>
      </c>
      <c r="BO182" s="22">
        <f>COUNTIF(Reporte_Consolidación_2022___Copy[[#This Row],[Estado PPT Programa Docentes]],"Realizada")</f>
        <v>1</v>
      </c>
      <c r="BP182" s="22">
        <f>COUNTIF(Reporte_Consolidación_2022___Copy[[#This Row],[Estado Encuesta Docentes]],"Realizada")</f>
        <v>1</v>
      </c>
      <c r="BQ182" s="22">
        <f>COUNTIF(Reporte_Consolidación_2022___Copy[[#This Row],[Estado Taller PC Docentes]],"Realizada")</f>
        <v>1</v>
      </c>
      <c r="BR182" s="22">
        <f>COUNTIF(Reporte_Consolidación_2022___Copy[[#This Row],[Estado Encuesta Estudiantes]],"Realizada")</f>
        <v>1</v>
      </c>
      <c r="BS182" s="22">
        <f>COUNTIF(Reporte_Consolidación_2022___Copy[[#This Row],[Estado Infraestructura]],"Realizada")</f>
        <v>1</v>
      </c>
      <c r="BT182" s="22">
        <f>COUNTIF(Reporte_Consolidación_2022___Copy[[#This Row],[Estado Entrevista Líder Área Informática]],"Realizada")</f>
        <v>1</v>
      </c>
      <c r="BU182" s="22">
        <f>IF(Reporte_Consolidación_2022___Copy[[#This Row],[Estado Obs Aula]]="Realizada",1,IF(Reporte_Consolidación_2022___Copy[[#This Row],[Estado Obs Aula]]="NO aplica fichas",1,0))</f>
        <v>1</v>
      </c>
      <c r="BV182" s="22">
        <f>COUNTIF(Reporte_Consolidación_2022___Copy[[#This Row],[Estado Recolección Documental]],"Realizada")</f>
        <v>1</v>
      </c>
      <c r="BX182" s="7">
        <f>COUNTIF(Reporte_Consolidación_2022___Copy[[#This Row],[Nombre Coordinadora]:[Estado Recolección Documental]],"Realizada")</f>
        <v>12</v>
      </c>
      <c r="BY182" s="9">
        <f t="shared" si="2"/>
        <v>1</v>
      </c>
      <c r="BZ182" s="7">
        <f>IF(Reporte_Consolidación_2022___Copy[[#This Row],[Fecha Visita Día 1]]&gt;=DATE(2022,6,22),1,IF(Reporte_Consolidación_2022___Copy[[#This Row],[Fecha Visita Día 1]]="",2,0))</f>
        <v>0</v>
      </c>
      <c r="CA182" s="7">
        <f>IF(Reporte_Consolidación_2022___Copy[[#This Row],[Fecha Visita Día 2]]&gt;=DATE(2022,6,22),1,IF(Reporte_Consolidación_2022___Copy[[#This Row],[Fecha Visita Día 2]]="",2,0))</f>
        <v>0</v>
      </c>
    </row>
    <row r="183" spans="1:79" x14ac:dyDescent="0.2">
      <c r="A183" s="1" t="s">
        <v>681</v>
      </c>
      <c r="B183" s="1" t="s">
        <v>49</v>
      </c>
      <c r="C183" s="1" t="s">
        <v>445</v>
      </c>
      <c r="D183" s="1" t="s">
        <v>411</v>
      </c>
      <c r="E183" s="1" t="s">
        <v>412</v>
      </c>
      <c r="F183" s="1" t="s">
        <v>461</v>
      </c>
      <c r="G183" s="6">
        <v>123001800064</v>
      </c>
      <c r="H183">
        <v>119</v>
      </c>
      <c r="I183" s="4">
        <v>44662</v>
      </c>
      <c r="J183" s="5">
        <v>0.43055555555555558</v>
      </c>
      <c r="K183" s="1" t="s">
        <v>0</v>
      </c>
      <c r="L183" s="1" t="s">
        <v>462</v>
      </c>
      <c r="M183" s="4">
        <v>44676</v>
      </c>
      <c r="N183" s="4">
        <v>44677</v>
      </c>
      <c r="O183" s="1" t="s">
        <v>700</v>
      </c>
      <c r="P183" s="4">
        <v>44676</v>
      </c>
      <c r="Q183" s="1" t="s">
        <v>0</v>
      </c>
      <c r="R183" s="4">
        <v>44676</v>
      </c>
      <c r="S183" s="1" t="s">
        <v>0</v>
      </c>
      <c r="T183" s="4">
        <v>44676</v>
      </c>
      <c r="U183" s="1" t="s">
        <v>0</v>
      </c>
      <c r="V183" s="4">
        <v>44676</v>
      </c>
      <c r="W183" s="1" t="s">
        <v>0</v>
      </c>
      <c r="X183" s="4">
        <v>44676</v>
      </c>
      <c r="Y183" s="1" t="s">
        <v>0</v>
      </c>
      <c r="Z183" s="4">
        <v>44677</v>
      </c>
      <c r="AA183" s="1" t="s">
        <v>0</v>
      </c>
      <c r="AB183" s="4">
        <v>44676</v>
      </c>
      <c r="AC183" s="1" t="s">
        <v>0</v>
      </c>
      <c r="AD183" s="4">
        <v>44676</v>
      </c>
      <c r="AE183" s="1" t="s">
        <v>0</v>
      </c>
      <c r="AF183" s="4">
        <v>44677</v>
      </c>
      <c r="AG183" s="1" t="s">
        <v>0</v>
      </c>
      <c r="AH183" s="4"/>
      <c r="AI183" s="1" t="s">
        <v>654</v>
      </c>
      <c r="AJ183" s="4">
        <v>44677</v>
      </c>
      <c r="AK183" s="1" t="s">
        <v>0</v>
      </c>
      <c r="AL183" s="1" t="s">
        <v>363</v>
      </c>
      <c r="AM183" s="1" t="s">
        <v>445</v>
      </c>
      <c r="AN183" s="5">
        <v>44683.640277777777</v>
      </c>
      <c r="AO183" s="1" t="s">
        <v>1073</v>
      </c>
      <c r="AP183" s="1"/>
      <c r="AQ183" s="1" t="s">
        <v>639</v>
      </c>
      <c r="AR183" s="1" t="s">
        <v>27</v>
      </c>
      <c r="AS183" t="s">
        <v>639</v>
      </c>
      <c r="AT183" s="1" t="s">
        <v>27</v>
      </c>
      <c r="AU183" t="s">
        <v>639</v>
      </c>
      <c r="AV183">
        <v>55</v>
      </c>
      <c r="AW183" t="s">
        <v>639</v>
      </c>
      <c r="AX183">
        <v>16</v>
      </c>
      <c r="AY183" t="s">
        <v>639</v>
      </c>
      <c r="AZ183" s="1" t="s">
        <v>27</v>
      </c>
      <c r="BA183" t="s">
        <v>639</v>
      </c>
      <c r="BB183" s="1" t="s">
        <v>27</v>
      </c>
      <c r="BC183" t="s">
        <v>639</v>
      </c>
      <c r="BG183" s="1" t="s">
        <v>445</v>
      </c>
      <c r="BH183" s="5">
        <v>44720.656944444447</v>
      </c>
      <c r="BI183" s="1" t="s">
        <v>49</v>
      </c>
      <c r="BJ183" s="5">
        <v>44698.611111111109</v>
      </c>
      <c r="BK183" s="22">
        <f>COUNTIF(Reporte_Consolidación_2022___Copy[[#This Row],[Estado llamada]],"Realizada")</f>
        <v>1</v>
      </c>
      <c r="BL183" s="22">
        <f>COUNTIF(Reporte_Consolidación_2022___Copy[[#This Row],[Estado RID]],"Realizada")</f>
        <v>1</v>
      </c>
      <c r="BM183" s="22">
        <f>COUNTIF(Reporte_Consolidación_2022___Copy[[#This Row],[Estado Encuesta Directivos]],"Realizada")</f>
        <v>1</v>
      </c>
      <c r="BN183" s="22">
        <f>COUNTIF(Reporte_Consolidación_2022___Copy[[#This Row],[Estado PPT Programa Directivos]],"Realizada")</f>
        <v>1</v>
      </c>
      <c r="BO183" s="22">
        <f>COUNTIF(Reporte_Consolidación_2022___Copy[[#This Row],[Estado PPT Programa Docentes]],"Realizada")</f>
        <v>1</v>
      </c>
      <c r="BP183" s="22">
        <f>COUNTIF(Reporte_Consolidación_2022___Copy[[#This Row],[Estado Encuesta Docentes]],"Realizada")</f>
        <v>1</v>
      </c>
      <c r="BQ183" s="22">
        <f>COUNTIF(Reporte_Consolidación_2022___Copy[[#This Row],[Estado Taller PC Docentes]],"Realizada")</f>
        <v>1</v>
      </c>
      <c r="BR183" s="22">
        <f>COUNTIF(Reporte_Consolidación_2022___Copy[[#This Row],[Estado Encuesta Estudiantes]],"Realizada")</f>
        <v>1</v>
      </c>
      <c r="BS183" s="22">
        <f>COUNTIF(Reporte_Consolidación_2022___Copy[[#This Row],[Estado Infraestructura]],"Realizada")</f>
        <v>1</v>
      </c>
      <c r="BT183" s="22">
        <f>COUNTIF(Reporte_Consolidación_2022___Copy[[#This Row],[Estado Entrevista Líder Área Informática]],"Realizada")</f>
        <v>1</v>
      </c>
      <c r="BU183" s="22">
        <f>IF(Reporte_Consolidación_2022___Copy[[#This Row],[Estado Obs Aula]]="Realizada",1,IF(Reporte_Consolidación_2022___Copy[[#This Row],[Estado Obs Aula]]="NO aplica fichas",1,0))</f>
        <v>1</v>
      </c>
      <c r="BV183" s="22">
        <f>COUNTIF(Reporte_Consolidación_2022___Copy[[#This Row],[Estado Recolección Documental]],"Realizada")</f>
        <v>1</v>
      </c>
      <c r="BX183" s="7">
        <f>COUNTIF(Reporte_Consolidación_2022___Copy[[#This Row],[Nombre Coordinadora]:[Estado Recolección Documental]],"Realizada")</f>
        <v>11</v>
      </c>
      <c r="BY183" s="9">
        <f t="shared" si="2"/>
        <v>0.91666666666666663</v>
      </c>
      <c r="BZ183" s="7">
        <f>IF(Reporte_Consolidación_2022___Copy[[#This Row],[Fecha Visita Día 1]]&gt;=DATE(2022,6,22),1,IF(Reporte_Consolidación_2022___Copy[[#This Row],[Fecha Visita Día 1]]="",2,0))</f>
        <v>0</v>
      </c>
      <c r="CA183" s="7">
        <f>IF(Reporte_Consolidación_2022___Copy[[#This Row],[Fecha Visita Día 2]]&gt;=DATE(2022,6,22),1,IF(Reporte_Consolidación_2022___Copy[[#This Row],[Fecha Visita Día 2]]="",2,0))</f>
        <v>0</v>
      </c>
    </row>
    <row r="184" spans="1:79" x14ac:dyDescent="0.2">
      <c r="A184" s="1" t="s">
        <v>681</v>
      </c>
      <c r="B184" s="1" t="s">
        <v>49</v>
      </c>
      <c r="C184" s="1" t="s">
        <v>463</v>
      </c>
      <c r="D184" s="1" t="s">
        <v>376</v>
      </c>
      <c r="E184" s="1" t="s">
        <v>377</v>
      </c>
      <c r="F184" s="1" t="s">
        <v>464</v>
      </c>
      <c r="G184" s="6">
        <v>247001006598</v>
      </c>
      <c r="H184">
        <v>127</v>
      </c>
      <c r="I184" s="4">
        <v>44663</v>
      </c>
      <c r="J184" s="5">
        <v>0.42777777777777781</v>
      </c>
      <c r="K184" s="1" t="s">
        <v>0</v>
      </c>
      <c r="L184" s="1" t="s">
        <v>447</v>
      </c>
      <c r="M184" s="4">
        <v>44683</v>
      </c>
      <c r="N184" s="4">
        <v>44684</v>
      </c>
      <c r="O184" s="1"/>
      <c r="P184" s="4">
        <v>44683</v>
      </c>
      <c r="Q184" s="1" t="s">
        <v>0</v>
      </c>
      <c r="R184" s="4">
        <v>44683</v>
      </c>
      <c r="S184" s="1" t="s">
        <v>0</v>
      </c>
      <c r="T184" s="4">
        <v>44683</v>
      </c>
      <c r="U184" s="1" t="s">
        <v>0</v>
      </c>
      <c r="V184" s="4">
        <v>44684</v>
      </c>
      <c r="W184" s="1" t="s">
        <v>0</v>
      </c>
      <c r="X184" s="4">
        <v>44684</v>
      </c>
      <c r="Y184" s="1" t="s">
        <v>0</v>
      </c>
      <c r="Z184" s="4">
        <v>44684</v>
      </c>
      <c r="AA184" s="1" t="s">
        <v>0</v>
      </c>
      <c r="AB184" s="4">
        <v>44683</v>
      </c>
      <c r="AC184" s="1" t="s">
        <v>0</v>
      </c>
      <c r="AD184" s="4">
        <v>44683</v>
      </c>
      <c r="AE184" s="1" t="s">
        <v>0</v>
      </c>
      <c r="AF184" s="4">
        <v>44683</v>
      </c>
      <c r="AG184" s="1" t="s">
        <v>0</v>
      </c>
      <c r="AH184" s="4"/>
      <c r="AI184" s="1" t="s">
        <v>654</v>
      </c>
      <c r="AJ184" s="4">
        <v>44683</v>
      </c>
      <c r="AK184" s="1" t="s">
        <v>0</v>
      </c>
      <c r="AL184" s="1" t="s">
        <v>363</v>
      </c>
      <c r="AM184" s="1" t="s">
        <v>463</v>
      </c>
      <c r="AN184" s="5">
        <v>44684.906944444447</v>
      </c>
      <c r="AO184" s="1" t="s">
        <v>465</v>
      </c>
      <c r="AP184" s="1"/>
      <c r="AQ184" s="1" t="s">
        <v>639</v>
      </c>
      <c r="AR184" s="1" t="s">
        <v>27</v>
      </c>
      <c r="AS184" t="s">
        <v>639</v>
      </c>
      <c r="AT184" s="1" t="s">
        <v>27</v>
      </c>
      <c r="AU184" t="s">
        <v>639</v>
      </c>
      <c r="AV184">
        <v>55</v>
      </c>
      <c r="AW184" t="s">
        <v>639</v>
      </c>
      <c r="AX184">
        <v>26</v>
      </c>
      <c r="AY184" t="s">
        <v>639</v>
      </c>
      <c r="AZ184" s="1" t="s">
        <v>27</v>
      </c>
      <c r="BA184" t="s">
        <v>639</v>
      </c>
      <c r="BB184" s="1" t="s">
        <v>27</v>
      </c>
      <c r="BC184" t="s">
        <v>639</v>
      </c>
      <c r="BG184" s="1" t="s">
        <v>463</v>
      </c>
      <c r="BH184" s="5">
        <v>44718.709027777775</v>
      </c>
      <c r="BI184" s="1" t="s">
        <v>49</v>
      </c>
      <c r="BJ184" s="5">
        <v>44708.722916666666</v>
      </c>
      <c r="BK184" s="22">
        <f>COUNTIF(Reporte_Consolidación_2022___Copy[[#This Row],[Estado llamada]],"Realizada")</f>
        <v>1</v>
      </c>
      <c r="BL184" s="22">
        <f>COUNTIF(Reporte_Consolidación_2022___Copy[[#This Row],[Estado RID]],"Realizada")</f>
        <v>1</v>
      </c>
      <c r="BM184" s="22">
        <f>COUNTIF(Reporte_Consolidación_2022___Copy[[#This Row],[Estado Encuesta Directivos]],"Realizada")</f>
        <v>1</v>
      </c>
      <c r="BN184" s="22">
        <f>COUNTIF(Reporte_Consolidación_2022___Copy[[#This Row],[Estado PPT Programa Directivos]],"Realizada")</f>
        <v>1</v>
      </c>
      <c r="BO184" s="22">
        <f>COUNTIF(Reporte_Consolidación_2022___Copy[[#This Row],[Estado PPT Programa Docentes]],"Realizada")</f>
        <v>1</v>
      </c>
      <c r="BP184" s="22">
        <f>COUNTIF(Reporte_Consolidación_2022___Copy[[#This Row],[Estado Encuesta Docentes]],"Realizada")</f>
        <v>1</v>
      </c>
      <c r="BQ184" s="22">
        <f>COUNTIF(Reporte_Consolidación_2022___Copy[[#This Row],[Estado Taller PC Docentes]],"Realizada")</f>
        <v>1</v>
      </c>
      <c r="BR184" s="22">
        <f>COUNTIF(Reporte_Consolidación_2022___Copy[[#This Row],[Estado Encuesta Estudiantes]],"Realizada")</f>
        <v>1</v>
      </c>
      <c r="BS184" s="22">
        <f>COUNTIF(Reporte_Consolidación_2022___Copy[[#This Row],[Estado Infraestructura]],"Realizada")</f>
        <v>1</v>
      </c>
      <c r="BT184" s="22">
        <f>COUNTIF(Reporte_Consolidación_2022___Copy[[#This Row],[Estado Entrevista Líder Área Informática]],"Realizada")</f>
        <v>1</v>
      </c>
      <c r="BU184" s="22">
        <f>IF(Reporte_Consolidación_2022___Copy[[#This Row],[Estado Obs Aula]]="Realizada",1,IF(Reporte_Consolidación_2022___Copy[[#This Row],[Estado Obs Aula]]="NO aplica fichas",1,0))</f>
        <v>1</v>
      </c>
      <c r="BV184" s="22">
        <f>COUNTIF(Reporte_Consolidación_2022___Copy[[#This Row],[Estado Recolección Documental]],"Realizada")</f>
        <v>1</v>
      </c>
      <c r="BX184" s="7">
        <f>COUNTIF(Reporte_Consolidación_2022___Copy[[#This Row],[Nombre Coordinadora]:[Estado Recolección Documental]],"Realizada")</f>
        <v>11</v>
      </c>
      <c r="BY184" s="9">
        <f t="shared" si="2"/>
        <v>0.91666666666666663</v>
      </c>
      <c r="BZ184" s="7">
        <f>IF(Reporte_Consolidación_2022___Copy[[#This Row],[Fecha Visita Día 1]]&gt;=DATE(2022,6,22),1,IF(Reporte_Consolidación_2022___Copy[[#This Row],[Fecha Visita Día 1]]="",2,0))</f>
        <v>0</v>
      </c>
      <c r="CA184" s="7">
        <f>IF(Reporte_Consolidación_2022___Copy[[#This Row],[Fecha Visita Día 2]]&gt;=DATE(2022,6,22),1,IF(Reporte_Consolidación_2022___Copy[[#This Row],[Fecha Visita Día 2]]="",2,0))</f>
        <v>0</v>
      </c>
    </row>
    <row r="185" spans="1:79" x14ac:dyDescent="0.2">
      <c r="A185" s="1" t="s">
        <v>681</v>
      </c>
      <c r="B185" s="1" t="s">
        <v>49</v>
      </c>
      <c r="C185" s="1" t="s">
        <v>463</v>
      </c>
      <c r="D185" s="1" t="s">
        <v>376</v>
      </c>
      <c r="E185" s="1" t="s">
        <v>377</v>
      </c>
      <c r="F185" s="1" t="s">
        <v>1070</v>
      </c>
      <c r="G185" s="6">
        <v>247001001791</v>
      </c>
      <c r="H185">
        <v>128</v>
      </c>
      <c r="I185" s="4"/>
      <c r="J185" s="5"/>
      <c r="K185" s="1" t="s">
        <v>26</v>
      </c>
      <c r="L185" s="1"/>
      <c r="M185" s="4"/>
      <c r="N185" s="4"/>
      <c r="O185" s="1"/>
      <c r="P185" s="4"/>
      <c r="Q185" s="1" t="s">
        <v>26</v>
      </c>
      <c r="R185" s="4"/>
      <c r="S185" s="1" t="s">
        <v>26</v>
      </c>
      <c r="T185" s="4"/>
      <c r="U185" s="1" t="s">
        <v>26</v>
      </c>
      <c r="V185" s="4"/>
      <c r="W185" s="1" t="s">
        <v>26</v>
      </c>
      <c r="X185" s="4"/>
      <c r="Y185" s="1" t="s">
        <v>26</v>
      </c>
      <c r="Z185" s="4"/>
      <c r="AA185" s="1" t="s">
        <v>26</v>
      </c>
      <c r="AB185" s="4"/>
      <c r="AC185" s="1" t="s">
        <v>26</v>
      </c>
      <c r="AD185" s="4"/>
      <c r="AE185" s="1" t="s">
        <v>26</v>
      </c>
      <c r="AF185" s="4"/>
      <c r="AG185" s="1" t="s">
        <v>26</v>
      </c>
      <c r="AH185" s="4"/>
      <c r="AI185" s="1" t="s">
        <v>26</v>
      </c>
      <c r="AJ185" s="4"/>
      <c r="AK185" s="1" t="s">
        <v>26</v>
      </c>
      <c r="AL185" s="1"/>
      <c r="AM185" s="1" t="s">
        <v>49</v>
      </c>
      <c r="AN185" s="5">
        <v>44718.467361111114</v>
      </c>
      <c r="AO185" s="1"/>
      <c r="AP185" s="1"/>
      <c r="AQ185" s="1"/>
      <c r="AR185" s="1"/>
      <c r="AT185" s="1"/>
      <c r="AZ185" s="1"/>
      <c r="BB185" s="1"/>
      <c r="BG185" s="1" t="s">
        <v>49</v>
      </c>
      <c r="BH185" s="5">
        <v>44718.467361111114</v>
      </c>
      <c r="BI185" s="1" t="s">
        <v>49</v>
      </c>
      <c r="BJ185" s="5">
        <v>44718.467361111114</v>
      </c>
      <c r="BK185" s="22">
        <f>COUNTIF(Reporte_Consolidación_2022___Copy[[#This Row],[Estado llamada]],"Realizada")</f>
        <v>0</v>
      </c>
      <c r="BL185" s="22">
        <f>COUNTIF(Reporte_Consolidación_2022___Copy[[#This Row],[Estado RID]],"Realizada")</f>
        <v>0</v>
      </c>
      <c r="BM185" s="22">
        <f>COUNTIF(Reporte_Consolidación_2022___Copy[[#This Row],[Estado Encuesta Directivos]],"Realizada")</f>
        <v>0</v>
      </c>
      <c r="BN185" s="22">
        <f>COUNTIF(Reporte_Consolidación_2022___Copy[[#This Row],[Estado PPT Programa Directivos]],"Realizada")</f>
        <v>0</v>
      </c>
      <c r="BO185" s="22">
        <f>COUNTIF(Reporte_Consolidación_2022___Copy[[#This Row],[Estado PPT Programa Docentes]],"Realizada")</f>
        <v>0</v>
      </c>
      <c r="BP185" s="22">
        <f>COUNTIF(Reporte_Consolidación_2022___Copy[[#This Row],[Estado Encuesta Docentes]],"Realizada")</f>
        <v>0</v>
      </c>
      <c r="BQ185" s="22">
        <f>COUNTIF(Reporte_Consolidación_2022___Copy[[#This Row],[Estado Taller PC Docentes]],"Realizada")</f>
        <v>0</v>
      </c>
      <c r="BR185" s="22">
        <f>COUNTIF(Reporte_Consolidación_2022___Copy[[#This Row],[Estado Encuesta Estudiantes]],"Realizada")</f>
        <v>0</v>
      </c>
      <c r="BS185" s="22">
        <f>COUNTIF(Reporte_Consolidación_2022___Copy[[#This Row],[Estado Infraestructura]],"Realizada")</f>
        <v>0</v>
      </c>
      <c r="BT185" s="22">
        <f>COUNTIF(Reporte_Consolidación_2022___Copy[[#This Row],[Estado Entrevista Líder Área Informática]],"Realizada")</f>
        <v>0</v>
      </c>
      <c r="BU185" s="22">
        <f>IF(Reporte_Consolidación_2022___Copy[[#This Row],[Estado Obs Aula]]="Realizada",1,IF(Reporte_Consolidación_2022___Copy[[#This Row],[Estado Obs Aula]]="NO aplica fichas",1,0))</f>
        <v>0</v>
      </c>
      <c r="BV185" s="22">
        <f>COUNTIF(Reporte_Consolidación_2022___Copy[[#This Row],[Estado Recolección Documental]],"Realizada")</f>
        <v>0</v>
      </c>
      <c r="BX185" s="7">
        <f>COUNTIF(Reporte_Consolidación_2022___Copy[[#This Row],[Nombre Coordinadora]:[Estado Recolección Documental]],"Realizada")</f>
        <v>0</v>
      </c>
      <c r="BY185" s="9">
        <f t="shared" si="2"/>
        <v>0</v>
      </c>
      <c r="BZ185" s="7">
        <f>IF(Reporte_Consolidación_2022___Copy[[#This Row],[Fecha Visita Día 1]]&gt;=DATE(2022,6,22),1,IF(Reporte_Consolidación_2022___Copy[[#This Row],[Fecha Visita Día 1]]="",2,0))</f>
        <v>2</v>
      </c>
      <c r="CA185" s="7">
        <f>IF(Reporte_Consolidación_2022___Copy[[#This Row],[Fecha Visita Día 2]]&gt;=DATE(2022,6,22),1,IF(Reporte_Consolidación_2022___Copy[[#This Row],[Fecha Visita Día 2]]="",2,0))</f>
        <v>2</v>
      </c>
    </row>
    <row r="186" spans="1:79" x14ac:dyDescent="0.2">
      <c r="A186" s="1" t="s">
        <v>681</v>
      </c>
      <c r="B186" s="1" t="s">
        <v>49</v>
      </c>
      <c r="C186" s="1" t="s">
        <v>463</v>
      </c>
      <c r="D186" s="1" t="s">
        <v>376</v>
      </c>
      <c r="E186" s="1" t="s">
        <v>377</v>
      </c>
      <c r="F186" s="1" t="s">
        <v>466</v>
      </c>
      <c r="G186" s="6">
        <v>147001051360</v>
      </c>
      <c r="H186">
        <v>129</v>
      </c>
      <c r="I186" s="4">
        <v>44662</v>
      </c>
      <c r="J186" s="5">
        <v>0.44027777777777777</v>
      </c>
      <c r="K186" s="1" t="s">
        <v>0</v>
      </c>
      <c r="L186" s="1" t="s">
        <v>447</v>
      </c>
      <c r="M186" s="4">
        <v>44670</v>
      </c>
      <c r="N186" s="4">
        <v>44671</v>
      </c>
      <c r="O186" s="1"/>
      <c r="P186" s="4">
        <v>44670</v>
      </c>
      <c r="Q186" s="1" t="s">
        <v>0</v>
      </c>
      <c r="R186" s="4">
        <v>44670</v>
      </c>
      <c r="S186" s="1" t="s">
        <v>0</v>
      </c>
      <c r="T186" s="4">
        <v>44670</v>
      </c>
      <c r="U186" s="1" t="s">
        <v>0</v>
      </c>
      <c r="V186" s="4">
        <v>44670</v>
      </c>
      <c r="W186" s="1" t="s">
        <v>0</v>
      </c>
      <c r="X186" s="4">
        <v>44670</v>
      </c>
      <c r="Y186" s="1" t="s">
        <v>0</v>
      </c>
      <c r="Z186" s="4">
        <v>44670</v>
      </c>
      <c r="AA186" s="1" t="s">
        <v>0</v>
      </c>
      <c r="AB186" s="4">
        <v>44670</v>
      </c>
      <c r="AC186" s="1" t="s">
        <v>0</v>
      </c>
      <c r="AD186" s="4">
        <v>44670</v>
      </c>
      <c r="AE186" s="1" t="s">
        <v>0</v>
      </c>
      <c r="AF186" s="4">
        <v>44670</v>
      </c>
      <c r="AG186" s="1" t="s">
        <v>0</v>
      </c>
      <c r="AH186" s="4"/>
      <c r="AI186" s="1" t="s">
        <v>654</v>
      </c>
      <c r="AJ186" s="4">
        <v>44670</v>
      </c>
      <c r="AK186" s="1" t="s">
        <v>0</v>
      </c>
      <c r="AL186" s="1" t="s">
        <v>363</v>
      </c>
      <c r="AM186" s="1" t="s">
        <v>463</v>
      </c>
      <c r="AN186" s="5">
        <v>44684.906944444447</v>
      </c>
      <c r="AO186" s="1" t="s">
        <v>467</v>
      </c>
      <c r="AP186" s="1"/>
      <c r="AQ186" s="1" t="s">
        <v>639</v>
      </c>
      <c r="AR186" s="1" t="s">
        <v>27</v>
      </c>
      <c r="AS186" t="s">
        <v>639</v>
      </c>
      <c r="AT186" s="1" t="s">
        <v>27</v>
      </c>
      <c r="AU186" t="s">
        <v>639</v>
      </c>
      <c r="AV186">
        <v>67</v>
      </c>
      <c r="AW186" t="s">
        <v>639</v>
      </c>
      <c r="AX186">
        <v>26</v>
      </c>
      <c r="AY186" t="s">
        <v>639</v>
      </c>
      <c r="AZ186" s="1" t="s">
        <v>27</v>
      </c>
      <c r="BA186" t="s">
        <v>639</v>
      </c>
      <c r="BB186" s="1" t="s">
        <v>27</v>
      </c>
      <c r="BC186" t="s">
        <v>639</v>
      </c>
      <c r="BG186" s="1" t="s">
        <v>463</v>
      </c>
      <c r="BH186" s="5">
        <v>44718.709027777775</v>
      </c>
      <c r="BI186" s="1" t="s">
        <v>49</v>
      </c>
      <c r="BJ186" s="5">
        <v>44708.722916666666</v>
      </c>
      <c r="BK186" s="22">
        <f>COUNTIF(Reporte_Consolidación_2022___Copy[[#This Row],[Estado llamada]],"Realizada")</f>
        <v>1</v>
      </c>
      <c r="BL186" s="22">
        <f>COUNTIF(Reporte_Consolidación_2022___Copy[[#This Row],[Estado RID]],"Realizada")</f>
        <v>1</v>
      </c>
      <c r="BM186" s="22">
        <f>COUNTIF(Reporte_Consolidación_2022___Copy[[#This Row],[Estado Encuesta Directivos]],"Realizada")</f>
        <v>1</v>
      </c>
      <c r="BN186" s="22">
        <f>COUNTIF(Reporte_Consolidación_2022___Copy[[#This Row],[Estado PPT Programa Directivos]],"Realizada")</f>
        <v>1</v>
      </c>
      <c r="BO186" s="22">
        <f>COUNTIF(Reporte_Consolidación_2022___Copy[[#This Row],[Estado PPT Programa Docentes]],"Realizada")</f>
        <v>1</v>
      </c>
      <c r="BP186" s="22">
        <f>COUNTIF(Reporte_Consolidación_2022___Copy[[#This Row],[Estado Encuesta Docentes]],"Realizada")</f>
        <v>1</v>
      </c>
      <c r="BQ186" s="22">
        <f>COUNTIF(Reporte_Consolidación_2022___Copy[[#This Row],[Estado Taller PC Docentes]],"Realizada")</f>
        <v>1</v>
      </c>
      <c r="BR186" s="22">
        <f>COUNTIF(Reporte_Consolidación_2022___Copy[[#This Row],[Estado Encuesta Estudiantes]],"Realizada")</f>
        <v>1</v>
      </c>
      <c r="BS186" s="22">
        <f>COUNTIF(Reporte_Consolidación_2022___Copy[[#This Row],[Estado Infraestructura]],"Realizada")</f>
        <v>1</v>
      </c>
      <c r="BT186" s="22">
        <f>COUNTIF(Reporte_Consolidación_2022___Copy[[#This Row],[Estado Entrevista Líder Área Informática]],"Realizada")</f>
        <v>1</v>
      </c>
      <c r="BU186" s="22">
        <f>IF(Reporte_Consolidación_2022___Copy[[#This Row],[Estado Obs Aula]]="Realizada",1,IF(Reporte_Consolidación_2022___Copy[[#This Row],[Estado Obs Aula]]="NO aplica fichas",1,0))</f>
        <v>1</v>
      </c>
      <c r="BV186" s="22">
        <f>COUNTIF(Reporte_Consolidación_2022___Copy[[#This Row],[Estado Recolección Documental]],"Realizada")</f>
        <v>1</v>
      </c>
      <c r="BX186" s="7">
        <f>COUNTIF(Reporte_Consolidación_2022___Copy[[#This Row],[Nombre Coordinadora]:[Estado Recolección Documental]],"Realizada")</f>
        <v>11</v>
      </c>
      <c r="BY186" s="9">
        <f t="shared" si="2"/>
        <v>0.91666666666666663</v>
      </c>
      <c r="BZ186" s="7">
        <f>IF(Reporte_Consolidación_2022___Copy[[#This Row],[Fecha Visita Día 1]]&gt;=DATE(2022,6,22),1,IF(Reporte_Consolidación_2022___Copy[[#This Row],[Fecha Visita Día 1]]="",2,0))</f>
        <v>0</v>
      </c>
      <c r="CA186" s="7">
        <f>IF(Reporte_Consolidación_2022___Copy[[#This Row],[Fecha Visita Día 2]]&gt;=DATE(2022,6,22),1,IF(Reporte_Consolidación_2022___Copy[[#This Row],[Fecha Visita Día 2]]="",2,0))</f>
        <v>0</v>
      </c>
    </row>
    <row r="187" spans="1:79" x14ac:dyDescent="0.2">
      <c r="A187" s="1" t="s">
        <v>681</v>
      </c>
      <c r="B187" s="1" t="s">
        <v>49</v>
      </c>
      <c r="C187" s="1" t="s">
        <v>463</v>
      </c>
      <c r="D187" s="1" t="s">
        <v>376</v>
      </c>
      <c r="E187" s="1" t="s">
        <v>377</v>
      </c>
      <c r="F187" s="1" t="s">
        <v>468</v>
      </c>
      <c r="G187" s="6">
        <v>147001001800</v>
      </c>
      <c r="H187">
        <v>130</v>
      </c>
      <c r="I187" s="4">
        <v>44659</v>
      </c>
      <c r="J187" s="5">
        <v>0.64999999999999991</v>
      </c>
      <c r="K187" s="1" t="s">
        <v>0</v>
      </c>
      <c r="L187" s="1" t="s">
        <v>447</v>
      </c>
      <c r="M187" s="4">
        <v>44672</v>
      </c>
      <c r="N187" s="4">
        <v>44673</v>
      </c>
      <c r="O187" s="1"/>
      <c r="P187" s="4">
        <v>44672</v>
      </c>
      <c r="Q187" s="1" t="s">
        <v>0</v>
      </c>
      <c r="R187" s="4">
        <v>44672</v>
      </c>
      <c r="S187" s="1" t="s">
        <v>0</v>
      </c>
      <c r="T187" s="4">
        <v>44672</v>
      </c>
      <c r="U187" s="1" t="s">
        <v>0</v>
      </c>
      <c r="V187" s="4">
        <v>44672</v>
      </c>
      <c r="W187" s="1" t="s">
        <v>0</v>
      </c>
      <c r="X187" s="4">
        <v>44672</v>
      </c>
      <c r="Y187" s="1" t="s">
        <v>0</v>
      </c>
      <c r="Z187" s="4">
        <v>44672</v>
      </c>
      <c r="AA187" s="1" t="s">
        <v>0</v>
      </c>
      <c r="AB187" s="4">
        <v>44672</v>
      </c>
      <c r="AC187" s="1" t="s">
        <v>0</v>
      </c>
      <c r="AD187" s="4">
        <v>44672</v>
      </c>
      <c r="AE187" s="1" t="s">
        <v>0</v>
      </c>
      <c r="AF187" s="4">
        <v>44672</v>
      </c>
      <c r="AG187" s="1" t="s">
        <v>0</v>
      </c>
      <c r="AH187" s="4"/>
      <c r="AI187" s="1" t="s">
        <v>654</v>
      </c>
      <c r="AJ187" s="4">
        <v>44672</v>
      </c>
      <c r="AK187" s="1" t="s">
        <v>0</v>
      </c>
      <c r="AL187" s="1" t="s">
        <v>363</v>
      </c>
      <c r="AM187" s="1" t="s">
        <v>463</v>
      </c>
      <c r="AN187" s="5">
        <v>44684.906944444447</v>
      </c>
      <c r="AO187" s="1" t="s">
        <v>469</v>
      </c>
      <c r="AP187" s="1"/>
      <c r="AQ187" s="1" t="s">
        <v>639</v>
      </c>
      <c r="AR187" s="1" t="s">
        <v>27</v>
      </c>
      <c r="AS187" t="s">
        <v>639</v>
      </c>
      <c r="AT187" s="1" t="s">
        <v>27</v>
      </c>
      <c r="AU187" t="s">
        <v>639</v>
      </c>
      <c r="AV187">
        <v>95</v>
      </c>
      <c r="AW187" t="s">
        <v>639</v>
      </c>
      <c r="AX187">
        <v>25</v>
      </c>
      <c r="AY187" t="s">
        <v>639</v>
      </c>
      <c r="AZ187" s="1" t="s">
        <v>27</v>
      </c>
      <c r="BA187" t="s">
        <v>639</v>
      </c>
      <c r="BB187" s="1" t="s">
        <v>27</v>
      </c>
      <c r="BC187" t="s">
        <v>639</v>
      </c>
      <c r="BG187" s="1" t="s">
        <v>463</v>
      </c>
      <c r="BH187" s="5">
        <v>44723.470138888886</v>
      </c>
      <c r="BI187" s="1" t="s">
        <v>49</v>
      </c>
      <c r="BJ187" s="5">
        <v>44708.722916666666</v>
      </c>
      <c r="BK187" s="22">
        <f>COUNTIF(Reporte_Consolidación_2022___Copy[[#This Row],[Estado llamada]],"Realizada")</f>
        <v>1</v>
      </c>
      <c r="BL187" s="22">
        <f>COUNTIF(Reporte_Consolidación_2022___Copy[[#This Row],[Estado RID]],"Realizada")</f>
        <v>1</v>
      </c>
      <c r="BM187" s="22">
        <f>COUNTIF(Reporte_Consolidación_2022___Copy[[#This Row],[Estado Encuesta Directivos]],"Realizada")</f>
        <v>1</v>
      </c>
      <c r="BN187" s="22">
        <f>COUNTIF(Reporte_Consolidación_2022___Copy[[#This Row],[Estado PPT Programa Directivos]],"Realizada")</f>
        <v>1</v>
      </c>
      <c r="BO187" s="22">
        <f>COUNTIF(Reporte_Consolidación_2022___Copy[[#This Row],[Estado PPT Programa Docentes]],"Realizada")</f>
        <v>1</v>
      </c>
      <c r="BP187" s="22">
        <f>COUNTIF(Reporte_Consolidación_2022___Copy[[#This Row],[Estado Encuesta Docentes]],"Realizada")</f>
        <v>1</v>
      </c>
      <c r="BQ187" s="22">
        <f>COUNTIF(Reporte_Consolidación_2022___Copy[[#This Row],[Estado Taller PC Docentes]],"Realizada")</f>
        <v>1</v>
      </c>
      <c r="BR187" s="22">
        <f>COUNTIF(Reporte_Consolidación_2022___Copy[[#This Row],[Estado Encuesta Estudiantes]],"Realizada")</f>
        <v>1</v>
      </c>
      <c r="BS187" s="22">
        <f>COUNTIF(Reporte_Consolidación_2022___Copy[[#This Row],[Estado Infraestructura]],"Realizada")</f>
        <v>1</v>
      </c>
      <c r="BT187" s="22">
        <f>COUNTIF(Reporte_Consolidación_2022___Copy[[#This Row],[Estado Entrevista Líder Área Informática]],"Realizada")</f>
        <v>1</v>
      </c>
      <c r="BU187" s="22">
        <f>IF(Reporte_Consolidación_2022___Copy[[#This Row],[Estado Obs Aula]]="Realizada",1,IF(Reporte_Consolidación_2022___Copy[[#This Row],[Estado Obs Aula]]="NO aplica fichas",1,0))</f>
        <v>1</v>
      </c>
      <c r="BV187" s="22">
        <f>COUNTIF(Reporte_Consolidación_2022___Copy[[#This Row],[Estado Recolección Documental]],"Realizada")</f>
        <v>1</v>
      </c>
      <c r="BX187" s="7">
        <f>COUNTIF(Reporte_Consolidación_2022___Copy[[#This Row],[Nombre Coordinadora]:[Estado Recolección Documental]],"Realizada")</f>
        <v>11</v>
      </c>
      <c r="BY187" s="9">
        <f t="shared" si="2"/>
        <v>0.91666666666666663</v>
      </c>
      <c r="BZ187" s="7">
        <f>IF(Reporte_Consolidación_2022___Copy[[#This Row],[Fecha Visita Día 1]]&gt;=DATE(2022,6,22),1,IF(Reporte_Consolidación_2022___Copy[[#This Row],[Fecha Visita Día 1]]="",2,0))</f>
        <v>0</v>
      </c>
      <c r="CA187" s="7">
        <f>IF(Reporte_Consolidación_2022___Copy[[#This Row],[Fecha Visita Día 2]]&gt;=DATE(2022,6,22),1,IF(Reporte_Consolidación_2022___Copy[[#This Row],[Fecha Visita Día 2]]="",2,0))</f>
        <v>0</v>
      </c>
    </row>
    <row r="188" spans="1:79" x14ac:dyDescent="0.2">
      <c r="A188" s="1" t="s">
        <v>681</v>
      </c>
      <c r="B188" s="1" t="s">
        <v>49</v>
      </c>
      <c r="C188" s="1" t="s">
        <v>463</v>
      </c>
      <c r="D188" s="1" t="s">
        <v>376</v>
      </c>
      <c r="E188" s="1" t="s">
        <v>377</v>
      </c>
      <c r="F188" s="1" t="s">
        <v>470</v>
      </c>
      <c r="G188" s="6">
        <v>147001053133</v>
      </c>
      <c r="H188">
        <v>131</v>
      </c>
      <c r="I188" s="4">
        <v>44662</v>
      </c>
      <c r="J188" s="5">
        <v>0.46527777777777768</v>
      </c>
      <c r="K188" s="1" t="s">
        <v>0</v>
      </c>
      <c r="L188" s="1" t="s">
        <v>447</v>
      </c>
      <c r="M188" s="4">
        <v>44685</v>
      </c>
      <c r="N188" s="4">
        <v>44686</v>
      </c>
      <c r="O188" s="1"/>
      <c r="P188" s="4">
        <v>44686</v>
      </c>
      <c r="Q188" s="1" t="s">
        <v>0</v>
      </c>
      <c r="R188" s="4">
        <v>44686</v>
      </c>
      <c r="S188" s="1" t="s">
        <v>0</v>
      </c>
      <c r="T188" s="4">
        <v>44686</v>
      </c>
      <c r="U188" s="1" t="s">
        <v>0</v>
      </c>
      <c r="V188" s="4">
        <v>44685</v>
      </c>
      <c r="W188" s="1" t="s">
        <v>0</v>
      </c>
      <c r="X188" s="4">
        <v>44685</v>
      </c>
      <c r="Y188" s="1" t="s">
        <v>0</v>
      </c>
      <c r="Z188" s="4">
        <v>44685</v>
      </c>
      <c r="AA188" s="1" t="s">
        <v>0</v>
      </c>
      <c r="AB188" s="4">
        <v>44686</v>
      </c>
      <c r="AC188" s="1" t="s">
        <v>0</v>
      </c>
      <c r="AD188" s="4">
        <v>44686</v>
      </c>
      <c r="AE188" s="1" t="s">
        <v>0</v>
      </c>
      <c r="AF188" s="4">
        <v>44686</v>
      </c>
      <c r="AG188" s="1" t="s">
        <v>0</v>
      </c>
      <c r="AH188" s="4"/>
      <c r="AI188" s="1" t="s">
        <v>654</v>
      </c>
      <c r="AJ188" s="4">
        <v>44655</v>
      </c>
      <c r="AK188" s="1" t="s">
        <v>0</v>
      </c>
      <c r="AL188" s="1" t="s">
        <v>363</v>
      </c>
      <c r="AM188" s="1" t="s">
        <v>463</v>
      </c>
      <c r="AN188" s="5">
        <v>44686.711111111108</v>
      </c>
      <c r="AO188" s="1" t="s">
        <v>471</v>
      </c>
      <c r="AP188" s="1"/>
      <c r="AQ188" s="1" t="s">
        <v>639</v>
      </c>
      <c r="AR188" s="1" t="s">
        <v>27</v>
      </c>
      <c r="AS188" t="s">
        <v>639</v>
      </c>
      <c r="AT188" s="1" t="s">
        <v>27</v>
      </c>
      <c r="AU188" t="s">
        <v>639</v>
      </c>
      <c r="AV188">
        <v>81</v>
      </c>
      <c r="AW188" t="s">
        <v>639</v>
      </c>
      <c r="AX188">
        <v>28</v>
      </c>
      <c r="AY188" t="s">
        <v>639</v>
      </c>
      <c r="AZ188" s="1" t="s">
        <v>27</v>
      </c>
      <c r="BA188" t="s">
        <v>639</v>
      </c>
      <c r="BB188" s="1" t="s">
        <v>27</v>
      </c>
      <c r="BC188" t="s">
        <v>639</v>
      </c>
      <c r="BG188" s="1" t="s">
        <v>463</v>
      </c>
      <c r="BH188" s="5">
        <v>44699.681944444441</v>
      </c>
      <c r="BI188" s="1" t="s">
        <v>49</v>
      </c>
      <c r="BJ188" s="5">
        <v>44708.722916666666</v>
      </c>
      <c r="BK188" s="22">
        <f>COUNTIF(Reporte_Consolidación_2022___Copy[[#This Row],[Estado llamada]],"Realizada")</f>
        <v>1</v>
      </c>
      <c r="BL188" s="22">
        <f>COUNTIF(Reporte_Consolidación_2022___Copy[[#This Row],[Estado RID]],"Realizada")</f>
        <v>1</v>
      </c>
      <c r="BM188" s="22">
        <f>COUNTIF(Reporte_Consolidación_2022___Copy[[#This Row],[Estado Encuesta Directivos]],"Realizada")</f>
        <v>1</v>
      </c>
      <c r="BN188" s="22">
        <f>COUNTIF(Reporte_Consolidación_2022___Copy[[#This Row],[Estado PPT Programa Directivos]],"Realizada")</f>
        <v>1</v>
      </c>
      <c r="BO188" s="22">
        <f>COUNTIF(Reporte_Consolidación_2022___Copy[[#This Row],[Estado PPT Programa Docentes]],"Realizada")</f>
        <v>1</v>
      </c>
      <c r="BP188" s="22">
        <f>COUNTIF(Reporte_Consolidación_2022___Copy[[#This Row],[Estado Encuesta Docentes]],"Realizada")</f>
        <v>1</v>
      </c>
      <c r="BQ188" s="22">
        <f>COUNTIF(Reporte_Consolidación_2022___Copy[[#This Row],[Estado Taller PC Docentes]],"Realizada")</f>
        <v>1</v>
      </c>
      <c r="BR188" s="22">
        <f>COUNTIF(Reporte_Consolidación_2022___Copy[[#This Row],[Estado Encuesta Estudiantes]],"Realizada")</f>
        <v>1</v>
      </c>
      <c r="BS188" s="22">
        <f>COUNTIF(Reporte_Consolidación_2022___Copy[[#This Row],[Estado Infraestructura]],"Realizada")</f>
        <v>1</v>
      </c>
      <c r="BT188" s="22">
        <f>COUNTIF(Reporte_Consolidación_2022___Copy[[#This Row],[Estado Entrevista Líder Área Informática]],"Realizada")</f>
        <v>1</v>
      </c>
      <c r="BU188" s="22">
        <f>IF(Reporte_Consolidación_2022___Copy[[#This Row],[Estado Obs Aula]]="Realizada",1,IF(Reporte_Consolidación_2022___Copy[[#This Row],[Estado Obs Aula]]="NO aplica fichas",1,0))</f>
        <v>1</v>
      </c>
      <c r="BV188" s="22">
        <f>COUNTIF(Reporte_Consolidación_2022___Copy[[#This Row],[Estado Recolección Documental]],"Realizada")</f>
        <v>1</v>
      </c>
      <c r="BX188" s="7">
        <f>COUNTIF(Reporte_Consolidación_2022___Copy[[#This Row],[Nombre Coordinadora]:[Estado Recolección Documental]],"Realizada")</f>
        <v>11</v>
      </c>
      <c r="BY188" s="9">
        <f t="shared" si="2"/>
        <v>0.91666666666666663</v>
      </c>
      <c r="BZ188" s="7">
        <f>IF(Reporte_Consolidación_2022___Copy[[#This Row],[Fecha Visita Día 1]]&gt;=DATE(2022,6,22),1,IF(Reporte_Consolidación_2022___Copy[[#This Row],[Fecha Visita Día 1]]="",2,0))</f>
        <v>0</v>
      </c>
      <c r="CA188" s="7">
        <f>IF(Reporte_Consolidación_2022___Copy[[#This Row],[Fecha Visita Día 2]]&gt;=DATE(2022,6,22),1,IF(Reporte_Consolidación_2022___Copy[[#This Row],[Fecha Visita Día 2]]="",2,0))</f>
        <v>0</v>
      </c>
    </row>
    <row r="189" spans="1:79" x14ac:dyDescent="0.2">
      <c r="A189" s="1" t="s">
        <v>681</v>
      </c>
      <c r="B189" s="1" t="s">
        <v>49</v>
      </c>
      <c r="C189" s="1" t="s">
        <v>463</v>
      </c>
      <c r="D189" s="1" t="s">
        <v>376</v>
      </c>
      <c r="E189" s="1" t="s">
        <v>377</v>
      </c>
      <c r="F189" s="1" t="s">
        <v>472</v>
      </c>
      <c r="G189" s="6">
        <v>147001052592</v>
      </c>
      <c r="H189">
        <v>132</v>
      </c>
      <c r="I189" s="4">
        <v>44662</v>
      </c>
      <c r="J189" s="5">
        <v>0.47430555555555554</v>
      </c>
      <c r="K189" s="1" t="s">
        <v>0</v>
      </c>
      <c r="L189" s="1" t="s">
        <v>447</v>
      </c>
      <c r="M189" s="4">
        <v>44678</v>
      </c>
      <c r="N189" s="4">
        <v>44679</v>
      </c>
      <c r="O189" s="1"/>
      <c r="P189" s="4">
        <v>44678</v>
      </c>
      <c r="Q189" s="1" t="s">
        <v>0</v>
      </c>
      <c r="R189" s="4">
        <v>44678</v>
      </c>
      <c r="S189" s="1" t="s">
        <v>0</v>
      </c>
      <c r="T189" s="4">
        <v>44678</v>
      </c>
      <c r="U189" s="1" t="s">
        <v>0</v>
      </c>
      <c r="V189" s="4">
        <v>44679</v>
      </c>
      <c r="W189" s="1" t="s">
        <v>0</v>
      </c>
      <c r="X189" s="4">
        <v>44679</v>
      </c>
      <c r="Y189" s="1" t="s">
        <v>0</v>
      </c>
      <c r="Z189" s="4">
        <v>44679</v>
      </c>
      <c r="AA189" s="1" t="s">
        <v>0</v>
      </c>
      <c r="AB189" s="4">
        <v>44678</v>
      </c>
      <c r="AC189" s="1" t="s">
        <v>0</v>
      </c>
      <c r="AD189" s="4">
        <v>44678</v>
      </c>
      <c r="AE189" s="1" t="s">
        <v>0</v>
      </c>
      <c r="AF189" s="4">
        <v>44678</v>
      </c>
      <c r="AG189" s="1" t="s">
        <v>0</v>
      </c>
      <c r="AH189" s="4"/>
      <c r="AI189" s="1" t="s">
        <v>654</v>
      </c>
      <c r="AJ189" s="4">
        <v>44678</v>
      </c>
      <c r="AK189" s="1" t="s">
        <v>0</v>
      </c>
      <c r="AL189" s="1" t="s">
        <v>363</v>
      </c>
      <c r="AM189" s="1" t="s">
        <v>463</v>
      </c>
      <c r="AN189" s="5">
        <v>44684.906944444447</v>
      </c>
      <c r="AO189" s="1" t="s">
        <v>473</v>
      </c>
      <c r="AP189" s="1"/>
      <c r="AQ189" s="1" t="s">
        <v>639</v>
      </c>
      <c r="AR189" s="1" t="s">
        <v>27</v>
      </c>
      <c r="AS189" t="s">
        <v>639</v>
      </c>
      <c r="AT189" s="1" t="s">
        <v>27</v>
      </c>
      <c r="AU189" t="s">
        <v>639</v>
      </c>
      <c r="AV189">
        <v>62</v>
      </c>
      <c r="AW189" t="s">
        <v>639</v>
      </c>
      <c r="AX189">
        <v>22</v>
      </c>
      <c r="AY189" t="s">
        <v>639</v>
      </c>
      <c r="AZ189" s="1" t="s">
        <v>27</v>
      </c>
      <c r="BA189" t="s">
        <v>639</v>
      </c>
      <c r="BB189" s="1" t="s">
        <v>27</v>
      </c>
      <c r="BC189" t="s">
        <v>639</v>
      </c>
      <c r="BG189" s="1" t="s">
        <v>463</v>
      </c>
      <c r="BH189" s="5">
        <v>44723.476388888892</v>
      </c>
      <c r="BI189" s="1" t="s">
        <v>49</v>
      </c>
      <c r="BJ189" s="5">
        <v>44708.722916666666</v>
      </c>
      <c r="BK189" s="22">
        <f>COUNTIF(Reporte_Consolidación_2022___Copy[[#This Row],[Estado llamada]],"Realizada")</f>
        <v>1</v>
      </c>
      <c r="BL189" s="22">
        <f>COUNTIF(Reporte_Consolidación_2022___Copy[[#This Row],[Estado RID]],"Realizada")</f>
        <v>1</v>
      </c>
      <c r="BM189" s="22">
        <f>COUNTIF(Reporte_Consolidación_2022___Copy[[#This Row],[Estado Encuesta Directivos]],"Realizada")</f>
        <v>1</v>
      </c>
      <c r="BN189" s="22">
        <f>COUNTIF(Reporte_Consolidación_2022___Copy[[#This Row],[Estado PPT Programa Directivos]],"Realizada")</f>
        <v>1</v>
      </c>
      <c r="BO189" s="22">
        <f>COUNTIF(Reporte_Consolidación_2022___Copy[[#This Row],[Estado PPT Programa Docentes]],"Realizada")</f>
        <v>1</v>
      </c>
      <c r="BP189" s="22">
        <f>COUNTIF(Reporte_Consolidación_2022___Copy[[#This Row],[Estado Encuesta Docentes]],"Realizada")</f>
        <v>1</v>
      </c>
      <c r="BQ189" s="22">
        <f>COUNTIF(Reporte_Consolidación_2022___Copy[[#This Row],[Estado Taller PC Docentes]],"Realizada")</f>
        <v>1</v>
      </c>
      <c r="BR189" s="22">
        <f>COUNTIF(Reporte_Consolidación_2022___Copy[[#This Row],[Estado Encuesta Estudiantes]],"Realizada")</f>
        <v>1</v>
      </c>
      <c r="BS189" s="22">
        <f>COUNTIF(Reporte_Consolidación_2022___Copy[[#This Row],[Estado Infraestructura]],"Realizada")</f>
        <v>1</v>
      </c>
      <c r="BT189" s="22">
        <f>COUNTIF(Reporte_Consolidación_2022___Copy[[#This Row],[Estado Entrevista Líder Área Informática]],"Realizada")</f>
        <v>1</v>
      </c>
      <c r="BU189" s="22">
        <f>IF(Reporte_Consolidación_2022___Copy[[#This Row],[Estado Obs Aula]]="Realizada",1,IF(Reporte_Consolidación_2022___Copy[[#This Row],[Estado Obs Aula]]="NO aplica fichas",1,0))</f>
        <v>1</v>
      </c>
      <c r="BV189" s="22">
        <f>COUNTIF(Reporte_Consolidación_2022___Copy[[#This Row],[Estado Recolección Documental]],"Realizada")</f>
        <v>1</v>
      </c>
      <c r="BX189" s="7">
        <f>COUNTIF(Reporte_Consolidación_2022___Copy[[#This Row],[Nombre Coordinadora]:[Estado Recolección Documental]],"Realizada")</f>
        <v>11</v>
      </c>
      <c r="BY189" s="9">
        <f t="shared" si="2"/>
        <v>0.91666666666666663</v>
      </c>
      <c r="BZ189" s="7">
        <f>IF(Reporte_Consolidación_2022___Copy[[#This Row],[Fecha Visita Día 1]]&gt;=DATE(2022,6,22),1,IF(Reporte_Consolidación_2022___Copy[[#This Row],[Fecha Visita Día 1]]="",2,0))</f>
        <v>0</v>
      </c>
      <c r="CA189" s="7">
        <f>IF(Reporte_Consolidación_2022___Copy[[#This Row],[Fecha Visita Día 2]]&gt;=DATE(2022,6,22),1,IF(Reporte_Consolidación_2022___Copy[[#This Row],[Fecha Visita Día 2]]="",2,0))</f>
        <v>0</v>
      </c>
    </row>
    <row r="190" spans="1:79" x14ac:dyDescent="0.2">
      <c r="A190" s="1" t="s">
        <v>681</v>
      </c>
      <c r="B190" s="1" t="s">
        <v>49</v>
      </c>
      <c r="C190" s="1" t="s">
        <v>463</v>
      </c>
      <c r="D190" s="1" t="s">
        <v>376</v>
      </c>
      <c r="E190" s="1" t="s">
        <v>377</v>
      </c>
      <c r="F190" s="1" t="s">
        <v>474</v>
      </c>
      <c r="G190" s="6">
        <v>147001000285</v>
      </c>
      <c r="H190">
        <v>133</v>
      </c>
      <c r="I190" s="4">
        <v>44662</v>
      </c>
      <c r="J190" s="5">
        <v>0.64722222222222214</v>
      </c>
      <c r="K190" s="1" t="s">
        <v>0</v>
      </c>
      <c r="L190" s="1" t="s">
        <v>447</v>
      </c>
      <c r="M190" s="4">
        <v>44680</v>
      </c>
      <c r="N190" s="4">
        <v>44683</v>
      </c>
      <c r="O190" s="1"/>
      <c r="P190" s="4">
        <v>44680</v>
      </c>
      <c r="Q190" s="1" t="s">
        <v>0</v>
      </c>
      <c r="R190" s="4">
        <v>44680</v>
      </c>
      <c r="S190" s="1" t="s">
        <v>0</v>
      </c>
      <c r="T190" s="4">
        <v>44680</v>
      </c>
      <c r="U190" s="1" t="s">
        <v>0</v>
      </c>
      <c r="V190" s="4">
        <v>44680</v>
      </c>
      <c r="W190" s="1" t="s">
        <v>0</v>
      </c>
      <c r="X190" s="4">
        <v>44680</v>
      </c>
      <c r="Y190" s="1" t="s">
        <v>0</v>
      </c>
      <c r="Z190" s="4">
        <v>44680</v>
      </c>
      <c r="AA190" s="1" t="s">
        <v>0</v>
      </c>
      <c r="AB190" s="4">
        <v>44680</v>
      </c>
      <c r="AC190" s="1" t="s">
        <v>0</v>
      </c>
      <c r="AD190" s="4">
        <v>44680</v>
      </c>
      <c r="AE190" s="1" t="s">
        <v>0</v>
      </c>
      <c r="AF190" s="4">
        <v>44680</v>
      </c>
      <c r="AG190" s="1" t="s">
        <v>0</v>
      </c>
      <c r="AH190" s="4"/>
      <c r="AI190" s="1" t="s">
        <v>654</v>
      </c>
      <c r="AJ190" s="4">
        <v>44680</v>
      </c>
      <c r="AK190" s="1" t="s">
        <v>0</v>
      </c>
      <c r="AL190" s="1" t="s">
        <v>363</v>
      </c>
      <c r="AM190" s="1" t="s">
        <v>463</v>
      </c>
      <c r="AN190" s="5">
        <v>44684.906944444447</v>
      </c>
      <c r="AO190" s="1" t="s">
        <v>475</v>
      </c>
      <c r="AP190" s="1"/>
      <c r="AQ190" s="1" t="s">
        <v>639</v>
      </c>
      <c r="AR190" s="1" t="s">
        <v>27</v>
      </c>
      <c r="AS190" t="s">
        <v>639</v>
      </c>
      <c r="AT190" s="1" t="s">
        <v>27</v>
      </c>
      <c r="AU190" t="s">
        <v>639</v>
      </c>
      <c r="AV190">
        <v>109</v>
      </c>
      <c r="AW190" t="s">
        <v>639</v>
      </c>
      <c r="AX190">
        <v>34</v>
      </c>
      <c r="AY190" t="s">
        <v>639</v>
      </c>
      <c r="AZ190" s="1" t="s">
        <v>27</v>
      </c>
      <c r="BA190" t="s">
        <v>639</v>
      </c>
      <c r="BB190" s="1" t="s">
        <v>27</v>
      </c>
      <c r="BC190" t="s">
        <v>639</v>
      </c>
      <c r="BG190" s="1" t="s">
        <v>463</v>
      </c>
      <c r="BH190" s="5">
        <v>44723.477083333331</v>
      </c>
      <c r="BI190" s="1" t="s">
        <v>49</v>
      </c>
      <c r="BJ190" s="5">
        <v>44708.723611111112</v>
      </c>
      <c r="BK190" s="22">
        <f>COUNTIF(Reporte_Consolidación_2022___Copy[[#This Row],[Estado llamada]],"Realizada")</f>
        <v>1</v>
      </c>
      <c r="BL190" s="22">
        <f>COUNTIF(Reporte_Consolidación_2022___Copy[[#This Row],[Estado RID]],"Realizada")</f>
        <v>1</v>
      </c>
      <c r="BM190" s="22">
        <f>COUNTIF(Reporte_Consolidación_2022___Copy[[#This Row],[Estado Encuesta Directivos]],"Realizada")</f>
        <v>1</v>
      </c>
      <c r="BN190" s="22">
        <f>COUNTIF(Reporte_Consolidación_2022___Copy[[#This Row],[Estado PPT Programa Directivos]],"Realizada")</f>
        <v>1</v>
      </c>
      <c r="BO190" s="22">
        <f>COUNTIF(Reporte_Consolidación_2022___Copy[[#This Row],[Estado PPT Programa Docentes]],"Realizada")</f>
        <v>1</v>
      </c>
      <c r="BP190" s="22">
        <f>COUNTIF(Reporte_Consolidación_2022___Copy[[#This Row],[Estado Encuesta Docentes]],"Realizada")</f>
        <v>1</v>
      </c>
      <c r="BQ190" s="22">
        <f>COUNTIF(Reporte_Consolidación_2022___Copy[[#This Row],[Estado Taller PC Docentes]],"Realizada")</f>
        <v>1</v>
      </c>
      <c r="BR190" s="22">
        <f>COUNTIF(Reporte_Consolidación_2022___Copy[[#This Row],[Estado Encuesta Estudiantes]],"Realizada")</f>
        <v>1</v>
      </c>
      <c r="BS190" s="22">
        <f>COUNTIF(Reporte_Consolidación_2022___Copy[[#This Row],[Estado Infraestructura]],"Realizada")</f>
        <v>1</v>
      </c>
      <c r="BT190" s="22">
        <f>COUNTIF(Reporte_Consolidación_2022___Copy[[#This Row],[Estado Entrevista Líder Área Informática]],"Realizada")</f>
        <v>1</v>
      </c>
      <c r="BU190" s="22">
        <f>IF(Reporte_Consolidación_2022___Copy[[#This Row],[Estado Obs Aula]]="Realizada",1,IF(Reporte_Consolidación_2022___Copy[[#This Row],[Estado Obs Aula]]="NO aplica fichas",1,0))</f>
        <v>1</v>
      </c>
      <c r="BV190" s="22">
        <f>COUNTIF(Reporte_Consolidación_2022___Copy[[#This Row],[Estado Recolección Documental]],"Realizada")</f>
        <v>1</v>
      </c>
      <c r="BX190" s="7">
        <f>COUNTIF(Reporte_Consolidación_2022___Copy[[#This Row],[Nombre Coordinadora]:[Estado Recolección Documental]],"Realizada")</f>
        <v>11</v>
      </c>
      <c r="BY190" s="9">
        <f t="shared" si="2"/>
        <v>0.91666666666666663</v>
      </c>
      <c r="BZ190" s="7">
        <f>IF(Reporte_Consolidación_2022___Copy[[#This Row],[Fecha Visita Día 1]]&gt;=DATE(2022,6,22),1,IF(Reporte_Consolidación_2022___Copy[[#This Row],[Fecha Visita Día 1]]="",2,0))</f>
        <v>0</v>
      </c>
      <c r="CA190" s="7">
        <f>IF(Reporte_Consolidación_2022___Copy[[#This Row],[Fecha Visita Día 2]]&gt;=DATE(2022,6,22),1,IF(Reporte_Consolidación_2022___Copy[[#This Row],[Fecha Visita Día 2]]="",2,0))</f>
        <v>0</v>
      </c>
    </row>
    <row r="191" spans="1:79" x14ac:dyDescent="0.2">
      <c r="A191" s="1" t="s">
        <v>681</v>
      </c>
      <c r="B191" s="1" t="s">
        <v>49</v>
      </c>
      <c r="C191" s="1" t="s">
        <v>486</v>
      </c>
      <c r="D191" s="1" t="s">
        <v>487</v>
      </c>
      <c r="E191" s="1" t="s">
        <v>488</v>
      </c>
      <c r="F191" s="1" t="s">
        <v>489</v>
      </c>
      <c r="G191" s="6">
        <v>170001000414</v>
      </c>
      <c r="H191">
        <v>148</v>
      </c>
      <c r="I191" s="4">
        <v>44657</v>
      </c>
      <c r="J191" s="5">
        <v>0.45069444444444451</v>
      </c>
      <c r="K191" s="1" t="s">
        <v>0</v>
      </c>
      <c r="L191" s="1" t="s">
        <v>490</v>
      </c>
      <c r="M191" s="4">
        <v>44677</v>
      </c>
      <c r="N191" s="4">
        <v>44697</v>
      </c>
      <c r="O191" s="1" t="s">
        <v>883</v>
      </c>
      <c r="P191" s="4">
        <v>44677</v>
      </c>
      <c r="Q191" s="1" t="s">
        <v>0</v>
      </c>
      <c r="R191" s="4">
        <v>44677</v>
      </c>
      <c r="S191" s="1" t="s">
        <v>0</v>
      </c>
      <c r="T191" s="4">
        <v>44677</v>
      </c>
      <c r="U191" s="1" t="s">
        <v>0</v>
      </c>
      <c r="V191" s="4">
        <v>44677</v>
      </c>
      <c r="W191" s="1" t="s">
        <v>0</v>
      </c>
      <c r="X191" s="4">
        <v>44677</v>
      </c>
      <c r="Y191" s="1" t="s">
        <v>0</v>
      </c>
      <c r="Z191" s="4">
        <v>44693</v>
      </c>
      <c r="AA191" s="1" t="s">
        <v>0</v>
      </c>
      <c r="AB191" s="4">
        <v>44694</v>
      </c>
      <c r="AC191" s="1" t="s">
        <v>0</v>
      </c>
      <c r="AD191" s="4">
        <v>44677</v>
      </c>
      <c r="AE191" s="1" t="s">
        <v>0</v>
      </c>
      <c r="AF191" s="4">
        <v>44677</v>
      </c>
      <c r="AG191" s="1" t="s">
        <v>0</v>
      </c>
      <c r="AH191" s="4"/>
      <c r="AI191" s="1" t="s">
        <v>654</v>
      </c>
      <c r="AJ191" s="4">
        <v>44687</v>
      </c>
      <c r="AK191" s="1" t="s">
        <v>0</v>
      </c>
      <c r="AL191" s="1" t="s">
        <v>363</v>
      </c>
      <c r="AM191" s="1" t="s">
        <v>1019</v>
      </c>
      <c r="AN191" s="5">
        <v>44697.35</v>
      </c>
      <c r="AO191" s="1" t="s">
        <v>707</v>
      </c>
      <c r="AP191" s="1"/>
      <c r="AQ191" s="1" t="s">
        <v>639</v>
      </c>
      <c r="AR191" s="1" t="s">
        <v>27</v>
      </c>
      <c r="AS191" t="s">
        <v>639</v>
      </c>
      <c r="AT191" s="1" t="s">
        <v>27</v>
      </c>
      <c r="AU191" t="s">
        <v>639</v>
      </c>
      <c r="AV191">
        <v>116</v>
      </c>
      <c r="AW191" t="s">
        <v>639</v>
      </c>
      <c r="AX191">
        <v>94</v>
      </c>
      <c r="AY191" t="s">
        <v>639</v>
      </c>
      <c r="AZ191" s="1" t="s">
        <v>27</v>
      </c>
      <c r="BA191" t="s">
        <v>639</v>
      </c>
      <c r="BB191" s="1" t="s">
        <v>27</v>
      </c>
      <c r="BC191" t="s">
        <v>639</v>
      </c>
      <c r="BG191" s="1" t="s">
        <v>1019</v>
      </c>
      <c r="BH191" s="5">
        <v>44725.320833333331</v>
      </c>
      <c r="BI191" s="1" t="s">
        <v>49</v>
      </c>
      <c r="BJ191" s="5">
        <v>44708.71875</v>
      </c>
      <c r="BK191" s="22">
        <f>COUNTIF(Reporte_Consolidación_2022___Copy[[#This Row],[Estado llamada]],"Realizada")</f>
        <v>1</v>
      </c>
      <c r="BL191" s="22">
        <f>COUNTIF(Reporte_Consolidación_2022___Copy[[#This Row],[Estado RID]],"Realizada")</f>
        <v>1</v>
      </c>
      <c r="BM191" s="22">
        <f>COUNTIF(Reporte_Consolidación_2022___Copy[[#This Row],[Estado Encuesta Directivos]],"Realizada")</f>
        <v>1</v>
      </c>
      <c r="BN191" s="22">
        <f>COUNTIF(Reporte_Consolidación_2022___Copy[[#This Row],[Estado PPT Programa Directivos]],"Realizada")</f>
        <v>1</v>
      </c>
      <c r="BO191" s="22">
        <f>COUNTIF(Reporte_Consolidación_2022___Copy[[#This Row],[Estado PPT Programa Docentes]],"Realizada")</f>
        <v>1</v>
      </c>
      <c r="BP191" s="22">
        <f>COUNTIF(Reporte_Consolidación_2022___Copy[[#This Row],[Estado Encuesta Docentes]],"Realizada")</f>
        <v>1</v>
      </c>
      <c r="BQ191" s="22">
        <f>COUNTIF(Reporte_Consolidación_2022___Copy[[#This Row],[Estado Taller PC Docentes]],"Realizada")</f>
        <v>1</v>
      </c>
      <c r="BR191" s="22">
        <f>COUNTIF(Reporte_Consolidación_2022___Copy[[#This Row],[Estado Encuesta Estudiantes]],"Realizada")</f>
        <v>1</v>
      </c>
      <c r="BS191" s="22">
        <f>COUNTIF(Reporte_Consolidación_2022___Copy[[#This Row],[Estado Infraestructura]],"Realizada")</f>
        <v>1</v>
      </c>
      <c r="BT191" s="22">
        <f>COUNTIF(Reporte_Consolidación_2022___Copy[[#This Row],[Estado Entrevista Líder Área Informática]],"Realizada")</f>
        <v>1</v>
      </c>
      <c r="BU191" s="22">
        <f>IF(Reporte_Consolidación_2022___Copy[[#This Row],[Estado Obs Aula]]="Realizada",1,IF(Reporte_Consolidación_2022___Copy[[#This Row],[Estado Obs Aula]]="NO aplica fichas",1,0))</f>
        <v>1</v>
      </c>
      <c r="BV191" s="22">
        <f>COUNTIF(Reporte_Consolidación_2022___Copy[[#This Row],[Estado Recolección Documental]],"Realizada")</f>
        <v>1</v>
      </c>
      <c r="BX191" s="7">
        <f>COUNTIF(Reporte_Consolidación_2022___Copy[[#This Row],[Nombre Coordinadora]:[Estado Recolección Documental]],"Realizada")</f>
        <v>11</v>
      </c>
      <c r="BY191" s="9">
        <f t="shared" si="2"/>
        <v>0.91666666666666663</v>
      </c>
      <c r="BZ191" s="7">
        <f>IF(Reporte_Consolidación_2022___Copy[[#This Row],[Fecha Visita Día 1]]&gt;=DATE(2022,6,22),1,IF(Reporte_Consolidación_2022___Copy[[#This Row],[Fecha Visita Día 1]]="",2,0))</f>
        <v>0</v>
      </c>
      <c r="CA191" s="7">
        <f>IF(Reporte_Consolidación_2022___Copy[[#This Row],[Fecha Visita Día 2]]&gt;=DATE(2022,6,22),1,IF(Reporte_Consolidación_2022___Copy[[#This Row],[Fecha Visita Día 2]]="",2,0))</f>
        <v>0</v>
      </c>
    </row>
    <row r="192" spans="1:79" x14ac:dyDescent="0.2">
      <c r="A192" s="1" t="s">
        <v>681</v>
      </c>
      <c r="B192" s="1" t="s">
        <v>49</v>
      </c>
      <c r="C192" s="1" t="s">
        <v>486</v>
      </c>
      <c r="D192" s="1" t="s">
        <v>487</v>
      </c>
      <c r="E192" s="1" t="s">
        <v>488</v>
      </c>
      <c r="F192" s="1" t="s">
        <v>491</v>
      </c>
      <c r="G192" s="6">
        <v>170001000244</v>
      </c>
      <c r="H192">
        <v>149</v>
      </c>
      <c r="I192" s="4">
        <v>44657</v>
      </c>
      <c r="J192" s="5">
        <v>9.3055555555555447E-2</v>
      </c>
      <c r="K192" s="1" t="s">
        <v>0</v>
      </c>
      <c r="L192" s="1" t="s">
        <v>492</v>
      </c>
      <c r="M192" s="4">
        <v>44678</v>
      </c>
      <c r="N192" s="4">
        <v>44700</v>
      </c>
      <c r="O192" s="1" t="s">
        <v>703</v>
      </c>
      <c r="P192" s="4">
        <v>44678</v>
      </c>
      <c r="Q192" s="1" t="s">
        <v>0</v>
      </c>
      <c r="R192" s="4">
        <v>44678</v>
      </c>
      <c r="S192" s="1" t="s">
        <v>0</v>
      </c>
      <c r="T192" s="4">
        <v>44708</v>
      </c>
      <c r="U192" s="1" t="s">
        <v>0</v>
      </c>
      <c r="V192" s="4">
        <v>44685</v>
      </c>
      <c r="W192" s="1" t="s">
        <v>0</v>
      </c>
      <c r="X192" s="4">
        <v>44685</v>
      </c>
      <c r="Y192" s="1" t="s">
        <v>0</v>
      </c>
      <c r="Z192" s="4">
        <v>44685</v>
      </c>
      <c r="AA192" s="1" t="s">
        <v>0</v>
      </c>
      <c r="AB192" s="4">
        <v>44699</v>
      </c>
      <c r="AC192" s="1" t="s">
        <v>0</v>
      </c>
      <c r="AD192" s="4">
        <v>44678</v>
      </c>
      <c r="AE192" s="1" t="s">
        <v>0</v>
      </c>
      <c r="AF192" s="4">
        <v>44678</v>
      </c>
      <c r="AG192" s="1" t="s">
        <v>0</v>
      </c>
      <c r="AH192" s="4">
        <v>44699</v>
      </c>
      <c r="AI192" s="1" t="s">
        <v>0</v>
      </c>
      <c r="AJ192" s="4">
        <v>44687</v>
      </c>
      <c r="AK192" s="1" t="s">
        <v>0</v>
      </c>
      <c r="AL192" s="1" t="s">
        <v>363</v>
      </c>
      <c r="AM192" s="1" t="s">
        <v>1019</v>
      </c>
      <c r="AN192" s="5">
        <v>44715.356249999997</v>
      </c>
      <c r="AO192" s="1" t="s">
        <v>704</v>
      </c>
      <c r="AP192" s="1"/>
      <c r="AQ192" s="1" t="s">
        <v>639</v>
      </c>
      <c r="AR192" s="1" t="s">
        <v>27</v>
      </c>
      <c r="AS192" t="s">
        <v>639</v>
      </c>
      <c r="AT192" s="1" t="s">
        <v>27</v>
      </c>
      <c r="AU192" t="s">
        <v>639</v>
      </c>
      <c r="AV192">
        <v>165</v>
      </c>
      <c r="AW192" t="s">
        <v>639</v>
      </c>
      <c r="AX192">
        <v>29</v>
      </c>
      <c r="AY192" t="s">
        <v>639</v>
      </c>
      <c r="AZ192" s="1" t="s">
        <v>27</v>
      </c>
      <c r="BA192" t="s">
        <v>639</v>
      </c>
      <c r="BB192" s="1" t="s">
        <v>27</v>
      </c>
      <c r="BC192" t="s">
        <v>639</v>
      </c>
      <c r="BG192" s="1" t="s">
        <v>1019</v>
      </c>
      <c r="BH192" s="5">
        <v>44706.527777777781</v>
      </c>
      <c r="BI192" s="1" t="s">
        <v>49</v>
      </c>
      <c r="BJ192" s="5">
        <v>44708.71875</v>
      </c>
      <c r="BK192" s="22">
        <f>COUNTIF(Reporte_Consolidación_2022___Copy[[#This Row],[Estado llamada]],"Realizada")</f>
        <v>1</v>
      </c>
      <c r="BL192" s="22">
        <f>COUNTIF(Reporte_Consolidación_2022___Copy[[#This Row],[Estado RID]],"Realizada")</f>
        <v>1</v>
      </c>
      <c r="BM192" s="22">
        <f>COUNTIF(Reporte_Consolidación_2022___Copy[[#This Row],[Estado Encuesta Directivos]],"Realizada")</f>
        <v>1</v>
      </c>
      <c r="BN192" s="22">
        <f>COUNTIF(Reporte_Consolidación_2022___Copy[[#This Row],[Estado PPT Programa Directivos]],"Realizada")</f>
        <v>1</v>
      </c>
      <c r="BO192" s="22">
        <f>COUNTIF(Reporte_Consolidación_2022___Copy[[#This Row],[Estado PPT Programa Docentes]],"Realizada")</f>
        <v>1</v>
      </c>
      <c r="BP192" s="22">
        <f>COUNTIF(Reporte_Consolidación_2022___Copy[[#This Row],[Estado Encuesta Docentes]],"Realizada")</f>
        <v>1</v>
      </c>
      <c r="BQ192" s="22">
        <f>COUNTIF(Reporte_Consolidación_2022___Copy[[#This Row],[Estado Taller PC Docentes]],"Realizada")</f>
        <v>1</v>
      </c>
      <c r="BR192" s="22">
        <f>COUNTIF(Reporte_Consolidación_2022___Copy[[#This Row],[Estado Encuesta Estudiantes]],"Realizada")</f>
        <v>1</v>
      </c>
      <c r="BS192" s="22">
        <f>COUNTIF(Reporte_Consolidación_2022___Copy[[#This Row],[Estado Infraestructura]],"Realizada")</f>
        <v>1</v>
      </c>
      <c r="BT192" s="22">
        <f>COUNTIF(Reporte_Consolidación_2022___Copy[[#This Row],[Estado Entrevista Líder Área Informática]],"Realizada")</f>
        <v>1</v>
      </c>
      <c r="BU192" s="22">
        <f>IF(Reporte_Consolidación_2022___Copy[[#This Row],[Estado Obs Aula]]="Realizada",1,IF(Reporte_Consolidación_2022___Copy[[#This Row],[Estado Obs Aula]]="NO aplica fichas",1,0))</f>
        <v>1</v>
      </c>
      <c r="BV192" s="22">
        <f>COUNTIF(Reporte_Consolidación_2022___Copy[[#This Row],[Estado Recolección Documental]],"Realizada")</f>
        <v>1</v>
      </c>
      <c r="BX192" s="7">
        <f>COUNTIF(Reporte_Consolidación_2022___Copy[[#This Row],[Nombre Coordinadora]:[Estado Recolección Documental]],"Realizada")</f>
        <v>12</v>
      </c>
      <c r="BY192" s="9">
        <f t="shared" si="2"/>
        <v>1</v>
      </c>
      <c r="BZ192" s="7">
        <f>IF(Reporte_Consolidación_2022___Copy[[#This Row],[Fecha Visita Día 1]]&gt;=DATE(2022,6,22),1,IF(Reporte_Consolidación_2022___Copy[[#This Row],[Fecha Visita Día 1]]="",2,0))</f>
        <v>0</v>
      </c>
      <c r="CA192" s="7">
        <f>IF(Reporte_Consolidación_2022___Copy[[#This Row],[Fecha Visita Día 2]]&gt;=DATE(2022,6,22),1,IF(Reporte_Consolidación_2022___Copy[[#This Row],[Fecha Visita Día 2]]="",2,0))</f>
        <v>0</v>
      </c>
    </row>
    <row r="193" spans="1:79" x14ac:dyDescent="0.2">
      <c r="A193" s="1" t="s">
        <v>681</v>
      </c>
      <c r="B193" s="1" t="s">
        <v>49</v>
      </c>
      <c r="C193" s="1" t="s">
        <v>486</v>
      </c>
      <c r="D193" s="1" t="s">
        <v>487</v>
      </c>
      <c r="E193" s="1" t="s">
        <v>488</v>
      </c>
      <c r="F193" s="1" t="s">
        <v>493</v>
      </c>
      <c r="G193" s="6">
        <v>170001038811</v>
      </c>
      <c r="H193">
        <v>150</v>
      </c>
      <c r="I193" s="4">
        <v>44657</v>
      </c>
      <c r="J193" s="5">
        <v>0.41666666666666674</v>
      </c>
      <c r="K193" s="1" t="s">
        <v>0</v>
      </c>
      <c r="L193" s="1" t="s">
        <v>494</v>
      </c>
      <c r="M193" s="4">
        <v>44672</v>
      </c>
      <c r="N193" s="4">
        <v>44687</v>
      </c>
      <c r="O193" s="1" t="s">
        <v>495</v>
      </c>
      <c r="P193" s="4">
        <v>44672</v>
      </c>
      <c r="Q193" s="1" t="s">
        <v>0</v>
      </c>
      <c r="R193" s="4">
        <v>44672</v>
      </c>
      <c r="S193" s="1" t="s">
        <v>0</v>
      </c>
      <c r="T193" s="4">
        <v>44672</v>
      </c>
      <c r="U193" s="1" t="s">
        <v>0</v>
      </c>
      <c r="V193" s="4">
        <v>44672</v>
      </c>
      <c r="W193" s="1" t="s">
        <v>0</v>
      </c>
      <c r="X193" s="4">
        <v>44672</v>
      </c>
      <c r="Y193" s="1" t="s">
        <v>0</v>
      </c>
      <c r="Z193" s="4">
        <v>44684</v>
      </c>
      <c r="AA193" s="1" t="s">
        <v>0</v>
      </c>
      <c r="AB193" s="4">
        <v>44672</v>
      </c>
      <c r="AC193" s="1" t="s">
        <v>0</v>
      </c>
      <c r="AD193" s="4">
        <v>44672</v>
      </c>
      <c r="AE193" s="1" t="s">
        <v>0</v>
      </c>
      <c r="AF193" s="4">
        <v>44672</v>
      </c>
      <c r="AG193" s="1" t="s">
        <v>0</v>
      </c>
      <c r="AH193" s="4"/>
      <c r="AI193" s="1" t="s">
        <v>654</v>
      </c>
      <c r="AJ193" s="4">
        <v>44687</v>
      </c>
      <c r="AK193" s="1" t="s">
        <v>0</v>
      </c>
      <c r="AL193" s="1" t="s">
        <v>363</v>
      </c>
      <c r="AM193" s="1" t="s">
        <v>1019</v>
      </c>
      <c r="AN193" s="5">
        <v>44690.267361111109</v>
      </c>
      <c r="AO193" s="1" t="s">
        <v>702</v>
      </c>
      <c r="AP193" s="1"/>
      <c r="AQ193" s="1" t="s">
        <v>639</v>
      </c>
      <c r="AR193" s="1" t="s">
        <v>27</v>
      </c>
      <c r="AS193" t="s">
        <v>639</v>
      </c>
      <c r="AT193" s="1" t="s">
        <v>27</v>
      </c>
      <c r="AU193" t="s">
        <v>639</v>
      </c>
      <c r="AV193">
        <v>132</v>
      </c>
      <c r="AW193" t="s">
        <v>639</v>
      </c>
      <c r="AX193">
        <v>49</v>
      </c>
      <c r="AY193" t="s">
        <v>639</v>
      </c>
      <c r="AZ193" s="1" t="s">
        <v>27</v>
      </c>
      <c r="BA193" t="s">
        <v>639</v>
      </c>
      <c r="BB193" s="1" t="s">
        <v>27</v>
      </c>
      <c r="BC193" t="s">
        <v>639</v>
      </c>
      <c r="BG193" s="1" t="s">
        <v>1019</v>
      </c>
      <c r="BH193" s="5">
        <v>44706.527777777781</v>
      </c>
      <c r="BI193" s="1" t="s">
        <v>49</v>
      </c>
      <c r="BJ193" s="5">
        <v>44708.71875</v>
      </c>
      <c r="BK193" s="22">
        <f>COUNTIF(Reporte_Consolidación_2022___Copy[[#This Row],[Estado llamada]],"Realizada")</f>
        <v>1</v>
      </c>
      <c r="BL193" s="22">
        <f>COUNTIF(Reporte_Consolidación_2022___Copy[[#This Row],[Estado RID]],"Realizada")</f>
        <v>1</v>
      </c>
      <c r="BM193" s="22">
        <f>COUNTIF(Reporte_Consolidación_2022___Copy[[#This Row],[Estado Encuesta Directivos]],"Realizada")</f>
        <v>1</v>
      </c>
      <c r="BN193" s="22">
        <f>COUNTIF(Reporte_Consolidación_2022___Copy[[#This Row],[Estado PPT Programa Directivos]],"Realizada")</f>
        <v>1</v>
      </c>
      <c r="BO193" s="22">
        <f>COUNTIF(Reporte_Consolidación_2022___Copy[[#This Row],[Estado PPT Programa Docentes]],"Realizada")</f>
        <v>1</v>
      </c>
      <c r="BP193" s="22">
        <f>COUNTIF(Reporte_Consolidación_2022___Copy[[#This Row],[Estado Encuesta Docentes]],"Realizada")</f>
        <v>1</v>
      </c>
      <c r="BQ193" s="22">
        <f>COUNTIF(Reporte_Consolidación_2022___Copy[[#This Row],[Estado Taller PC Docentes]],"Realizada")</f>
        <v>1</v>
      </c>
      <c r="BR193" s="22">
        <f>COUNTIF(Reporte_Consolidación_2022___Copy[[#This Row],[Estado Encuesta Estudiantes]],"Realizada")</f>
        <v>1</v>
      </c>
      <c r="BS193" s="22">
        <f>COUNTIF(Reporte_Consolidación_2022___Copy[[#This Row],[Estado Infraestructura]],"Realizada")</f>
        <v>1</v>
      </c>
      <c r="BT193" s="22">
        <f>COUNTIF(Reporte_Consolidación_2022___Copy[[#This Row],[Estado Entrevista Líder Área Informática]],"Realizada")</f>
        <v>1</v>
      </c>
      <c r="BU193" s="22">
        <f>IF(Reporte_Consolidación_2022___Copy[[#This Row],[Estado Obs Aula]]="Realizada",1,IF(Reporte_Consolidación_2022___Copy[[#This Row],[Estado Obs Aula]]="NO aplica fichas",1,0))</f>
        <v>1</v>
      </c>
      <c r="BV193" s="22">
        <f>COUNTIF(Reporte_Consolidación_2022___Copy[[#This Row],[Estado Recolección Documental]],"Realizada")</f>
        <v>1</v>
      </c>
      <c r="BX193" s="7">
        <f>COUNTIF(Reporte_Consolidación_2022___Copy[[#This Row],[Nombre Coordinadora]:[Estado Recolección Documental]],"Realizada")</f>
        <v>11</v>
      </c>
      <c r="BY193" s="9">
        <f t="shared" si="2"/>
        <v>0.91666666666666663</v>
      </c>
      <c r="BZ193" s="7">
        <f>IF(Reporte_Consolidación_2022___Copy[[#This Row],[Fecha Visita Día 1]]&gt;=DATE(2022,6,22),1,IF(Reporte_Consolidación_2022___Copy[[#This Row],[Fecha Visita Día 1]]="",2,0))</f>
        <v>0</v>
      </c>
      <c r="CA193" s="7">
        <f>IF(Reporte_Consolidación_2022___Copy[[#This Row],[Fecha Visita Día 2]]&gt;=DATE(2022,6,22),1,IF(Reporte_Consolidación_2022___Copy[[#This Row],[Fecha Visita Día 2]]="",2,0))</f>
        <v>0</v>
      </c>
    </row>
    <row r="194" spans="1:79" x14ac:dyDescent="0.2">
      <c r="A194" s="1" t="s">
        <v>681</v>
      </c>
      <c r="B194" s="1" t="s">
        <v>49</v>
      </c>
      <c r="C194" s="1" t="s">
        <v>486</v>
      </c>
      <c r="D194" s="1" t="s">
        <v>487</v>
      </c>
      <c r="E194" s="1" t="s">
        <v>488</v>
      </c>
      <c r="F194" s="1" t="s">
        <v>496</v>
      </c>
      <c r="G194" s="6">
        <v>170001000431</v>
      </c>
      <c r="H194">
        <v>151</v>
      </c>
      <c r="I194" s="4">
        <v>44657</v>
      </c>
      <c r="J194" s="5">
        <v>0.32569444444444451</v>
      </c>
      <c r="K194" s="1" t="s">
        <v>0</v>
      </c>
      <c r="L194" s="1" t="s">
        <v>497</v>
      </c>
      <c r="M194" s="4">
        <v>44670</v>
      </c>
      <c r="N194" s="4">
        <v>44687</v>
      </c>
      <c r="O194" s="1" t="s">
        <v>498</v>
      </c>
      <c r="P194" s="4">
        <v>44670</v>
      </c>
      <c r="Q194" s="1" t="s">
        <v>0</v>
      </c>
      <c r="R194" s="4">
        <v>44670</v>
      </c>
      <c r="S194" s="1" t="s">
        <v>0</v>
      </c>
      <c r="T194" s="4">
        <v>44670</v>
      </c>
      <c r="U194" s="1" t="s">
        <v>0</v>
      </c>
      <c r="V194" s="4">
        <v>44670</v>
      </c>
      <c r="W194" s="1" t="s">
        <v>0</v>
      </c>
      <c r="X194" s="4">
        <v>44670</v>
      </c>
      <c r="Y194" s="1" t="s">
        <v>0</v>
      </c>
      <c r="Z194" s="4">
        <v>44673</v>
      </c>
      <c r="AA194" s="1" t="s">
        <v>0</v>
      </c>
      <c r="AB194" s="4">
        <v>44670</v>
      </c>
      <c r="AC194" s="1" t="s">
        <v>0</v>
      </c>
      <c r="AD194" s="4">
        <v>44670</v>
      </c>
      <c r="AE194" s="1" t="s">
        <v>0</v>
      </c>
      <c r="AF194" s="4">
        <v>44670</v>
      </c>
      <c r="AG194" s="1" t="s">
        <v>0</v>
      </c>
      <c r="AH194" s="4"/>
      <c r="AI194" s="1" t="s">
        <v>654</v>
      </c>
      <c r="AJ194" s="4">
        <v>44687</v>
      </c>
      <c r="AK194" s="1" t="s">
        <v>0</v>
      </c>
      <c r="AL194" s="1" t="s">
        <v>363</v>
      </c>
      <c r="AM194" s="1" t="s">
        <v>1019</v>
      </c>
      <c r="AN194" s="5">
        <v>44690.267361111109</v>
      </c>
      <c r="AO194" s="1" t="s">
        <v>701</v>
      </c>
      <c r="AP194" s="1"/>
      <c r="AQ194" s="1" t="s">
        <v>639</v>
      </c>
      <c r="AR194" s="1" t="s">
        <v>27</v>
      </c>
      <c r="AS194" t="s">
        <v>639</v>
      </c>
      <c r="AT194" s="1" t="s">
        <v>27</v>
      </c>
      <c r="AU194" t="s">
        <v>639</v>
      </c>
      <c r="AV194">
        <v>126</v>
      </c>
      <c r="AW194" t="s">
        <v>639</v>
      </c>
      <c r="AX194">
        <v>47</v>
      </c>
      <c r="AY194" t="s">
        <v>639</v>
      </c>
      <c r="AZ194" s="1" t="s">
        <v>27</v>
      </c>
      <c r="BA194" t="s">
        <v>639</v>
      </c>
      <c r="BB194" s="1" t="s">
        <v>27</v>
      </c>
      <c r="BC194" t="s">
        <v>639</v>
      </c>
      <c r="BG194" s="1" t="s">
        <v>1019</v>
      </c>
      <c r="BH194" s="5">
        <v>44725.323611111111</v>
      </c>
      <c r="BI194" s="1" t="s">
        <v>49</v>
      </c>
      <c r="BJ194" s="5">
        <v>44708.71875</v>
      </c>
      <c r="BK194" s="22">
        <f>COUNTIF(Reporte_Consolidación_2022___Copy[[#This Row],[Estado llamada]],"Realizada")</f>
        <v>1</v>
      </c>
      <c r="BL194" s="22">
        <f>COUNTIF(Reporte_Consolidación_2022___Copy[[#This Row],[Estado RID]],"Realizada")</f>
        <v>1</v>
      </c>
      <c r="BM194" s="22">
        <f>COUNTIF(Reporte_Consolidación_2022___Copy[[#This Row],[Estado Encuesta Directivos]],"Realizada")</f>
        <v>1</v>
      </c>
      <c r="BN194" s="22">
        <f>COUNTIF(Reporte_Consolidación_2022___Copy[[#This Row],[Estado PPT Programa Directivos]],"Realizada")</f>
        <v>1</v>
      </c>
      <c r="BO194" s="22">
        <f>COUNTIF(Reporte_Consolidación_2022___Copy[[#This Row],[Estado PPT Programa Docentes]],"Realizada")</f>
        <v>1</v>
      </c>
      <c r="BP194" s="22">
        <f>COUNTIF(Reporte_Consolidación_2022___Copy[[#This Row],[Estado Encuesta Docentes]],"Realizada")</f>
        <v>1</v>
      </c>
      <c r="BQ194" s="22">
        <f>COUNTIF(Reporte_Consolidación_2022___Copy[[#This Row],[Estado Taller PC Docentes]],"Realizada")</f>
        <v>1</v>
      </c>
      <c r="BR194" s="22">
        <f>COUNTIF(Reporte_Consolidación_2022___Copy[[#This Row],[Estado Encuesta Estudiantes]],"Realizada")</f>
        <v>1</v>
      </c>
      <c r="BS194" s="22">
        <f>COUNTIF(Reporte_Consolidación_2022___Copy[[#This Row],[Estado Infraestructura]],"Realizada")</f>
        <v>1</v>
      </c>
      <c r="BT194" s="22">
        <f>COUNTIF(Reporte_Consolidación_2022___Copy[[#This Row],[Estado Entrevista Líder Área Informática]],"Realizada")</f>
        <v>1</v>
      </c>
      <c r="BU194" s="22">
        <f>IF(Reporte_Consolidación_2022___Copy[[#This Row],[Estado Obs Aula]]="Realizada",1,IF(Reporte_Consolidación_2022___Copy[[#This Row],[Estado Obs Aula]]="NO aplica fichas",1,0))</f>
        <v>1</v>
      </c>
      <c r="BV194" s="22">
        <f>COUNTIF(Reporte_Consolidación_2022___Copy[[#This Row],[Estado Recolección Documental]],"Realizada")</f>
        <v>1</v>
      </c>
      <c r="BX194" s="7">
        <f>COUNTIF(Reporte_Consolidación_2022___Copy[[#This Row],[Nombre Coordinadora]:[Estado Recolección Documental]],"Realizada")</f>
        <v>11</v>
      </c>
      <c r="BY194" s="9">
        <f t="shared" si="2"/>
        <v>0.91666666666666663</v>
      </c>
      <c r="BZ194" s="7">
        <f>IF(Reporte_Consolidación_2022___Copy[[#This Row],[Fecha Visita Día 1]]&gt;=DATE(2022,6,22),1,IF(Reporte_Consolidación_2022___Copy[[#This Row],[Fecha Visita Día 1]]="",2,0))</f>
        <v>0</v>
      </c>
      <c r="CA194" s="7">
        <f>IF(Reporte_Consolidación_2022___Copy[[#This Row],[Fecha Visita Día 2]]&gt;=DATE(2022,6,22),1,IF(Reporte_Consolidación_2022___Copy[[#This Row],[Fecha Visita Día 2]]="",2,0))</f>
        <v>0</v>
      </c>
    </row>
    <row r="195" spans="1:79" x14ac:dyDescent="0.2">
      <c r="A195" s="1" t="s">
        <v>681</v>
      </c>
      <c r="B195" s="1" t="s">
        <v>49</v>
      </c>
      <c r="C195" s="1" t="s">
        <v>486</v>
      </c>
      <c r="D195" s="1" t="s">
        <v>487</v>
      </c>
      <c r="E195" s="1" t="s">
        <v>488</v>
      </c>
      <c r="F195" s="1" t="s">
        <v>499</v>
      </c>
      <c r="G195" s="6">
        <v>270001001288</v>
      </c>
      <c r="H195">
        <v>152</v>
      </c>
      <c r="I195" s="4">
        <v>44657</v>
      </c>
      <c r="J195" s="5">
        <v>0.16666666666666674</v>
      </c>
      <c r="K195" s="1" t="s">
        <v>0</v>
      </c>
      <c r="L195" s="1" t="s">
        <v>500</v>
      </c>
      <c r="M195" s="4">
        <v>44671</v>
      </c>
      <c r="N195" s="4">
        <v>44700</v>
      </c>
      <c r="O195" s="1" t="s">
        <v>501</v>
      </c>
      <c r="P195" s="4">
        <v>44671</v>
      </c>
      <c r="Q195" s="1" t="s">
        <v>0</v>
      </c>
      <c r="R195" s="4">
        <v>44671</v>
      </c>
      <c r="S195" s="1" t="s">
        <v>0</v>
      </c>
      <c r="T195" s="4">
        <v>44671</v>
      </c>
      <c r="U195" s="1" t="s">
        <v>0</v>
      </c>
      <c r="V195" s="4">
        <v>44671</v>
      </c>
      <c r="W195" s="1" t="s">
        <v>0</v>
      </c>
      <c r="X195" s="4">
        <v>44671</v>
      </c>
      <c r="Y195" s="1" t="s">
        <v>0</v>
      </c>
      <c r="Z195" s="4">
        <v>44687</v>
      </c>
      <c r="AA195" s="1" t="s">
        <v>0</v>
      </c>
      <c r="AB195" s="4">
        <v>44698</v>
      </c>
      <c r="AC195" s="1" t="s">
        <v>0</v>
      </c>
      <c r="AD195" s="4">
        <v>44671</v>
      </c>
      <c r="AE195" s="1" t="s">
        <v>0</v>
      </c>
      <c r="AF195" s="4">
        <v>44671</v>
      </c>
      <c r="AG195" s="1" t="s">
        <v>0</v>
      </c>
      <c r="AH195" s="4"/>
      <c r="AI195" s="1" t="s">
        <v>654</v>
      </c>
      <c r="AJ195" s="4">
        <v>44691</v>
      </c>
      <c r="AK195" s="1" t="s">
        <v>0</v>
      </c>
      <c r="AL195" s="1" t="s">
        <v>363</v>
      </c>
      <c r="AM195" s="1" t="s">
        <v>1019</v>
      </c>
      <c r="AN195" s="5">
        <v>44715.357638888891</v>
      </c>
      <c r="AO195" s="1" t="s">
        <v>708</v>
      </c>
      <c r="AP195" s="1"/>
      <c r="AQ195" s="1" t="s">
        <v>639</v>
      </c>
      <c r="AR195" s="1" t="s">
        <v>27</v>
      </c>
      <c r="AS195" t="s">
        <v>639</v>
      </c>
      <c r="AT195" s="1" t="s">
        <v>27</v>
      </c>
      <c r="AU195" t="s">
        <v>639</v>
      </c>
      <c r="AV195">
        <v>82</v>
      </c>
      <c r="AW195" t="s">
        <v>639</v>
      </c>
      <c r="AX195">
        <v>30</v>
      </c>
      <c r="AY195" t="s">
        <v>639</v>
      </c>
      <c r="AZ195" s="1" t="s">
        <v>27</v>
      </c>
      <c r="BA195" t="s">
        <v>639</v>
      </c>
      <c r="BB195" s="1" t="s">
        <v>27</v>
      </c>
      <c r="BC195" t="s">
        <v>639</v>
      </c>
      <c r="BG195" s="1" t="s">
        <v>1019</v>
      </c>
      <c r="BH195" s="5">
        <v>44725.323611111111</v>
      </c>
      <c r="BI195" s="1" t="s">
        <v>49</v>
      </c>
      <c r="BJ195" s="5">
        <v>44708.71875</v>
      </c>
      <c r="BK195" s="22">
        <f>COUNTIF(Reporte_Consolidación_2022___Copy[[#This Row],[Estado llamada]],"Realizada")</f>
        <v>1</v>
      </c>
      <c r="BL195" s="22">
        <f>COUNTIF(Reporte_Consolidación_2022___Copy[[#This Row],[Estado RID]],"Realizada")</f>
        <v>1</v>
      </c>
      <c r="BM195" s="22">
        <f>COUNTIF(Reporte_Consolidación_2022___Copy[[#This Row],[Estado Encuesta Directivos]],"Realizada")</f>
        <v>1</v>
      </c>
      <c r="BN195" s="22">
        <f>COUNTIF(Reporte_Consolidación_2022___Copy[[#This Row],[Estado PPT Programa Directivos]],"Realizada")</f>
        <v>1</v>
      </c>
      <c r="BO195" s="22">
        <f>COUNTIF(Reporte_Consolidación_2022___Copy[[#This Row],[Estado PPT Programa Docentes]],"Realizada")</f>
        <v>1</v>
      </c>
      <c r="BP195" s="22">
        <f>COUNTIF(Reporte_Consolidación_2022___Copy[[#This Row],[Estado Encuesta Docentes]],"Realizada")</f>
        <v>1</v>
      </c>
      <c r="BQ195" s="22">
        <f>COUNTIF(Reporte_Consolidación_2022___Copy[[#This Row],[Estado Taller PC Docentes]],"Realizada")</f>
        <v>1</v>
      </c>
      <c r="BR195" s="22">
        <f>COUNTIF(Reporte_Consolidación_2022___Copy[[#This Row],[Estado Encuesta Estudiantes]],"Realizada")</f>
        <v>1</v>
      </c>
      <c r="BS195" s="22">
        <f>COUNTIF(Reporte_Consolidación_2022___Copy[[#This Row],[Estado Infraestructura]],"Realizada")</f>
        <v>1</v>
      </c>
      <c r="BT195" s="22">
        <f>COUNTIF(Reporte_Consolidación_2022___Copy[[#This Row],[Estado Entrevista Líder Área Informática]],"Realizada")</f>
        <v>1</v>
      </c>
      <c r="BU195" s="22">
        <f>IF(Reporte_Consolidación_2022___Copy[[#This Row],[Estado Obs Aula]]="Realizada",1,IF(Reporte_Consolidación_2022___Copy[[#This Row],[Estado Obs Aula]]="NO aplica fichas",1,0))</f>
        <v>1</v>
      </c>
      <c r="BV195" s="22">
        <f>COUNTIF(Reporte_Consolidación_2022___Copy[[#This Row],[Estado Recolección Documental]],"Realizada")</f>
        <v>1</v>
      </c>
      <c r="BX195" s="7">
        <f>COUNTIF(Reporte_Consolidación_2022___Copy[[#This Row],[Nombre Coordinadora]:[Estado Recolección Documental]],"Realizada")</f>
        <v>11</v>
      </c>
      <c r="BY195" s="9">
        <f t="shared" ref="BY195:BY253" si="3">BX195/12</f>
        <v>0.91666666666666663</v>
      </c>
      <c r="BZ195" s="7">
        <f>IF(Reporte_Consolidación_2022___Copy[[#This Row],[Fecha Visita Día 1]]&gt;=DATE(2022,6,22),1,IF(Reporte_Consolidación_2022___Copy[[#This Row],[Fecha Visita Día 1]]="",2,0))</f>
        <v>0</v>
      </c>
      <c r="CA195" s="7">
        <f>IF(Reporte_Consolidación_2022___Copy[[#This Row],[Fecha Visita Día 2]]&gt;=DATE(2022,6,22),1,IF(Reporte_Consolidación_2022___Copy[[#This Row],[Fecha Visita Día 2]]="",2,0))</f>
        <v>0</v>
      </c>
    </row>
    <row r="196" spans="1:79" x14ac:dyDescent="0.2">
      <c r="A196" s="1" t="s">
        <v>681</v>
      </c>
      <c r="B196" s="1" t="s">
        <v>49</v>
      </c>
      <c r="C196" s="1" t="s">
        <v>486</v>
      </c>
      <c r="D196" s="1" t="s">
        <v>487</v>
      </c>
      <c r="E196" s="1" t="s">
        <v>488</v>
      </c>
      <c r="F196" s="1" t="s">
        <v>502</v>
      </c>
      <c r="G196" s="6">
        <v>170001003847</v>
      </c>
      <c r="H196">
        <v>153</v>
      </c>
      <c r="I196" s="4">
        <v>44664</v>
      </c>
      <c r="J196" s="5">
        <v>0.17430555555555549</v>
      </c>
      <c r="K196" s="1" t="s">
        <v>0</v>
      </c>
      <c r="L196" s="1" t="s">
        <v>503</v>
      </c>
      <c r="M196" s="4">
        <v>44676</v>
      </c>
      <c r="N196" s="4">
        <v>44700</v>
      </c>
      <c r="O196" s="1" t="s">
        <v>709</v>
      </c>
      <c r="P196" s="4">
        <v>44676</v>
      </c>
      <c r="Q196" s="1" t="s">
        <v>0</v>
      </c>
      <c r="R196" s="4">
        <v>44676</v>
      </c>
      <c r="S196" s="1" t="s">
        <v>0</v>
      </c>
      <c r="T196" s="4">
        <v>44676</v>
      </c>
      <c r="U196" s="1" t="s">
        <v>0</v>
      </c>
      <c r="V196" s="4">
        <v>44676</v>
      </c>
      <c r="W196" s="1" t="s">
        <v>0</v>
      </c>
      <c r="X196" s="4">
        <v>44676</v>
      </c>
      <c r="Y196" s="1" t="s">
        <v>0</v>
      </c>
      <c r="Z196" s="4">
        <v>44687</v>
      </c>
      <c r="AA196" s="1" t="s">
        <v>0</v>
      </c>
      <c r="AB196" s="4">
        <v>44699</v>
      </c>
      <c r="AC196" s="1" t="s">
        <v>0</v>
      </c>
      <c r="AD196" s="4">
        <v>44687</v>
      </c>
      <c r="AE196" s="1" t="s">
        <v>0</v>
      </c>
      <c r="AF196" s="4">
        <v>44687</v>
      </c>
      <c r="AG196" s="1" t="s">
        <v>0</v>
      </c>
      <c r="AH196" s="4">
        <v>44698</v>
      </c>
      <c r="AI196" s="1" t="s">
        <v>0</v>
      </c>
      <c r="AJ196" s="4">
        <v>44687</v>
      </c>
      <c r="AK196" s="1" t="s">
        <v>0</v>
      </c>
      <c r="AL196" s="1" t="s">
        <v>363</v>
      </c>
      <c r="AM196" s="1" t="s">
        <v>1019</v>
      </c>
      <c r="AN196" s="5">
        <v>44700.35</v>
      </c>
      <c r="AO196" s="1" t="s">
        <v>710</v>
      </c>
      <c r="AP196" s="1"/>
      <c r="AQ196" s="1" t="s">
        <v>639</v>
      </c>
      <c r="AR196" s="1" t="s">
        <v>27</v>
      </c>
      <c r="AS196" t="s">
        <v>639</v>
      </c>
      <c r="AT196" s="1" t="s">
        <v>27</v>
      </c>
      <c r="AU196" t="s">
        <v>639</v>
      </c>
      <c r="AV196">
        <v>107</v>
      </c>
      <c r="AW196" t="s">
        <v>639</v>
      </c>
      <c r="AX196">
        <v>76</v>
      </c>
      <c r="AY196" t="s">
        <v>639</v>
      </c>
      <c r="AZ196" s="1" t="s">
        <v>27</v>
      </c>
      <c r="BA196" t="s">
        <v>639</v>
      </c>
      <c r="BB196" s="1" t="s">
        <v>27</v>
      </c>
      <c r="BC196" t="s">
        <v>639</v>
      </c>
      <c r="BG196" s="1" t="s">
        <v>1019</v>
      </c>
      <c r="BH196" s="5">
        <v>44725.323611111111</v>
      </c>
      <c r="BI196" s="1" t="s">
        <v>49</v>
      </c>
      <c r="BJ196" s="5">
        <v>44708.71875</v>
      </c>
      <c r="BK196" s="22">
        <f>COUNTIF(Reporte_Consolidación_2022___Copy[[#This Row],[Estado llamada]],"Realizada")</f>
        <v>1</v>
      </c>
      <c r="BL196" s="22">
        <f>COUNTIF(Reporte_Consolidación_2022___Copy[[#This Row],[Estado RID]],"Realizada")</f>
        <v>1</v>
      </c>
      <c r="BM196" s="22">
        <f>COUNTIF(Reporte_Consolidación_2022___Copy[[#This Row],[Estado Encuesta Directivos]],"Realizada")</f>
        <v>1</v>
      </c>
      <c r="BN196" s="22">
        <f>COUNTIF(Reporte_Consolidación_2022___Copy[[#This Row],[Estado PPT Programa Directivos]],"Realizada")</f>
        <v>1</v>
      </c>
      <c r="BO196" s="22">
        <f>COUNTIF(Reporte_Consolidación_2022___Copy[[#This Row],[Estado PPT Programa Docentes]],"Realizada")</f>
        <v>1</v>
      </c>
      <c r="BP196" s="22">
        <f>COUNTIF(Reporte_Consolidación_2022___Copy[[#This Row],[Estado Encuesta Docentes]],"Realizada")</f>
        <v>1</v>
      </c>
      <c r="BQ196" s="22">
        <f>COUNTIF(Reporte_Consolidación_2022___Copy[[#This Row],[Estado Taller PC Docentes]],"Realizada")</f>
        <v>1</v>
      </c>
      <c r="BR196" s="22">
        <f>COUNTIF(Reporte_Consolidación_2022___Copy[[#This Row],[Estado Encuesta Estudiantes]],"Realizada")</f>
        <v>1</v>
      </c>
      <c r="BS196" s="22">
        <f>COUNTIF(Reporte_Consolidación_2022___Copy[[#This Row],[Estado Infraestructura]],"Realizada")</f>
        <v>1</v>
      </c>
      <c r="BT196" s="22">
        <f>COUNTIF(Reporte_Consolidación_2022___Copy[[#This Row],[Estado Entrevista Líder Área Informática]],"Realizada")</f>
        <v>1</v>
      </c>
      <c r="BU196" s="22">
        <f>IF(Reporte_Consolidación_2022___Copy[[#This Row],[Estado Obs Aula]]="Realizada",1,IF(Reporte_Consolidación_2022___Copy[[#This Row],[Estado Obs Aula]]="NO aplica fichas",1,0))</f>
        <v>1</v>
      </c>
      <c r="BV196" s="22">
        <f>COUNTIF(Reporte_Consolidación_2022___Copy[[#This Row],[Estado Recolección Documental]],"Realizada")</f>
        <v>1</v>
      </c>
      <c r="BX196" s="7">
        <f>COUNTIF(Reporte_Consolidación_2022___Copy[[#This Row],[Nombre Coordinadora]:[Estado Recolección Documental]],"Realizada")</f>
        <v>12</v>
      </c>
      <c r="BY196" s="9">
        <f t="shared" si="3"/>
        <v>1</v>
      </c>
      <c r="BZ196" s="7">
        <f>IF(Reporte_Consolidación_2022___Copy[[#This Row],[Fecha Visita Día 1]]&gt;=DATE(2022,6,22),1,IF(Reporte_Consolidación_2022___Copy[[#This Row],[Fecha Visita Día 1]]="",2,0))</f>
        <v>0</v>
      </c>
      <c r="CA196" s="7">
        <f>IF(Reporte_Consolidación_2022___Copy[[#This Row],[Fecha Visita Día 2]]&gt;=DATE(2022,6,22),1,IF(Reporte_Consolidación_2022___Copy[[#This Row],[Fecha Visita Día 2]]="",2,0))</f>
        <v>0</v>
      </c>
    </row>
    <row r="197" spans="1:79" x14ac:dyDescent="0.2">
      <c r="A197" s="1" t="s">
        <v>681</v>
      </c>
      <c r="B197" s="1" t="s">
        <v>49</v>
      </c>
      <c r="C197" s="1" t="s">
        <v>486</v>
      </c>
      <c r="D197" s="1" t="s">
        <v>487</v>
      </c>
      <c r="E197" s="1" t="s">
        <v>488</v>
      </c>
      <c r="F197" s="1" t="s">
        <v>504</v>
      </c>
      <c r="G197" s="6">
        <v>270001000125</v>
      </c>
      <c r="H197">
        <v>154</v>
      </c>
      <c r="I197" s="4">
        <v>44664</v>
      </c>
      <c r="J197" s="5">
        <v>0.18472222222222223</v>
      </c>
      <c r="K197" s="1" t="s">
        <v>0</v>
      </c>
      <c r="L197" s="1" t="s">
        <v>505</v>
      </c>
      <c r="M197" s="4">
        <v>44680</v>
      </c>
      <c r="N197" s="4">
        <v>44687</v>
      </c>
      <c r="O197" s="1" t="s">
        <v>705</v>
      </c>
      <c r="P197" s="4">
        <v>44680</v>
      </c>
      <c r="Q197" s="1" t="s">
        <v>0</v>
      </c>
      <c r="R197" s="4">
        <v>44680</v>
      </c>
      <c r="S197" s="1" t="s">
        <v>0</v>
      </c>
      <c r="T197" s="4">
        <v>44710</v>
      </c>
      <c r="U197" s="1" t="s">
        <v>0</v>
      </c>
      <c r="V197" s="4">
        <v>44710</v>
      </c>
      <c r="W197" s="1" t="s">
        <v>0</v>
      </c>
      <c r="X197" s="4">
        <v>44710</v>
      </c>
      <c r="Y197" s="1" t="s">
        <v>0</v>
      </c>
      <c r="Z197" s="4">
        <v>44710</v>
      </c>
      <c r="AA197" s="1" t="s">
        <v>0</v>
      </c>
      <c r="AB197" s="4">
        <v>44686</v>
      </c>
      <c r="AC197" s="1" t="s">
        <v>0</v>
      </c>
      <c r="AD197" s="4">
        <v>44710</v>
      </c>
      <c r="AE197" s="1" t="s">
        <v>0</v>
      </c>
      <c r="AF197" s="4">
        <v>44710</v>
      </c>
      <c r="AG197" s="1" t="s">
        <v>0</v>
      </c>
      <c r="AH197" s="4"/>
      <c r="AI197" s="1" t="s">
        <v>654</v>
      </c>
      <c r="AJ197" s="4">
        <v>44687</v>
      </c>
      <c r="AK197" s="1" t="s">
        <v>0</v>
      </c>
      <c r="AL197" s="1" t="s">
        <v>363</v>
      </c>
      <c r="AM197" s="1" t="s">
        <v>1019</v>
      </c>
      <c r="AN197" s="5">
        <v>44690.267361111109</v>
      </c>
      <c r="AO197" s="1" t="s">
        <v>706</v>
      </c>
      <c r="AP197" s="1"/>
      <c r="AQ197" s="1" t="s">
        <v>639</v>
      </c>
      <c r="AR197" s="1" t="s">
        <v>27</v>
      </c>
      <c r="AS197" t="s">
        <v>639</v>
      </c>
      <c r="AT197" s="1" t="s">
        <v>27</v>
      </c>
      <c r="AU197" t="s">
        <v>639</v>
      </c>
      <c r="AV197">
        <v>91</v>
      </c>
      <c r="AW197" t="s">
        <v>639</v>
      </c>
      <c r="AX197">
        <v>17</v>
      </c>
      <c r="AY197" t="s">
        <v>639</v>
      </c>
      <c r="AZ197" s="1" t="s">
        <v>27</v>
      </c>
      <c r="BA197" t="s">
        <v>639</v>
      </c>
      <c r="BB197" s="1" t="s">
        <v>27</v>
      </c>
      <c r="BC197" t="s">
        <v>639</v>
      </c>
      <c r="BF197" t="s">
        <v>934</v>
      </c>
      <c r="BG197" s="1" t="s">
        <v>1019</v>
      </c>
      <c r="BH197" s="5">
        <v>44727.686111111114</v>
      </c>
      <c r="BI197" s="1" t="s">
        <v>49</v>
      </c>
      <c r="BJ197" s="5">
        <v>44722.802777777775</v>
      </c>
      <c r="BK197" s="22">
        <f>COUNTIF(Reporte_Consolidación_2022___Copy[[#This Row],[Estado llamada]],"Realizada")</f>
        <v>1</v>
      </c>
      <c r="BL197" s="22">
        <f>COUNTIF(Reporte_Consolidación_2022___Copy[[#This Row],[Estado RID]],"Realizada")</f>
        <v>1</v>
      </c>
      <c r="BM197" s="22">
        <f>COUNTIF(Reporte_Consolidación_2022___Copy[[#This Row],[Estado Encuesta Directivos]],"Realizada")</f>
        <v>1</v>
      </c>
      <c r="BN197" s="22">
        <f>COUNTIF(Reporte_Consolidación_2022___Copy[[#This Row],[Estado PPT Programa Directivos]],"Realizada")</f>
        <v>1</v>
      </c>
      <c r="BO197" s="22">
        <f>COUNTIF(Reporte_Consolidación_2022___Copy[[#This Row],[Estado PPT Programa Docentes]],"Realizada")</f>
        <v>1</v>
      </c>
      <c r="BP197" s="22">
        <f>COUNTIF(Reporte_Consolidación_2022___Copy[[#This Row],[Estado Encuesta Docentes]],"Realizada")</f>
        <v>1</v>
      </c>
      <c r="BQ197" s="22">
        <f>COUNTIF(Reporte_Consolidación_2022___Copy[[#This Row],[Estado Taller PC Docentes]],"Realizada")</f>
        <v>1</v>
      </c>
      <c r="BR197" s="22">
        <f>COUNTIF(Reporte_Consolidación_2022___Copy[[#This Row],[Estado Encuesta Estudiantes]],"Realizada")</f>
        <v>1</v>
      </c>
      <c r="BS197" s="22">
        <f>COUNTIF(Reporte_Consolidación_2022___Copy[[#This Row],[Estado Infraestructura]],"Realizada")</f>
        <v>1</v>
      </c>
      <c r="BT197" s="22">
        <f>COUNTIF(Reporte_Consolidación_2022___Copy[[#This Row],[Estado Entrevista Líder Área Informática]],"Realizada")</f>
        <v>1</v>
      </c>
      <c r="BU197" s="22">
        <f>IF(Reporte_Consolidación_2022___Copy[[#This Row],[Estado Obs Aula]]="Realizada",1,IF(Reporte_Consolidación_2022___Copy[[#This Row],[Estado Obs Aula]]="NO aplica fichas",1,0))</f>
        <v>1</v>
      </c>
      <c r="BV197" s="22">
        <f>COUNTIF(Reporte_Consolidación_2022___Copy[[#This Row],[Estado Recolección Documental]],"Realizada")</f>
        <v>1</v>
      </c>
      <c r="BX197" s="7">
        <f>COUNTIF(Reporte_Consolidación_2022___Copy[[#This Row],[Nombre Coordinadora]:[Estado Recolección Documental]],"Realizada")</f>
        <v>11</v>
      </c>
      <c r="BY197" s="9">
        <f t="shared" si="3"/>
        <v>0.91666666666666663</v>
      </c>
      <c r="BZ197" s="7">
        <f>IF(Reporte_Consolidación_2022___Copy[[#This Row],[Fecha Visita Día 1]]&gt;=DATE(2022,6,22),1,IF(Reporte_Consolidación_2022___Copy[[#This Row],[Fecha Visita Día 1]]="",2,0))</f>
        <v>0</v>
      </c>
      <c r="CA197" s="7">
        <f>IF(Reporte_Consolidación_2022___Copy[[#This Row],[Fecha Visita Día 2]]&gt;=DATE(2022,6,22),1,IF(Reporte_Consolidación_2022___Copy[[#This Row],[Fecha Visita Día 2]]="",2,0))</f>
        <v>0</v>
      </c>
    </row>
    <row r="198" spans="1:79" x14ac:dyDescent="0.2">
      <c r="A198" s="1" t="s">
        <v>681</v>
      </c>
      <c r="B198" s="1" t="s">
        <v>49</v>
      </c>
      <c r="C198" s="1" t="s">
        <v>335</v>
      </c>
      <c r="D198" s="1" t="s">
        <v>58</v>
      </c>
      <c r="E198" s="1" t="s">
        <v>339</v>
      </c>
      <c r="F198" s="1" t="s">
        <v>340</v>
      </c>
      <c r="G198" s="6">
        <v>105088001512</v>
      </c>
      <c r="H198">
        <v>162</v>
      </c>
      <c r="I198" s="4">
        <v>44659</v>
      </c>
      <c r="J198" s="5">
        <v>0.33333333333333326</v>
      </c>
      <c r="K198" s="1" t="s">
        <v>0</v>
      </c>
      <c r="L198" s="1" t="s">
        <v>337</v>
      </c>
      <c r="M198" s="4">
        <v>44677</v>
      </c>
      <c r="N198" s="4">
        <v>44685</v>
      </c>
      <c r="O198" s="1" t="s">
        <v>341</v>
      </c>
      <c r="P198" s="4">
        <v>44677</v>
      </c>
      <c r="Q198" s="1" t="s">
        <v>0</v>
      </c>
      <c r="R198" s="4">
        <v>44677</v>
      </c>
      <c r="S198" s="1" t="s">
        <v>0</v>
      </c>
      <c r="T198" s="4">
        <v>44677</v>
      </c>
      <c r="U198" s="1" t="s">
        <v>0</v>
      </c>
      <c r="V198" s="4">
        <v>44685</v>
      </c>
      <c r="W198" s="1" t="s">
        <v>0</v>
      </c>
      <c r="X198" s="4">
        <v>44685</v>
      </c>
      <c r="Y198" s="1" t="s">
        <v>0</v>
      </c>
      <c r="Z198" s="4">
        <v>44685</v>
      </c>
      <c r="AA198" s="1" t="s">
        <v>0</v>
      </c>
      <c r="AB198" s="4">
        <v>44677</v>
      </c>
      <c r="AC198" s="1" t="s">
        <v>0</v>
      </c>
      <c r="AD198" s="4">
        <v>44677</v>
      </c>
      <c r="AE198" s="1" t="s">
        <v>0</v>
      </c>
      <c r="AF198" s="4">
        <v>44677</v>
      </c>
      <c r="AG198" s="1" t="s">
        <v>0</v>
      </c>
      <c r="AH198" s="4"/>
      <c r="AI198" s="1" t="s">
        <v>654</v>
      </c>
      <c r="AJ198" s="4">
        <v>44677</v>
      </c>
      <c r="AK198" s="1" t="s">
        <v>0</v>
      </c>
      <c r="AL198" s="1" t="s">
        <v>799</v>
      </c>
      <c r="AM198" s="1" t="s">
        <v>338</v>
      </c>
      <c r="AN198" s="5">
        <v>44686.340277777781</v>
      </c>
      <c r="AO198" s="1" t="s">
        <v>962</v>
      </c>
      <c r="AP198" s="1"/>
      <c r="AQ198" s="1" t="s">
        <v>639</v>
      </c>
      <c r="AR198" s="1" t="s">
        <v>27</v>
      </c>
      <c r="AS198" t="s">
        <v>639</v>
      </c>
      <c r="AT198" s="1" t="s">
        <v>27</v>
      </c>
      <c r="AU198" t="s">
        <v>639</v>
      </c>
      <c r="AV198">
        <v>156</v>
      </c>
      <c r="AW198" t="s">
        <v>639</v>
      </c>
      <c r="AX198">
        <v>38</v>
      </c>
      <c r="AY198" t="s">
        <v>639</v>
      </c>
      <c r="AZ198" s="1" t="s">
        <v>27</v>
      </c>
      <c r="BA198" t="s">
        <v>639</v>
      </c>
      <c r="BB198" s="1" t="s">
        <v>27</v>
      </c>
      <c r="BC198" t="s">
        <v>639</v>
      </c>
      <c r="BG198" s="1" t="s">
        <v>338</v>
      </c>
      <c r="BH198" s="5">
        <v>44694.768055555556</v>
      </c>
      <c r="BI198" s="1" t="s">
        <v>49</v>
      </c>
      <c r="BJ198" s="5">
        <v>44698.576388888891</v>
      </c>
      <c r="BK198" s="22">
        <f>COUNTIF(Reporte_Consolidación_2022___Copy[[#This Row],[Estado llamada]],"Realizada")</f>
        <v>1</v>
      </c>
      <c r="BL198" s="22">
        <f>COUNTIF(Reporte_Consolidación_2022___Copy[[#This Row],[Estado RID]],"Realizada")</f>
        <v>1</v>
      </c>
      <c r="BM198" s="22">
        <f>COUNTIF(Reporte_Consolidación_2022___Copy[[#This Row],[Estado Encuesta Directivos]],"Realizada")</f>
        <v>1</v>
      </c>
      <c r="BN198" s="22">
        <f>COUNTIF(Reporte_Consolidación_2022___Copy[[#This Row],[Estado PPT Programa Directivos]],"Realizada")</f>
        <v>1</v>
      </c>
      <c r="BO198" s="22">
        <f>COUNTIF(Reporte_Consolidación_2022___Copy[[#This Row],[Estado PPT Programa Docentes]],"Realizada")</f>
        <v>1</v>
      </c>
      <c r="BP198" s="22">
        <f>COUNTIF(Reporte_Consolidación_2022___Copy[[#This Row],[Estado Encuesta Docentes]],"Realizada")</f>
        <v>1</v>
      </c>
      <c r="BQ198" s="22">
        <f>COUNTIF(Reporte_Consolidación_2022___Copy[[#This Row],[Estado Taller PC Docentes]],"Realizada")</f>
        <v>1</v>
      </c>
      <c r="BR198" s="22">
        <f>COUNTIF(Reporte_Consolidación_2022___Copy[[#This Row],[Estado Encuesta Estudiantes]],"Realizada")</f>
        <v>1</v>
      </c>
      <c r="BS198" s="22">
        <f>COUNTIF(Reporte_Consolidación_2022___Copy[[#This Row],[Estado Infraestructura]],"Realizada")</f>
        <v>1</v>
      </c>
      <c r="BT198" s="22">
        <f>COUNTIF(Reporte_Consolidación_2022___Copy[[#This Row],[Estado Entrevista Líder Área Informática]],"Realizada")</f>
        <v>1</v>
      </c>
      <c r="BU198" s="22">
        <f>IF(Reporte_Consolidación_2022___Copy[[#This Row],[Estado Obs Aula]]="Realizada",1,IF(Reporte_Consolidación_2022___Copy[[#This Row],[Estado Obs Aula]]="NO aplica fichas",1,0))</f>
        <v>1</v>
      </c>
      <c r="BV198" s="22">
        <f>COUNTIF(Reporte_Consolidación_2022___Copy[[#This Row],[Estado Recolección Documental]],"Realizada")</f>
        <v>1</v>
      </c>
      <c r="BX198" s="7">
        <f>COUNTIF(Reporte_Consolidación_2022___Copy[[#This Row],[Nombre Coordinadora]:[Estado Recolección Documental]],"Realizada")</f>
        <v>11</v>
      </c>
      <c r="BY198" s="9">
        <f t="shared" si="3"/>
        <v>0.91666666666666663</v>
      </c>
      <c r="BZ198" s="7">
        <f>IF(Reporte_Consolidación_2022___Copy[[#This Row],[Fecha Visita Día 1]]&gt;=DATE(2022,6,22),1,IF(Reporte_Consolidación_2022___Copy[[#This Row],[Fecha Visita Día 1]]="",2,0))</f>
        <v>0</v>
      </c>
      <c r="CA198" s="7">
        <f>IF(Reporte_Consolidación_2022___Copy[[#This Row],[Fecha Visita Día 2]]&gt;=DATE(2022,6,22),1,IF(Reporte_Consolidación_2022___Copy[[#This Row],[Fecha Visita Día 2]]="",2,0))</f>
        <v>0</v>
      </c>
    </row>
    <row r="199" spans="1:79" x14ac:dyDescent="0.2">
      <c r="A199" s="1" t="s">
        <v>681</v>
      </c>
      <c r="B199" s="1" t="s">
        <v>49</v>
      </c>
      <c r="C199" s="1" t="s">
        <v>335</v>
      </c>
      <c r="D199" s="1" t="s">
        <v>58</v>
      </c>
      <c r="E199" s="1" t="s">
        <v>339</v>
      </c>
      <c r="F199" s="1" t="s">
        <v>342</v>
      </c>
      <c r="G199" s="6">
        <v>105088000273</v>
      </c>
      <c r="H199">
        <v>163</v>
      </c>
      <c r="I199" s="4">
        <v>44657</v>
      </c>
      <c r="J199" s="5">
        <v>0.39583333333333326</v>
      </c>
      <c r="K199" s="1" t="s">
        <v>0</v>
      </c>
      <c r="L199" s="1" t="s">
        <v>337</v>
      </c>
      <c r="M199" s="4">
        <v>44679</v>
      </c>
      <c r="N199" s="4">
        <v>44685</v>
      </c>
      <c r="O199" s="1" t="s">
        <v>711</v>
      </c>
      <c r="P199" s="4">
        <v>44679</v>
      </c>
      <c r="Q199" s="1" t="s">
        <v>0</v>
      </c>
      <c r="R199" s="4">
        <v>44679</v>
      </c>
      <c r="S199" s="1" t="s">
        <v>0</v>
      </c>
      <c r="T199" s="4">
        <v>44679</v>
      </c>
      <c r="U199" s="1" t="s">
        <v>0</v>
      </c>
      <c r="V199" s="4">
        <v>44679</v>
      </c>
      <c r="W199" s="1" t="s">
        <v>0</v>
      </c>
      <c r="X199" s="4">
        <v>44679</v>
      </c>
      <c r="Y199" s="1" t="s">
        <v>0</v>
      </c>
      <c r="Z199" s="4">
        <v>44679</v>
      </c>
      <c r="AA199" s="1" t="s">
        <v>0</v>
      </c>
      <c r="AB199" s="4">
        <v>44679</v>
      </c>
      <c r="AC199" s="1" t="s">
        <v>0</v>
      </c>
      <c r="AD199" s="4">
        <v>44679</v>
      </c>
      <c r="AE199" s="1" t="s">
        <v>0</v>
      </c>
      <c r="AF199" s="4">
        <v>44679</v>
      </c>
      <c r="AG199" s="1" t="s">
        <v>0</v>
      </c>
      <c r="AH199" s="4">
        <v>44685</v>
      </c>
      <c r="AI199" s="1" t="s">
        <v>0</v>
      </c>
      <c r="AJ199" s="4">
        <v>44679</v>
      </c>
      <c r="AK199" s="1" t="s">
        <v>0</v>
      </c>
      <c r="AL199" s="1" t="s">
        <v>799</v>
      </c>
      <c r="AM199" s="1" t="s">
        <v>338</v>
      </c>
      <c r="AN199" s="5">
        <v>44686.340277777781</v>
      </c>
      <c r="AO199" s="1" t="s">
        <v>963</v>
      </c>
      <c r="AP199" s="1"/>
      <c r="AQ199" s="1" t="s">
        <v>639</v>
      </c>
      <c r="AR199" s="1" t="s">
        <v>27</v>
      </c>
      <c r="AS199" t="s">
        <v>639</v>
      </c>
      <c r="AT199" s="1" t="s">
        <v>27</v>
      </c>
      <c r="AU199" t="s">
        <v>639</v>
      </c>
      <c r="AV199">
        <v>138</v>
      </c>
      <c r="AW199" t="s">
        <v>639</v>
      </c>
      <c r="AX199">
        <v>22</v>
      </c>
      <c r="AY199" t="s">
        <v>639</v>
      </c>
      <c r="AZ199" s="1" t="s">
        <v>27</v>
      </c>
      <c r="BA199" t="s">
        <v>639</v>
      </c>
      <c r="BB199" s="1" t="s">
        <v>27</v>
      </c>
      <c r="BC199" t="s">
        <v>639</v>
      </c>
      <c r="BG199" s="1" t="s">
        <v>338</v>
      </c>
      <c r="BH199" s="5">
        <v>44713.51666666667</v>
      </c>
      <c r="BI199" s="1" t="s">
        <v>49</v>
      </c>
      <c r="BJ199" s="5">
        <v>44698.576388888891</v>
      </c>
      <c r="BK199" s="22">
        <f>COUNTIF(Reporte_Consolidación_2022___Copy[[#This Row],[Estado llamada]],"Realizada")</f>
        <v>1</v>
      </c>
      <c r="BL199" s="22">
        <f>COUNTIF(Reporte_Consolidación_2022___Copy[[#This Row],[Estado RID]],"Realizada")</f>
        <v>1</v>
      </c>
      <c r="BM199" s="22">
        <f>COUNTIF(Reporte_Consolidación_2022___Copy[[#This Row],[Estado Encuesta Directivos]],"Realizada")</f>
        <v>1</v>
      </c>
      <c r="BN199" s="22">
        <f>COUNTIF(Reporte_Consolidación_2022___Copy[[#This Row],[Estado PPT Programa Directivos]],"Realizada")</f>
        <v>1</v>
      </c>
      <c r="BO199" s="22">
        <f>COUNTIF(Reporte_Consolidación_2022___Copy[[#This Row],[Estado PPT Programa Docentes]],"Realizada")</f>
        <v>1</v>
      </c>
      <c r="BP199" s="22">
        <f>COUNTIF(Reporte_Consolidación_2022___Copy[[#This Row],[Estado Encuesta Docentes]],"Realizada")</f>
        <v>1</v>
      </c>
      <c r="BQ199" s="22">
        <f>COUNTIF(Reporte_Consolidación_2022___Copy[[#This Row],[Estado Taller PC Docentes]],"Realizada")</f>
        <v>1</v>
      </c>
      <c r="BR199" s="22">
        <f>COUNTIF(Reporte_Consolidación_2022___Copy[[#This Row],[Estado Encuesta Estudiantes]],"Realizada")</f>
        <v>1</v>
      </c>
      <c r="BS199" s="22">
        <f>COUNTIF(Reporte_Consolidación_2022___Copy[[#This Row],[Estado Infraestructura]],"Realizada")</f>
        <v>1</v>
      </c>
      <c r="BT199" s="22">
        <f>COUNTIF(Reporte_Consolidación_2022___Copy[[#This Row],[Estado Entrevista Líder Área Informática]],"Realizada")</f>
        <v>1</v>
      </c>
      <c r="BU199" s="22">
        <f>IF(Reporte_Consolidación_2022___Copy[[#This Row],[Estado Obs Aula]]="Realizada",1,IF(Reporte_Consolidación_2022___Copy[[#This Row],[Estado Obs Aula]]="NO aplica fichas",1,0))</f>
        <v>1</v>
      </c>
      <c r="BV199" s="22">
        <f>COUNTIF(Reporte_Consolidación_2022___Copy[[#This Row],[Estado Recolección Documental]],"Realizada")</f>
        <v>1</v>
      </c>
      <c r="BX199" s="7">
        <f>COUNTIF(Reporte_Consolidación_2022___Copy[[#This Row],[Nombre Coordinadora]:[Estado Recolección Documental]],"Realizada")</f>
        <v>12</v>
      </c>
      <c r="BY199" s="9">
        <f t="shared" si="3"/>
        <v>1</v>
      </c>
      <c r="BZ199" s="7">
        <f>IF(Reporte_Consolidación_2022___Copy[[#This Row],[Fecha Visita Día 1]]&gt;=DATE(2022,6,22),1,IF(Reporte_Consolidación_2022___Copy[[#This Row],[Fecha Visita Día 1]]="",2,0))</f>
        <v>0</v>
      </c>
      <c r="CA199" s="7">
        <f>IF(Reporte_Consolidación_2022___Copy[[#This Row],[Fecha Visita Día 2]]&gt;=DATE(2022,6,22),1,IF(Reporte_Consolidación_2022___Copy[[#This Row],[Fecha Visita Día 2]]="",2,0))</f>
        <v>0</v>
      </c>
    </row>
    <row r="200" spans="1:79" x14ac:dyDescent="0.2">
      <c r="A200" s="1" t="s">
        <v>681</v>
      </c>
      <c r="B200" s="1" t="s">
        <v>49</v>
      </c>
      <c r="C200" s="1" t="s">
        <v>335</v>
      </c>
      <c r="D200" s="1" t="s">
        <v>58</v>
      </c>
      <c r="E200" s="1" t="s">
        <v>339</v>
      </c>
      <c r="F200" s="1" t="s">
        <v>344</v>
      </c>
      <c r="G200" s="6">
        <v>305088002950</v>
      </c>
      <c r="H200">
        <v>164</v>
      </c>
      <c r="I200" s="4">
        <v>44657</v>
      </c>
      <c r="J200" s="5">
        <v>0.40555555555555545</v>
      </c>
      <c r="K200" s="1" t="s">
        <v>0</v>
      </c>
      <c r="L200" s="1" t="s">
        <v>337</v>
      </c>
      <c r="M200" s="4">
        <v>44692</v>
      </c>
      <c r="N200" s="4"/>
      <c r="O200" s="1" t="s">
        <v>345</v>
      </c>
      <c r="P200" s="4">
        <v>44692</v>
      </c>
      <c r="Q200" s="1" t="s">
        <v>0</v>
      </c>
      <c r="R200" s="4">
        <v>44692</v>
      </c>
      <c r="S200" s="1" t="s">
        <v>0</v>
      </c>
      <c r="T200" s="4">
        <v>44692</v>
      </c>
      <c r="U200" s="1" t="s">
        <v>0</v>
      </c>
      <c r="V200" s="4">
        <v>44692</v>
      </c>
      <c r="W200" s="1" t="s">
        <v>0</v>
      </c>
      <c r="X200" s="4">
        <v>44693</v>
      </c>
      <c r="Y200" s="1" t="s">
        <v>0</v>
      </c>
      <c r="Z200" s="4">
        <v>44692</v>
      </c>
      <c r="AA200" s="1" t="s">
        <v>0</v>
      </c>
      <c r="AB200" s="4">
        <v>44692</v>
      </c>
      <c r="AC200" s="1" t="s">
        <v>0</v>
      </c>
      <c r="AD200" s="4">
        <v>44692</v>
      </c>
      <c r="AE200" s="1" t="s">
        <v>0</v>
      </c>
      <c r="AF200" s="4">
        <v>44692</v>
      </c>
      <c r="AG200" s="1" t="s">
        <v>0</v>
      </c>
      <c r="AH200" s="4"/>
      <c r="AI200" s="1" t="s">
        <v>654</v>
      </c>
      <c r="AJ200" s="4">
        <v>44692</v>
      </c>
      <c r="AK200" s="1" t="s">
        <v>0</v>
      </c>
      <c r="AL200" s="1" t="s">
        <v>799</v>
      </c>
      <c r="AM200" s="1" t="s">
        <v>338</v>
      </c>
      <c r="AN200" s="5">
        <v>44694.586805555555</v>
      </c>
      <c r="AO200" s="1" t="s">
        <v>964</v>
      </c>
      <c r="AP200" s="1"/>
      <c r="AQ200" s="1" t="s">
        <v>639</v>
      </c>
      <c r="AR200" s="1" t="s">
        <v>27</v>
      </c>
      <c r="AS200" t="s">
        <v>639</v>
      </c>
      <c r="AT200" s="1" t="s">
        <v>27</v>
      </c>
      <c r="AU200" t="s">
        <v>639</v>
      </c>
      <c r="AV200">
        <v>135</v>
      </c>
      <c r="AW200" t="s">
        <v>639</v>
      </c>
      <c r="AX200">
        <v>41</v>
      </c>
      <c r="AY200" t="s">
        <v>639</v>
      </c>
      <c r="AZ200" s="1" t="s">
        <v>27</v>
      </c>
      <c r="BA200" t="s">
        <v>639</v>
      </c>
      <c r="BB200" s="1" t="s">
        <v>27</v>
      </c>
      <c r="BC200" t="s">
        <v>639</v>
      </c>
      <c r="BG200" s="1" t="s">
        <v>49</v>
      </c>
      <c r="BH200" s="5">
        <v>44698.512499999997</v>
      </c>
      <c r="BI200" s="1" t="s">
        <v>49</v>
      </c>
      <c r="BJ200" s="5">
        <v>44708.722222222219</v>
      </c>
      <c r="BK200" s="22">
        <f>COUNTIF(Reporte_Consolidación_2022___Copy[[#This Row],[Estado llamada]],"Realizada")</f>
        <v>1</v>
      </c>
      <c r="BL200" s="22">
        <f>COUNTIF(Reporte_Consolidación_2022___Copy[[#This Row],[Estado RID]],"Realizada")</f>
        <v>1</v>
      </c>
      <c r="BM200" s="22">
        <f>COUNTIF(Reporte_Consolidación_2022___Copy[[#This Row],[Estado Encuesta Directivos]],"Realizada")</f>
        <v>1</v>
      </c>
      <c r="BN200" s="22">
        <f>COUNTIF(Reporte_Consolidación_2022___Copy[[#This Row],[Estado PPT Programa Directivos]],"Realizada")</f>
        <v>1</v>
      </c>
      <c r="BO200" s="22">
        <f>COUNTIF(Reporte_Consolidación_2022___Copy[[#This Row],[Estado PPT Programa Docentes]],"Realizada")</f>
        <v>1</v>
      </c>
      <c r="BP200" s="22">
        <f>COUNTIF(Reporte_Consolidación_2022___Copy[[#This Row],[Estado Encuesta Docentes]],"Realizada")</f>
        <v>1</v>
      </c>
      <c r="BQ200" s="22">
        <f>COUNTIF(Reporte_Consolidación_2022___Copy[[#This Row],[Estado Taller PC Docentes]],"Realizada")</f>
        <v>1</v>
      </c>
      <c r="BR200" s="22">
        <f>COUNTIF(Reporte_Consolidación_2022___Copy[[#This Row],[Estado Encuesta Estudiantes]],"Realizada")</f>
        <v>1</v>
      </c>
      <c r="BS200" s="22">
        <f>COUNTIF(Reporte_Consolidación_2022___Copy[[#This Row],[Estado Infraestructura]],"Realizada")</f>
        <v>1</v>
      </c>
      <c r="BT200" s="22">
        <f>COUNTIF(Reporte_Consolidación_2022___Copy[[#This Row],[Estado Entrevista Líder Área Informática]],"Realizada")</f>
        <v>1</v>
      </c>
      <c r="BU200" s="22">
        <f>IF(Reporte_Consolidación_2022___Copy[[#This Row],[Estado Obs Aula]]="Realizada",1,IF(Reporte_Consolidación_2022___Copy[[#This Row],[Estado Obs Aula]]="NO aplica fichas",1,0))</f>
        <v>1</v>
      </c>
      <c r="BV200" s="22">
        <f>COUNTIF(Reporte_Consolidación_2022___Copy[[#This Row],[Estado Recolección Documental]],"Realizada")</f>
        <v>1</v>
      </c>
      <c r="BX200" s="7">
        <f>COUNTIF(Reporte_Consolidación_2022___Copy[[#This Row],[Nombre Coordinadora]:[Estado Recolección Documental]],"Realizada")</f>
        <v>11</v>
      </c>
      <c r="BY200" s="9">
        <f t="shared" si="3"/>
        <v>0.91666666666666663</v>
      </c>
      <c r="BZ200" s="7">
        <f>IF(Reporte_Consolidación_2022___Copy[[#This Row],[Fecha Visita Día 1]]&gt;=DATE(2022,6,22),1,IF(Reporte_Consolidación_2022___Copy[[#This Row],[Fecha Visita Día 1]]="",2,0))</f>
        <v>0</v>
      </c>
      <c r="CA200" s="7">
        <f>IF(Reporte_Consolidación_2022___Copy[[#This Row],[Fecha Visita Día 2]]&gt;=DATE(2022,6,22),1,IF(Reporte_Consolidación_2022___Copy[[#This Row],[Fecha Visita Día 2]]="",2,0))</f>
        <v>2</v>
      </c>
    </row>
    <row r="201" spans="1:79" x14ac:dyDescent="0.2">
      <c r="A201" s="1" t="s">
        <v>681</v>
      </c>
      <c r="B201" s="1" t="s">
        <v>49</v>
      </c>
      <c r="C201" s="1" t="s">
        <v>335</v>
      </c>
      <c r="D201" s="1" t="s">
        <v>58</v>
      </c>
      <c r="E201" s="1" t="s">
        <v>339</v>
      </c>
      <c r="F201" s="1" t="s">
        <v>347</v>
      </c>
      <c r="G201" s="6">
        <v>105088002993</v>
      </c>
      <c r="H201">
        <v>165</v>
      </c>
      <c r="I201" s="4">
        <v>44657</v>
      </c>
      <c r="J201" s="5">
        <v>0.52013888888888893</v>
      </c>
      <c r="K201" s="1" t="s">
        <v>0</v>
      </c>
      <c r="L201" s="1" t="s">
        <v>337</v>
      </c>
      <c r="M201" s="4">
        <v>44676</v>
      </c>
      <c r="N201" s="4"/>
      <c r="O201" s="1" t="s">
        <v>337</v>
      </c>
      <c r="P201" s="4">
        <v>44676</v>
      </c>
      <c r="Q201" s="1" t="s">
        <v>0</v>
      </c>
      <c r="R201" s="4">
        <v>44676</v>
      </c>
      <c r="S201" s="1" t="s">
        <v>0</v>
      </c>
      <c r="T201" s="4">
        <v>44676</v>
      </c>
      <c r="U201" s="1" t="s">
        <v>0</v>
      </c>
      <c r="V201" s="4">
        <v>44676</v>
      </c>
      <c r="W201" s="1" t="s">
        <v>0</v>
      </c>
      <c r="X201" s="4">
        <v>44676</v>
      </c>
      <c r="Y201" s="1" t="s">
        <v>0</v>
      </c>
      <c r="Z201" s="4">
        <v>44676</v>
      </c>
      <c r="AA201" s="1" t="s">
        <v>0</v>
      </c>
      <c r="AB201" s="4">
        <v>44676</v>
      </c>
      <c r="AC201" s="1" t="s">
        <v>0</v>
      </c>
      <c r="AD201" s="4">
        <v>44676</v>
      </c>
      <c r="AE201" s="1" t="s">
        <v>0</v>
      </c>
      <c r="AF201" s="4">
        <v>44676</v>
      </c>
      <c r="AG201" s="1" t="s">
        <v>0</v>
      </c>
      <c r="AH201" s="4"/>
      <c r="AI201" s="1" t="s">
        <v>654</v>
      </c>
      <c r="AJ201" s="4">
        <v>44676</v>
      </c>
      <c r="AK201" s="1" t="s">
        <v>0</v>
      </c>
      <c r="AL201" s="1" t="s">
        <v>799</v>
      </c>
      <c r="AM201" s="1" t="s">
        <v>338</v>
      </c>
      <c r="AN201" s="5">
        <v>44686.340277777781</v>
      </c>
      <c r="AO201" s="1" t="s">
        <v>965</v>
      </c>
      <c r="AP201" s="1"/>
      <c r="AQ201" s="1" t="s">
        <v>639</v>
      </c>
      <c r="AR201" s="1" t="s">
        <v>27</v>
      </c>
      <c r="AS201" t="s">
        <v>639</v>
      </c>
      <c r="AT201" s="1" t="s">
        <v>27</v>
      </c>
      <c r="AU201" t="s">
        <v>639</v>
      </c>
      <c r="AV201">
        <v>163</v>
      </c>
      <c r="AW201" t="s">
        <v>639</v>
      </c>
      <c r="AX201">
        <v>42</v>
      </c>
      <c r="AY201" t="s">
        <v>639</v>
      </c>
      <c r="AZ201" s="1" t="s">
        <v>27</v>
      </c>
      <c r="BA201" t="s">
        <v>639</v>
      </c>
      <c r="BB201" s="1" t="s">
        <v>27</v>
      </c>
      <c r="BC201" t="s">
        <v>639</v>
      </c>
      <c r="BF201" t="s">
        <v>961</v>
      </c>
      <c r="BG201" s="1" t="s">
        <v>338</v>
      </c>
      <c r="BH201" s="5">
        <v>44694.768055555556</v>
      </c>
      <c r="BI201" s="1" t="s">
        <v>49</v>
      </c>
      <c r="BJ201" s="5">
        <v>44698.523611111108</v>
      </c>
      <c r="BK201" s="22">
        <f>COUNTIF(Reporte_Consolidación_2022___Copy[[#This Row],[Estado llamada]],"Realizada")</f>
        <v>1</v>
      </c>
      <c r="BL201" s="22">
        <f>COUNTIF(Reporte_Consolidación_2022___Copy[[#This Row],[Estado RID]],"Realizada")</f>
        <v>1</v>
      </c>
      <c r="BM201" s="22">
        <f>COUNTIF(Reporte_Consolidación_2022___Copy[[#This Row],[Estado Encuesta Directivos]],"Realizada")</f>
        <v>1</v>
      </c>
      <c r="BN201" s="22">
        <f>COUNTIF(Reporte_Consolidación_2022___Copy[[#This Row],[Estado PPT Programa Directivos]],"Realizada")</f>
        <v>1</v>
      </c>
      <c r="BO201" s="22">
        <f>COUNTIF(Reporte_Consolidación_2022___Copy[[#This Row],[Estado PPT Programa Docentes]],"Realizada")</f>
        <v>1</v>
      </c>
      <c r="BP201" s="22">
        <f>COUNTIF(Reporte_Consolidación_2022___Copy[[#This Row],[Estado Encuesta Docentes]],"Realizada")</f>
        <v>1</v>
      </c>
      <c r="BQ201" s="22">
        <f>COUNTIF(Reporte_Consolidación_2022___Copy[[#This Row],[Estado Taller PC Docentes]],"Realizada")</f>
        <v>1</v>
      </c>
      <c r="BR201" s="22">
        <f>COUNTIF(Reporte_Consolidación_2022___Copy[[#This Row],[Estado Encuesta Estudiantes]],"Realizada")</f>
        <v>1</v>
      </c>
      <c r="BS201" s="22">
        <f>COUNTIF(Reporte_Consolidación_2022___Copy[[#This Row],[Estado Infraestructura]],"Realizada")</f>
        <v>1</v>
      </c>
      <c r="BT201" s="22">
        <f>COUNTIF(Reporte_Consolidación_2022___Copy[[#This Row],[Estado Entrevista Líder Área Informática]],"Realizada")</f>
        <v>1</v>
      </c>
      <c r="BU201" s="22">
        <f>IF(Reporte_Consolidación_2022___Copy[[#This Row],[Estado Obs Aula]]="Realizada",1,IF(Reporte_Consolidación_2022___Copy[[#This Row],[Estado Obs Aula]]="NO aplica fichas",1,0))</f>
        <v>1</v>
      </c>
      <c r="BV201" s="22">
        <f>COUNTIF(Reporte_Consolidación_2022___Copy[[#This Row],[Estado Recolección Documental]],"Realizada")</f>
        <v>1</v>
      </c>
      <c r="BX201" s="7">
        <f>COUNTIF(Reporte_Consolidación_2022___Copy[[#This Row],[Nombre Coordinadora]:[Estado Recolección Documental]],"Realizada")</f>
        <v>11</v>
      </c>
      <c r="BY201" s="9">
        <f t="shared" si="3"/>
        <v>0.91666666666666663</v>
      </c>
      <c r="BZ201" s="7">
        <f>IF(Reporte_Consolidación_2022___Copy[[#This Row],[Fecha Visita Día 1]]&gt;=DATE(2022,6,22),1,IF(Reporte_Consolidación_2022___Copy[[#This Row],[Fecha Visita Día 1]]="",2,0))</f>
        <v>0</v>
      </c>
      <c r="CA201" s="7">
        <f>IF(Reporte_Consolidación_2022___Copy[[#This Row],[Fecha Visita Día 2]]&gt;=DATE(2022,6,22),1,IF(Reporte_Consolidación_2022___Copy[[#This Row],[Fecha Visita Día 2]]="",2,0))</f>
        <v>2</v>
      </c>
    </row>
    <row r="202" spans="1:79" x14ac:dyDescent="0.2">
      <c r="A202" s="1" t="s">
        <v>681</v>
      </c>
      <c r="B202" s="1" t="s">
        <v>49</v>
      </c>
      <c r="C202" s="1" t="s">
        <v>335</v>
      </c>
      <c r="D202" s="1" t="s">
        <v>58</v>
      </c>
      <c r="E202" s="1" t="s">
        <v>339</v>
      </c>
      <c r="F202" s="1" t="s">
        <v>346</v>
      </c>
      <c r="G202" s="6">
        <v>105088002829</v>
      </c>
      <c r="H202">
        <v>166</v>
      </c>
      <c r="I202" s="4">
        <v>44657</v>
      </c>
      <c r="J202" s="5">
        <v>0.49097222222222214</v>
      </c>
      <c r="K202" s="1" t="s">
        <v>0</v>
      </c>
      <c r="L202" s="1" t="s">
        <v>337</v>
      </c>
      <c r="M202" s="4">
        <v>44670</v>
      </c>
      <c r="N202" s="4"/>
      <c r="O202" s="1" t="s">
        <v>713</v>
      </c>
      <c r="P202" s="4">
        <v>44670</v>
      </c>
      <c r="Q202" s="1" t="s">
        <v>0</v>
      </c>
      <c r="R202" s="4">
        <v>44670</v>
      </c>
      <c r="S202" s="1" t="s">
        <v>0</v>
      </c>
      <c r="T202" s="4">
        <v>44670</v>
      </c>
      <c r="U202" s="1" t="s">
        <v>0</v>
      </c>
      <c r="V202" s="4">
        <v>44670</v>
      </c>
      <c r="W202" s="1" t="s">
        <v>0</v>
      </c>
      <c r="X202" s="4">
        <v>44670</v>
      </c>
      <c r="Y202" s="1" t="s">
        <v>0</v>
      </c>
      <c r="Z202" s="4">
        <v>44670</v>
      </c>
      <c r="AA202" s="1" t="s">
        <v>0</v>
      </c>
      <c r="AB202" s="4">
        <v>44670</v>
      </c>
      <c r="AC202" s="1" t="s">
        <v>0</v>
      </c>
      <c r="AD202" s="4">
        <v>44670</v>
      </c>
      <c r="AE202" s="1" t="s">
        <v>0</v>
      </c>
      <c r="AF202" s="4">
        <v>44670</v>
      </c>
      <c r="AG202" s="1" t="s">
        <v>0</v>
      </c>
      <c r="AH202" s="4"/>
      <c r="AI202" s="1" t="s">
        <v>654</v>
      </c>
      <c r="AJ202" s="4">
        <v>44670</v>
      </c>
      <c r="AK202" s="1" t="s">
        <v>0</v>
      </c>
      <c r="AL202" s="1" t="s">
        <v>799</v>
      </c>
      <c r="AM202" s="1" t="s">
        <v>338</v>
      </c>
      <c r="AN202" s="5">
        <v>44690.638888888891</v>
      </c>
      <c r="AO202" s="1" t="s">
        <v>966</v>
      </c>
      <c r="AP202" s="1"/>
      <c r="AQ202" s="1" t="s">
        <v>639</v>
      </c>
      <c r="AR202" s="1" t="s">
        <v>27</v>
      </c>
      <c r="AS202" t="s">
        <v>639</v>
      </c>
      <c r="AT202" s="1" t="s">
        <v>27</v>
      </c>
      <c r="AU202" t="s">
        <v>639</v>
      </c>
      <c r="AV202">
        <v>108</v>
      </c>
      <c r="AW202" t="s">
        <v>639</v>
      </c>
      <c r="AX202">
        <v>32</v>
      </c>
      <c r="AY202" t="s">
        <v>639</v>
      </c>
      <c r="AZ202" s="1" t="s">
        <v>27</v>
      </c>
      <c r="BA202" t="s">
        <v>639</v>
      </c>
      <c r="BB202" s="1" t="s">
        <v>27</v>
      </c>
      <c r="BC202" t="s">
        <v>639</v>
      </c>
      <c r="BG202" s="1" t="s">
        <v>338</v>
      </c>
      <c r="BH202" s="5">
        <v>44694.768055555556</v>
      </c>
      <c r="BI202" s="1" t="s">
        <v>49</v>
      </c>
      <c r="BJ202" s="5">
        <v>44698.57708333333</v>
      </c>
      <c r="BK202" s="22">
        <f>COUNTIF(Reporte_Consolidación_2022___Copy[[#This Row],[Estado llamada]],"Realizada")</f>
        <v>1</v>
      </c>
      <c r="BL202" s="22">
        <f>COUNTIF(Reporte_Consolidación_2022___Copy[[#This Row],[Estado RID]],"Realizada")</f>
        <v>1</v>
      </c>
      <c r="BM202" s="22">
        <f>COUNTIF(Reporte_Consolidación_2022___Copy[[#This Row],[Estado Encuesta Directivos]],"Realizada")</f>
        <v>1</v>
      </c>
      <c r="BN202" s="22">
        <f>COUNTIF(Reporte_Consolidación_2022___Copy[[#This Row],[Estado PPT Programa Directivos]],"Realizada")</f>
        <v>1</v>
      </c>
      <c r="BO202" s="22">
        <f>COUNTIF(Reporte_Consolidación_2022___Copy[[#This Row],[Estado PPT Programa Docentes]],"Realizada")</f>
        <v>1</v>
      </c>
      <c r="BP202" s="22">
        <f>COUNTIF(Reporte_Consolidación_2022___Copy[[#This Row],[Estado Encuesta Docentes]],"Realizada")</f>
        <v>1</v>
      </c>
      <c r="BQ202" s="22">
        <f>COUNTIF(Reporte_Consolidación_2022___Copy[[#This Row],[Estado Taller PC Docentes]],"Realizada")</f>
        <v>1</v>
      </c>
      <c r="BR202" s="22">
        <f>COUNTIF(Reporte_Consolidación_2022___Copy[[#This Row],[Estado Encuesta Estudiantes]],"Realizada")</f>
        <v>1</v>
      </c>
      <c r="BS202" s="22">
        <f>COUNTIF(Reporte_Consolidación_2022___Copy[[#This Row],[Estado Infraestructura]],"Realizada")</f>
        <v>1</v>
      </c>
      <c r="BT202" s="22">
        <f>COUNTIF(Reporte_Consolidación_2022___Copy[[#This Row],[Estado Entrevista Líder Área Informática]],"Realizada")</f>
        <v>1</v>
      </c>
      <c r="BU202" s="22">
        <f>IF(Reporte_Consolidación_2022___Copy[[#This Row],[Estado Obs Aula]]="Realizada",1,IF(Reporte_Consolidación_2022___Copy[[#This Row],[Estado Obs Aula]]="NO aplica fichas",1,0))</f>
        <v>1</v>
      </c>
      <c r="BV202" s="22">
        <f>COUNTIF(Reporte_Consolidación_2022___Copy[[#This Row],[Estado Recolección Documental]],"Realizada")</f>
        <v>1</v>
      </c>
      <c r="BX202" s="7">
        <f>COUNTIF(Reporte_Consolidación_2022___Copy[[#This Row],[Nombre Coordinadora]:[Estado Recolección Documental]],"Realizada")</f>
        <v>11</v>
      </c>
      <c r="BY202" s="9">
        <f t="shared" si="3"/>
        <v>0.91666666666666663</v>
      </c>
      <c r="BZ202" s="7">
        <f>IF(Reporte_Consolidación_2022___Copy[[#This Row],[Fecha Visita Día 1]]&gt;=DATE(2022,6,22),1,IF(Reporte_Consolidación_2022___Copy[[#This Row],[Fecha Visita Día 1]]="",2,0))</f>
        <v>0</v>
      </c>
      <c r="CA202" s="7">
        <f>IF(Reporte_Consolidación_2022___Copy[[#This Row],[Fecha Visita Día 2]]&gt;=DATE(2022,6,22),1,IF(Reporte_Consolidación_2022___Copy[[#This Row],[Fecha Visita Día 2]]="",2,0))</f>
        <v>2</v>
      </c>
    </row>
    <row r="203" spans="1:79" x14ac:dyDescent="0.2">
      <c r="A203" s="1" t="s">
        <v>681</v>
      </c>
      <c r="B203" s="1" t="s">
        <v>49</v>
      </c>
      <c r="C203" s="1" t="s">
        <v>335</v>
      </c>
      <c r="D203" s="1" t="s">
        <v>58</v>
      </c>
      <c r="E203" s="1" t="s">
        <v>339</v>
      </c>
      <c r="F203" s="1" t="s">
        <v>343</v>
      </c>
      <c r="G203" s="6">
        <v>205088000430</v>
      </c>
      <c r="H203">
        <v>167</v>
      </c>
      <c r="I203" s="4">
        <v>44657</v>
      </c>
      <c r="J203" s="5">
        <v>0.5</v>
      </c>
      <c r="K203" s="1" t="s">
        <v>0</v>
      </c>
      <c r="L203" s="1" t="s">
        <v>337</v>
      </c>
      <c r="M203" s="4">
        <v>44673</v>
      </c>
      <c r="N203" s="4"/>
      <c r="O203" s="1" t="s">
        <v>712</v>
      </c>
      <c r="P203" s="4">
        <v>44673</v>
      </c>
      <c r="Q203" s="1" t="s">
        <v>0</v>
      </c>
      <c r="R203" s="4">
        <v>44673</v>
      </c>
      <c r="S203" s="1" t="s">
        <v>0</v>
      </c>
      <c r="T203" s="4">
        <v>44673</v>
      </c>
      <c r="U203" s="1" t="s">
        <v>0</v>
      </c>
      <c r="V203" s="4">
        <v>44673</v>
      </c>
      <c r="W203" s="1" t="s">
        <v>0</v>
      </c>
      <c r="X203" s="4">
        <v>44673</v>
      </c>
      <c r="Y203" s="1" t="s">
        <v>0</v>
      </c>
      <c r="Z203" s="4">
        <v>44673</v>
      </c>
      <c r="AA203" s="1" t="s">
        <v>0</v>
      </c>
      <c r="AB203" s="4">
        <v>44673</v>
      </c>
      <c r="AC203" s="1" t="s">
        <v>0</v>
      </c>
      <c r="AD203" s="4">
        <v>44673</v>
      </c>
      <c r="AE203" s="1" t="s">
        <v>0</v>
      </c>
      <c r="AF203" s="4">
        <v>44673</v>
      </c>
      <c r="AG203" s="1" t="s">
        <v>0</v>
      </c>
      <c r="AH203" s="4"/>
      <c r="AI203" s="1" t="s">
        <v>654</v>
      </c>
      <c r="AJ203" s="4">
        <v>44673</v>
      </c>
      <c r="AK203" s="1" t="s">
        <v>0</v>
      </c>
      <c r="AL203" s="1" t="s">
        <v>799</v>
      </c>
      <c r="AM203" s="1" t="s">
        <v>338</v>
      </c>
      <c r="AN203" s="5">
        <v>44686.340277777781</v>
      </c>
      <c r="AO203" s="1" t="s">
        <v>967</v>
      </c>
      <c r="AP203" s="1"/>
      <c r="AQ203" s="1" t="s">
        <v>639</v>
      </c>
      <c r="AR203" s="1" t="s">
        <v>27</v>
      </c>
      <c r="AS203" t="s">
        <v>639</v>
      </c>
      <c r="AT203" s="1" t="s">
        <v>27</v>
      </c>
      <c r="AU203" t="s">
        <v>639</v>
      </c>
      <c r="AV203">
        <v>50</v>
      </c>
      <c r="AW203" t="s">
        <v>639</v>
      </c>
      <c r="AX203">
        <v>15</v>
      </c>
      <c r="AY203" t="s">
        <v>639</v>
      </c>
      <c r="AZ203" s="1" t="s">
        <v>27</v>
      </c>
      <c r="BA203" t="s">
        <v>639</v>
      </c>
      <c r="BB203" s="1" t="s">
        <v>27</v>
      </c>
      <c r="BC203" t="s">
        <v>639</v>
      </c>
      <c r="BG203" s="1" t="s">
        <v>338</v>
      </c>
      <c r="BH203" s="5">
        <v>44712.453472222223</v>
      </c>
      <c r="BI203" s="1" t="s">
        <v>49</v>
      </c>
      <c r="BJ203" s="5">
        <v>44698.57708333333</v>
      </c>
      <c r="BK203" s="22">
        <f>COUNTIF(Reporte_Consolidación_2022___Copy[[#This Row],[Estado llamada]],"Realizada")</f>
        <v>1</v>
      </c>
      <c r="BL203" s="22">
        <f>COUNTIF(Reporte_Consolidación_2022___Copy[[#This Row],[Estado RID]],"Realizada")</f>
        <v>1</v>
      </c>
      <c r="BM203" s="22">
        <f>COUNTIF(Reporte_Consolidación_2022___Copy[[#This Row],[Estado Encuesta Directivos]],"Realizada")</f>
        <v>1</v>
      </c>
      <c r="BN203" s="22">
        <f>COUNTIF(Reporte_Consolidación_2022___Copy[[#This Row],[Estado PPT Programa Directivos]],"Realizada")</f>
        <v>1</v>
      </c>
      <c r="BO203" s="22">
        <f>COUNTIF(Reporte_Consolidación_2022___Copy[[#This Row],[Estado PPT Programa Docentes]],"Realizada")</f>
        <v>1</v>
      </c>
      <c r="BP203" s="22">
        <f>COUNTIF(Reporte_Consolidación_2022___Copy[[#This Row],[Estado Encuesta Docentes]],"Realizada")</f>
        <v>1</v>
      </c>
      <c r="BQ203" s="22">
        <f>COUNTIF(Reporte_Consolidación_2022___Copy[[#This Row],[Estado Taller PC Docentes]],"Realizada")</f>
        <v>1</v>
      </c>
      <c r="BR203" s="22">
        <f>COUNTIF(Reporte_Consolidación_2022___Copy[[#This Row],[Estado Encuesta Estudiantes]],"Realizada")</f>
        <v>1</v>
      </c>
      <c r="BS203" s="22">
        <f>COUNTIF(Reporte_Consolidación_2022___Copy[[#This Row],[Estado Infraestructura]],"Realizada")</f>
        <v>1</v>
      </c>
      <c r="BT203" s="22">
        <f>COUNTIF(Reporte_Consolidación_2022___Copy[[#This Row],[Estado Entrevista Líder Área Informática]],"Realizada")</f>
        <v>1</v>
      </c>
      <c r="BU203" s="22">
        <f>IF(Reporte_Consolidación_2022___Copy[[#This Row],[Estado Obs Aula]]="Realizada",1,IF(Reporte_Consolidación_2022___Copy[[#This Row],[Estado Obs Aula]]="NO aplica fichas",1,0))</f>
        <v>1</v>
      </c>
      <c r="BV203" s="22">
        <f>COUNTIF(Reporte_Consolidación_2022___Copy[[#This Row],[Estado Recolección Documental]],"Realizada")</f>
        <v>1</v>
      </c>
      <c r="BX203" s="7">
        <f>COUNTIF(Reporte_Consolidación_2022___Copy[[#This Row],[Nombre Coordinadora]:[Estado Recolección Documental]],"Realizada")</f>
        <v>11</v>
      </c>
      <c r="BY203" s="9">
        <f t="shared" si="3"/>
        <v>0.91666666666666663</v>
      </c>
      <c r="BZ203" s="7">
        <f>IF(Reporte_Consolidación_2022___Copy[[#This Row],[Fecha Visita Día 1]]&gt;=DATE(2022,6,22),1,IF(Reporte_Consolidación_2022___Copy[[#This Row],[Fecha Visita Día 1]]="",2,0))</f>
        <v>0</v>
      </c>
      <c r="CA203" s="7">
        <f>IF(Reporte_Consolidación_2022___Copy[[#This Row],[Fecha Visita Día 2]]&gt;=DATE(2022,6,22),1,IF(Reporte_Consolidación_2022___Copy[[#This Row],[Fecha Visita Día 2]]="",2,0))</f>
        <v>2</v>
      </c>
    </row>
    <row r="204" spans="1:79" x14ac:dyDescent="0.2">
      <c r="A204" s="1" t="s">
        <v>681</v>
      </c>
      <c r="B204" s="1" t="s">
        <v>49</v>
      </c>
      <c r="C204" s="1" t="s">
        <v>335</v>
      </c>
      <c r="D204" s="1" t="s">
        <v>58</v>
      </c>
      <c r="E204" s="1" t="s">
        <v>75</v>
      </c>
      <c r="F204" s="1" t="s">
        <v>336</v>
      </c>
      <c r="G204" s="6">
        <v>205001007735</v>
      </c>
      <c r="H204">
        <v>168</v>
      </c>
      <c r="I204" s="4">
        <v>44657</v>
      </c>
      <c r="J204" s="5">
        <v>0.51041666666666674</v>
      </c>
      <c r="K204" s="1" t="s">
        <v>0</v>
      </c>
      <c r="L204" s="1" t="s">
        <v>337</v>
      </c>
      <c r="M204" s="4">
        <v>44678</v>
      </c>
      <c r="N204" s="4"/>
      <c r="O204" s="1" t="s">
        <v>337</v>
      </c>
      <c r="P204" s="4">
        <v>44678</v>
      </c>
      <c r="Q204" s="1" t="s">
        <v>0</v>
      </c>
      <c r="R204" s="4">
        <v>44678</v>
      </c>
      <c r="S204" s="1" t="s">
        <v>0</v>
      </c>
      <c r="T204" s="4">
        <v>44678</v>
      </c>
      <c r="U204" s="1" t="s">
        <v>0</v>
      </c>
      <c r="V204" s="4">
        <v>44678</v>
      </c>
      <c r="W204" s="1" t="s">
        <v>0</v>
      </c>
      <c r="X204" s="4">
        <v>44678</v>
      </c>
      <c r="Y204" s="1" t="s">
        <v>0</v>
      </c>
      <c r="Z204" s="4">
        <v>44678</v>
      </c>
      <c r="AA204" s="1" t="s">
        <v>0</v>
      </c>
      <c r="AB204" s="4">
        <v>44678</v>
      </c>
      <c r="AC204" s="1" t="s">
        <v>0</v>
      </c>
      <c r="AD204" s="4">
        <v>44678</v>
      </c>
      <c r="AE204" s="1" t="s">
        <v>0</v>
      </c>
      <c r="AF204" s="4">
        <v>44678</v>
      </c>
      <c r="AG204" s="1" t="s">
        <v>0</v>
      </c>
      <c r="AH204" s="4"/>
      <c r="AI204" s="1" t="s">
        <v>654</v>
      </c>
      <c r="AJ204" s="4">
        <v>44678</v>
      </c>
      <c r="AK204" s="1" t="s">
        <v>0</v>
      </c>
      <c r="AL204" s="1" t="s">
        <v>799</v>
      </c>
      <c r="AM204" s="1" t="s">
        <v>338</v>
      </c>
      <c r="AN204" s="5">
        <v>44686.340277777781</v>
      </c>
      <c r="AO204" s="1" t="s">
        <v>968</v>
      </c>
      <c r="AP204" s="1"/>
      <c r="AQ204" s="1" t="s">
        <v>639</v>
      </c>
      <c r="AR204" s="1" t="s">
        <v>27</v>
      </c>
      <c r="AS204" t="s">
        <v>639</v>
      </c>
      <c r="AT204" s="1" t="s">
        <v>27</v>
      </c>
      <c r="AU204" t="s">
        <v>639</v>
      </c>
      <c r="AV204">
        <v>91</v>
      </c>
      <c r="AW204" t="s">
        <v>639</v>
      </c>
      <c r="AX204">
        <v>18</v>
      </c>
      <c r="AY204" t="s">
        <v>639</v>
      </c>
      <c r="AZ204" s="1" t="s">
        <v>27</v>
      </c>
      <c r="BA204" t="s">
        <v>639</v>
      </c>
      <c r="BB204" s="1" t="s">
        <v>27</v>
      </c>
      <c r="BC204" t="s">
        <v>639</v>
      </c>
      <c r="BG204" s="1" t="s">
        <v>49</v>
      </c>
      <c r="BH204" s="5">
        <v>44722.822222222225</v>
      </c>
      <c r="BI204" s="1" t="s">
        <v>49</v>
      </c>
      <c r="BJ204" s="5">
        <v>44698.581944444442</v>
      </c>
      <c r="BK204" s="22">
        <f>COUNTIF(Reporte_Consolidación_2022___Copy[[#This Row],[Estado llamada]],"Realizada")</f>
        <v>1</v>
      </c>
      <c r="BL204" s="22">
        <f>COUNTIF(Reporte_Consolidación_2022___Copy[[#This Row],[Estado RID]],"Realizada")</f>
        <v>1</v>
      </c>
      <c r="BM204" s="22">
        <f>COUNTIF(Reporte_Consolidación_2022___Copy[[#This Row],[Estado Encuesta Directivos]],"Realizada")</f>
        <v>1</v>
      </c>
      <c r="BN204" s="22">
        <f>COUNTIF(Reporte_Consolidación_2022___Copy[[#This Row],[Estado PPT Programa Directivos]],"Realizada")</f>
        <v>1</v>
      </c>
      <c r="BO204" s="22">
        <f>COUNTIF(Reporte_Consolidación_2022___Copy[[#This Row],[Estado PPT Programa Docentes]],"Realizada")</f>
        <v>1</v>
      </c>
      <c r="BP204" s="22">
        <f>COUNTIF(Reporte_Consolidación_2022___Copy[[#This Row],[Estado Encuesta Docentes]],"Realizada")</f>
        <v>1</v>
      </c>
      <c r="BQ204" s="22">
        <f>COUNTIF(Reporte_Consolidación_2022___Copy[[#This Row],[Estado Taller PC Docentes]],"Realizada")</f>
        <v>1</v>
      </c>
      <c r="BR204" s="22">
        <f>COUNTIF(Reporte_Consolidación_2022___Copy[[#This Row],[Estado Encuesta Estudiantes]],"Realizada")</f>
        <v>1</v>
      </c>
      <c r="BS204" s="22">
        <f>COUNTIF(Reporte_Consolidación_2022___Copy[[#This Row],[Estado Infraestructura]],"Realizada")</f>
        <v>1</v>
      </c>
      <c r="BT204" s="22">
        <f>COUNTIF(Reporte_Consolidación_2022___Copy[[#This Row],[Estado Entrevista Líder Área Informática]],"Realizada")</f>
        <v>1</v>
      </c>
      <c r="BU204" s="22">
        <f>IF(Reporte_Consolidación_2022___Copy[[#This Row],[Estado Obs Aula]]="Realizada",1,IF(Reporte_Consolidación_2022___Copy[[#This Row],[Estado Obs Aula]]="NO aplica fichas",1,0))</f>
        <v>1</v>
      </c>
      <c r="BV204" s="22">
        <f>COUNTIF(Reporte_Consolidación_2022___Copy[[#This Row],[Estado Recolección Documental]],"Realizada")</f>
        <v>1</v>
      </c>
      <c r="BX204" s="7">
        <f>COUNTIF(Reporte_Consolidación_2022___Copy[[#This Row],[Nombre Coordinadora]:[Estado Recolección Documental]],"Realizada")</f>
        <v>11</v>
      </c>
      <c r="BY204" s="9">
        <f t="shared" si="3"/>
        <v>0.91666666666666663</v>
      </c>
      <c r="BZ204" s="7">
        <f>IF(Reporte_Consolidación_2022___Copy[[#This Row],[Fecha Visita Día 1]]&gt;=DATE(2022,6,22),1,IF(Reporte_Consolidación_2022___Copy[[#This Row],[Fecha Visita Día 1]]="",2,0))</f>
        <v>0</v>
      </c>
      <c r="CA204" s="7">
        <f>IF(Reporte_Consolidación_2022___Copy[[#This Row],[Fecha Visita Día 2]]&gt;=DATE(2022,6,22),1,IF(Reporte_Consolidación_2022___Copy[[#This Row],[Fecha Visita Día 2]]="",2,0))</f>
        <v>2</v>
      </c>
    </row>
    <row r="205" spans="1:79" x14ac:dyDescent="0.2">
      <c r="A205" s="1" t="s">
        <v>681</v>
      </c>
      <c r="B205" s="1" t="s">
        <v>49</v>
      </c>
      <c r="C205" s="1" t="s">
        <v>506</v>
      </c>
      <c r="D205" s="1" t="s">
        <v>40</v>
      </c>
      <c r="E205" s="1" t="s">
        <v>41</v>
      </c>
      <c r="F205" s="1" t="s">
        <v>42</v>
      </c>
      <c r="G205" s="6">
        <v>354001007714</v>
      </c>
      <c r="H205">
        <v>176</v>
      </c>
      <c r="I205" s="4">
        <v>44655</v>
      </c>
      <c r="J205" s="5">
        <v>0.41666666666666674</v>
      </c>
      <c r="K205" s="1" t="s">
        <v>0</v>
      </c>
      <c r="L205" s="1" t="s">
        <v>337</v>
      </c>
      <c r="M205" s="4">
        <v>44670</v>
      </c>
      <c r="N205" s="4">
        <v>44677</v>
      </c>
      <c r="O205" s="1" t="s">
        <v>507</v>
      </c>
      <c r="P205" s="4">
        <v>44670</v>
      </c>
      <c r="Q205" s="1" t="s">
        <v>0</v>
      </c>
      <c r="R205" s="4">
        <v>44670</v>
      </c>
      <c r="S205" s="1" t="s">
        <v>0</v>
      </c>
      <c r="T205" s="4">
        <v>44670</v>
      </c>
      <c r="U205" s="1" t="s">
        <v>0</v>
      </c>
      <c r="V205" s="4">
        <v>44670</v>
      </c>
      <c r="W205" s="1" t="s">
        <v>0</v>
      </c>
      <c r="X205" s="4">
        <v>44670</v>
      </c>
      <c r="Y205" s="1" t="s">
        <v>0</v>
      </c>
      <c r="Z205" s="4">
        <v>44670</v>
      </c>
      <c r="AA205" s="1" t="s">
        <v>0</v>
      </c>
      <c r="AB205" s="4">
        <v>44670</v>
      </c>
      <c r="AC205" s="1" t="s">
        <v>0</v>
      </c>
      <c r="AD205" s="4">
        <v>44670</v>
      </c>
      <c r="AE205" s="1" t="s">
        <v>0</v>
      </c>
      <c r="AF205" s="4">
        <v>44670</v>
      </c>
      <c r="AG205" s="1" t="s">
        <v>0</v>
      </c>
      <c r="AH205" s="4"/>
      <c r="AI205" s="1" t="s">
        <v>654</v>
      </c>
      <c r="AJ205" s="4">
        <v>44670</v>
      </c>
      <c r="AK205" s="1" t="s">
        <v>0</v>
      </c>
      <c r="AL205" s="1" t="s">
        <v>363</v>
      </c>
      <c r="AM205" s="1" t="s">
        <v>508</v>
      </c>
      <c r="AN205" s="5">
        <v>44692.911111111112</v>
      </c>
      <c r="AO205" s="1" t="s">
        <v>509</v>
      </c>
      <c r="AP205" s="1"/>
      <c r="AQ205" s="1" t="s">
        <v>639</v>
      </c>
      <c r="AR205" s="1" t="s">
        <v>27</v>
      </c>
      <c r="AS205" t="s">
        <v>639</v>
      </c>
      <c r="AT205" s="1" t="s">
        <v>27</v>
      </c>
      <c r="AU205" t="s">
        <v>639</v>
      </c>
      <c r="AV205">
        <v>63</v>
      </c>
      <c r="AW205" t="s">
        <v>639</v>
      </c>
      <c r="AX205">
        <v>37</v>
      </c>
      <c r="AY205" t="s">
        <v>639</v>
      </c>
      <c r="AZ205" s="1" t="s">
        <v>27</v>
      </c>
      <c r="BA205" t="s">
        <v>639</v>
      </c>
      <c r="BB205" s="1" t="s">
        <v>27</v>
      </c>
      <c r="BC205" t="s">
        <v>639</v>
      </c>
      <c r="BF205" t="s">
        <v>1043</v>
      </c>
      <c r="BG205" s="1" t="s">
        <v>508</v>
      </c>
      <c r="BH205" s="5">
        <v>44712.616666666669</v>
      </c>
      <c r="BI205" s="1" t="s">
        <v>49</v>
      </c>
      <c r="BJ205" s="5">
        <v>44701.785416666666</v>
      </c>
      <c r="BK205" s="22">
        <f>COUNTIF(Reporte_Consolidación_2022___Copy[[#This Row],[Estado llamada]],"Realizada")</f>
        <v>1</v>
      </c>
      <c r="BL205" s="22">
        <f>COUNTIF(Reporte_Consolidación_2022___Copy[[#This Row],[Estado RID]],"Realizada")</f>
        <v>1</v>
      </c>
      <c r="BM205" s="22">
        <f>COUNTIF(Reporte_Consolidación_2022___Copy[[#This Row],[Estado Encuesta Directivos]],"Realizada")</f>
        <v>1</v>
      </c>
      <c r="BN205" s="22">
        <f>COUNTIF(Reporte_Consolidación_2022___Copy[[#This Row],[Estado PPT Programa Directivos]],"Realizada")</f>
        <v>1</v>
      </c>
      <c r="BO205" s="22">
        <f>COUNTIF(Reporte_Consolidación_2022___Copy[[#This Row],[Estado PPT Programa Docentes]],"Realizada")</f>
        <v>1</v>
      </c>
      <c r="BP205" s="22">
        <f>COUNTIF(Reporte_Consolidación_2022___Copy[[#This Row],[Estado Encuesta Docentes]],"Realizada")</f>
        <v>1</v>
      </c>
      <c r="BQ205" s="22">
        <f>COUNTIF(Reporte_Consolidación_2022___Copy[[#This Row],[Estado Taller PC Docentes]],"Realizada")</f>
        <v>1</v>
      </c>
      <c r="BR205" s="22">
        <f>COUNTIF(Reporte_Consolidación_2022___Copy[[#This Row],[Estado Encuesta Estudiantes]],"Realizada")</f>
        <v>1</v>
      </c>
      <c r="BS205" s="22">
        <f>COUNTIF(Reporte_Consolidación_2022___Copy[[#This Row],[Estado Infraestructura]],"Realizada")</f>
        <v>1</v>
      </c>
      <c r="BT205" s="22">
        <f>COUNTIF(Reporte_Consolidación_2022___Copy[[#This Row],[Estado Entrevista Líder Área Informática]],"Realizada")</f>
        <v>1</v>
      </c>
      <c r="BU205" s="22">
        <f>IF(Reporte_Consolidación_2022___Copy[[#This Row],[Estado Obs Aula]]="Realizada",1,IF(Reporte_Consolidación_2022___Copy[[#This Row],[Estado Obs Aula]]="NO aplica fichas",1,0))</f>
        <v>1</v>
      </c>
      <c r="BV205" s="22">
        <f>COUNTIF(Reporte_Consolidación_2022___Copy[[#This Row],[Estado Recolección Documental]],"Realizada")</f>
        <v>1</v>
      </c>
      <c r="BX205" s="7">
        <f>COUNTIF(Reporte_Consolidación_2022___Copy[[#This Row],[Nombre Coordinadora]:[Estado Recolección Documental]],"Realizada")</f>
        <v>11</v>
      </c>
      <c r="BY205" s="9">
        <f t="shared" si="3"/>
        <v>0.91666666666666663</v>
      </c>
      <c r="BZ205" s="7">
        <f>IF(Reporte_Consolidación_2022___Copy[[#This Row],[Fecha Visita Día 1]]&gt;=DATE(2022,6,22),1,IF(Reporte_Consolidación_2022___Copy[[#This Row],[Fecha Visita Día 1]]="",2,0))</f>
        <v>0</v>
      </c>
      <c r="CA205" s="7">
        <f>IF(Reporte_Consolidación_2022___Copy[[#This Row],[Fecha Visita Día 2]]&gt;=DATE(2022,6,22),1,IF(Reporte_Consolidación_2022___Copy[[#This Row],[Fecha Visita Día 2]]="",2,0))</f>
        <v>0</v>
      </c>
    </row>
    <row r="206" spans="1:79" x14ac:dyDescent="0.2">
      <c r="A206" s="1" t="s">
        <v>681</v>
      </c>
      <c r="B206" s="1" t="s">
        <v>49</v>
      </c>
      <c r="C206" s="1" t="s">
        <v>506</v>
      </c>
      <c r="D206" s="1" t="s">
        <v>40</v>
      </c>
      <c r="E206" s="1" t="s">
        <v>41</v>
      </c>
      <c r="F206" s="1" t="s">
        <v>47</v>
      </c>
      <c r="G206" s="6">
        <v>154001000087</v>
      </c>
      <c r="H206">
        <v>177</v>
      </c>
      <c r="I206" s="4">
        <v>44655</v>
      </c>
      <c r="J206" s="5">
        <v>0.4375</v>
      </c>
      <c r="K206" s="1" t="s">
        <v>0</v>
      </c>
      <c r="L206" s="1" t="s">
        <v>337</v>
      </c>
      <c r="M206" s="4">
        <v>44678</v>
      </c>
      <c r="N206" s="4">
        <v>44679</v>
      </c>
      <c r="O206" s="1" t="s">
        <v>337</v>
      </c>
      <c r="P206" s="4">
        <v>44678</v>
      </c>
      <c r="Q206" s="1" t="s">
        <v>0</v>
      </c>
      <c r="R206" s="4">
        <v>44681</v>
      </c>
      <c r="S206" s="1" t="s">
        <v>0</v>
      </c>
      <c r="T206" s="4">
        <v>44678</v>
      </c>
      <c r="U206" s="1" t="s">
        <v>0</v>
      </c>
      <c r="V206" s="4">
        <v>44679</v>
      </c>
      <c r="W206" s="1" t="s">
        <v>0</v>
      </c>
      <c r="X206" s="4">
        <v>44683</v>
      </c>
      <c r="Y206" s="1" t="s">
        <v>0</v>
      </c>
      <c r="Z206" s="4">
        <v>44679</v>
      </c>
      <c r="AA206" s="1" t="s">
        <v>0</v>
      </c>
      <c r="AB206" s="4">
        <v>44678</v>
      </c>
      <c r="AC206" s="1" t="s">
        <v>0</v>
      </c>
      <c r="AD206" s="4">
        <v>44679</v>
      </c>
      <c r="AE206" s="1" t="s">
        <v>0</v>
      </c>
      <c r="AF206" s="4">
        <v>44678</v>
      </c>
      <c r="AG206" s="1" t="s">
        <v>0</v>
      </c>
      <c r="AH206" s="4"/>
      <c r="AI206" s="1" t="s">
        <v>654</v>
      </c>
      <c r="AJ206" s="4">
        <v>44678</v>
      </c>
      <c r="AK206" s="1" t="s">
        <v>0</v>
      </c>
      <c r="AL206" s="1" t="s">
        <v>363</v>
      </c>
      <c r="AM206" s="1" t="s">
        <v>508</v>
      </c>
      <c r="AN206" s="5">
        <v>44692.914583333331</v>
      </c>
      <c r="AO206" s="1" t="s">
        <v>510</v>
      </c>
      <c r="AP206" s="1"/>
      <c r="AQ206" s="1" t="s">
        <v>639</v>
      </c>
      <c r="AR206" s="1" t="s">
        <v>27</v>
      </c>
      <c r="AS206" t="s">
        <v>639</v>
      </c>
      <c r="AT206" s="1" t="s">
        <v>27</v>
      </c>
      <c r="AU206" t="s">
        <v>639</v>
      </c>
      <c r="AV206">
        <v>63</v>
      </c>
      <c r="AW206" t="s">
        <v>639</v>
      </c>
      <c r="AX206">
        <v>17</v>
      </c>
      <c r="AY206" t="s">
        <v>639</v>
      </c>
      <c r="AZ206" s="1" t="s">
        <v>27</v>
      </c>
      <c r="BA206" t="s">
        <v>639</v>
      </c>
      <c r="BB206" s="1" t="s">
        <v>27</v>
      </c>
      <c r="BC206" t="s">
        <v>639</v>
      </c>
      <c r="BF206" t="s">
        <v>934</v>
      </c>
      <c r="BG206" s="1" t="s">
        <v>508</v>
      </c>
      <c r="BH206" s="5">
        <v>44733.277777777781</v>
      </c>
      <c r="BI206" s="1" t="s">
        <v>49</v>
      </c>
      <c r="BJ206" s="5">
        <v>44698.68472222222</v>
      </c>
      <c r="BK206" s="22">
        <f>COUNTIF(Reporte_Consolidación_2022___Copy[[#This Row],[Estado llamada]],"Realizada")</f>
        <v>1</v>
      </c>
      <c r="BL206" s="22">
        <f>COUNTIF(Reporte_Consolidación_2022___Copy[[#This Row],[Estado RID]],"Realizada")</f>
        <v>1</v>
      </c>
      <c r="BM206" s="22">
        <f>COUNTIF(Reporte_Consolidación_2022___Copy[[#This Row],[Estado Encuesta Directivos]],"Realizada")</f>
        <v>1</v>
      </c>
      <c r="BN206" s="22">
        <f>COUNTIF(Reporte_Consolidación_2022___Copy[[#This Row],[Estado PPT Programa Directivos]],"Realizada")</f>
        <v>1</v>
      </c>
      <c r="BO206" s="22">
        <f>COUNTIF(Reporte_Consolidación_2022___Copy[[#This Row],[Estado PPT Programa Docentes]],"Realizada")</f>
        <v>1</v>
      </c>
      <c r="BP206" s="22">
        <f>COUNTIF(Reporte_Consolidación_2022___Copy[[#This Row],[Estado Encuesta Docentes]],"Realizada")</f>
        <v>1</v>
      </c>
      <c r="BQ206" s="22">
        <f>COUNTIF(Reporte_Consolidación_2022___Copy[[#This Row],[Estado Taller PC Docentes]],"Realizada")</f>
        <v>1</v>
      </c>
      <c r="BR206" s="22">
        <f>COUNTIF(Reporte_Consolidación_2022___Copy[[#This Row],[Estado Encuesta Estudiantes]],"Realizada")</f>
        <v>1</v>
      </c>
      <c r="BS206" s="22">
        <f>COUNTIF(Reporte_Consolidación_2022___Copy[[#This Row],[Estado Infraestructura]],"Realizada")</f>
        <v>1</v>
      </c>
      <c r="BT206" s="22">
        <f>COUNTIF(Reporte_Consolidación_2022___Copy[[#This Row],[Estado Entrevista Líder Área Informática]],"Realizada")</f>
        <v>1</v>
      </c>
      <c r="BU206" s="22">
        <f>IF(Reporte_Consolidación_2022___Copy[[#This Row],[Estado Obs Aula]]="Realizada",1,IF(Reporte_Consolidación_2022___Copy[[#This Row],[Estado Obs Aula]]="NO aplica fichas",1,0))</f>
        <v>1</v>
      </c>
      <c r="BV206" s="22">
        <f>COUNTIF(Reporte_Consolidación_2022___Copy[[#This Row],[Estado Recolección Documental]],"Realizada")</f>
        <v>1</v>
      </c>
      <c r="BX206" s="7">
        <f>COUNTIF(Reporte_Consolidación_2022___Copy[[#This Row],[Nombre Coordinadora]:[Estado Recolección Documental]],"Realizada")</f>
        <v>11</v>
      </c>
      <c r="BY206" s="9">
        <f t="shared" si="3"/>
        <v>0.91666666666666663</v>
      </c>
      <c r="BZ206" s="7">
        <f>IF(Reporte_Consolidación_2022___Copy[[#This Row],[Fecha Visita Día 1]]&gt;=DATE(2022,6,22),1,IF(Reporte_Consolidación_2022___Copy[[#This Row],[Fecha Visita Día 1]]="",2,0))</f>
        <v>0</v>
      </c>
      <c r="CA206" s="7">
        <f>IF(Reporte_Consolidación_2022___Copy[[#This Row],[Fecha Visita Día 2]]&gt;=DATE(2022,6,22),1,IF(Reporte_Consolidación_2022___Copy[[#This Row],[Fecha Visita Día 2]]="",2,0))</f>
        <v>0</v>
      </c>
    </row>
    <row r="207" spans="1:79" x14ac:dyDescent="0.2">
      <c r="A207" s="1" t="s">
        <v>681</v>
      </c>
      <c r="B207" s="1" t="s">
        <v>49</v>
      </c>
      <c r="C207" s="1" t="s">
        <v>506</v>
      </c>
      <c r="D207" s="1" t="s">
        <v>40</v>
      </c>
      <c r="E207" s="1" t="s">
        <v>41</v>
      </c>
      <c r="F207" s="1" t="s">
        <v>511</v>
      </c>
      <c r="G207" s="6">
        <v>254001002815</v>
      </c>
      <c r="H207">
        <v>178</v>
      </c>
      <c r="I207" s="4">
        <v>44655</v>
      </c>
      <c r="J207" s="5">
        <v>0.58333333333333326</v>
      </c>
      <c r="K207" s="1" t="s">
        <v>0</v>
      </c>
      <c r="L207" s="1" t="s">
        <v>512</v>
      </c>
      <c r="M207" s="4">
        <v>44672</v>
      </c>
      <c r="N207" s="4">
        <v>44672</v>
      </c>
      <c r="O207" s="1" t="s">
        <v>512</v>
      </c>
      <c r="P207" s="4">
        <v>44672</v>
      </c>
      <c r="Q207" s="1" t="s">
        <v>0</v>
      </c>
      <c r="R207" s="4">
        <v>44672</v>
      </c>
      <c r="S207" s="1" t="s">
        <v>0</v>
      </c>
      <c r="T207" s="4">
        <v>44672</v>
      </c>
      <c r="U207" s="1" t="s">
        <v>0</v>
      </c>
      <c r="V207" s="4">
        <v>44672</v>
      </c>
      <c r="W207" s="1" t="s">
        <v>0</v>
      </c>
      <c r="X207" s="4">
        <v>44672</v>
      </c>
      <c r="Y207" s="1" t="s">
        <v>0</v>
      </c>
      <c r="Z207" s="4">
        <v>44672</v>
      </c>
      <c r="AA207" s="1" t="s">
        <v>0</v>
      </c>
      <c r="AB207" s="4">
        <v>44672</v>
      </c>
      <c r="AC207" s="1" t="s">
        <v>0</v>
      </c>
      <c r="AD207" s="4">
        <v>44672</v>
      </c>
      <c r="AE207" s="1" t="s">
        <v>0</v>
      </c>
      <c r="AF207" s="4">
        <v>44672</v>
      </c>
      <c r="AG207" s="1" t="s">
        <v>0</v>
      </c>
      <c r="AH207" s="4"/>
      <c r="AI207" s="1" t="s">
        <v>654</v>
      </c>
      <c r="AJ207" s="4">
        <v>44672</v>
      </c>
      <c r="AK207" s="1" t="s">
        <v>0</v>
      </c>
      <c r="AL207" s="1" t="s">
        <v>363</v>
      </c>
      <c r="AM207" s="1" t="s">
        <v>508</v>
      </c>
      <c r="AN207" s="5">
        <v>44685.468055555553</v>
      </c>
      <c r="AO207" s="1" t="s">
        <v>513</v>
      </c>
      <c r="AP207" s="1"/>
      <c r="AQ207" s="1" t="s">
        <v>639</v>
      </c>
      <c r="AR207" s="1" t="s">
        <v>27</v>
      </c>
      <c r="AS207" t="s">
        <v>639</v>
      </c>
      <c r="AT207" s="1" t="s">
        <v>27</v>
      </c>
      <c r="AU207" t="s">
        <v>639</v>
      </c>
      <c r="AV207">
        <v>45</v>
      </c>
      <c r="AW207" t="s">
        <v>639</v>
      </c>
      <c r="AX207">
        <v>15</v>
      </c>
      <c r="AY207" t="s">
        <v>639</v>
      </c>
      <c r="AZ207" s="1" t="s">
        <v>27</v>
      </c>
      <c r="BA207" t="s">
        <v>639</v>
      </c>
      <c r="BB207" s="1" t="s">
        <v>27</v>
      </c>
      <c r="BC207" t="s">
        <v>639</v>
      </c>
      <c r="BF207" t="s">
        <v>1044</v>
      </c>
      <c r="BG207" s="1" t="s">
        <v>508</v>
      </c>
      <c r="BH207" s="5">
        <v>44692.917361111111</v>
      </c>
      <c r="BI207" s="1" t="s">
        <v>49</v>
      </c>
      <c r="BJ207" s="5">
        <v>44698.6875</v>
      </c>
      <c r="BK207" s="22">
        <f>COUNTIF(Reporte_Consolidación_2022___Copy[[#This Row],[Estado llamada]],"Realizada")</f>
        <v>1</v>
      </c>
      <c r="BL207" s="22">
        <f>COUNTIF(Reporte_Consolidación_2022___Copy[[#This Row],[Estado RID]],"Realizada")</f>
        <v>1</v>
      </c>
      <c r="BM207" s="22">
        <f>COUNTIF(Reporte_Consolidación_2022___Copy[[#This Row],[Estado Encuesta Directivos]],"Realizada")</f>
        <v>1</v>
      </c>
      <c r="BN207" s="22">
        <f>COUNTIF(Reporte_Consolidación_2022___Copy[[#This Row],[Estado PPT Programa Directivos]],"Realizada")</f>
        <v>1</v>
      </c>
      <c r="BO207" s="22">
        <f>COUNTIF(Reporte_Consolidación_2022___Copy[[#This Row],[Estado PPT Programa Docentes]],"Realizada")</f>
        <v>1</v>
      </c>
      <c r="BP207" s="22">
        <f>COUNTIF(Reporte_Consolidación_2022___Copy[[#This Row],[Estado Encuesta Docentes]],"Realizada")</f>
        <v>1</v>
      </c>
      <c r="BQ207" s="22">
        <f>COUNTIF(Reporte_Consolidación_2022___Copy[[#This Row],[Estado Taller PC Docentes]],"Realizada")</f>
        <v>1</v>
      </c>
      <c r="BR207" s="22">
        <f>COUNTIF(Reporte_Consolidación_2022___Copy[[#This Row],[Estado Encuesta Estudiantes]],"Realizada")</f>
        <v>1</v>
      </c>
      <c r="BS207" s="22">
        <f>COUNTIF(Reporte_Consolidación_2022___Copy[[#This Row],[Estado Infraestructura]],"Realizada")</f>
        <v>1</v>
      </c>
      <c r="BT207" s="22">
        <f>COUNTIF(Reporte_Consolidación_2022___Copy[[#This Row],[Estado Entrevista Líder Área Informática]],"Realizada")</f>
        <v>1</v>
      </c>
      <c r="BU207" s="22">
        <f>IF(Reporte_Consolidación_2022___Copy[[#This Row],[Estado Obs Aula]]="Realizada",1,IF(Reporte_Consolidación_2022___Copy[[#This Row],[Estado Obs Aula]]="NO aplica fichas",1,0))</f>
        <v>1</v>
      </c>
      <c r="BV207" s="22">
        <f>COUNTIF(Reporte_Consolidación_2022___Copy[[#This Row],[Estado Recolección Documental]],"Realizada")</f>
        <v>1</v>
      </c>
      <c r="BX207" s="7">
        <f>COUNTIF(Reporte_Consolidación_2022___Copy[[#This Row],[Nombre Coordinadora]:[Estado Recolección Documental]],"Realizada")</f>
        <v>11</v>
      </c>
      <c r="BY207" s="9">
        <f t="shared" si="3"/>
        <v>0.91666666666666663</v>
      </c>
      <c r="BZ207" s="7">
        <f>IF(Reporte_Consolidación_2022___Copy[[#This Row],[Fecha Visita Día 1]]&gt;=DATE(2022,6,22),1,IF(Reporte_Consolidación_2022___Copy[[#This Row],[Fecha Visita Día 1]]="",2,0))</f>
        <v>0</v>
      </c>
      <c r="CA207" s="7">
        <f>IF(Reporte_Consolidación_2022___Copy[[#This Row],[Fecha Visita Día 2]]&gt;=DATE(2022,6,22),1,IF(Reporte_Consolidación_2022___Copy[[#This Row],[Fecha Visita Día 2]]="",2,0))</f>
        <v>0</v>
      </c>
    </row>
    <row r="208" spans="1:79" x14ac:dyDescent="0.2">
      <c r="A208" s="1" t="s">
        <v>681</v>
      </c>
      <c r="B208" s="1" t="s">
        <v>49</v>
      </c>
      <c r="C208" s="1" t="s">
        <v>506</v>
      </c>
      <c r="D208" s="1" t="s">
        <v>40</v>
      </c>
      <c r="E208" s="1" t="s">
        <v>41</v>
      </c>
      <c r="F208" s="1" t="s">
        <v>514</v>
      </c>
      <c r="G208" s="6">
        <v>154001000010</v>
      </c>
      <c r="H208">
        <v>179</v>
      </c>
      <c r="I208" s="4">
        <v>44669</v>
      </c>
      <c r="J208" s="5">
        <v>0.33333333333333326</v>
      </c>
      <c r="K208" s="1" t="s">
        <v>0</v>
      </c>
      <c r="L208" s="1" t="s">
        <v>337</v>
      </c>
      <c r="M208" s="4">
        <v>44674</v>
      </c>
      <c r="N208" s="4">
        <v>44676</v>
      </c>
      <c r="O208" s="1" t="s">
        <v>337</v>
      </c>
      <c r="P208" s="4">
        <v>44674</v>
      </c>
      <c r="Q208" s="1" t="s">
        <v>0</v>
      </c>
      <c r="R208" s="4">
        <v>44674</v>
      </c>
      <c r="S208" s="1" t="s">
        <v>0</v>
      </c>
      <c r="T208" s="4">
        <v>44674</v>
      </c>
      <c r="U208" s="1" t="s">
        <v>0</v>
      </c>
      <c r="V208" s="4">
        <v>44674</v>
      </c>
      <c r="W208" s="1" t="s">
        <v>0</v>
      </c>
      <c r="X208" s="4">
        <v>44674</v>
      </c>
      <c r="Y208" s="1" t="s">
        <v>0</v>
      </c>
      <c r="Z208" s="4">
        <v>44674</v>
      </c>
      <c r="AA208" s="1" t="s">
        <v>0</v>
      </c>
      <c r="AB208" s="4">
        <v>44676</v>
      </c>
      <c r="AC208" s="1" t="s">
        <v>0</v>
      </c>
      <c r="AD208" s="4">
        <v>44674</v>
      </c>
      <c r="AE208" s="1" t="s">
        <v>0</v>
      </c>
      <c r="AF208" s="4">
        <v>44674</v>
      </c>
      <c r="AG208" s="1" t="s">
        <v>0</v>
      </c>
      <c r="AH208" s="4"/>
      <c r="AI208" s="1" t="s">
        <v>654</v>
      </c>
      <c r="AJ208" s="4">
        <v>44672</v>
      </c>
      <c r="AK208" s="1" t="s">
        <v>0</v>
      </c>
      <c r="AL208" s="1" t="s">
        <v>363</v>
      </c>
      <c r="AM208" s="1" t="s">
        <v>508</v>
      </c>
      <c r="AN208" s="5">
        <v>44692.917361111111</v>
      </c>
      <c r="AO208" s="1" t="s">
        <v>515</v>
      </c>
      <c r="AP208" s="1"/>
      <c r="AQ208" s="1" t="s">
        <v>639</v>
      </c>
      <c r="AR208" s="1" t="s">
        <v>27</v>
      </c>
      <c r="AS208" t="s">
        <v>639</v>
      </c>
      <c r="AT208" s="1" t="s">
        <v>27</v>
      </c>
      <c r="AU208" t="s">
        <v>639</v>
      </c>
      <c r="AV208">
        <v>153</v>
      </c>
      <c r="AW208" t="s">
        <v>639</v>
      </c>
      <c r="AX208">
        <v>31</v>
      </c>
      <c r="AY208" t="s">
        <v>639</v>
      </c>
      <c r="AZ208" s="1" t="s">
        <v>27</v>
      </c>
      <c r="BA208" t="s">
        <v>639</v>
      </c>
      <c r="BB208" s="1" t="s">
        <v>27</v>
      </c>
      <c r="BC208" t="s">
        <v>639</v>
      </c>
      <c r="BG208" s="1" t="s">
        <v>508</v>
      </c>
      <c r="BH208" s="5">
        <v>44733.277777777781</v>
      </c>
      <c r="BI208" s="1" t="s">
        <v>49</v>
      </c>
      <c r="BJ208" s="5">
        <v>44698.688194444447</v>
      </c>
      <c r="BK208" s="22">
        <f>COUNTIF(Reporte_Consolidación_2022___Copy[[#This Row],[Estado llamada]],"Realizada")</f>
        <v>1</v>
      </c>
      <c r="BL208" s="22">
        <f>COUNTIF(Reporte_Consolidación_2022___Copy[[#This Row],[Estado RID]],"Realizada")</f>
        <v>1</v>
      </c>
      <c r="BM208" s="22">
        <f>COUNTIF(Reporte_Consolidación_2022___Copy[[#This Row],[Estado Encuesta Directivos]],"Realizada")</f>
        <v>1</v>
      </c>
      <c r="BN208" s="22">
        <f>COUNTIF(Reporte_Consolidación_2022___Copy[[#This Row],[Estado PPT Programa Directivos]],"Realizada")</f>
        <v>1</v>
      </c>
      <c r="BO208" s="22">
        <f>COUNTIF(Reporte_Consolidación_2022___Copy[[#This Row],[Estado PPT Programa Docentes]],"Realizada")</f>
        <v>1</v>
      </c>
      <c r="BP208" s="22">
        <f>COUNTIF(Reporte_Consolidación_2022___Copy[[#This Row],[Estado Encuesta Docentes]],"Realizada")</f>
        <v>1</v>
      </c>
      <c r="BQ208" s="22">
        <f>COUNTIF(Reporte_Consolidación_2022___Copy[[#This Row],[Estado Taller PC Docentes]],"Realizada")</f>
        <v>1</v>
      </c>
      <c r="BR208" s="22">
        <f>COUNTIF(Reporte_Consolidación_2022___Copy[[#This Row],[Estado Encuesta Estudiantes]],"Realizada")</f>
        <v>1</v>
      </c>
      <c r="BS208" s="22">
        <f>COUNTIF(Reporte_Consolidación_2022___Copy[[#This Row],[Estado Infraestructura]],"Realizada")</f>
        <v>1</v>
      </c>
      <c r="BT208" s="22">
        <f>COUNTIF(Reporte_Consolidación_2022___Copy[[#This Row],[Estado Entrevista Líder Área Informática]],"Realizada")</f>
        <v>1</v>
      </c>
      <c r="BU208" s="22">
        <f>IF(Reporte_Consolidación_2022___Copy[[#This Row],[Estado Obs Aula]]="Realizada",1,IF(Reporte_Consolidación_2022___Copy[[#This Row],[Estado Obs Aula]]="NO aplica fichas",1,0))</f>
        <v>1</v>
      </c>
      <c r="BV208" s="22">
        <f>COUNTIF(Reporte_Consolidación_2022___Copy[[#This Row],[Estado Recolección Documental]],"Realizada")</f>
        <v>1</v>
      </c>
      <c r="BX208" s="7">
        <f>COUNTIF(Reporte_Consolidación_2022___Copy[[#This Row],[Nombre Coordinadora]:[Estado Recolección Documental]],"Realizada")</f>
        <v>11</v>
      </c>
      <c r="BY208" s="9">
        <f t="shared" si="3"/>
        <v>0.91666666666666663</v>
      </c>
      <c r="BZ208" s="7">
        <f>IF(Reporte_Consolidación_2022___Copy[[#This Row],[Fecha Visita Día 1]]&gt;=DATE(2022,6,22),1,IF(Reporte_Consolidación_2022___Copy[[#This Row],[Fecha Visita Día 1]]="",2,0))</f>
        <v>0</v>
      </c>
      <c r="CA208" s="7">
        <f>IF(Reporte_Consolidación_2022___Copy[[#This Row],[Fecha Visita Día 2]]&gt;=DATE(2022,6,22),1,IF(Reporte_Consolidación_2022___Copy[[#This Row],[Fecha Visita Día 2]]="",2,0))</f>
        <v>0</v>
      </c>
    </row>
    <row r="209" spans="1:79" x14ac:dyDescent="0.2">
      <c r="A209" s="1" t="s">
        <v>681</v>
      </c>
      <c r="B209" s="1" t="s">
        <v>49</v>
      </c>
      <c r="C209" s="1" t="s">
        <v>506</v>
      </c>
      <c r="D209" s="1" t="s">
        <v>40</v>
      </c>
      <c r="E209" s="1" t="s">
        <v>41</v>
      </c>
      <c r="F209" s="1" t="s">
        <v>44</v>
      </c>
      <c r="G209" s="6">
        <v>154001002136</v>
      </c>
      <c r="H209">
        <v>180</v>
      </c>
      <c r="I209" s="4">
        <v>44656</v>
      </c>
      <c r="J209" s="5">
        <v>0.375</v>
      </c>
      <c r="K209" s="1" t="s">
        <v>0</v>
      </c>
      <c r="L209" s="1" t="s">
        <v>516</v>
      </c>
      <c r="M209" s="4">
        <v>44678</v>
      </c>
      <c r="N209" s="4">
        <v>44680</v>
      </c>
      <c r="O209" s="1" t="s">
        <v>337</v>
      </c>
      <c r="P209" s="4">
        <v>44678</v>
      </c>
      <c r="Q209" s="1" t="s">
        <v>0</v>
      </c>
      <c r="R209" s="4">
        <v>44683</v>
      </c>
      <c r="S209" s="1" t="s">
        <v>0</v>
      </c>
      <c r="T209" s="4">
        <v>44679</v>
      </c>
      <c r="U209" s="1" t="s">
        <v>0</v>
      </c>
      <c r="V209" s="4">
        <v>44680</v>
      </c>
      <c r="W209" s="1" t="s">
        <v>0</v>
      </c>
      <c r="X209" s="4">
        <v>44683</v>
      </c>
      <c r="Y209" s="1" t="s">
        <v>0</v>
      </c>
      <c r="Z209" s="4">
        <v>44680</v>
      </c>
      <c r="AA209" s="1" t="s">
        <v>0</v>
      </c>
      <c r="AB209" s="4">
        <v>44679</v>
      </c>
      <c r="AC209" s="1" t="s">
        <v>0</v>
      </c>
      <c r="AD209" s="4">
        <v>44710</v>
      </c>
      <c r="AE209" s="1" t="s">
        <v>0</v>
      </c>
      <c r="AF209" s="4">
        <v>44684</v>
      </c>
      <c r="AG209" s="1" t="s">
        <v>0</v>
      </c>
      <c r="AH209" s="4"/>
      <c r="AI209" s="1" t="s">
        <v>654</v>
      </c>
      <c r="AJ209" s="4">
        <v>44679</v>
      </c>
      <c r="AK209" s="1" t="s">
        <v>0</v>
      </c>
      <c r="AL209" s="1" t="s">
        <v>363</v>
      </c>
      <c r="AM209" s="1" t="s">
        <v>508</v>
      </c>
      <c r="AN209" s="5">
        <v>44692.918749999997</v>
      </c>
      <c r="AO209" s="1" t="s">
        <v>517</v>
      </c>
      <c r="AP209" s="1"/>
      <c r="AQ209" s="1" t="s">
        <v>639</v>
      </c>
      <c r="AR209" s="1" t="s">
        <v>27</v>
      </c>
      <c r="AS209" t="s">
        <v>639</v>
      </c>
      <c r="AT209" s="1" t="s">
        <v>27</v>
      </c>
      <c r="AU209" t="s">
        <v>639</v>
      </c>
      <c r="AV209">
        <v>69</v>
      </c>
      <c r="AW209" t="s">
        <v>639</v>
      </c>
      <c r="AX209">
        <v>16</v>
      </c>
      <c r="AY209" t="s">
        <v>639</v>
      </c>
      <c r="AZ209" s="1" t="s">
        <v>27</v>
      </c>
      <c r="BA209" t="s">
        <v>639</v>
      </c>
      <c r="BB209" s="1" t="s">
        <v>27</v>
      </c>
      <c r="BC209" t="s">
        <v>639</v>
      </c>
      <c r="BG209" s="1" t="s">
        <v>508</v>
      </c>
      <c r="BH209" s="5">
        <v>44727.362500000003</v>
      </c>
      <c r="BI209" s="1" t="s">
        <v>49</v>
      </c>
      <c r="BJ209" s="5">
        <v>44698.688888888886</v>
      </c>
      <c r="BK209" s="22">
        <f>COUNTIF(Reporte_Consolidación_2022___Copy[[#This Row],[Estado llamada]],"Realizada")</f>
        <v>1</v>
      </c>
      <c r="BL209" s="22">
        <f>COUNTIF(Reporte_Consolidación_2022___Copy[[#This Row],[Estado RID]],"Realizada")</f>
        <v>1</v>
      </c>
      <c r="BM209" s="22">
        <f>COUNTIF(Reporte_Consolidación_2022___Copy[[#This Row],[Estado Encuesta Directivos]],"Realizada")</f>
        <v>1</v>
      </c>
      <c r="BN209" s="22">
        <f>COUNTIF(Reporte_Consolidación_2022___Copy[[#This Row],[Estado PPT Programa Directivos]],"Realizada")</f>
        <v>1</v>
      </c>
      <c r="BO209" s="22">
        <f>COUNTIF(Reporte_Consolidación_2022___Copy[[#This Row],[Estado PPT Programa Docentes]],"Realizada")</f>
        <v>1</v>
      </c>
      <c r="BP209" s="22">
        <f>COUNTIF(Reporte_Consolidación_2022___Copy[[#This Row],[Estado Encuesta Docentes]],"Realizada")</f>
        <v>1</v>
      </c>
      <c r="BQ209" s="22">
        <f>COUNTIF(Reporte_Consolidación_2022___Copy[[#This Row],[Estado Taller PC Docentes]],"Realizada")</f>
        <v>1</v>
      </c>
      <c r="BR209" s="22">
        <f>COUNTIF(Reporte_Consolidación_2022___Copy[[#This Row],[Estado Encuesta Estudiantes]],"Realizada")</f>
        <v>1</v>
      </c>
      <c r="BS209" s="22">
        <f>COUNTIF(Reporte_Consolidación_2022___Copy[[#This Row],[Estado Infraestructura]],"Realizada")</f>
        <v>1</v>
      </c>
      <c r="BT209" s="22">
        <f>COUNTIF(Reporte_Consolidación_2022___Copy[[#This Row],[Estado Entrevista Líder Área Informática]],"Realizada")</f>
        <v>1</v>
      </c>
      <c r="BU209" s="22">
        <f>IF(Reporte_Consolidación_2022___Copy[[#This Row],[Estado Obs Aula]]="Realizada",1,IF(Reporte_Consolidación_2022___Copy[[#This Row],[Estado Obs Aula]]="NO aplica fichas",1,0))</f>
        <v>1</v>
      </c>
      <c r="BV209" s="22">
        <f>COUNTIF(Reporte_Consolidación_2022___Copy[[#This Row],[Estado Recolección Documental]],"Realizada")</f>
        <v>1</v>
      </c>
      <c r="BX209" s="7">
        <f>COUNTIF(Reporte_Consolidación_2022___Copy[[#This Row],[Nombre Coordinadora]:[Estado Recolección Documental]],"Realizada")</f>
        <v>11</v>
      </c>
      <c r="BY209" s="9">
        <f t="shared" si="3"/>
        <v>0.91666666666666663</v>
      </c>
      <c r="BZ209" s="7">
        <f>IF(Reporte_Consolidación_2022___Copy[[#This Row],[Fecha Visita Día 1]]&gt;=DATE(2022,6,22),1,IF(Reporte_Consolidación_2022___Copy[[#This Row],[Fecha Visita Día 1]]="",2,0))</f>
        <v>0</v>
      </c>
      <c r="CA209" s="7">
        <f>IF(Reporte_Consolidación_2022___Copy[[#This Row],[Fecha Visita Día 2]]&gt;=DATE(2022,6,22),1,IF(Reporte_Consolidación_2022___Copy[[#This Row],[Fecha Visita Día 2]]="",2,0))</f>
        <v>0</v>
      </c>
    </row>
    <row r="210" spans="1:79" x14ac:dyDescent="0.2">
      <c r="A210" s="1" t="s">
        <v>681</v>
      </c>
      <c r="B210" s="1" t="s">
        <v>49</v>
      </c>
      <c r="C210" s="1" t="s">
        <v>506</v>
      </c>
      <c r="D210" s="1" t="s">
        <v>40</v>
      </c>
      <c r="E210" s="1" t="s">
        <v>41</v>
      </c>
      <c r="F210" s="1" t="s">
        <v>45</v>
      </c>
      <c r="G210" s="6">
        <v>154001000095</v>
      </c>
      <c r="H210">
        <v>181</v>
      </c>
      <c r="I210" s="4">
        <v>44656</v>
      </c>
      <c r="J210" s="5">
        <v>0.39583333333333326</v>
      </c>
      <c r="K210" s="1" t="s">
        <v>0</v>
      </c>
      <c r="L210" s="1" t="s">
        <v>337</v>
      </c>
      <c r="M210" s="4">
        <v>44673</v>
      </c>
      <c r="N210" s="4">
        <v>44686</v>
      </c>
      <c r="O210" s="1" t="s">
        <v>800</v>
      </c>
      <c r="P210" s="4">
        <v>44673</v>
      </c>
      <c r="Q210" s="1" t="s">
        <v>0</v>
      </c>
      <c r="R210" s="4">
        <v>44687</v>
      </c>
      <c r="S210" s="1" t="s">
        <v>0</v>
      </c>
      <c r="T210" s="4">
        <v>44673</v>
      </c>
      <c r="U210" s="1" t="s">
        <v>0</v>
      </c>
      <c r="V210" s="4">
        <v>44686</v>
      </c>
      <c r="W210" s="1" t="s">
        <v>0</v>
      </c>
      <c r="X210" s="4">
        <v>44687</v>
      </c>
      <c r="Y210" s="1" t="s">
        <v>0</v>
      </c>
      <c r="Z210" s="4">
        <v>44686</v>
      </c>
      <c r="AA210" s="1" t="s">
        <v>0</v>
      </c>
      <c r="AB210" s="4">
        <v>44673</v>
      </c>
      <c r="AC210" s="1" t="s">
        <v>0</v>
      </c>
      <c r="AD210" s="4">
        <v>44673</v>
      </c>
      <c r="AE210" s="1" t="s">
        <v>0</v>
      </c>
      <c r="AF210" s="4">
        <v>44673</v>
      </c>
      <c r="AG210" s="1" t="s">
        <v>0</v>
      </c>
      <c r="AH210" s="4">
        <v>44686</v>
      </c>
      <c r="AI210" s="1" t="s">
        <v>0</v>
      </c>
      <c r="AJ210" s="4">
        <v>44677</v>
      </c>
      <c r="AK210" s="1" t="s">
        <v>0</v>
      </c>
      <c r="AL210" s="1" t="s">
        <v>363</v>
      </c>
      <c r="AM210" s="1" t="s">
        <v>508</v>
      </c>
      <c r="AN210" s="5">
        <v>44694.69027777778</v>
      </c>
      <c r="AO210" s="1" t="s">
        <v>518</v>
      </c>
      <c r="AP210" s="1"/>
      <c r="AQ210" s="1" t="s">
        <v>639</v>
      </c>
      <c r="AR210" s="1" t="s">
        <v>27</v>
      </c>
      <c r="AS210" t="s">
        <v>639</v>
      </c>
      <c r="AT210" s="1" t="s">
        <v>27</v>
      </c>
      <c r="AU210" t="s">
        <v>639</v>
      </c>
      <c r="AV210">
        <v>148</v>
      </c>
      <c r="AW210" t="s">
        <v>639</v>
      </c>
      <c r="AX210">
        <v>35</v>
      </c>
      <c r="AY210" t="s">
        <v>639</v>
      </c>
      <c r="AZ210" s="1" t="s">
        <v>27</v>
      </c>
      <c r="BA210" t="s">
        <v>639</v>
      </c>
      <c r="BB210" s="1" t="s">
        <v>27</v>
      </c>
      <c r="BC210" t="s">
        <v>639</v>
      </c>
      <c r="BF210" t="s">
        <v>955</v>
      </c>
      <c r="BG210" s="1" t="s">
        <v>508</v>
      </c>
      <c r="BH210" s="5">
        <v>44727.363194444442</v>
      </c>
      <c r="BI210" s="1" t="s">
        <v>49</v>
      </c>
      <c r="BJ210" s="5">
        <v>44701.785416666666</v>
      </c>
      <c r="BK210" s="22">
        <f>COUNTIF(Reporte_Consolidación_2022___Copy[[#This Row],[Estado llamada]],"Realizada")</f>
        <v>1</v>
      </c>
      <c r="BL210" s="22">
        <f>COUNTIF(Reporte_Consolidación_2022___Copy[[#This Row],[Estado RID]],"Realizada")</f>
        <v>1</v>
      </c>
      <c r="BM210" s="22">
        <f>COUNTIF(Reporte_Consolidación_2022___Copy[[#This Row],[Estado Encuesta Directivos]],"Realizada")</f>
        <v>1</v>
      </c>
      <c r="BN210" s="22">
        <f>COUNTIF(Reporte_Consolidación_2022___Copy[[#This Row],[Estado PPT Programa Directivos]],"Realizada")</f>
        <v>1</v>
      </c>
      <c r="BO210" s="22">
        <f>COUNTIF(Reporte_Consolidación_2022___Copy[[#This Row],[Estado PPT Programa Docentes]],"Realizada")</f>
        <v>1</v>
      </c>
      <c r="BP210" s="22">
        <f>COUNTIF(Reporte_Consolidación_2022___Copy[[#This Row],[Estado Encuesta Docentes]],"Realizada")</f>
        <v>1</v>
      </c>
      <c r="BQ210" s="22">
        <f>COUNTIF(Reporte_Consolidación_2022___Copy[[#This Row],[Estado Taller PC Docentes]],"Realizada")</f>
        <v>1</v>
      </c>
      <c r="BR210" s="22">
        <f>COUNTIF(Reporte_Consolidación_2022___Copy[[#This Row],[Estado Encuesta Estudiantes]],"Realizada")</f>
        <v>1</v>
      </c>
      <c r="BS210" s="22">
        <f>COUNTIF(Reporte_Consolidación_2022___Copy[[#This Row],[Estado Infraestructura]],"Realizada")</f>
        <v>1</v>
      </c>
      <c r="BT210" s="22">
        <f>COUNTIF(Reporte_Consolidación_2022___Copy[[#This Row],[Estado Entrevista Líder Área Informática]],"Realizada")</f>
        <v>1</v>
      </c>
      <c r="BU210" s="22">
        <f>IF(Reporte_Consolidación_2022___Copy[[#This Row],[Estado Obs Aula]]="Realizada",1,IF(Reporte_Consolidación_2022___Copy[[#This Row],[Estado Obs Aula]]="NO aplica fichas",1,0))</f>
        <v>1</v>
      </c>
      <c r="BV210" s="22">
        <f>COUNTIF(Reporte_Consolidación_2022___Copy[[#This Row],[Estado Recolección Documental]],"Realizada")</f>
        <v>1</v>
      </c>
      <c r="BX210" s="7">
        <f>COUNTIF(Reporte_Consolidación_2022___Copy[[#This Row],[Nombre Coordinadora]:[Estado Recolección Documental]],"Realizada")</f>
        <v>12</v>
      </c>
      <c r="BY210" s="9">
        <f t="shared" si="3"/>
        <v>1</v>
      </c>
      <c r="BZ210" s="7">
        <f>IF(Reporte_Consolidación_2022___Copy[[#This Row],[Fecha Visita Día 1]]&gt;=DATE(2022,6,22),1,IF(Reporte_Consolidación_2022___Copy[[#This Row],[Fecha Visita Día 1]]="",2,0))</f>
        <v>0</v>
      </c>
      <c r="CA210" s="7">
        <f>IF(Reporte_Consolidación_2022___Copy[[#This Row],[Fecha Visita Día 2]]&gt;=DATE(2022,6,22),1,IF(Reporte_Consolidación_2022___Copy[[#This Row],[Fecha Visita Día 2]]="",2,0))</f>
        <v>0</v>
      </c>
    </row>
    <row r="211" spans="1:79" x14ac:dyDescent="0.2">
      <c r="A211" s="1" t="s">
        <v>681</v>
      </c>
      <c r="B211" s="1" t="s">
        <v>49</v>
      </c>
      <c r="C211" s="1" t="s">
        <v>506</v>
      </c>
      <c r="D211" s="1" t="s">
        <v>40</v>
      </c>
      <c r="E211" s="1" t="s">
        <v>41</v>
      </c>
      <c r="F211" s="1" t="s">
        <v>48</v>
      </c>
      <c r="G211" s="6">
        <v>254001003323</v>
      </c>
      <c r="H211">
        <v>182</v>
      </c>
      <c r="I211" s="4">
        <v>44655</v>
      </c>
      <c r="J211" s="5">
        <v>0.41666666666666674</v>
      </c>
      <c r="K211" s="1" t="s">
        <v>0</v>
      </c>
      <c r="L211" s="1" t="s">
        <v>337</v>
      </c>
      <c r="M211" s="4">
        <v>44673</v>
      </c>
      <c r="N211" s="4">
        <v>44693</v>
      </c>
      <c r="O211" s="1" t="s">
        <v>969</v>
      </c>
      <c r="P211" s="4">
        <v>44677</v>
      </c>
      <c r="Q211" s="1" t="s">
        <v>0</v>
      </c>
      <c r="R211" s="4">
        <v>44693</v>
      </c>
      <c r="S211" s="1" t="s">
        <v>0</v>
      </c>
      <c r="T211" s="4">
        <v>44693</v>
      </c>
      <c r="U211" s="1" t="s">
        <v>0</v>
      </c>
      <c r="V211" s="4">
        <v>44693</v>
      </c>
      <c r="W211" s="1" t="s">
        <v>0</v>
      </c>
      <c r="X211" s="4">
        <v>44693</v>
      </c>
      <c r="Y211" s="1" t="s">
        <v>0</v>
      </c>
      <c r="Z211" s="4">
        <v>44693</v>
      </c>
      <c r="AA211" s="1" t="s">
        <v>0</v>
      </c>
      <c r="AB211" s="4">
        <v>44676</v>
      </c>
      <c r="AC211" s="1" t="s">
        <v>0</v>
      </c>
      <c r="AD211" s="4">
        <v>44676</v>
      </c>
      <c r="AE211" s="1" t="s">
        <v>0</v>
      </c>
      <c r="AF211" s="4">
        <v>44673</v>
      </c>
      <c r="AG211" s="1" t="s">
        <v>0</v>
      </c>
      <c r="AH211" s="4"/>
      <c r="AI211" s="1" t="s">
        <v>654</v>
      </c>
      <c r="AJ211" s="4">
        <v>44693</v>
      </c>
      <c r="AK211" s="1" t="s">
        <v>0</v>
      </c>
      <c r="AL211" s="1" t="s">
        <v>363</v>
      </c>
      <c r="AM211" s="1" t="s">
        <v>508</v>
      </c>
      <c r="AN211" s="5">
        <v>44701.574999999997</v>
      </c>
      <c r="AO211" s="1" t="s">
        <v>519</v>
      </c>
      <c r="AP211" s="1"/>
      <c r="AQ211" s="1" t="s">
        <v>639</v>
      </c>
      <c r="AR211" s="1" t="s">
        <v>27</v>
      </c>
      <c r="AS211" t="s">
        <v>639</v>
      </c>
      <c r="AT211" s="1" t="s">
        <v>27</v>
      </c>
      <c r="AU211" t="s">
        <v>639</v>
      </c>
      <c r="AV211">
        <v>67</v>
      </c>
      <c r="AW211" t="s">
        <v>639</v>
      </c>
      <c r="AX211">
        <v>10</v>
      </c>
      <c r="AY211" t="s">
        <v>639</v>
      </c>
      <c r="AZ211" s="1" t="s">
        <v>27</v>
      </c>
      <c r="BA211" t="s">
        <v>639</v>
      </c>
      <c r="BB211" s="1" t="s">
        <v>27</v>
      </c>
      <c r="BC211" t="s">
        <v>639</v>
      </c>
      <c r="BF211" t="s">
        <v>1045</v>
      </c>
      <c r="BG211" s="1" t="s">
        <v>508</v>
      </c>
      <c r="BH211" s="5">
        <v>44727.363194444442</v>
      </c>
      <c r="BI211" s="1" t="s">
        <v>49</v>
      </c>
      <c r="BJ211" s="5">
        <v>44706.452777777777</v>
      </c>
      <c r="BK211" s="22">
        <f>COUNTIF(Reporte_Consolidación_2022___Copy[[#This Row],[Estado llamada]],"Realizada")</f>
        <v>1</v>
      </c>
      <c r="BL211" s="22">
        <f>COUNTIF(Reporte_Consolidación_2022___Copy[[#This Row],[Estado RID]],"Realizada")</f>
        <v>1</v>
      </c>
      <c r="BM211" s="22">
        <f>COUNTIF(Reporte_Consolidación_2022___Copy[[#This Row],[Estado Encuesta Directivos]],"Realizada")</f>
        <v>1</v>
      </c>
      <c r="BN211" s="22">
        <f>COUNTIF(Reporte_Consolidación_2022___Copy[[#This Row],[Estado PPT Programa Directivos]],"Realizada")</f>
        <v>1</v>
      </c>
      <c r="BO211" s="22">
        <f>COUNTIF(Reporte_Consolidación_2022___Copy[[#This Row],[Estado PPT Programa Docentes]],"Realizada")</f>
        <v>1</v>
      </c>
      <c r="BP211" s="22">
        <f>COUNTIF(Reporte_Consolidación_2022___Copy[[#This Row],[Estado Encuesta Docentes]],"Realizada")</f>
        <v>1</v>
      </c>
      <c r="BQ211" s="22">
        <f>COUNTIF(Reporte_Consolidación_2022___Copy[[#This Row],[Estado Taller PC Docentes]],"Realizada")</f>
        <v>1</v>
      </c>
      <c r="BR211" s="22">
        <f>COUNTIF(Reporte_Consolidación_2022___Copy[[#This Row],[Estado Encuesta Estudiantes]],"Realizada")</f>
        <v>1</v>
      </c>
      <c r="BS211" s="22">
        <f>COUNTIF(Reporte_Consolidación_2022___Copy[[#This Row],[Estado Infraestructura]],"Realizada")</f>
        <v>1</v>
      </c>
      <c r="BT211" s="22">
        <f>COUNTIF(Reporte_Consolidación_2022___Copy[[#This Row],[Estado Entrevista Líder Área Informática]],"Realizada")</f>
        <v>1</v>
      </c>
      <c r="BU211" s="22">
        <f>IF(Reporte_Consolidación_2022___Copy[[#This Row],[Estado Obs Aula]]="Realizada",1,IF(Reporte_Consolidación_2022___Copy[[#This Row],[Estado Obs Aula]]="NO aplica fichas",1,0))</f>
        <v>1</v>
      </c>
      <c r="BV211" s="22">
        <f>COUNTIF(Reporte_Consolidación_2022___Copy[[#This Row],[Estado Recolección Documental]],"Realizada")</f>
        <v>1</v>
      </c>
      <c r="BX211" s="7">
        <f>COUNTIF(Reporte_Consolidación_2022___Copy[[#This Row],[Nombre Coordinadora]:[Estado Recolección Documental]],"Realizada")</f>
        <v>11</v>
      </c>
      <c r="BY211" s="9">
        <f t="shared" si="3"/>
        <v>0.91666666666666663</v>
      </c>
      <c r="BZ211" s="7">
        <f>IF(Reporte_Consolidación_2022___Copy[[#This Row],[Fecha Visita Día 1]]&gt;=DATE(2022,6,22),1,IF(Reporte_Consolidación_2022___Copy[[#This Row],[Fecha Visita Día 1]]="",2,0))</f>
        <v>0</v>
      </c>
      <c r="CA211" s="7">
        <f>IF(Reporte_Consolidación_2022___Copy[[#This Row],[Fecha Visita Día 2]]&gt;=DATE(2022,6,22),1,IF(Reporte_Consolidación_2022___Copy[[#This Row],[Fecha Visita Día 2]]="",2,0))</f>
        <v>0</v>
      </c>
    </row>
    <row r="212" spans="1:79" x14ac:dyDescent="0.2">
      <c r="A212" s="1" t="s">
        <v>681</v>
      </c>
      <c r="B212" s="1" t="s">
        <v>49</v>
      </c>
      <c r="C212" s="1" t="s">
        <v>520</v>
      </c>
      <c r="D212" s="1" t="s">
        <v>23</v>
      </c>
      <c r="E212" s="1" t="s">
        <v>521</v>
      </c>
      <c r="F212" s="1" t="s">
        <v>522</v>
      </c>
      <c r="G212" s="6">
        <v>176520000527</v>
      </c>
      <c r="H212">
        <v>183</v>
      </c>
      <c r="I212" s="4">
        <v>44656</v>
      </c>
      <c r="J212" s="5">
        <v>0.49236111111111103</v>
      </c>
      <c r="K212" s="1" t="s">
        <v>0</v>
      </c>
      <c r="L212" s="1" t="s">
        <v>523</v>
      </c>
      <c r="M212" s="4">
        <v>44670</v>
      </c>
      <c r="N212" s="4">
        <v>44680</v>
      </c>
      <c r="O212" s="1" t="s">
        <v>524</v>
      </c>
      <c r="P212" s="4">
        <v>44670</v>
      </c>
      <c r="Q212" s="1" t="s">
        <v>0</v>
      </c>
      <c r="R212" s="4">
        <v>44670</v>
      </c>
      <c r="S212" s="1" t="s">
        <v>0</v>
      </c>
      <c r="T212" s="4">
        <v>44670</v>
      </c>
      <c r="U212" s="1" t="s">
        <v>0</v>
      </c>
      <c r="V212" s="4">
        <v>44672</v>
      </c>
      <c r="W212" s="1" t="s">
        <v>0</v>
      </c>
      <c r="X212" s="4">
        <v>44672</v>
      </c>
      <c r="Y212" s="1" t="s">
        <v>0</v>
      </c>
      <c r="Z212" s="4">
        <v>44672</v>
      </c>
      <c r="AA212" s="1" t="s">
        <v>0</v>
      </c>
      <c r="AB212" s="4">
        <v>44670</v>
      </c>
      <c r="AC212" s="1" t="s">
        <v>0</v>
      </c>
      <c r="AD212" s="4">
        <v>44670</v>
      </c>
      <c r="AE212" s="1" t="s">
        <v>0</v>
      </c>
      <c r="AF212" s="4">
        <v>44670</v>
      </c>
      <c r="AG212" s="1" t="s">
        <v>0</v>
      </c>
      <c r="AH212" s="4"/>
      <c r="AI212" s="1" t="s">
        <v>654</v>
      </c>
      <c r="AJ212" s="4">
        <v>44670</v>
      </c>
      <c r="AK212" s="1" t="s">
        <v>0</v>
      </c>
      <c r="AL212" s="1" t="s">
        <v>363</v>
      </c>
      <c r="AM212" s="1" t="s">
        <v>525</v>
      </c>
      <c r="AN212" s="5">
        <v>44690.464583333334</v>
      </c>
      <c r="AO212" s="1" t="s">
        <v>526</v>
      </c>
      <c r="AP212" s="1"/>
      <c r="AQ212" s="1" t="s">
        <v>639</v>
      </c>
      <c r="AR212" s="1" t="s">
        <v>27</v>
      </c>
      <c r="AS212" t="s">
        <v>639</v>
      </c>
      <c r="AT212" s="1" t="s">
        <v>27</v>
      </c>
      <c r="AU212" t="s">
        <v>639</v>
      </c>
      <c r="AV212">
        <v>137</v>
      </c>
      <c r="AW212" t="s">
        <v>639</v>
      </c>
      <c r="AX212">
        <v>31</v>
      </c>
      <c r="AY212" t="s">
        <v>639</v>
      </c>
      <c r="AZ212" s="1" t="s">
        <v>27</v>
      </c>
      <c r="BA212" t="s">
        <v>639</v>
      </c>
      <c r="BB212" s="1" t="s">
        <v>27</v>
      </c>
      <c r="BC212" t="s">
        <v>639</v>
      </c>
      <c r="BF212" t="s">
        <v>1046</v>
      </c>
      <c r="BG212" s="1" t="s">
        <v>525</v>
      </c>
      <c r="BH212" s="5">
        <v>44712.600694444445</v>
      </c>
      <c r="BI212" s="1" t="s">
        <v>49</v>
      </c>
      <c r="BJ212" s="5">
        <v>44701.753472222219</v>
      </c>
      <c r="BK212" s="22">
        <f>COUNTIF(Reporte_Consolidación_2022___Copy[[#This Row],[Estado llamada]],"Realizada")</f>
        <v>1</v>
      </c>
      <c r="BL212" s="22">
        <f>COUNTIF(Reporte_Consolidación_2022___Copy[[#This Row],[Estado RID]],"Realizada")</f>
        <v>1</v>
      </c>
      <c r="BM212" s="22">
        <f>COUNTIF(Reporte_Consolidación_2022___Copy[[#This Row],[Estado Encuesta Directivos]],"Realizada")</f>
        <v>1</v>
      </c>
      <c r="BN212" s="22">
        <f>COUNTIF(Reporte_Consolidación_2022___Copy[[#This Row],[Estado PPT Programa Directivos]],"Realizada")</f>
        <v>1</v>
      </c>
      <c r="BO212" s="22">
        <f>COUNTIF(Reporte_Consolidación_2022___Copy[[#This Row],[Estado PPT Programa Docentes]],"Realizada")</f>
        <v>1</v>
      </c>
      <c r="BP212" s="22">
        <f>COUNTIF(Reporte_Consolidación_2022___Copy[[#This Row],[Estado Encuesta Docentes]],"Realizada")</f>
        <v>1</v>
      </c>
      <c r="BQ212" s="22">
        <f>COUNTIF(Reporte_Consolidación_2022___Copy[[#This Row],[Estado Taller PC Docentes]],"Realizada")</f>
        <v>1</v>
      </c>
      <c r="BR212" s="22">
        <f>COUNTIF(Reporte_Consolidación_2022___Copy[[#This Row],[Estado Encuesta Estudiantes]],"Realizada")</f>
        <v>1</v>
      </c>
      <c r="BS212" s="22">
        <f>COUNTIF(Reporte_Consolidación_2022___Copy[[#This Row],[Estado Infraestructura]],"Realizada")</f>
        <v>1</v>
      </c>
      <c r="BT212" s="22">
        <f>COUNTIF(Reporte_Consolidación_2022___Copy[[#This Row],[Estado Entrevista Líder Área Informática]],"Realizada")</f>
        <v>1</v>
      </c>
      <c r="BU212" s="22">
        <f>IF(Reporte_Consolidación_2022___Copy[[#This Row],[Estado Obs Aula]]="Realizada",1,IF(Reporte_Consolidación_2022___Copy[[#This Row],[Estado Obs Aula]]="NO aplica fichas",1,0))</f>
        <v>1</v>
      </c>
      <c r="BV212" s="22">
        <f>COUNTIF(Reporte_Consolidación_2022___Copy[[#This Row],[Estado Recolección Documental]],"Realizada")</f>
        <v>1</v>
      </c>
      <c r="BX212" s="7">
        <f>COUNTIF(Reporte_Consolidación_2022___Copy[[#This Row],[Nombre Coordinadora]:[Estado Recolección Documental]],"Realizada")</f>
        <v>11</v>
      </c>
      <c r="BY212" s="9">
        <f t="shared" si="3"/>
        <v>0.91666666666666663</v>
      </c>
      <c r="BZ212" s="7">
        <f>IF(Reporte_Consolidación_2022___Copy[[#This Row],[Fecha Visita Día 1]]&gt;=DATE(2022,6,22),1,IF(Reporte_Consolidación_2022___Copy[[#This Row],[Fecha Visita Día 1]]="",2,0))</f>
        <v>0</v>
      </c>
      <c r="CA212" s="7">
        <f>IF(Reporte_Consolidación_2022___Copy[[#This Row],[Fecha Visita Día 2]]&gt;=DATE(2022,6,22),1,IF(Reporte_Consolidación_2022___Copy[[#This Row],[Fecha Visita Día 2]]="",2,0))</f>
        <v>0</v>
      </c>
    </row>
    <row r="213" spans="1:79" x14ac:dyDescent="0.2">
      <c r="A213" s="1" t="s">
        <v>681</v>
      </c>
      <c r="B213" s="1" t="s">
        <v>49</v>
      </c>
      <c r="C213" s="1" t="s">
        <v>520</v>
      </c>
      <c r="D213" s="1" t="s">
        <v>23</v>
      </c>
      <c r="E213" s="1" t="s">
        <v>521</v>
      </c>
      <c r="F213" s="1" t="s">
        <v>527</v>
      </c>
      <c r="G213" s="6">
        <v>176520000454</v>
      </c>
      <c r="H213">
        <v>184</v>
      </c>
      <c r="I213" s="4">
        <v>44656</v>
      </c>
      <c r="J213" s="5">
        <v>0.38055555555555554</v>
      </c>
      <c r="K213" s="1" t="s">
        <v>0</v>
      </c>
      <c r="L213" s="1" t="s">
        <v>528</v>
      </c>
      <c r="M213" s="4">
        <v>44677</v>
      </c>
      <c r="N213" s="4">
        <v>44686</v>
      </c>
      <c r="O213" s="1" t="s">
        <v>529</v>
      </c>
      <c r="P213" s="4">
        <v>44677</v>
      </c>
      <c r="Q213" s="1" t="s">
        <v>0</v>
      </c>
      <c r="R213" s="4">
        <v>44677</v>
      </c>
      <c r="S213" s="1" t="s">
        <v>0</v>
      </c>
      <c r="T213" s="4">
        <v>44677</v>
      </c>
      <c r="U213" s="1" t="s">
        <v>0</v>
      </c>
      <c r="V213" s="4">
        <v>44686</v>
      </c>
      <c r="W213" s="1" t="s">
        <v>0</v>
      </c>
      <c r="X213" s="4">
        <v>44686</v>
      </c>
      <c r="Y213" s="1" t="s">
        <v>0</v>
      </c>
      <c r="Z213" s="4">
        <v>44686</v>
      </c>
      <c r="AA213" s="1" t="s">
        <v>0</v>
      </c>
      <c r="AB213" s="4">
        <v>44677</v>
      </c>
      <c r="AC213" s="1" t="s">
        <v>0</v>
      </c>
      <c r="AD213" s="4">
        <v>44677</v>
      </c>
      <c r="AE213" s="1" t="s">
        <v>0</v>
      </c>
      <c r="AF213" s="4">
        <v>44677</v>
      </c>
      <c r="AG213" s="1" t="s">
        <v>0</v>
      </c>
      <c r="AH213" s="4"/>
      <c r="AI213" s="1" t="s">
        <v>654</v>
      </c>
      <c r="AJ213" s="4">
        <v>44677</v>
      </c>
      <c r="AK213" s="1" t="s">
        <v>0</v>
      </c>
      <c r="AL213" s="1" t="s">
        <v>363</v>
      </c>
      <c r="AM213" s="1" t="s">
        <v>525</v>
      </c>
      <c r="AN213" s="5">
        <v>44690.464583333334</v>
      </c>
      <c r="AO213" s="1" t="s">
        <v>530</v>
      </c>
      <c r="AP213" s="1"/>
      <c r="AQ213" s="1" t="s">
        <v>639</v>
      </c>
      <c r="AR213" s="1" t="s">
        <v>27</v>
      </c>
      <c r="AS213" t="s">
        <v>639</v>
      </c>
      <c r="AT213" s="1" t="s">
        <v>27</v>
      </c>
      <c r="AU213" t="s">
        <v>639</v>
      </c>
      <c r="AV213">
        <v>112</v>
      </c>
      <c r="AW213" t="s">
        <v>639</v>
      </c>
      <c r="AX213">
        <v>22</v>
      </c>
      <c r="AY213" t="s">
        <v>639</v>
      </c>
      <c r="AZ213" s="1" t="s">
        <v>27</v>
      </c>
      <c r="BA213" t="s">
        <v>639</v>
      </c>
      <c r="BB213" s="1" t="s">
        <v>27</v>
      </c>
      <c r="BC213" t="s">
        <v>639</v>
      </c>
      <c r="BF213" t="s">
        <v>1046</v>
      </c>
      <c r="BG213" s="1" t="s">
        <v>525</v>
      </c>
      <c r="BH213" s="5">
        <v>44698.723611111112</v>
      </c>
      <c r="BI213" s="1" t="s">
        <v>49</v>
      </c>
      <c r="BJ213" s="5">
        <v>44701.744444444441</v>
      </c>
      <c r="BK213" s="22">
        <f>COUNTIF(Reporte_Consolidación_2022___Copy[[#This Row],[Estado llamada]],"Realizada")</f>
        <v>1</v>
      </c>
      <c r="BL213" s="22">
        <f>COUNTIF(Reporte_Consolidación_2022___Copy[[#This Row],[Estado RID]],"Realizada")</f>
        <v>1</v>
      </c>
      <c r="BM213" s="22">
        <f>COUNTIF(Reporte_Consolidación_2022___Copy[[#This Row],[Estado Encuesta Directivos]],"Realizada")</f>
        <v>1</v>
      </c>
      <c r="BN213" s="22">
        <f>COUNTIF(Reporte_Consolidación_2022___Copy[[#This Row],[Estado PPT Programa Directivos]],"Realizada")</f>
        <v>1</v>
      </c>
      <c r="BO213" s="22">
        <f>COUNTIF(Reporte_Consolidación_2022___Copy[[#This Row],[Estado PPT Programa Docentes]],"Realizada")</f>
        <v>1</v>
      </c>
      <c r="BP213" s="22">
        <f>COUNTIF(Reporte_Consolidación_2022___Copy[[#This Row],[Estado Encuesta Docentes]],"Realizada")</f>
        <v>1</v>
      </c>
      <c r="BQ213" s="22">
        <f>COUNTIF(Reporte_Consolidación_2022___Copy[[#This Row],[Estado Taller PC Docentes]],"Realizada")</f>
        <v>1</v>
      </c>
      <c r="BR213" s="22">
        <f>COUNTIF(Reporte_Consolidación_2022___Copy[[#This Row],[Estado Encuesta Estudiantes]],"Realizada")</f>
        <v>1</v>
      </c>
      <c r="BS213" s="22">
        <f>COUNTIF(Reporte_Consolidación_2022___Copy[[#This Row],[Estado Infraestructura]],"Realizada")</f>
        <v>1</v>
      </c>
      <c r="BT213" s="22">
        <f>COUNTIF(Reporte_Consolidación_2022___Copy[[#This Row],[Estado Entrevista Líder Área Informática]],"Realizada")</f>
        <v>1</v>
      </c>
      <c r="BU213" s="22">
        <f>IF(Reporte_Consolidación_2022___Copy[[#This Row],[Estado Obs Aula]]="Realizada",1,IF(Reporte_Consolidación_2022___Copy[[#This Row],[Estado Obs Aula]]="NO aplica fichas",1,0))</f>
        <v>1</v>
      </c>
      <c r="BV213" s="22">
        <f>COUNTIF(Reporte_Consolidación_2022___Copy[[#This Row],[Estado Recolección Documental]],"Realizada")</f>
        <v>1</v>
      </c>
      <c r="BX213" s="7">
        <f>COUNTIF(Reporte_Consolidación_2022___Copy[[#This Row],[Nombre Coordinadora]:[Estado Recolección Documental]],"Realizada")</f>
        <v>11</v>
      </c>
      <c r="BY213" s="9">
        <f t="shared" si="3"/>
        <v>0.91666666666666663</v>
      </c>
      <c r="BZ213" s="7">
        <f>IF(Reporte_Consolidación_2022___Copy[[#This Row],[Fecha Visita Día 1]]&gt;=DATE(2022,6,22),1,IF(Reporte_Consolidación_2022___Copy[[#This Row],[Fecha Visita Día 1]]="",2,0))</f>
        <v>0</v>
      </c>
      <c r="CA213" s="7">
        <f>IF(Reporte_Consolidación_2022___Copy[[#This Row],[Fecha Visita Día 2]]&gt;=DATE(2022,6,22),1,IF(Reporte_Consolidación_2022___Copy[[#This Row],[Fecha Visita Día 2]]="",2,0))</f>
        <v>0</v>
      </c>
    </row>
    <row r="214" spans="1:79" x14ac:dyDescent="0.2">
      <c r="A214" s="1" t="s">
        <v>681</v>
      </c>
      <c r="B214" s="1" t="s">
        <v>49</v>
      </c>
      <c r="C214" s="1" t="s">
        <v>520</v>
      </c>
      <c r="D214" s="1" t="s">
        <v>23</v>
      </c>
      <c r="E214" s="1" t="s">
        <v>521</v>
      </c>
      <c r="F214" s="1" t="s">
        <v>531</v>
      </c>
      <c r="G214" s="6">
        <v>276520000823</v>
      </c>
      <c r="H214">
        <v>185</v>
      </c>
      <c r="I214" s="4">
        <v>44655</v>
      </c>
      <c r="J214" s="5">
        <v>0.17500000000000004</v>
      </c>
      <c r="K214" s="1" t="s">
        <v>0</v>
      </c>
      <c r="L214" s="1" t="s">
        <v>528</v>
      </c>
      <c r="M214" s="4">
        <v>44671</v>
      </c>
      <c r="N214" s="4">
        <v>44680</v>
      </c>
      <c r="O214" s="1" t="s">
        <v>715</v>
      </c>
      <c r="P214" s="4">
        <v>44671</v>
      </c>
      <c r="Q214" s="1" t="s">
        <v>0</v>
      </c>
      <c r="R214" s="4">
        <v>44671</v>
      </c>
      <c r="S214" s="1" t="s">
        <v>0</v>
      </c>
      <c r="T214" s="4">
        <v>44671</v>
      </c>
      <c r="U214" s="1" t="s">
        <v>0</v>
      </c>
      <c r="V214" s="4">
        <v>44673</v>
      </c>
      <c r="W214" s="1" t="s">
        <v>0</v>
      </c>
      <c r="X214" s="4">
        <v>44673</v>
      </c>
      <c r="Y214" s="1" t="s">
        <v>0</v>
      </c>
      <c r="Z214" s="4">
        <v>44673</v>
      </c>
      <c r="AA214" s="1" t="s">
        <v>0</v>
      </c>
      <c r="AB214" s="4">
        <v>44671</v>
      </c>
      <c r="AC214" s="1" t="s">
        <v>0</v>
      </c>
      <c r="AD214" s="4">
        <v>44671</v>
      </c>
      <c r="AE214" s="1" t="s">
        <v>0</v>
      </c>
      <c r="AF214" s="4">
        <v>44671</v>
      </c>
      <c r="AG214" s="1" t="s">
        <v>0</v>
      </c>
      <c r="AH214" s="4"/>
      <c r="AI214" s="1" t="s">
        <v>654</v>
      </c>
      <c r="AJ214" s="4">
        <v>44671</v>
      </c>
      <c r="AK214" s="1" t="s">
        <v>0</v>
      </c>
      <c r="AL214" s="1" t="s">
        <v>363</v>
      </c>
      <c r="AM214" s="1" t="s">
        <v>525</v>
      </c>
      <c r="AN214" s="5">
        <v>44703.845138888886</v>
      </c>
      <c r="AO214" s="1" t="s">
        <v>532</v>
      </c>
      <c r="AP214" s="1"/>
      <c r="AQ214" s="1" t="s">
        <v>639</v>
      </c>
      <c r="AR214" s="1" t="s">
        <v>27</v>
      </c>
      <c r="AS214" t="s">
        <v>639</v>
      </c>
      <c r="AT214" s="1" t="s">
        <v>27</v>
      </c>
      <c r="AU214" t="s">
        <v>639</v>
      </c>
      <c r="AV214">
        <v>45</v>
      </c>
      <c r="AW214" t="s">
        <v>639</v>
      </c>
      <c r="AX214">
        <v>39</v>
      </c>
      <c r="AY214" t="s">
        <v>639</v>
      </c>
      <c r="AZ214" s="1" t="s">
        <v>27</v>
      </c>
      <c r="BA214" t="s">
        <v>639</v>
      </c>
      <c r="BB214" s="1" t="s">
        <v>27</v>
      </c>
      <c r="BC214" t="s">
        <v>639</v>
      </c>
      <c r="BF214" t="s">
        <v>955</v>
      </c>
      <c r="BG214" s="1" t="s">
        <v>525</v>
      </c>
      <c r="BH214" s="5">
        <v>44712.601388888892</v>
      </c>
      <c r="BI214" s="1" t="s">
        <v>49</v>
      </c>
      <c r="BJ214" s="5">
        <v>44701.767361111109</v>
      </c>
      <c r="BK214" s="22">
        <f>COUNTIF(Reporte_Consolidación_2022___Copy[[#This Row],[Estado llamada]],"Realizada")</f>
        <v>1</v>
      </c>
      <c r="BL214" s="22">
        <f>COUNTIF(Reporte_Consolidación_2022___Copy[[#This Row],[Estado RID]],"Realizada")</f>
        <v>1</v>
      </c>
      <c r="BM214" s="22">
        <f>COUNTIF(Reporte_Consolidación_2022___Copy[[#This Row],[Estado Encuesta Directivos]],"Realizada")</f>
        <v>1</v>
      </c>
      <c r="BN214" s="22">
        <f>COUNTIF(Reporte_Consolidación_2022___Copy[[#This Row],[Estado PPT Programa Directivos]],"Realizada")</f>
        <v>1</v>
      </c>
      <c r="BO214" s="22">
        <f>COUNTIF(Reporte_Consolidación_2022___Copy[[#This Row],[Estado PPT Programa Docentes]],"Realizada")</f>
        <v>1</v>
      </c>
      <c r="BP214" s="22">
        <f>COUNTIF(Reporte_Consolidación_2022___Copy[[#This Row],[Estado Encuesta Docentes]],"Realizada")</f>
        <v>1</v>
      </c>
      <c r="BQ214" s="22">
        <f>COUNTIF(Reporte_Consolidación_2022___Copy[[#This Row],[Estado Taller PC Docentes]],"Realizada")</f>
        <v>1</v>
      </c>
      <c r="BR214" s="22">
        <f>COUNTIF(Reporte_Consolidación_2022___Copy[[#This Row],[Estado Encuesta Estudiantes]],"Realizada")</f>
        <v>1</v>
      </c>
      <c r="BS214" s="22">
        <f>COUNTIF(Reporte_Consolidación_2022___Copy[[#This Row],[Estado Infraestructura]],"Realizada")</f>
        <v>1</v>
      </c>
      <c r="BT214" s="22">
        <f>COUNTIF(Reporte_Consolidación_2022___Copy[[#This Row],[Estado Entrevista Líder Área Informática]],"Realizada")</f>
        <v>1</v>
      </c>
      <c r="BU214" s="22">
        <f>IF(Reporte_Consolidación_2022___Copy[[#This Row],[Estado Obs Aula]]="Realizada",1,IF(Reporte_Consolidación_2022___Copy[[#This Row],[Estado Obs Aula]]="NO aplica fichas",1,0))</f>
        <v>1</v>
      </c>
      <c r="BV214" s="22">
        <f>COUNTIF(Reporte_Consolidación_2022___Copy[[#This Row],[Estado Recolección Documental]],"Realizada")</f>
        <v>1</v>
      </c>
      <c r="BX214" s="7">
        <f>COUNTIF(Reporte_Consolidación_2022___Copy[[#This Row],[Nombre Coordinadora]:[Estado Recolección Documental]],"Realizada")</f>
        <v>11</v>
      </c>
      <c r="BY214" s="9">
        <f t="shared" si="3"/>
        <v>0.91666666666666663</v>
      </c>
      <c r="BZ214" s="7">
        <f>IF(Reporte_Consolidación_2022___Copy[[#This Row],[Fecha Visita Día 1]]&gt;=DATE(2022,6,22),1,IF(Reporte_Consolidación_2022___Copy[[#This Row],[Fecha Visita Día 1]]="",2,0))</f>
        <v>0</v>
      </c>
      <c r="CA214" s="7">
        <f>IF(Reporte_Consolidación_2022___Copy[[#This Row],[Fecha Visita Día 2]]&gt;=DATE(2022,6,22),1,IF(Reporte_Consolidación_2022___Copy[[#This Row],[Fecha Visita Día 2]]="",2,0))</f>
        <v>0</v>
      </c>
    </row>
    <row r="215" spans="1:79" x14ac:dyDescent="0.2">
      <c r="A215" s="1" t="s">
        <v>681</v>
      </c>
      <c r="B215" s="1" t="s">
        <v>49</v>
      </c>
      <c r="C215" s="1" t="s">
        <v>520</v>
      </c>
      <c r="D215" s="1" t="s">
        <v>23</v>
      </c>
      <c r="E215" s="1" t="s">
        <v>521</v>
      </c>
      <c r="F215" s="1" t="s">
        <v>533</v>
      </c>
      <c r="G215" s="6">
        <v>176520002121</v>
      </c>
      <c r="H215">
        <v>186</v>
      </c>
      <c r="I215" s="4">
        <v>44656</v>
      </c>
      <c r="J215" s="5">
        <v>0.49722222222222223</v>
      </c>
      <c r="K215" s="1" t="s">
        <v>0</v>
      </c>
      <c r="L215" s="1" t="s">
        <v>534</v>
      </c>
      <c r="M215" s="4">
        <v>44670</v>
      </c>
      <c r="N215" s="4">
        <v>44683</v>
      </c>
      <c r="O215" s="1" t="s">
        <v>535</v>
      </c>
      <c r="P215" s="4">
        <v>44670</v>
      </c>
      <c r="Q215" s="1" t="s">
        <v>0</v>
      </c>
      <c r="R215" s="4">
        <v>44670</v>
      </c>
      <c r="S215" s="1" t="s">
        <v>0</v>
      </c>
      <c r="T215" s="4">
        <v>44670</v>
      </c>
      <c r="U215" s="1" t="s">
        <v>0</v>
      </c>
      <c r="V215" s="4">
        <v>44683</v>
      </c>
      <c r="W215" s="1" t="s">
        <v>0</v>
      </c>
      <c r="X215" s="4">
        <v>44683</v>
      </c>
      <c r="Y215" s="1" t="s">
        <v>0</v>
      </c>
      <c r="Z215" s="4">
        <v>44683</v>
      </c>
      <c r="AA215" s="1" t="s">
        <v>0</v>
      </c>
      <c r="AB215" s="4">
        <v>44670</v>
      </c>
      <c r="AC215" s="1" t="s">
        <v>0</v>
      </c>
      <c r="AD215" s="4">
        <v>44670</v>
      </c>
      <c r="AE215" s="1" t="s">
        <v>0</v>
      </c>
      <c r="AF215" s="4">
        <v>44670</v>
      </c>
      <c r="AG215" s="1" t="s">
        <v>0</v>
      </c>
      <c r="AH215" s="4"/>
      <c r="AI215" s="1" t="s">
        <v>654</v>
      </c>
      <c r="AJ215" s="4">
        <v>44670</v>
      </c>
      <c r="AK215" s="1" t="s">
        <v>0</v>
      </c>
      <c r="AL215" s="1" t="s">
        <v>363</v>
      </c>
      <c r="AM215" s="1" t="s">
        <v>525</v>
      </c>
      <c r="AN215" s="5">
        <v>44690.464583333334</v>
      </c>
      <c r="AO215" s="1" t="s">
        <v>536</v>
      </c>
      <c r="AP215" s="1"/>
      <c r="AQ215" s="1" t="s">
        <v>639</v>
      </c>
      <c r="AR215" s="1" t="s">
        <v>27</v>
      </c>
      <c r="AS215" t="s">
        <v>639</v>
      </c>
      <c r="AT215" s="1" t="s">
        <v>27</v>
      </c>
      <c r="AU215" t="s">
        <v>639</v>
      </c>
      <c r="AV215">
        <v>152</v>
      </c>
      <c r="AW215" t="s">
        <v>639</v>
      </c>
      <c r="AX215">
        <v>57</v>
      </c>
      <c r="AY215" t="s">
        <v>639</v>
      </c>
      <c r="AZ215" s="1" t="s">
        <v>27</v>
      </c>
      <c r="BA215" t="s">
        <v>639</v>
      </c>
      <c r="BB215" s="1" t="s">
        <v>27</v>
      </c>
      <c r="BC215" t="s">
        <v>639</v>
      </c>
      <c r="BF215" t="s">
        <v>934</v>
      </c>
      <c r="BG215" s="1" t="s">
        <v>525</v>
      </c>
      <c r="BH215" s="5">
        <v>44718.659722222219</v>
      </c>
      <c r="BI215" s="1" t="s">
        <v>49</v>
      </c>
      <c r="BJ215" s="5">
        <v>44701.753472222219</v>
      </c>
      <c r="BK215" s="22">
        <f>COUNTIF(Reporte_Consolidación_2022___Copy[[#This Row],[Estado llamada]],"Realizada")</f>
        <v>1</v>
      </c>
      <c r="BL215" s="22">
        <f>COUNTIF(Reporte_Consolidación_2022___Copy[[#This Row],[Estado RID]],"Realizada")</f>
        <v>1</v>
      </c>
      <c r="BM215" s="22">
        <f>COUNTIF(Reporte_Consolidación_2022___Copy[[#This Row],[Estado Encuesta Directivos]],"Realizada")</f>
        <v>1</v>
      </c>
      <c r="BN215" s="22">
        <f>COUNTIF(Reporte_Consolidación_2022___Copy[[#This Row],[Estado PPT Programa Directivos]],"Realizada")</f>
        <v>1</v>
      </c>
      <c r="BO215" s="22">
        <f>COUNTIF(Reporte_Consolidación_2022___Copy[[#This Row],[Estado PPT Programa Docentes]],"Realizada")</f>
        <v>1</v>
      </c>
      <c r="BP215" s="22">
        <f>COUNTIF(Reporte_Consolidación_2022___Copy[[#This Row],[Estado Encuesta Docentes]],"Realizada")</f>
        <v>1</v>
      </c>
      <c r="BQ215" s="22">
        <f>COUNTIF(Reporte_Consolidación_2022___Copy[[#This Row],[Estado Taller PC Docentes]],"Realizada")</f>
        <v>1</v>
      </c>
      <c r="BR215" s="22">
        <f>COUNTIF(Reporte_Consolidación_2022___Copy[[#This Row],[Estado Encuesta Estudiantes]],"Realizada")</f>
        <v>1</v>
      </c>
      <c r="BS215" s="22">
        <f>COUNTIF(Reporte_Consolidación_2022___Copy[[#This Row],[Estado Infraestructura]],"Realizada")</f>
        <v>1</v>
      </c>
      <c r="BT215" s="22">
        <f>COUNTIF(Reporte_Consolidación_2022___Copy[[#This Row],[Estado Entrevista Líder Área Informática]],"Realizada")</f>
        <v>1</v>
      </c>
      <c r="BU215" s="22">
        <f>IF(Reporte_Consolidación_2022___Copy[[#This Row],[Estado Obs Aula]]="Realizada",1,IF(Reporte_Consolidación_2022___Copy[[#This Row],[Estado Obs Aula]]="NO aplica fichas",1,0))</f>
        <v>1</v>
      </c>
      <c r="BV215" s="22">
        <f>COUNTIF(Reporte_Consolidación_2022___Copy[[#This Row],[Estado Recolección Documental]],"Realizada")</f>
        <v>1</v>
      </c>
      <c r="BX215" s="7">
        <f>COUNTIF(Reporte_Consolidación_2022___Copy[[#This Row],[Nombre Coordinadora]:[Estado Recolección Documental]],"Realizada")</f>
        <v>11</v>
      </c>
      <c r="BY215" s="9">
        <f t="shared" si="3"/>
        <v>0.91666666666666663</v>
      </c>
      <c r="BZ215" s="7">
        <f>IF(Reporte_Consolidación_2022___Copy[[#This Row],[Fecha Visita Día 1]]&gt;=DATE(2022,6,22),1,IF(Reporte_Consolidación_2022___Copy[[#This Row],[Fecha Visita Día 1]]="",2,0))</f>
        <v>0</v>
      </c>
      <c r="CA215" s="7">
        <f>IF(Reporte_Consolidación_2022___Copy[[#This Row],[Fecha Visita Día 2]]&gt;=DATE(2022,6,22),1,IF(Reporte_Consolidación_2022___Copy[[#This Row],[Fecha Visita Día 2]]="",2,0))</f>
        <v>0</v>
      </c>
    </row>
    <row r="216" spans="1:79" x14ac:dyDescent="0.2">
      <c r="A216" s="1" t="s">
        <v>681</v>
      </c>
      <c r="B216" s="1" t="s">
        <v>49</v>
      </c>
      <c r="C216" s="1" t="s">
        <v>520</v>
      </c>
      <c r="D216" s="1" t="s">
        <v>23</v>
      </c>
      <c r="E216" s="1" t="s">
        <v>521</v>
      </c>
      <c r="F216" s="1" t="s">
        <v>537</v>
      </c>
      <c r="G216" s="6">
        <v>176520002759</v>
      </c>
      <c r="H216">
        <v>187</v>
      </c>
      <c r="I216" s="4">
        <v>44656</v>
      </c>
      <c r="J216" s="5">
        <v>0.38611111111111107</v>
      </c>
      <c r="K216" s="1" t="s">
        <v>0</v>
      </c>
      <c r="L216" s="1" t="s">
        <v>538</v>
      </c>
      <c r="M216" s="4">
        <v>44677</v>
      </c>
      <c r="N216" s="4">
        <v>44697</v>
      </c>
      <c r="O216" s="1" t="s">
        <v>714</v>
      </c>
      <c r="P216" s="4">
        <v>44677</v>
      </c>
      <c r="Q216" s="1" t="s">
        <v>0</v>
      </c>
      <c r="R216" s="4">
        <v>44677</v>
      </c>
      <c r="S216" s="1" t="s">
        <v>0</v>
      </c>
      <c r="T216" s="4">
        <v>44677</v>
      </c>
      <c r="U216" s="1" t="s">
        <v>0</v>
      </c>
      <c r="V216" s="4">
        <v>44697</v>
      </c>
      <c r="W216" s="1" t="s">
        <v>0</v>
      </c>
      <c r="X216" s="4">
        <v>44697</v>
      </c>
      <c r="Y216" s="1" t="s">
        <v>0</v>
      </c>
      <c r="Z216" s="4">
        <v>44697</v>
      </c>
      <c r="AA216" s="1" t="s">
        <v>0</v>
      </c>
      <c r="AB216" s="4">
        <v>44677</v>
      </c>
      <c r="AC216" s="1" t="s">
        <v>0</v>
      </c>
      <c r="AD216" s="4">
        <v>44677</v>
      </c>
      <c r="AE216" s="1" t="s">
        <v>0</v>
      </c>
      <c r="AF216" s="4">
        <v>44677</v>
      </c>
      <c r="AG216" s="1" t="s">
        <v>0</v>
      </c>
      <c r="AH216" s="4"/>
      <c r="AI216" s="1" t="s">
        <v>654</v>
      </c>
      <c r="AJ216" s="4">
        <v>44677</v>
      </c>
      <c r="AK216" s="1" t="s">
        <v>0</v>
      </c>
      <c r="AL216" s="1" t="s">
        <v>363</v>
      </c>
      <c r="AM216" s="1" t="s">
        <v>525</v>
      </c>
      <c r="AN216" s="5">
        <v>44697.417361111111</v>
      </c>
      <c r="AO216" s="1" t="s">
        <v>539</v>
      </c>
      <c r="AP216" s="1"/>
      <c r="AQ216" s="1" t="s">
        <v>639</v>
      </c>
      <c r="AR216" s="1" t="s">
        <v>27</v>
      </c>
      <c r="AS216" t="s">
        <v>639</v>
      </c>
      <c r="AT216" s="1" t="s">
        <v>27</v>
      </c>
      <c r="AU216" t="s">
        <v>639</v>
      </c>
      <c r="AV216">
        <v>145</v>
      </c>
      <c r="AW216" t="s">
        <v>639</v>
      </c>
      <c r="AX216">
        <v>52</v>
      </c>
      <c r="AY216" t="s">
        <v>639</v>
      </c>
      <c r="AZ216" s="1" t="s">
        <v>27</v>
      </c>
      <c r="BA216" t="s">
        <v>639</v>
      </c>
      <c r="BB216" s="1" t="s">
        <v>27</v>
      </c>
      <c r="BC216" t="s">
        <v>639</v>
      </c>
      <c r="BF216" t="s">
        <v>961</v>
      </c>
      <c r="BG216" s="1" t="s">
        <v>525</v>
      </c>
      <c r="BH216" s="5">
        <v>44712.601388888892</v>
      </c>
      <c r="BI216" s="1" t="s">
        <v>49</v>
      </c>
      <c r="BJ216" s="5">
        <v>44701.753472222219</v>
      </c>
      <c r="BK216" s="22">
        <f>COUNTIF(Reporte_Consolidación_2022___Copy[[#This Row],[Estado llamada]],"Realizada")</f>
        <v>1</v>
      </c>
      <c r="BL216" s="22">
        <f>COUNTIF(Reporte_Consolidación_2022___Copy[[#This Row],[Estado RID]],"Realizada")</f>
        <v>1</v>
      </c>
      <c r="BM216" s="22">
        <f>COUNTIF(Reporte_Consolidación_2022___Copy[[#This Row],[Estado Encuesta Directivos]],"Realizada")</f>
        <v>1</v>
      </c>
      <c r="BN216" s="22">
        <f>COUNTIF(Reporte_Consolidación_2022___Copy[[#This Row],[Estado PPT Programa Directivos]],"Realizada")</f>
        <v>1</v>
      </c>
      <c r="BO216" s="22">
        <f>COUNTIF(Reporte_Consolidación_2022___Copy[[#This Row],[Estado PPT Programa Docentes]],"Realizada")</f>
        <v>1</v>
      </c>
      <c r="BP216" s="22">
        <f>COUNTIF(Reporte_Consolidación_2022___Copy[[#This Row],[Estado Encuesta Docentes]],"Realizada")</f>
        <v>1</v>
      </c>
      <c r="BQ216" s="22">
        <f>COUNTIF(Reporte_Consolidación_2022___Copy[[#This Row],[Estado Taller PC Docentes]],"Realizada")</f>
        <v>1</v>
      </c>
      <c r="BR216" s="22">
        <f>COUNTIF(Reporte_Consolidación_2022___Copy[[#This Row],[Estado Encuesta Estudiantes]],"Realizada")</f>
        <v>1</v>
      </c>
      <c r="BS216" s="22">
        <f>COUNTIF(Reporte_Consolidación_2022___Copy[[#This Row],[Estado Infraestructura]],"Realizada")</f>
        <v>1</v>
      </c>
      <c r="BT216" s="22">
        <f>COUNTIF(Reporte_Consolidación_2022___Copy[[#This Row],[Estado Entrevista Líder Área Informática]],"Realizada")</f>
        <v>1</v>
      </c>
      <c r="BU216" s="22">
        <f>IF(Reporte_Consolidación_2022___Copy[[#This Row],[Estado Obs Aula]]="Realizada",1,IF(Reporte_Consolidación_2022___Copy[[#This Row],[Estado Obs Aula]]="NO aplica fichas",1,0))</f>
        <v>1</v>
      </c>
      <c r="BV216" s="22">
        <f>COUNTIF(Reporte_Consolidación_2022___Copy[[#This Row],[Estado Recolección Documental]],"Realizada")</f>
        <v>1</v>
      </c>
      <c r="BX216" s="7">
        <f>COUNTIF(Reporte_Consolidación_2022___Copy[[#This Row],[Nombre Coordinadora]:[Estado Recolección Documental]],"Realizada")</f>
        <v>11</v>
      </c>
      <c r="BY216" s="9">
        <f t="shared" si="3"/>
        <v>0.91666666666666663</v>
      </c>
      <c r="BZ216" s="7">
        <f>IF(Reporte_Consolidación_2022___Copy[[#This Row],[Fecha Visita Día 1]]&gt;=DATE(2022,6,22),1,IF(Reporte_Consolidación_2022___Copy[[#This Row],[Fecha Visita Día 1]]="",2,0))</f>
        <v>0</v>
      </c>
      <c r="CA216" s="7">
        <f>IF(Reporte_Consolidación_2022___Copy[[#This Row],[Fecha Visita Día 2]]&gt;=DATE(2022,6,22),1,IF(Reporte_Consolidación_2022___Copy[[#This Row],[Fecha Visita Día 2]]="",2,0))</f>
        <v>0</v>
      </c>
    </row>
    <row r="217" spans="1:79" x14ac:dyDescent="0.2">
      <c r="A217" s="1" t="s">
        <v>681</v>
      </c>
      <c r="B217" s="1" t="s">
        <v>49</v>
      </c>
      <c r="C217" s="1" t="s">
        <v>520</v>
      </c>
      <c r="D217" s="1" t="s">
        <v>23</v>
      </c>
      <c r="E217" s="1" t="s">
        <v>521</v>
      </c>
      <c r="F217" s="1" t="s">
        <v>540</v>
      </c>
      <c r="G217" s="6">
        <v>176520001876</v>
      </c>
      <c r="H217">
        <v>188</v>
      </c>
      <c r="I217" s="4">
        <v>44656</v>
      </c>
      <c r="J217" s="5">
        <v>0.14305555555555549</v>
      </c>
      <c r="K217" s="1" t="s">
        <v>0</v>
      </c>
      <c r="L217" s="1" t="s">
        <v>528</v>
      </c>
      <c r="M217" s="4">
        <v>44678</v>
      </c>
      <c r="N217" s="4">
        <v>44697</v>
      </c>
      <c r="O217" s="1" t="s">
        <v>529</v>
      </c>
      <c r="P217" s="4">
        <v>44678</v>
      </c>
      <c r="Q217" s="1" t="s">
        <v>0</v>
      </c>
      <c r="R217" s="4">
        <v>44678</v>
      </c>
      <c r="S217" s="1" t="s">
        <v>0</v>
      </c>
      <c r="T217" s="4">
        <v>44678</v>
      </c>
      <c r="U217" s="1" t="s">
        <v>0</v>
      </c>
      <c r="V217" s="4">
        <v>44697</v>
      </c>
      <c r="W217" s="1" t="s">
        <v>0</v>
      </c>
      <c r="X217" s="4">
        <v>44697</v>
      </c>
      <c r="Y217" s="1" t="s">
        <v>0</v>
      </c>
      <c r="Z217" s="4">
        <v>44697</v>
      </c>
      <c r="AA217" s="1" t="s">
        <v>0</v>
      </c>
      <c r="AB217" s="4">
        <v>44678</v>
      </c>
      <c r="AC217" s="1" t="s">
        <v>0</v>
      </c>
      <c r="AD217" s="4">
        <v>44678</v>
      </c>
      <c r="AE217" s="1" t="s">
        <v>0</v>
      </c>
      <c r="AF217" s="4">
        <v>44678</v>
      </c>
      <c r="AG217" s="1" t="s">
        <v>0</v>
      </c>
      <c r="AH217" s="4"/>
      <c r="AI217" s="1" t="s">
        <v>654</v>
      </c>
      <c r="AJ217" s="4">
        <v>44678</v>
      </c>
      <c r="AK217" s="1" t="s">
        <v>0</v>
      </c>
      <c r="AL217" s="1" t="s">
        <v>363</v>
      </c>
      <c r="AM217" s="1" t="s">
        <v>525</v>
      </c>
      <c r="AN217" s="5">
        <v>44697.417361111111</v>
      </c>
      <c r="AO217" s="1" t="s">
        <v>541</v>
      </c>
      <c r="AP217" s="1"/>
      <c r="AQ217" s="1" t="s">
        <v>639</v>
      </c>
      <c r="AR217" s="1" t="s">
        <v>27</v>
      </c>
      <c r="AS217" t="s">
        <v>639</v>
      </c>
      <c r="AT217" s="1" t="s">
        <v>27</v>
      </c>
      <c r="AU217" t="s">
        <v>639</v>
      </c>
      <c r="AV217">
        <v>58</v>
      </c>
      <c r="AW217" t="s">
        <v>639</v>
      </c>
      <c r="AX217">
        <v>39</v>
      </c>
      <c r="AY217" t="s">
        <v>639</v>
      </c>
      <c r="AZ217" s="1" t="s">
        <v>27</v>
      </c>
      <c r="BA217" t="s">
        <v>639</v>
      </c>
      <c r="BB217" s="1" t="s">
        <v>27</v>
      </c>
      <c r="BC217" t="s">
        <v>639</v>
      </c>
      <c r="BF217" t="s">
        <v>961</v>
      </c>
      <c r="BG217" s="1" t="s">
        <v>525</v>
      </c>
      <c r="BH217" s="5">
        <v>44718.659722222219</v>
      </c>
      <c r="BI217" s="1" t="s">
        <v>49</v>
      </c>
      <c r="BJ217" s="5">
        <v>44701.767361111109</v>
      </c>
      <c r="BK217" s="22">
        <f>COUNTIF(Reporte_Consolidación_2022___Copy[[#This Row],[Estado llamada]],"Realizada")</f>
        <v>1</v>
      </c>
      <c r="BL217" s="22">
        <f>COUNTIF(Reporte_Consolidación_2022___Copy[[#This Row],[Estado RID]],"Realizada")</f>
        <v>1</v>
      </c>
      <c r="BM217" s="22">
        <f>COUNTIF(Reporte_Consolidación_2022___Copy[[#This Row],[Estado Encuesta Directivos]],"Realizada")</f>
        <v>1</v>
      </c>
      <c r="BN217" s="22">
        <f>COUNTIF(Reporte_Consolidación_2022___Copy[[#This Row],[Estado PPT Programa Directivos]],"Realizada")</f>
        <v>1</v>
      </c>
      <c r="BO217" s="22">
        <f>COUNTIF(Reporte_Consolidación_2022___Copy[[#This Row],[Estado PPT Programa Docentes]],"Realizada")</f>
        <v>1</v>
      </c>
      <c r="BP217" s="22">
        <f>COUNTIF(Reporte_Consolidación_2022___Copy[[#This Row],[Estado Encuesta Docentes]],"Realizada")</f>
        <v>1</v>
      </c>
      <c r="BQ217" s="22">
        <f>COUNTIF(Reporte_Consolidación_2022___Copy[[#This Row],[Estado Taller PC Docentes]],"Realizada")</f>
        <v>1</v>
      </c>
      <c r="BR217" s="22">
        <f>COUNTIF(Reporte_Consolidación_2022___Copy[[#This Row],[Estado Encuesta Estudiantes]],"Realizada")</f>
        <v>1</v>
      </c>
      <c r="BS217" s="22">
        <f>COUNTIF(Reporte_Consolidación_2022___Copy[[#This Row],[Estado Infraestructura]],"Realizada")</f>
        <v>1</v>
      </c>
      <c r="BT217" s="22">
        <f>COUNTIF(Reporte_Consolidación_2022___Copy[[#This Row],[Estado Entrevista Líder Área Informática]],"Realizada")</f>
        <v>1</v>
      </c>
      <c r="BU217" s="22">
        <f>IF(Reporte_Consolidación_2022___Copy[[#This Row],[Estado Obs Aula]]="Realizada",1,IF(Reporte_Consolidación_2022___Copy[[#This Row],[Estado Obs Aula]]="NO aplica fichas",1,0))</f>
        <v>1</v>
      </c>
      <c r="BV217" s="22">
        <f>COUNTIF(Reporte_Consolidación_2022___Copy[[#This Row],[Estado Recolección Documental]],"Realizada")</f>
        <v>1</v>
      </c>
      <c r="BX217" s="7">
        <f>COUNTIF(Reporte_Consolidación_2022___Copy[[#This Row],[Nombre Coordinadora]:[Estado Recolección Documental]],"Realizada")</f>
        <v>11</v>
      </c>
      <c r="BY217" s="9">
        <f t="shared" si="3"/>
        <v>0.91666666666666663</v>
      </c>
      <c r="BZ217" s="7">
        <f>IF(Reporte_Consolidación_2022___Copy[[#This Row],[Fecha Visita Día 1]]&gt;=DATE(2022,6,22),1,IF(Reporte_Consolidación_2022___Copy[[#This Row],[Fecha Visita Día 1]]="",2,0))</f>
        <v>0</v>
      </c>
      <c r="CA217" s="7">
        <f>IF(Reporte_Consolidación_2022___Copy[[#This Row],[Fecha Visita Día 2]]&gt;=DATE(2022,6,22),1,IF(Reporte_Consolidación_2022___Copy[[#This Row],[Fecha Visita Día 2]]="",2,0))</f>
        <v>0</v>
      </c>
    </row>
    <row r="218" spans="1:79" x14ac:dyDescent="0.2">
      <c r="A218" s="1" t="s">
        <v>681</v>
      </c>
      <c r="B218" s="1" t="s">
        <v>49</v>
      </c>
      <c r="C218" s="1" t="s">
        <v>520</v>
      </c>
      <c r="D218" s="1" t="s">
        <v>23</v>
      </c>
      <c r="E218" s="1" t="s">
        <v>521</v>
      </c>
      <c r="F218" s="1" t="s">
        <v>542</v>
      </c>
      <c r="G218" s="6">
        <v>276520002346</v>
      </c>
      <c r="H218">
        <v>189</v>
      </c>
      <c r="I218" s="4">
        <v>44656</v>
      </c>
      <c r="J218" s="5">
        <v>0.39375000000000004</v>
      </c>
      <c r="K218" s="1" t="s">
        <v>0</v>
      </c>
      <c r="L218" s="1" t="s">
        <v>538</v>
      </c>
      <c r="M218" s="4">
        <v>44672</v>
      </c>
      <c r="N218" s="4">
        <v>44694</v>
      </c>
      <c r="O218" s="1" t="s">
        <v>543</v>
      </c>
      <c r="P218" s="4">
        <v>44672</v>
      </c>
      <c r="Q218" s="1" t="s">
        <v>0</v>
      </c>
      <c r="R218" s="4">
        <v>44672</v>
      </c>
      <c r="S218" s="1" t="s">
        <v>0</v>
      </c>
      <c r="T218" s="4">
        <v>44672</v>
      </c>
      <c r="U218" s="1" t="s">
        <v>0</v>
      </c>
      <c r="V218" s="4">
        <v>44694</v>
      </c>
      <c r="W218" s="1" t="s">
        <v>0</v>
      </c>
      <c r="X218" s="4">
        <v>44694</v>
      </c>
      <c r="Y218" s="1" t="s">
        <v>0</v>
      </c>
      <c r="Z218" s="4">
        <v>44694</v>
      </c>
      <c r="AA218" s="1" t="s">
        <v>0</v>
      </c>
      <c r="AB218" s="4">
        <v>44672</v>
      </c>
      <c r="AC218" s="1" t="s">
        <v>0</v>
      </c>
      <c r="AD218" s="4">
        <v>44672</v>
      </c>
      <c r="AE218" s="1" t="s">
        <v>0</v>
      </c>
      <c r="AF218" s="4">
        <v>44672</v>
      </c>
      <c r="AG218" s="1" t="s">
        <v>0</v>
      </c>
      <c r="AH218" s="4"/>
      <c r="AI218" s="1" t="s">
        <v>654</v>
      </c>
      <c r="AJ218" s="4">
        <v>44672</v>
      </c>
      <c r="AK218" s="1" t="s">
        <v>0</v>
      </c>
      <c r="AL218" s="1" t="s">
        <v>363</v>
      </c>
      <c r="AM218" s="1" t="s">
        <v>525</v>
      </c>
      <c r="AN218" s="5">
        <v>44693.372916666667</v>
      </c>
      <c r="AO218" s="1" t="s">
        <v>544</v>
      </c>
      <c r="AP218" s="1"/>
      <c r="AQ218" s="1" t="s">
        <v>639</v>
      </c>
      <c r="AR218" s="1" t="s">
        <v>27</v>
      </c>
      <c r="AS218" t="s">
        <v>639</v>
      </c>
      <c r="AT218" s="1" t="s">
        <v>27</v>
      </c>
      <c r="AU218" t="s">
        <v>639</v>
      </c>
      <c r="AV218">
        <v>61</v>
      </c>
      <c r="AW218" t="s">
        <v>639</v>
      </c>
      <c r="AX218">
        <v>14</v>
      </c>
      <c r="AY218" t="s">
        <v>639</v>
      </c>
      <c r="AZ218" s="1" t="s">
        <v>27</v>
      </c>
      <c r="BA218" t="s">
        <v>639</v>
      </c>
      <c r="BB218" s="1" t="s">
        <v>27</v>
      </c>
      <c r="BC218" t="s">
        <v>639</v>
      </c>
      <c r="BF218" t="s">
        <v>934</v>
      </c>
      <c r="BG218" s="1" t="s">
        <v>525</v>
      </c>
      <c r="BH218" s="5">
        <v>44698.723611111112</v>
      </c>
      <c r="BI218" s="1" t="s">
        <v>49</v>
      </c>
      <c r="BJ218" s="5">
        <v>44701.744444444441</v>
      </c>
      <c r="BK218" s="22">
        <f>COUNTIF(Reporte_Consolidación_2022___Copy[[#This Row],[Estado llamada]],"Realizada")</f>
        <v>1</v>
      </c>
      <c r="BL218" s="22">
        <f>COUNTIF(Reporte_Consolidación_2022___Copy[[#This Row],[Estado RID]],"Realizada")</f>
        <v>1</v>
      </c>
      <c r="BM218" s="22">
        <f>COUNTIF(Reporte_Consolidación_2022___Copy[[#This Row],[Estado Encuesta Directivos]],"Realizada")</f>
        <v>1</v>
      </c>
      <c r="BN218" s="22">
        <f>COUNTIF(Reporte_Consolidación_2022___Copy[[#This Row],[Estado PPT Programa Directivos]],"Realizada")</f>
        <v>1</v>
      </c>
      <c r="BO218" s="22">
        <f>COUNTIF(Reporte_Consolidación_2022___Copy[[#This Row],[Estado PPT Programa Docentes]],"Realizada")</f>
        <v>1</v>
      </c>
      <c r="BP218" s="22">
        <f>COUNTIF(Reporte_Consolidación_2022___Copy[[#This Row],[Estado Encuesta Docentes]],"Realizada")</f>
        <v>1</v>
      </c>
      <c r="BQ218" s="22">
        <f>COUNTIF(Reporte_Consolidación_2022___Copy[[#This Row],[Estado Taller PC Docentes]],"Realizada")</f>
        <v>1</v>
      </c>
      <c r="BR218" s="22">
        <f>COUNTIF(Reporte_Consolidación_2022___Copy[[#This Row],[Estado Encuesta Estudiantes]],"Realizada")</f>
        <v>1</v>
      </c>
      <c r="BS218" s="22">
        <f>COUNTIF(Reporte_Consolidación_2022___Copy[[#This Row],[Estado Infraestructura]],"Realizada")</f>
        <v>1</v>
      </c>
      <c r="BT218" s="22">
        <f>COUNTIF(Reporte_Consolidación_2022___Copy[[#This Row],[Estado Entrevista Líder Área Informática]],"Realizada")</f>
        <v>1</v>
      </c>
      <c r="BU218" s="22">
        <f>IF(Reporte_Consolidación_2022___Copy[[#This Row],[Estado Obs Aula]]="Realizada",1,IF(Reporte_Consolidación_2022___Copy[[#This Row],[Estado Obs Aula]]="NO aplica fichas",1,0))</f>
        <v>1</v>
      </c>
      <c r="BV218" s="22">
        <f>COUNTIF(Reporte_Consolidación_2022___Copy[[#This Row],[Estado Recolección Documental]],"Realizada")</f>
        <v>1</v>
      </c>
      <c r="BX218" s="7">
        <f>COUNTIF(Reporte_Consolidación_2022___Copy[[#This Row],[Nombre Coordinadora]:[Estado Recolección Documental]],"Realizada")</f>
        <v>11</v>
      </c>
      <c r="BY218" s="9">
        <f t="shared" si="3"/>
        <v>0.91666666666666663</v>
      </c>
      <c r="BZ218" s="7">
        <f>IF(Reporte_Consolidación_2022___Copy[[#This Row],[Fecha Visita Día 1]]&gt;=DATE(2022,6,22),1,IF(Reporte_Consolidación_2022___Copy[[#This Row],[Fecha Visita Día 1]]="",2,0))</f>
        <v>0</v>
      </c>
      <c r="CA218" s="7">
        <f>IF(Reporte_Consolidación_2022___Copy[[#This Row],[Fecha Visita Día 2]]&gt;=DATE(2022,6,22),1,IF(Reporte_Consolidación_2022___Copy[[#This Row],[Fecha Visita Día 2]]="",2,0))</f>
        <v>0</v>
      </c>
    </row>
    <row r="219" spans="1:79" x14ac:dyDescent="0.2">
      <c r="A219" s="1" t="s">
        <v>681</v>
      </c>
      <c r="B219" s="1" t="s">
        <v>49</v>
      </c>
      <c r="C219" s="1" t="s">
        <v>545</v>
      </c>
      <c r="D219" s="1" t="s">
        <v>433</v>
      </c>
      <c r="E219" s="1" t="s">
        <v>546</v>
      </c>
      <c r="F219" s="1" t="s">
        <v>547</v>
      </c>
      <c r="G219" s="6">
        <v>144847000793</v>
      </c>
      <c r="H219">
        <v>190</v>
      </c>
      <c r="I219" s="4">
        <v>44656</v>
      </c>
      <c r="J219" s="5">
        <v>0.68124999999999991</v>
      </c>
      <c r="K219" s="1" t="s">
        <v>0</v>
      </c>
      <c r="L219" s="1" t="s">
        <v>548</v>
      </c>
      <c r="M219" s="4">
        <v>44691</v>
      </c>
      <c r="N219" s="4">
        <v>44692</v>
      </c>
      <c r="O219" s="1"/>
      <c r="P219" s="4">
        <v>44691</v>
      </c>
      <c r="Q219" s="1" t="s">
        <v>0</v>
      </c>
      <c r="R219" s="4">
        <v>44700</v>
      </c>
      <c r="S219" s="1" t="s">
        <v>0</v>
      </c>
      <c r="T219" s="4">
        <v>44691</v>
      </c>
      <c r="U219" s="1" t="s">
        <v>0</v>
      </c>
      <c r="V219" s="4">
        <v>44691</v>
      </c>
      <c r="W219" s="1" t="s">
        <v>0</v>
      </c>
      <c r="X219" s="4">
        <v>44691</v>
      </c>
      <c r="Y219" s="1" t="s">
        <v>0</v>
      </c>
      <c r="Z219" s="4">
        <v>44692</v>
      </c>
      <c r="AA219" s="1" t="s">
        <v>0</v>
      </c>
      <c r="AB219" s="4">
        <v>44691</v>
      </c>
      <c r="AC219" s="1" t="s">
        <v>0</v>
      </c>
      <c r="AD219" s="4">
        <v>44691</v>
      </c>
      <c r="AE219" s="1" t="s">
        <v>0</v>
      </c>
      <c r="AF219" s="4">
        <v>44692</v>
      </c>
      <c r="AG219" s="1" t="s">
        <v>0</v>
      </c>
      <c r="AH219" s="4"/>
      <c r="AI219" s="1" t="s">
        <v>654</v>
      </c>
      <c r="AJ219" s="4">
        <v>44691</v>
      </c>
      <c r="AK219" s="1" t="s">
        <v>0</v>
      </c>
      <c r="AL219" s="1" t="s">
        <v>363</v>
      </c>
      <c r="AM219" s="1" t="s">
        <v>1066</v>
      </c>
      <c r="AN219" s="5">
        <v>44708.672222222223</v>
      </c>
      <c r="AO219" s="1" t="s">
        <v>970</v>
      </c>
      <c r="AP219" s="1"/>
      <c r="AQ219" s="1" t="s">
        <v>639</v>
      </c>
      <c r="AR219" s="1" t="s">
        <v>27</v>
      </c>
      <c r="AS219" t="s">
        <v>639</v>
      </c>
      <c r="AT219" s="1" t="s">
        <v>27</v>
      </c>
      <c r="AU219" t="s">
        <v>639</v>
      </c>
      <c r="AV219">
        <v>44</v>
      </c>
      <c r="AW219" t="s">
        <v>639</v>
      </c>
      <c r="AX219">
        <v>10</v>
      </c>
      <c r="AY219" t="s">
        <v>639</v>
      </c>
      <c r="AZ219" s="1" t="s">
        <v>27</v>
      </c>
      <c r="BA219" t="s">
        <v>639</v>
      </c>
      <c r="BB219" s="1" t="s">
        <v>27</v>
      </c>
      <c r="BC219" t="s">
        <v>639</v>
      </c>
      <c r="BF219" t="s">
        <v>1074</v>
      </c>
      <c r="BG219" s="1" t="s">
        <v>801</v>
      </c>
      <c r="BH219" s="5">
        <v>44732.401388888888</v>
      </c>
      <c r="BI219" s="1" t="s">
        <v>49</v>
      </c>
      <c r="BJ219" s="5">
        <v>44726.259027777778</v>
      </c>
      <c r="BK219" s="22">
        <f>COUNTIF(Reporte_Consolidación_2022___Copy[[#This Row],[Estado llamada]],"Realizada")</f>
        <v>1</v>
      </c>
      <c r="BL219" s="22">
        <f>COUNTIF(Reporte_Consolidación_2022___Copy[[#This Row],[Estado RID]],"Realizada")</f>
        <v>1</v>
      </c>
      <c r="BM219" s="22">
        <f>COUNTIF(Reporte_Consolidación_2022___Copy[[#This Row],[Estado Encuesta Directivos]],"Realizada")</f>
        <v>1</v>
      </c>
      <c r="BN219" s="22">
        <f>COUNTIF(Reporte_Consolidación_2022___Copy[[#This Row],[Estado PPT Programa Directivos]],"Realizada")</f>
        <v>1</v>
      </c>
      <c r="BO219" s="22">
        <f>COUNTIF(Reporte_Consolidación_2022___Copy[[#This Row],[Estado PPT Programa Docentes]],"Realizada")</f>
        <v>1</v>
      </c>
      <c r="BP219" s="22">
        <f>COUNTIF(Reporte_Consolidación_2022___Copy[[#This Row],[Estado Encuesta Docentes]],"Realizada")</f>
        <v>1</v>
      </c>
      <c r="BQ219" s="22">
        <f>COUNTIF(Reporte_Consolidación_2022___Copy[[#This Row],[Estado Taller PC Docentes]],"Realizada")</f>
        <v>1</v>
      </c>
      <c r="BR219" s="22">
        <f>COUNTIF(Reporte_Consolidación_2022___Copy[[#This Row],[Estado Encuesta Estudiantes]],"Realizada")</f>
        <v>1</v>
      </c>
      <c r="BS219" s="22">
        <f>COUNTIF(Reporte_Consolidación_2022___Copy[[#This Row],[Estado Infraestructura]],"Realizada")</f>
        <v>1</v>
      </c>
      <c r="BT219" s="22">
        <f>COUNTIF(Reporte_Consolidación_2022___Copy[[#This Row],[Estado Entrevista Líder Área Informática]],"Realizada")</f>
        <v>1</v>
      </c>
      <c r="BU219" s="22">
        <f>IF(Reporte_Consolidación_2022___Copy[[#This Row],[Estado Obs Aula]]="Realizada",1,IF(Reporte_Consolidación_2022___Copy[[#This Row],[Estado Obs Aula]]="NO aplica fichas",1,0))</f>
        <v>1</v>
      </c>
      <c r="BV219" s="22">
        <f>COUNTIF(Reporte_Consolidación_2022___Copy[[#This Row],[Estado Recolección Documental]],"Realizada")</f>
        <v>1</v>
      </c>
      <c r="BX219" s="7">
        <f>COUNTIF(Reporte_Consolidación_2022___Copy[[#This Row],[Nombre Coordinadora]:[Estado Recolección Documental]],"Realizada")</f>
        <v>11</v>
      </c>
      <c r="BY219" s="9">
        <f t="shared" si="3"/>
        <v>0.91666666666666663</v>
      </c>
      <c r="BZ219" s="7">
        <f>IF(Reporte_Consolidación_2022___Copy[[#This Row],[Fecha Visita Día 1]]&gt;=DATE(2022,6,22),1,IF(Reporte_Consolidación_2022___Copy[[#This Row],[Fecha Visita Día 1]]="",2,0))</f>
        <v>0</v>
      </c>
      <c r="CA219" s="7">
        <f>IF(Reporte_Consolidación_2022___Copy[[#This Row],[Fecha Visita Día 2]]&gt;=DATE(2022,6,22),1,IF(Reporte_Consolidación_2022___Copy[[#This Row],[Fecha Visita Día 2]]="",2,0))</f>
        <v>0</v>
      </c>
    </row>
    <row r="220" spans="1:79" x14ac:dyDescent="0.2">
      <c r="A220" s="1" t="s">
        <v>681</v>
      </c>
      <c r="B220" s="1" t="s">
        <v>49</v>
      </c>
      <c r="C220" s="1" t="s">
        <v>545</v>
      </c>
      <c r="D220" s="1" t="s">
        <v>433</v>
      </c>
      <c r="E220" s="1" t="s">
        <v>546</v>
      </c>
      <c r="F220" s="1" t="s">
        <v>549</v>
      </c>
      <c r="G220" s="6">
        <v>144847003865</v>
      </c>
      <c r="H220">
        <v>191</v>
      </c>
      <c r="I220" s="4">
        <v>44657</v>
      </c>
      <c r="J220" s="5">
        <v>0.4145833333333333</v>
      </c>
      <c r="K220" s="1" t="s">
        <v>0</v>
      </c>
      <c r="L220" s="1" t="s">
        <v>548</v>
      </c>
      <c r="M220" s="4">
        <v>44697</v>
      </c>
      <c r="N220" s="4">
        <v>44698</v>
      </c>
      <c r="O220" s="1"/>
      <c r="P220" s="4">
        <v>44697</v>
      </c>
      <c r="Q220" s="1" t="s">
        <v>0</v>
      </c>
      <c r="R220" s="4">
        <v>44697</v>
      </c>
      <c r="S220" s="1" t="s">
        <v>0</v>
      </c>
      <c r="T220" s="4">
        <v>44697</v>
      </c>
      <c r="U220" s="1" t="s">
        <v>0</v>
      </c>
      <c r="V220" s="4">
        <v>44697</v>
      </c>
      <c r="W220" s="1" t="s">
        <v>0</v>
      </c>
      <c r="X220" s="4">
        <v>44697</v>
      </c>
      <c r="Y220" s="1" t="s">
        <v>0</v>
      </c>
      <c r="Z220" s="4">
        <v>44698</v>
      </c>
      <c r="AA220" s="1" t="s">
        <v>0</v>
      </c>
      <c r="AB220" s="4">
        <v>44697</v>
      </c>
      <c r="AC220" s="1" t="s">
        <v>0</v>
      </c>
      <c r="AD220" s="4">
        <v>44697</v>
      </c>
      <c r="AE220" s="1" t="s">
        <v>0</v>
      </c>
      <c r="AF220" s="4">
        <v>44698</v>
      </c>
      <c r="AG220" s="1" t="s">
        <v>0</v>
      </c>
      <c r="AH220" s="4"/>
      <c r="AI220" s="1" t="s">
        <v>654</v>
      </c>
      <c r="AJ220" s="4">
        <v>44698</v>
      </c>
      <c r="AK220" s="1" t="s">
        <v>0</v>
      </c>
      <c r="AL220" s="1" t="s">
        <v>363</v>
      </c>
      <c r="AM220" s="1" t="s">
        <v>801</v>
      </c>
      <c r="AN220" s="5">
        <v>44704.443055555559</v>
      </c>
      <c r="AO220" s="1" t="s">
        <v>971</v>
      </c>
      <c r="AP220" s="1"/>
      <c r="AQ220" s="1" t="s">
        <v>639</v>
      </c>
      <c r="AR220" s="1" t="s">
        <v>27</v>
      </c>
      <c r="AS220" t="s">
        <v>639</v>
      </c>
      <c r="AT220" s="1" t="s">
        <v>27</v>
      </c>
      <c r="AU220" t="s">
        <v>639</v>
      </c>
      <c r="AV220">
        <v>50</v>
      </c>
      <c r="AW220" t="s">
        <v>639</v>
      </c>
      <c r="AX220">
        <v>12</v>
      </c>
      <c r="AY220" t="s">
        <v>639</v>
      </c>
      <c r="AZ220" s="1" t="s">
        <v>27</v>
      </c>
      <c r="BA220" t="s">
        <v>639</v>
      </c>
      <c r="BB220" s="1" t="s">
        <v>27</v>
      </c>
      <c r="BC220" t="s">
        <v>639</v>
      </c>
      <c r="BF220" t="s">
        <v>1074</v>
      </c>
      <c r="BG220" s="1" t="s">
        <v>801</v>
      </c>
      <c r="BH220" s="5">
        <v>44724.799305555556</v>
      </c>
      <c r="BI220" s="1" t="s">
        <v>49</v>
      </c>
      <c r="BJ220" s="5">
        <v>44726.277083333334</v>
      </c>
      <c r="BK220" s="22">
        <f>COUNTIF(Reporte_Consolidación_2022___Copy[[#This Row],[Estado llamada]],"Realizada")</f>
        <v>1</v>
      </c>
      <c r="BL220" s="22">
        <f>COUNTIF(Reporte_Consolidación_2022___Copy[[#This Row],[Estado RID]],"Realizada")</f>
        <v>1</v>
      </c>
      <c r="BM220" s="22">
        <f>COUNTIF(Reporte_Consolidación_2022___Copy[[#This Row],[Estado Encuesta Directivos]],"Realizada")</f>
        <v>1</v>
      </c>
      <c r="BN220" s="22">
        <f>COUNTIF(Reporte_Consolidación_2022___Copy[[#This Row],[Estado PPT Programa Directivos]],"Realizada")</f>
        <v>1</v>
      </c>
      <c r="BO220" s="22">
        <f>COUNTIF(Reporte_Consolidación_2022___Copy[[#This Row],[Estado PPT Programa Docentes]],"Realizada")</f>
        <v>1</v>
      </c>
      <c r="BP220" s="22">
        <f>COUNTIF(Reporte_Consolidación_2022___Copy[[#This Row],[Estado Encuesta Docentes]],"Realizada")</f>
        <v>1</v>
      </c>
      <c r="BQ220" s="22">
        <f>COUNTIF(Reporte_Consolidación_2022___Copy[[#This Row],[Estado Taller PC Docentes]],"Realizada")</f>
        <v>1</v>
      </c>
      <c r="BR220" s="22">
        <f>COUNTIF(Reporte_Consolidación_2022___Copy[[#This Row],[Estado Encuesta Estudiantes]],"Realizada")</f>
        <v>1</v>
      </c>
      <c r="BS220" s="22">
        <f>COUNTIF(Reporte_Consolidación_2022___Copy[[#This Row],[Estado Infraestructura]],"Realizada")</f>
        <v>1</v>
      </c>
      <c r="BT220" s="22">
        <f>COUNTIF(Reporte_Consolidación_2022___Copy[[#This Row],[Estado Entrevista Líder Área Informática]],"Realizada")</f>
        <v>1</v>
      </c>
      <c r="BU220" s="22">
        <f>IF(Reporte_Consolidación_2022___Copy[[#This Row],[Estado Obs Aula]]="Realizada",1,IF(Reporte_Consolidación_2022___Copy[[#This Row],[Estado Obs Aula]]="NO aplica fichas",1,0))</f>
        <v>1</v>
      </c>
      <c r="BV220" s="22">
        <f>COUNTIF(Reporte_Consolidación_2022___Copy[[#This Row],[Estado Recolección Documental]],"Realizada")</f>
        <v>1</v>
      </c>
      <c r="BX220" s="7">
        <f>COUNTIF(Reporte_Consolidación_2022___Copy[[#This Row],[Nombre Coordinadora]:[Estado Recolección Documental]],"Realizada")</f>
        <v>11</v>
      </c>
      <c r="BY220" s="9">
        <f t="shared" si="3"/>
        <v>0.91666666666666663</v>
      </c>
      <c r="BZ220" s="7">
        <f>IF(Reporte_Consolidación_2022___Copy[[#This Row],[Fecha Visita Día 1]]&gt;=DATE(2022,6,22),1,IF(Reporte_Consolidación_2022___Copy[[#This Row],[Fecha Visita Día 1]]="",2,0))</f>
        <v>0</v>
      </c>
      <c r="CA220" s="7">
        <f>IF(Reporte_Consolidación_2022___Copy[[#This Row],[Fecha Visita Día 2]]&gt;=DATE(2022,6,22),1,IF(Reporte_Consolidación_2022___Copy[[#This Row],[Fecha Visita Día 2]]="",2,0))</f>
        <v>0</v>
      </c>
    </row>
    <row r="221" spans="1:79" x14ac:dyDescent="0.2">
      <c r="A221" s="1" t="s">
        <v>681</v>
      </c>
      <c r="B221" s="1" t="s">
        <v>49</v>
      </c>
      <c r="C221" s="1" t="s">
        <v>545</v>
      </c>
      <c r="D221" s="1" t="s">
        <v>258</v>
      </c>
      <c r="E221" s="1" t="s">
        <v>660</v>
      </c>
      <c r="F221" s="1" t="s">
        <v>661</v>
      </c>
      <c r="G221" s="6">
        <v>211850001121</v>
      </c>
      <c r="H221">
        <v>192</v>
      </c>
      <c r="I221" s="4">
        <v>44680</v>
      </c>
      <c r="J221" s="5">
        <v>0.39583333333333326</v>
      </c>
      <c r="K221" s="1" t="s">
        <v>0</v>
      </c>
      <c r="L221" s="1" t="s">
        <v>662</v>
      </c>
      <c r="M221" s="4">
        <v>44706</v>
      </c>
      <c r="N221" s="4">
        <v>44721</v>
      </c>
      <c r="O221" s="1"/>
      <c r="P221" s="4">
        <v>44706</v>
      </c>
      <c r="Q221" s="1" t="s">
        <v>0</v>
      </c>
      <c r="R221" s="4">
        <v>44706</v>
      </c>
      <c r="S221" s="1" t="s">
        <v>0</v>
      </c>
      <c r="T221" s="4">
        <v>44706</v>
      </c>
      <c r="U221" s="1" t="s">
        <v>0</v>
      </c>
      <c r="V221" s="4">
        <v>44721</v>
      </c>
      <c r="W221" s="1" t="s">
        <v>0</v>
      </c>
      <c r="X221" s="4">
        <v>44721</v>
      </c>
      <c r="Y221" s="1" t="s">
        <v>0</v>
      </c>
      <c r="Z221" s="4">
        <v>44721</v>
      </c>
      <c r="AA221" s="1" t="s">
        <v>0</v>
      </c>
      <c r="AB221" s="4">
        <v>44706</v>
      </c>
      <c r="AC221" s="1" t="s">
        <v>0</v>
      </c>
      <c r="AD221" s="4">
        <v>44706</v>
      </c>
      <c r="AE221" s="1" t="s">
        <v>0</v>
      </c>
      <c r="AF221" s="4">
        <v>44706</v>
      </c>
      <c r="AG221" s="1" t="s">
        <v>0</v>
      </c>
      <c r="AH221" s="4"/>
      <c r="AI221" s="1" t="s">
        <v>654</v>
      </c>
      <c r="AJ221" s="4">
        <v>44706</v>
      </c>
      <c r="AK221" s="1" t="s">
        <v>0</v>
      </c>
      <c r="AL221" s="1" t="s">
        <v>363</v>
      </c>
      <c r="AM221" s="1" t="s">
        <v>801</v>
      </c>
      <c r="AN221" s="5">
        <v>44724.809027777781</v>
      </c>
      <c r="AO221" s="1" t="s">
        <v>972</v>
      </c>
      <c r="AP221" s="1"/>
      <c r="AQ221" s="1" t="s">
        <v>639</v>
      </c>
      <c r="AR221" s="1" t="s">
        <v>27</v>
      </c>
      <c r="AS221" t="s">
        <v>639</v>
      </c>
      <c r="AT221" s="1" t="s">
        <v>27</v>
      </c>
      <c r="AU221" t="s">
        <v>639</v>
      </c>
      <c r="AV221">
        <v>59</v>
      </c>
      <c r="AW221" t="s">
        <v>932</v>
      </c>
      <c r="AX221">
        <v>10</v>
      </c>
      <c r="AY221" t="s">
        <v>639</v>
      </c>
      <c r="AZ221" s="1" t="s">
        <v>27</v>
      </c>
      <c r="BA221" t="s">
        <v>639</v>
      </c>
      <c r="BB221" s="1" t="s">
        <v>27</v>
      </c>
      <c r="BC221" t="s">
        <v>639</v>
      </c>
      <c r="BF221" t="s">
        <v>1075</v>
      </c>
      <c r="BG221" s="1" t="s">
        <v>801</v>
      </c>
      <c r="BH221" s="5">
        <v>44732.404166666667</v>
      </c>
      <c r="BI221" s="1" t="s">
        <v>49</v>
      </c>
      <c r="BJ221" s="5">
        <v>44726.27847222222</v>
      </c>
      <c r="BK221" s="22">
        <f>COUNTIF(Reporte_Consolidación_2022___Copy[[#This Row],[Estado llamada]],"Realizada")</f>
        <v>1</v>
      </c>
      <c r="BL221" s="22">
        <f>COUNTIF(Reporte_Consolidación_2022___Copy[[#This Row],[Estado RID]],"Realizada")</f>
        <v>1</v>
      </c>
      <c r="BM221" s="22">
        <f>COUNTIF(Reporte_Consolidación_2022___Copy[[#This Row],[Estado Encuesta Directivos]],"Realizada")</f>
        <v>1</v>
      </c>
      <c r="BN221" s="22">
        <f>COUNTIF(Reporte_Consolidación_2022___Copy[[#This Row],[Estado PPT Programa Directivos]],"Realizada")</f>
        <v>1</v>
      </c>
      <c r="BO221" s="22">
        <f>COUNTIF(Reporte_Consolidación_2022___Copy[[#This Row],[Estado PPT Programa Docentes]],"Realizada")</f>
        <v>1</v>
      </c>
      <c r="BP221" s="22">
        <f>COUNTIF(Reporte_Consolidación_2022___Copy[[#This Row],[Estado Encuesta Docentes]],"Realizada")</f>
        <v>1</v>
      </c>
      <c r="BQ221" s="22">
        <f>COUNTIF(Reporte_Consolidación_2022___Copy[[#This Row],[Estado Taller PC Docentes]],"Realizada")</f>
        <v>1</v>
      </c>
      <c r="BR221" s="22">
        <f>COUNTIF(Reporte_Consolidación_2022___Copy[[#This Row],[Estado Encuesta Estudiantes]],"Realizada")</f>
        <v>1</v>
      </c>
      <c r="BS221" s="22">
        <f>COUNTIF(Reporte_Consolidación_2022___Copy[[#This Row],[Estado Infraestructura]],"Realizada")</f>
        <v>1</v>
      </c>
      <c r="BT221" s="22">
        <f>COUNTIF(Reporte_Consolidación_2022___Copy[[#This Row],[Estado Entrevista Líder Área Informática]],"Realizada")</f>
        <v>1</v>
      </c>
      <c r="BU221" s="22">
        <f>IF(Reporte_Consolidación_2022___Copy[[#This Row],[Estado Obs Aula]]="Realizada",1,IF(Reporte_Consolidación_2022___Copy[[#This Row],[Estado Obs Aula]]="NO aplica fichas",1,0))</f>
        <v>1</v>
      </c>
      <c r="BV221" s="22">
        <f>COUNTIF(Reporte_Consolidación_2022___Copy[[#This Row],[Estado Recolección Documental]],"Realizada")</f>
        <v>1</v>
      </c>
      <c r="BX221" s="7">
        <f>COUNTIF(Reporte_Consolidación_2022___Copy[[#This Row],[Nombre Coordinadora]:[Estado Recolección Documental]],"Realizada")</f>
        <v>11</v>
      </c>
      <c r="BY221" s="9">
        <f t="shared" si="3"/>
        <v>0.91666666666666663</v>
      </c>
      <c r="BZ221" s="7">
        <f>IF(Reporte_Consolidación_2022___Copy[[#This Row],[Fecha Visita Día 1]]&gt;=DATE(2022,6,22),1,IF(Reporte_Consolidación_2022___Copy[[#This Row],[Fecha Visita Día 1]]="",2,0))</f>
        <v>0</v>
      </c>
      <c r="CA221" s="7">
        <f>IF(Reporte_Consolidación_2022___Copy[[#This Row],[Fecha Visita Día 2]]&gt;=DATE(2022,6,22),1,IF(Reporte_Consolidación_2022___Copy[[#This Row],[Fecha Visita Día 2]]="",2,0))</f>
        <v>0</v>
      </c>
    </row>
    <row r="222" spans="1:79" x14ac:dyDescent="0.2">
      <c r="A222" s="1" t="s">
        <v>681</v>
      </c>
      <c r="B222" s="1" t="s">
        <v>49</v>
      </c>
      <c r="C222" s="1" t="s">
        <v>545</v>
      </c>
      <c r="D222" s="1" t="s">
        <v>258</v>
      </c>
      <c r="E222" s="1" t="s">
        <v>660</v>
      </c>
      <c r="F222" s="1" t="s">
        <v>664</v>
      </c>
      <c r="G222" s="6">
        <v>111001044385</v>
      </c>
      <c r="H222">
        <v>193</v>
      </c>
      <c r="I222" s="4">
        <v>44680</v>
      </c>
      <c r="J222" s="5">
        <v>0.46875</v>
      </c>
      <c r="K222" s="1" t="s">
        <v>0</v>
      </c>
      <c r="L222" s="1" t="s">
        <v>802</v>
      </c>
      <c r="M222" s="4">
        <v>44687</v>
      </c>
      <c r="N222" s="4">
        <v>44705</v>
      </c>
      <c r="O222" s="1"/>
      <c r="P222" s="4">
        <v>44687</v>
      </c>
      <c r="Q222" s="1" t="s">
        <v>0</v>
      </c>
      <c r="R222" s="4">
        <v>44705</v>
      </c>
      <c r="S222" s="1" t="s">
        <v>0</v>
      </c>
      <c r="T222" s="4">
        <v>44687</v>
      </c>
      <c r="U222" s="1" t="s">
        <v>0</v>
      </c>
      <c r="V222" s="4">
        <v>44705</v>
      </c>
      <c r="W222" s="1" t="s">
        <v>0</v>
      </c>
      <c r="X222" s="4">
        <v>44705</v>
      </c>
      <c r="Y222" s="1" t="s">
        <v>0</v>
      </c>
      <c r="Z222" s="4">
        <v>44705</v>
      </c>
      <c r="AA222" s="1" t="s">
        <v>0</v>
      </c>
      <c r="AB222" s="4">
        <v>44705</v>
      </c>
      <c r="AC222" s="1" t="s">
        <v>0</v>
      </c>
      <c r="AD222" s="4">
        <v>44687</v>
      </c>
      <c r="AE222" s="1" t="s">
        <v>0</v>
      </c>
      <c r="AF222" s="4">
        <v>44687</v>
      </c>
      <c r="AG222" s="1" t="s">
        <v>0</v>
      </c>
      <c r="AH222" s="4"/>
      <c r="AI222" s="1" t="s">
        <v>654</v>
      </c>
      <c r="AJ222" s="4">
        <v>44686</v>
      </c>
      <c r="AK222" s="1" t="s">
        <v>0</v>
      </c>
      <c r="AL222" s="1" t="s">
        <v>363</v>
      </c>
      <c r="AM222" s="1" t="s">
        <v>801</v>
      </c>
      <c r="AN222" s="5">
        <v>44720.372916666667</v>
      </c>
      <c r="AO222" s="1" t="s">
        <v>973</v>
      </c>
      <c r="AP222" s="1"/>
      <c r="AQ222" s="1" t="s">
        <v>639</v>
      </c>
      <c r="AR222" s="1" t="s">
        <v>27</v>
      </c>
      <c r="AS222" t="s">
        <v>639</v>
      </c>
      <c r="AT222" s="1" t="s">
        <v>27</v>
      </c>
      <c r="AU222" t="s">
        <v>639</v>
      </c>
      <c r="AV222">
        <v>54</v>
      </c>
      <c r="AW222" t="s">
        <v>639</v>
      </c>
      <c r="AX222">
        <v>25</v>
      </c>
      <c r="AY222" t="s">
        <v>639</v>
      </c>
      <c r="AZ222" s="1" t="s">
        <v>27</v>
      </c>
      <c r="BA222" t="s">
        <v>639</v>
      </c>
      <c r="BB222" s="1" t="s">
        <v>27</v>
      </c>
      <c r="BC222" t="s">
        <v>639</v>
      </c>
      <c r="BF222" t="s">
        <v>1076</v>
      </c>
      <c r="BG222" s="1" t="s">
        <v>801</v>
      </c>
      <c r="BH222" s="5">
        <v>44724.800000000003</v>
      </c>
      <c r="BI222" s="1" t="s">
        <v>49</v>
      </c>
      <c r="BJ222" s="5">
        <v>44726.27847222222</v>
      </c>
      <c r="BK222" s="22">
        <f>COUNTIF(Reporte_Consolidación_2022___Copy[[#This Row],[Estado llamada]],"Realizada")</f>
        <v>1</v>
      </c>
      <c r="BL222" s="22">
        <f>COUNTIF(Reporte_Consolidación_2022___Copy[[#This Row],[Estado RID]],"Realizada")</f>
        <v>1</v>
      </c>
      <c r="BM222" s="22">
        <f>COUNTIF(Reporte_Consolidación_2022___Copy[[#This Row],[Estado Encuesta Directivos]],"Realizada")</f>
        <v>1</v>
      </c>
      <c r="BN222" s="22">
        <f>COUNTIF(Reporte_Consolidación_2022___Copy[[#This Row],[Estado PPT Programa Directivos]],"Realizada")</f>
        <v>1</v>
      </c>
      <c r="BO222" s="22">
        <f>COUNTIF(Reporte_Consolidación_2022___Copy[[#This Row],[Estado PPT Programa Docentes]],"Realizada")</f>
        <v>1</v>
      </c>
      <c r="BP222" s="22">
        <f>COUNTIF(Reporte_Consolidación_2022___Copy[[#This Row],[Estado Encuesta Docentes]],"Realizada")</f>
        <v>1</v>
      </c>
      <c r="BQ222" s="22">
        <f>COUNTIF(Reporte_Consolidación_2022___Copy[[#This Row],[Estado Taller PC Docentes]],"Realizada")</f>
        <v>1</v>
      </c>
      <c r="BR222" s="22">
        <f>COUNTIF(Reporte_Consolidación_2022___Copy[[#This Row],[Estado Encuesta Estudiantes]],"Realizada")</f>
        <v>1</v>
      </c>
      <c r="BS222" s="22">
        <f>COUNTIF(Reporte_Consolidación_2022___Copy[[#This Row],[Estado Infraestructura]],"Realizada")</f>
        <v>1</v>
      </c>
      <c r="BT222" s="22">
        <f>COUNTIF(Reporte_Consolidación_2022___Copy[[#This Row],[Estado Entrevista Líder Área Informática]],"Realizada")</f>
        <v>1</v>
      </c>
      <c r="BU222" s="22">
        <f>IF(Reporte_Consolidación_2022___Copy[[#This Row],[Estado Obs Aula]]="Realizada",1,IF(Reporte_Consolidación_2022___Copy[[#This Row],[Estado Obs Aula]]="NO aplica fichas",1,0))</f>
        <v>1</v>
      </c>
      <c r="BV222" s="22">
        <f>COUNTIF(Reporte_Consolidación_2022___Copy[[#This Row],[Estado Recolección Documental]],"Realizada")</f>
        <v>1</v>
      </c>
      <c r="BX222" s="7">
        <f>COUNTIF(Reporte_Consolidación_2022___Copy[[#This Row],[Nombre Coordinadora]:[Estado Recolección Documental]],"Realizada")</f>
        <v>11</v>
      </c>
      <c r="BY222" s="9">
        <f t="shared" si="3"/>
        <v>0.91666666666666663</v>
      </c>
      <c r="BZ222" s="7">
        <f>IF(Reporte_Consolidación_2022___Copy[[#This Row],[Fecha Visita Día 1]]&gt;=DATE(2022,6,22),1,IF(Reporte_Consolidación_2022___Copy[[#This Row],[Fecha Visita Día 1]]="",2,0))</f>
        <v>0</v>
      </c>
      <c r="CA222" s="7">
        <f>IF(Reporte_Consolidación_2022___Copy[[#This Row],[Fecha Visita Día 2]]&gt;=DATE(2022,6,22),1,IF(Reporte_Consolidación_2022___Copy[[#This Row],[Fecha Visita Día 2]]="",2,0))</f>
        <v>0</v>
      </c>
    </row>
    <row r="223" spans="1:79" x14ac:dyDescent="0.2">
      <c r="A223" s="1" t="s">
        <v>681</v>
      </c>
      <c r="B223" s="1" t="s">
        <v>49</v>
      </c>
      <c r="C223" s="1" t="s">
        <v>545</v>
      </c>
      <c r="D223" s="1" t="s">
        <v>433</v>
      </c>
      <c r="E223" s="1" t="s">
        <v>546</v>
      </c>
      <c r="F223" s="1" t="s">
        <v>550</v>
      </c>
      <c r="G223" s="6">
        <v>244847001450</v>
      </c>
      <c r="H223">
        <v>194</v>
      </c>
      <c r="I223" s="4">
        <v>44657</v>
      </c>
      <c r="J223" s="5">
        <v>0.58958333333333335</v>
      </c>
      <c r="K223" s="1" t="s">
        <v>0</v>
      </c>
      <c r="L223" s="1" t="s">
        <v>548</v>
      </c>
      <c r="M223" s="4">
        <v>44699</v>
      </c>
      <c r="N223" s="4">
        <v>44699</v>
      </c>
      <c r="O223" s="1"/>
      <c r="P223" s="4">
        <v>44699</v>
      </c>
      <c r="Q223" s="1" t="s">
        <v>0</v>
      </c>
      <c r="R223" s="4">
        <v>44699</v>
      </c>
      <c r="S223" s="1" t="s">
        <v>0</v>
      </c>
      <c r="T223" s="4">
        <v>44699</v>
      </c>
      <c r="U223" s="1" t="s">
        <v>0</v>
      </c>
      <c r="V223" s="4">
        <v>44699</v>
      </c>
      <c r="W223" s="1" t="s">
        <v>0</v>
      </c>
      <c r="X223" s="4">
        <v>44699</v>
      </c>
      <c r="Y223" s="1" t="s">
        <v>0</v>
      </c>
      <c r="Z223" s="4">
        <v>44700</v>
      </c>
      <c r="AA223" s="1" t="s">
        <v>0</v>
      </c>
      <c r="AB223" s="4">
        <v>44699</v>
      </c>
      <c r="AC223" s="1" t="s">
        <v>0</v>
      </c>
      <c r="AD223" s="4">
        <v>44699</v>
      </c>
      <c r="AE223" s="1" t="s">
        <v>0</v>
      </c>
      <c r="AF223" s="4">
        <v>44700</v>
      </c>
      <c r="AG223" s="1" t="s">
        <v>0</v>
      </c>
      <c r="AH223" s="4"/>
      <c r="AI223" s="1" t="s">
        <v>654</v>
      </c>
      <c r="AJ223" s="4">
        <v>44700</v>
      </c>
      <c r="AK223" s="1" t="s">
        <v>0</v>
      </c>
      <c r="AL223" s="1" t="s">
        <v>363</v>
      </c>
      <c r="AM223" s="1" t="s">
        <v>801</v>
      </c>
      <c r="AN223" s="5">
        <v>44724.809027777781</v>
      </c>
      <c r="AO223" s="1" t="s">
        <v>974</v>
      </c>
      <c r="AP223" s="1"/>
      <c r="AQ223" s="1" t="s">
        <v>639</v>
      </c>
      <c r="AR223" s="1" t="s">
        <v>27</v>
      </c>
      <c r="AS223" t="s">
        <v>639</v>
      </c>
      <c r="AT223" s="1" t="s">
        <v>27</v>
      </c>
      <c r="AU223" t="s">
        <v>639</v>
      </c>
      <c r="AV223">
        <v>50</v>
      </c>
      <c r="AW223" t="s">
        <v>932</v>
      </c>
      <c r="AX223">
        <v>16</v>
      </c>
      <c r="AY223" t="s">
        <v>639</v>
      </c>
      <c r="AZ223" s="1" t="s">
        <v>27</v>
      </c>
      <c r="BA223" t="s">
        <v>639</v>
      </c>
      <c r="BB223" s="1" t="s">
        <v>27</v>
      </c>
      <c r="BC223" t="s">
        <v>639</v>
      </c>
      <c r="BF223" t="s">
        <v>1077</v>
      </c>
      <c r="BG223" s="1" t="s">
        <v>801</v>
      </c>
      <c r="BH223" s="5">
        <v>44724.800000000003</v>
      </c>
      <c r="BI223" s="1" t="s">
        <v>49</v>
      </c>
      <c r="BJ223" s="5">
        <v>44726.27847222222</v>
      </c>
      <c r="BK223" s="22">
        <f>COUNTIF(Reporte_Consolidación_2022___Copy[[#This Row],[Estado llamada]],"Realizada")</f>
        <v>1</v>
      </c>
      <c r="BL223" s="22">
        <f>COUNTIF(Reporte_Consolidación_2022___Copy[[#This Row],[Estado RID]],"Realizada")</f>
        <v>1</v>
      </c>
      <c r="BM223" s="22">
        <f>COUNTIF(Reporte_Consolidación_2022___Copy[[#This Row],[Estado Encuesta Directivos]],"Realizada")</f>
        <v>1</v>
      </c>
      <c r="BN223" s="22">
        <f>COUNTIF(Reporte_Consolidación_2022___Copy[[#This Row],[Estado PPT Programa Directivos]],"Realizada")</f>
        <v>1</v>
      </c>
      <c r="BO223" s="22">
        <f>COUNTIF(Reporte_Consolidación_2022___Copy[[#This Row],[Estado PPT Programa Docentes]],"Realizada")</f>
        <v>1</v>
      </c>
      <c r="BP223" s="22">
        <f>COUNTIF(Reporte_Consolidación_2022___Copy[[#This Row],[Estado Encuesta Docentes]],"Realizada")</f>
        <v>1</v>
      </c>
      <c r="BQ223" s="22">
        <f>COUNTIF(Reporte_Consolidación_2022___Copy[[#This Row],[Estado Taller PC Docentes]],"Realizada")</f>
        <v>1</v>
      </c>
      <c r="BR223" s="22">
        <f>COUNTIF(Reporte_Consolidación_2022___Copy[[#This Row],[Estado Encuesta Estudiantes]],"Realizada")</f>
        <v>1</v>
      </c>
      <c r="BS223" s="22">
        <f>COUNTIF(Reporte_Consolidación_2022___Copy[[#This Row],[Estado Infraestructura]],"Realizada")</f>
        <v>1</v>
      </c>
      <c r="BT223" s="22">
        <f>COUNTIF(Reporte_Consolidación_2022___Copy[[#This Row],[Estado Entrevista Líder Área Informática]],"Realizada")</f>
        <v>1</v>
      </c>
      <c r="BU223" s="22">
        <f>IF(Reporte_Consolidación_2022___Copy[[#This Row],[Estado Obs Aula]]="Realizada",1,IF(Reporte_Consolidación_2022___Copy[[#This Row],[Estado Obs Aula]]="NO aplica fichas",1,0))</f>
        <v>1</v>
      </c>
      <c r="BV223" s="22">
        <f>COUNTIF(Reporte_Consolidación_2022___Copy[[#This Row],[Estado Recolección Documental]],"Realizada")</f>
        <v>1</v>
      </c>
      <c r="BX223" s="7">
        <f>COUNTIF(Reporte_Consolidación_2022___Copy[[#This Row],[Nombre Coordinadora]:[Estado Recolección Documental]],"Realizada")</f>
        <v>11</v>
      </c>
      <c r="BY223" s="9">
        <f t="shared" si="3"/>
        <v>0.91666666666666663</v>
      </c>
      <c r="BZ223" s="7">
        <f>IF(Reporte_Consolidación_2022___Copy[[#This Row],[Fecha Visita Día 1]]&gt;=DATE(2022,6,22),1,IF(Reporte_Consolidación_2022___Copy[[#This Row],[Fecha Visita Día 1]]="",2,0))</f>
        <v>0</v>
      </c>
      <c r="CA223" s="7">
        <f>IF(Reporte_Consolidación_2022___Copy[[#This Row],[Fecha Visita Día 2]]&gt;=DATE(2022,6,22),1,IF(Reporte_Consolidación_2022___Copy[[#This Row],[Fecha Visita Día 2]]="",2,0))</f>
        <v>0</v>
      </c>
    </row>
    <row r="224" spans="1:79" x14ac:dyDescent="0.2">
      <c r="A224" s="1" t="s">
        <v>681</v>
      </c>
      <c r="B224" s="1" t="s">
        <v>49</v>
      </c>
      <c r="C224" s="1" t="s">
        <v>545</v>
      </c>
      <c r="D224" s="1" t="s">
        <v>258</v>
      </c>
      <c r="E224" s="1" t="s">
        <v>660</v>
      </c>
      <c r="F224" s="1" t="s">
        <v>663</v>
      </c>
      <c r="G224" s="6">
        <v>111001107816</v>
      </c>
      <c r="H224">
        <v>195</v>
      </c>
      <c r="I224" s="4">
        <v>44686</v>
      </c>
      <c r="J224" s="5">
        <v>0.625</v>
      </c>
      <c r="K224" s="1" t="s">
        <v>0</v>
      </c>
      <c r="L224" s="1" t="s">
        <v>884</v>
      </c>
      <c r="M224" s="4">
        <v>44687</v>
      </c>
      <c r="N224" s="4">
        <v>44726</v>
      </c>
      <c r="O224" s="1"/>
      <c r="P224" s="4">
        <v>44687</v>
      </c>
      <c r="Q224" s="1" t="s">
        <v>0</v>
      </c>
      <c r="R224" s="4">
        <v>44726</v>
      </c>
      <c r="S224" s="1" t="s">
        <v>0</v>
      </c>
      <c r="T224" s="4">
        <v>44687</v>
      </c>
      <c r="U224" s="1" t="s">
        <v>0</v>
      </c>
      <c r="V224" s="4">
        <v>44726</v>
      </c>
      <c r="W224" s="1" t="s">
        <v>0</v>
      </c>
      <c r="X224" s="4">
        <v>44726</v>
      </c>
      <c r="Y224" s="1" t="s">
        <v>0</v>
      </c>
      <c r="Z224" s="4">
        <v>44726</v>
      </c>
      <c r="AA224" s="1" t="s">
        <v>0</v>
      </c>
      <c r="AB224" s="4">
        <v>44707</v>
      </c>
      <c r="AC224" s="1" t="s">
        <v>0</v>
      </c>
      <c r="AD224" s="4">
        <v>44707</v>
      </c>
      <c r="AE224" s="1" t="s">
        <v>0</v>
      </c>
      <c r="AF224" s="4">
        <v>44707</v>
      </c>
      <c r="AG224" s="1" t="s">
        <v>0</v>
      </c>
      <c r="AH224" s="4"/>
      <c r="AI224" s="1" t="s">
        <v>654</v>
      </c>
      <c r="AJ224" s="4">
        <v>44726</v>
      </c>
      <c r="AK224" s="1" t="s">
        <v>0</v>
      </c>
      <c r="AL224" s="1" t="s">
        <v>363</v>
      </c>
      <c r="AM224" s="1" t="s">
        <v>801</v>
      </c>
      <c r="AN224" s="5">
        <v>44729.432638888888</v>
      </c>
      <c r="AO224" s="1" t="s">
        <v>975</v>
      </c>
      <c r="AP224" s="1"/>
      <c r="AQ224" s="1" t="s">
        <v>856</v>
      </c>
      <c r="AR224" s="1" t="s">
        <v>27</v>
      </c>
      <c r="AS224" t="s">
        <v>856</v>
      </c>
      <c r="AT224" s="1" t="s">
        <v>27</v>
      </c>
      <c r="AU224" t="s">
        <v>639</v>
      </c>
      <c r="AV224">
        <v>52</v>
      </c>
      <c r="AW224" t="s">
        <v>639</v>
      </c>
      <c r="AX224">
        <v>10</v>
      </c>
      <c r="AY224" t="s">
        <v>856</v>
      </c>
      <c r="AZ224" s="1" t="s">
        <v>27</v>
      </c>
      <c r="BA224" t="s">
        <v>856</v>
      </c>
      <c r="BB224" s="1" t="s">
        <v>27</v>
      </c>
      <c r="BC224" t="s">
        <v>856</v>
      </c>
      <c r="BG224" s="1" t="s">
        <v>801</v>
      </c>
      <c r="BH224" s="5">
        <v>44729.621527777781</v>
      </c>
      <c r="BI224" s="1" t="s">
        <v>49</v>
      </c>
      <c r="BJ224" s="5">
        <v>44726.277083333334</v>
      </c>
      <c r="BK224" s="22">
        <f>COUNTIF(Reporte_Consolidación_2022___Copy[[#This Row],[Estado llamada]],"Realizada")</f>
        <v>1</v>
      </c>
      <c r="BL224" s="22">
        <f>COUNTIF(Reporte_Consolidación_2022___Copy[[#This Row],[Estado RID]],"Realizada")</f>
        <v>1</v>
      </c>
      <c r="BM224" s="22">
        <f>COUNTIF(Reporte_Consolidación_2022___Copy[[#This Row],[Estado Encuesta Directivos]],"Realizada")</f>
        <v>1</v>
      </c>
      <c r="BN224" s="22">
        <f>COUNTIF(Reporte_Consolidación_2022___Copy[[#This Row],[Estado PPT Programa Directivos]],"Realizada")</f>
        <v>1</v>
      </c>
      <c r="BO224" s="22">
        <f>COUNTIF(Reporte_Consolidación_2022___Copy[[#This Row],[Estado PPT Programa Docentes]],"Realizada")</f>
        <v>1</v>
      </c>
      <c r="BP224" s="22">
        <f>COUNTIF(Reporte_Consolidación_2022___Copy[[#This Row],[Estado Encuesta Docentes]],"Realizada")</f>
        <v>1</v>
      </c>
      <c r="BQ224" s="22">
        <f>COUNTIF(Reporte_Consolidación_2022___Copy[[#This Row],[Estado Taller PC Docentes]],"Realizada")</f>
        <v>1</v>
      </c>
      <c r="BR224" s="22">
        <f>COUNTIF(Reporte_Consolidación_2022___Copy[[#This Row],[Estado Encuesta Estudiantes]],"Realizada")</f>
        <v>1</v>
      </c>
      <c r="BS224" s="22">
        <f>COUNTIF(Reporte_Consolidación_2022___Copy[[#This Row],[Estado Infraestructura]],"Realizada")</f>
        <v>1</v>
      </c>
      <c r="BT224" s="22">
        <f>COUNTIF(Reporte_Consolidación_2022___Copy[[#This Row],[Estado Entrevista Líder Área Informática]],"Realizada")</f>
        <v>1</v>
      </c>
      <c r="BU224" s="22">
        <f>IF(Reporte_Consolidación_2022___Copy[[#This Row],[Estado Obs Aula]]="Realizada",1,IF(Reporte_Consolidación_2022___Copy[[#This Row],[Estado Obs Aula]]="NO aplica fichas",1,0))</f>
        <v>1</v>
      </c>
      <c r="BV224" s="22">
        <f>COUNTIF(Reporte_Consolidación_2022___Copy[[#This Row],[Estado Recolección Documental]],"Realizada")</f>
        <v>1</v>
      </c>
      <c r="BX224" s="7">
        <f>COUNTIF(Reporte_Consolidación_2022___Copy[[#This Row],[Nombre Coordinadora]:[Estado Recolección Documental]],"Realizada")</f>
        <v>11</v>
      </c>
      <c r="BY224" s="9">
        <f t="shared" si="3"/>
        <v>0.91666666666666663</v>
      </c>
      <c r="BZ224" s="7">
        <f>IF(Reporte_Consolidación_2022___Copy[[#This Row],[Fecha Visita Día 1]]&gt;=DATE(2022,6,22),1,IF(Reporte_Consolidación_2022___Copy[[#This Row],[Fecha Visita Día 1]]="",2,0))</f>
        <v>0</v>
      </c>
      <c r="CA224" s="7">
        <f>IF(Reporte_Consolidación_2022___Copy[[#This Row],[Fecha Visita Día 2]]&gt;=DATE(2022,6,22),1,IF(Reporte_Consolidación_2022___Copy[[#This Row],[Fecha Visita Día 2]]="",2,0))</f>
        <v>0</v>
      </c>
    </row>
    <row r="225" spans="1:79" x14ac:dyDescent="0.2">
      <c r="A225" s="1" t="s">
        <v>681</v>
      </c>
      <c r="B225" s="1" t="s">
        <v>49</v>
      </c>
      <c r="C225" s="1" t="s">
        <v>545</v>
      </c>
      <c r="D225" s="1" t="s">
        <v>433</v>
      </c>
      <c r="E225" s="1" t="s">
        <v>546</v>
      </c>
      <c r="F225" s="1" t="s">
        <v>551</v>
      </c>
      <c r="G225" s="6">
        <v>144847001129</v>
      </c>
      <c r="H225">
        <v>196</v>
      </c>
      <c r="I225" s="4">
        <v>44656</v>
      </c>
      <c r="J225" s="5">
        <v>0.44444444444444442</v>
      </c>
      <c r="K225" s="1" t="s">
        <v>0</v>
      </c>
      <c r="L225" s="1" t="s">
        <v>548</v>
      </c>
      <c r="M225" s="4">
        <v>44693</v>
      </c>
      <c r="N225" s="4">
        <v>44694</v>
      </c>
      <c r="O225" s="1"/>
      <c r="P225" s="4">
        <v>44693</v>
      </c>
      <c r="Q225" s="1" t="s">
        <v>0</v>
      </c>
      <c r="R225" s="4">
        <v>44697</v>
      </c>
      <c r="S225" s="1" t="s">
        <v>0</v>
      </c>
      <c r="T225" s="4">
        <v>44693</v>
      </c>
      <c r="U225" s="1" t="s">
        <v>0</v>
      </c>
      <c r="V225" s="4">
        <v>44693</v>
      </c>
      <c r="W225" s="1" t="s">
        <v>0</v>
      </c>
      <c r="X225" s="4">
        <v>44697</v>
      </c>
      <c r="Y225" s="1" t="s">
        <v>0</v>
      </c>
      <c r="Z225" s="4">
        <v>44694</v>
      </c>
      <c r="AA225" s="1" t="s">
        <v>0</v>
      </c>
      <c r="AB225" s="4">
        <v>44697</v>
      </c>
      <c r="AC225" s="1" t="s">
        <v>0</v>
      </c>
      <c r="AD225" s="4">
        <v>44693</v>
      </c>
      <c r="AE225" s="1" t="s">
        <v>0</v>
      </c>
      <c r="AF225" s="4">
        <v>44693</v>
      </c>
      <c r="AG225" s="1" t="s">
        <v>0</v>
      </c>
      <c r="AH225" s="4"/>
      <c r="AI225" s="1" t="s">
        <v>654</v>
      </c>
      <c r="AJ225" s="4">
        <v>44693</v>
      </c>
      <c r="AK225" s="1" t="s">
        <v>0</v>
      </c>
      <c r="AL225" s="1" t="s">
        <v>363</v>
      </c>
      <c r="AM225" s="1" t="s">
        <v>801</v>
      </c>
      <c r="AN225" s="5">
        <v>44704.443749999999</v>
      </c>
      <c r="AO225" s="1" t="s">
        <v>976</v>
      </c>
      <c r="AP225" s="1"/>
      <c r="AQ225" s="1" t="s">
        <v>639</v>
      </c>
      <c r="AR225" s="1" t="s">
        <v>27</v>
      </c>
      <c r="AS225" t="s">
        <v>639</v>
      </c>
      <c r="AT225" s="1" t="s">
        <v>27</v>
      </c>
      <c r="AU225" t="s">
        <v>639</v>
      </c>
      <c r="AV225">
        <v>60</v>
      </c>
      <c r="AW225" t="s">
        <v>932</v>
      </c>
      <c r="AX225">
        <v>10</v>
      </c>
      <c r="AY225" t="s">
        <v>639</v>
      </c>
      <c r="AZ225" s="1" t="s">
        <v>27</v>
      </c>
      <c r="BA225" t="s">
        <v>639</v>
      </c>
      <c r="BB225" s="1" t="s">
        <v>27</v>
      </c>
      <c r="BC225" t="s">
        <v>639</v>
      </c>
      <c r="BF225" t="s">
        <v>1077</v>
      </c>
      <c r="BG225" s="1" t="s">
        <v>801</v>
      </c>
      <c r="BH225" s="5">
        <v>44726.970833333333</v>
      </c>
      <c r="BI225" s="1" t="s">
        <v>49</v>
      </c>
      <c r="BJ225" s="5">
        <v>44726.270833333336</v>
      </c>
      <c r="BK225" s="22">
        <f>COUNTIF(Reporte_Consolidación_2022___Copy[[#This Row],[Estado llamada]],"Realizada")</f>
        <v>1</v>
      </c>
      <c r="BL225" s="22">
        <f>COUNTIF(Reporte_Consolidación_2022___Copy[[#This Row],[Estado RID]],"Realizada")</f>
        <v>1</v>
      </c>
      <c r="BM225" s="22">
        <f>COUNTIF(Reporte_Consolidación_2022___Copy[[#This Row],[Estado Encuesta Directivos]],"Realizada")</f>
        <v>1</v>
      </c>
      <c r="BN225" s="22">
        <f>COUNTIF(Reporte_Consolidación_2022___Copy[[#This Row],[Estado PPT Programa Directivos]],"Realizada")</f>
        <v>1</v>
      </c>
      <c r="BO225" s="22">
        <f>COUNTIF(Reporte_Consolidación_2022___Copy[[#This Row],[Estado PPT Programa Docentes]],"Realizada")</f>
        <v>1</v>
      </c>
      <c r="BP225" s="22">
        <f>COUNTIF(Reporte_Consolidación_2022___Copy[[#This Row],[Estado Encuesta Docentes]],"Realizada")</f>
        <v>1</v>
      </c>
      <c r="BQ225" s="22">
        <f>COUNTIF(Reporte_Consolidación_2022___Copy[[#This Row],[Estado Taller PC Docentes]],"Realizada")</f>
        <v>1</v>
      </c>
      <c r="BR225" s="22">
        <f>COUNTIF(Reporte_Consolidación_2022___Copy[[#This Row],[Estado Encuesta Estudiantes]],"Realizada")</f>
        <v>1</v>
      </c>
      <c r="BS225" s="22">
        <f>COUNTIF(Reporte_Consolidación_2022___Copy[[#This Row],[Estado Infraestructura]],"Realizada")</f>
        <v>1</v>
      </c>
      <c r="BT225" s="22">
        <f>COUNTIF(Reporte_Consolidación_2022___Copy[[#This Row],[Estado Entrevista Líder Área Informática]],"Realizada")</f>
        <v>1</v>
      </c>
      <c r="BU225" s="22">
        <f>IF(Reporte_Consolidación_2022___Copy[[#This Row],[Estado Obs Aula]]="Realizada",1,IF(Reporte_Consolidación_2022___Copy[[#This Row],[Estado Obs Aula]]="NO aplica fichas",1,0))</f>
        <v>1</v>
      </c>
      <c r="BV225" s="22">
        <f>COUNTIF(Reporte_Consolidación_2022___Copy[[#This Row],[Estado Recolección Documental]],"Realizada")</f>
        <v>1</v>
      </c>
      <c r="BX225" s="7">
        <f>COUNTIF(Reporte_Consolidación_2022___Copy[[#This Row],[Nombre Coordinadora]:[Estado Recolección Documental]],"Realizada")</f>
        <v>11</v>
      </c>
      <c r="BY225" s="9">
        <f t="shared" si="3"/>
        <v>0.91666666666666663</v>
      </c>
      <c r="BZ225" s="7">
        <f>IF(Reporte_Consolidación_2022___Copy[[#This Row],[Fecha Visita Día 1]]&gt;=DATE(2022,6,22),1,IF(Reporte_Consolidación_2022___Copy[[#This Row],[Fecha Visita Día 1]]="",2,0))</f>
        <v>0</v>
      </c>
      <c r="CA225" s="7">
        <f>IF(Reporte_Consolidación_2022___Copy[[#This Row],[Fecha Visita Día 2]]&gt;=DATE(2022,6,22),1,IF(Reporte_Consolidación_2022___Copy[[#This Row],[Fecha Visita Día 2]]="",2,0))</f>
        <v>0</v>
      </c>
    </row>
    <row r="226" spans="1:79" x14ac:dyDescent="0.2">
      <c r="A226" s="1" t="s">
        <v>681</v>
      </c>
      <c r="B226" s="1" t="s">
        <v>49</v>
      </c>
      <c r="C226" s="1" t="s">
        <v>552</v>
      </c>
      <c r="D226" s="1" t="s">
        <v>40</v>
      </c>
      <c r="E226" s="1" t="s">
        <v>41</v>
      </c>
      <c r="F226" s="1" t="s">
        <v>46</v>
      </c>
      <c r="G226" s="6">
        <v>154001001628</v>
      </c>
      <c r="H226">
        <v>225</v>
      </c>
      <c r="I226" s="4">
        <v>44662</v>
      </c>
      <c r="J226" s="5">
        <v>0.58333333333333326</v>
      </c>
      <c r="K226" s="1" t="s">
        <v>0</v>
      </c>
      <c r="L226" s="1" t="s">
        <v>553</v>
      </c>
      <c r="M226" s="4">
        <v>44684</v>
      </c>
      <c r="N226" s="4">
        <v>44692</v>
      </c>
      <c r="O226" s="1"/>
      <c r="P226" s="4">
        <v>44684</v>
      </c>
      <c r="Q226" s="1" t="s">
        <v>0</v>
      </c>
      <c r="R226" s="4">
        <v>44685</v>
      </c>
      <c r="S226" s="1" t="s">
        <v>0</v>
      </c>
      <c r="T226" s="4">
        <v>44692</v>
      </c>
      <c r="U226" s="1" t="s">
        <v>0</v>
      </c>
      <c r="V226" s="4">
        <v>44692</v>
      </c>
      <c r="W226" s="1" t="s">
        <v>0</v>
      </c>
      <c r="X226" s="4">
        <v>44692</v>
      </c>
      <c r="Y226" s="1" t="s">
        <v>0</v>
      </c>
      <c r="Z226" s="4">
        <v>44692</v>
      </c>
      <c r="AA226" s="1" t="s">
        <v>0</v>
      </c>
      <c r="AB226" s="4">
        <v>44690</v>
      </c>
      <c r="AC226" s="1" t="s">
        <v>0</v>
      </c>
      <c r="AD226" s="4">
        <v>44684</v>
      </c>
      <c r="AE226" s="1" t="s">
        <v>0</v>
      </c>
      <c r="AF226" s="4">
        <v>44684</v>
      </c>
      <c r="AG226" s="1" t="s">
        <v>0</v>
      </c>
      <c r="AH226" s="4"/>
      <c r="AI226" s="1" t="s">
        <v>654</v>
      </c>
      <c r="AJ226" s="4">
        <v>44692</v>
      </c>
      <c r="AK226" s="1" t="s">
        <v>0</v>
      </c>
      <c r="AL226" s="1" t="s">
        <v>363</v>
      </c>
      <c r="AM226" s="1" t="s">
        <v>554</v>
      </c>
      <c r="AN226" s="5">
        <v>44721.499305555553</v>
      </c>
      <c r="AO226" s="1" t="s">
        <v>555</v>
      </c>
      <c r="AP226" s="1"/>
      <c r="AQ226" s="1" t="s">
        <v>639</v>
      </c>
      <c r="AR226" s="1" t="s">
        <v>27</v>
      </c>
      <c r="AS226" t="s">
        <v>639</v>
      </c>
      <c r="AT226" s="1" t="s">
        <v>27</v>
      </c>
      <c r="AU226" t="s">
        <v>639</v>
      </c>
      <c r="AV226">
        <v>156</v>
      </c>
      <c r="AW226" t="s">
        <v>639</v>
      </c>
      <c r="AX226">
        <v>15</v>
      </c>
      <c r="AY226" t="s">
        <v>639</v>
      </c>
      <c r="AZ226" s="1" t="s">
        <v>27</v>
      </c>
      <c r="BA226" t="s">
        <v>639</v>
      </c>
      <c r="BB226" s="1" t="s">
        <v>27</v>
      </c>
      <c r="BC226" t="s">
        <v>639</v>
      </c>
      <c r="BG226" s="1" t="s">
        <v>801</v>
      </c>
      <c r="BH226" s="5">
        <v>44726.840277777781</v>
      </c>
      <c r="BI226" s="1" t="s">
        <v>49</v>
      </c>
      <c r="BJ226" s="5">
        <v>44698.861111111109</v>
      </c>
      <c r="BK226" s="22">
        <f>COUNTIF(Reporte_Consolidación_2022___Copy[[#This Row],[Estado llamada]],"Realizada")</f>
        <v>1</v>
      </c>
      <c r="BL226" s="22">
        <f>COUNTIF(Reporte_Consolidación_2022___Copy[[#This Row],[Estado RID]],"Realizada")</f>
        <v>1</v>
      </c>
      <c r="BM226" s="22">
        <f>COUNTIF(Reporte_Consolidación_2022___Copy[[#This Row],[Estado Encuesta Directivos]],"Realizada")</f>
        <v>1</v>
      </c>
      <c r="BN226" s="22">
        <f>COUNTIF(Reporte_Consolidación_2022___Copy[[#This Row],[Estado PPT Programa Directivos]],"Realizada")</f>
        <v>1</v>
      </c>
      <c r="BO226" s="22">
        <f>COUNTIF(Reporte_Consolidación_2022___Copy[[#This Row],[Estado PPT Programa Docentes]],"Realizada")</f>
        <v>1</v>
      </c>
      <c r="BP226" s="22">
        <f>COUNTIF(Reporte_Consolidación_2022___Copy[[#This Row],[Estado Encuesta Docentes]],"Realizada")</f>
        <v>1</v>
      </c>
      <c r="BQ226" s="22">
        <f>COUNTIF(Reporte_Consolidación_2022___Copy[[#This Row],[Estado Taller PC Docentes]],"Realizada")</f>
        <v>1</v>
      </c>
      <c r="BR226" s="22">
        <f>COUNTIF(Reporte_Consolidación_2022___Copy[[#This Row],[Estado Encuesta Estudiantes]],"Realizada")</f>
        <v>1</v>
      </c>
      <c r="BS226" s="22">
        <f>COUNTIF(Reporte_Consolidación_2022___Copy[[#This Row],[Estado Infraestructura]],"Realizada")</f>
        <v>1</v>
      </c>
      <c r="BT226" s="22">
        <f>COUNTIF(Reporte_Consolidación_2022___Copy[[#This Row],[Estado Entrevista Líder Área Informática]],"Realizada")</f>
        <v>1</v>
      </c>
      <c r="BU226" s="22">
        <f>IF(Reporte_Consolidación_2022___Copy[[#This Row],[Estado Obs Aula]]="Realizada",1,IF(Reporte_Consolidación_2022___Copy[[#This Row],[Estado Obs Aula]]="NO aplica fichas",1,0))</f>
        <v>1</v>
      </c>
      <c r="BV226" s="22">
        <f>COUNTIF(Reporte_Consolidación_2022___Copy[[#This Row],[Estado Recolección Documental]],"Realizada")</f>
        <v>1</v>
      </c>
      <c r="BX226" s="7">
        <f>COUNTIF(Reporte_Consolidación_2022___Copy[[#This Row],[Nombre Coordinadora]:[Estado Recolección Documental]],"Realizada")</f>
        <v>11</v>
      </c>
      <c r="BY226" s="9">
        <f t="shared" si="3"/>
        <v>0.91666666666666663</v>
      </c>
      <c r="BZ226" s="7">
        <f>IF(Reporte_Consolidación_2022___Copy[[#This Row],[Fecha Visita Día 1]]&gt;=DATE(2022,6,22),1,IF(Reporte_Consolidación_2022___Copy[[#This Row],[Fecha Visita Día 1]]="",2,0))</f>
        <v>0</v>
      </c>
      <c r="CA226" s="7">
        <f>IF(Reporte_Consolidación_2022___Copy[[#This Row],[Fecha Visita Día 2]]&gt;=DATE(2022,6,22),1,IF(Reporte_Consolidación_2022___Copy[[#This Row],[Fecha Visita Día 2]]="",2,0))</f>
        <v>0</v>
      </c>
    </row>
    <row r="227" spans="1:79" x14ac:dyDescent="0.2">
      <c r="A227" s="1" t="s">
        <v>681</v>
      </c>
      <c r="B227" s="1" t="s">
        <v>49</v>
      </c>
      <c r="C227" s="1" t="s">
        <v>552</v>
      </c>
      <c r="D227" s="1" t="s">
        <v>40</v>
      </c>
      <c r="E227" s="1" t="s">
        <v>41</v>
      </c>
      <c r="F227" s="1" t="s">
        <v>43</v>
      </c>
      <c r="G227" s="6">
        <v>154001009467</v>
      </c>
      <c r="H227">
        <v>226</v>
      </c>
      <c r="I227" s="4">
        <v>44660</v>
      </c>
      <c r="J227" s="5">
        <v>0.42708333333333326</v>
      </c>
      <c r="K227" s="1" t="s">
        <v>0</v>
      </c>
      <c r="L227" s="1" t="s">
        <v>556</v>
      </c>
      <c r="M227" s="4">
        <v>44672</v>
      </c>
      <c r="N227" s="4">
        <v>44673</v>
      </c>
      <c r="O227" s="1"/>
      <c r="P227" s="4">
        <v>44672</v>
      </c>
      <c r="Q227" s="1" t="s">
        <v>0</v>
      </c>
      <c r="R227" s="4">
        <v>44672</v>
      </c>
      <c r="S227" s="1" t="s">
        <v>0</v>
      </c>
      <c r="T227" s="4">
        <v>44672</v>
      </c>
      <c r="U227" s="1" t="s">
        <v>0</v>
      </c>
      <c r="V227" s="4">
        <v>44673</v>
      </c>
      <c r="W227" s="1" t="s">
        <v>0</v>
      </c>
      <c r="X227" s="4">
        <v>44673</v>
      </c>
      <c r="Y227" s="1" t="s">
        <v>0</v>
      </c>
      <c r="Z227" s="4">
        <v>44673</v>
      </c>
      <c r="AA227" s="1" t="s">
        <v>0</v>
      </c>
      <c r="AB227" s="4">
        <v>44672</v>
      </c>
      <c r="AC227" s="1" t="s">
        <v>0</v>
      </c>
      <c r="AD227" s="4">
        <v>44672</v>
      </c>
      <c r="AE227" s="1" t="s">
        <v>0</v>
      </c>
      <c r="AF227" s="4">
        <v>44672</v>
      </c>
      <c r="AG227" s="1" t="s">
        <v>0</v>
      </c>
      <c r="AH227" s="4"/>
      <c r="AI227" s="1" t="s">
        <v>654</v>
      </c>
      <c r="AJ227" s="4">
        <v>44672</v>
      </c>
      <c r="AK227" s="1" t="s">
        <v>0</v>
      </c>
      <c r="AL227" s="1" t="s">
        <v>363</v>
      </c>
      <c r="AM227" s="1" t="s">
        <v>554</v>
      </c>
      <c r="AN227" s="5">
        <v>44691.77847222222</v>
      </c>
      <c r="AO227" s="1" t="s">
        <v>557</v>
      </c>
      <c r="AP227" s="1"/>
      <c r="AQ227" s="1" t="s">
        <v>639</v>
      </c>
      <c r="AR227" s="1" t="s">
        <v>27</v>
      </c>
      <c r="AS227" t="s">
        <v>639</v>
      </c>
      <c r="AT227" s="1" t="s">
        <v>27</v>
      </c>
      <c r="AU227" t="s">
        <v>639</v>
      </c>
      <c r="AV227">
        <v>79</v>
      </c>
      <c r="AW227" t="s">
        <v>639</v>
      </c>
      <c r="AX227">
        <v>31</v>
      </c>
      <c r="AY227" t="s">
        <v>639</v>
      </c>
      <c r="AZ227" s="1" t="s">
        <v>27</v>
      </c>
      <c r="BA227" t="s">
        <v>639</v>
      </c>
      <c r="BB227" s="1" t="s">
        <v>27</v>
      </c>
      <c r="BC227" t="s">
        <v>639</v>
      </c>
      <c r="BG227" s="1" t="s">
        <v>554</v>
      </c>
      <c r="BH227" s="5">
        <v>44721.637499999997</v>
      </c>
      <c r="BI227" s="1" t="s">
        <v>49</v>
      </c>
      <c r="BJ227" s="5">
        <v>44723.413888888892</v>
      </c>
      <c r="BK227" s="22">
        <f>COUNTIF(Reporte_Consolidación_2022___Copy[[#This Row],[Estado llamada]],"Realizada")</f>
        <v>1</v>
      </c>
      <c r="BL227" s="22">
        <f>COUNTIF(Reporte_Consolidación_2022___Copy[[#This Row],[Estado RID]],"Realizada")</f>
        <v>1</v>
      </c>
      <c r="BM227" s="22">
        <f>COUNTIF(Reporte_Consolidación_2022___Copy[[#This Row],[Estado Encuesta Directivos]],"Realizada")</f>
        <v>1</v>
      </c>
      <c r="BN227" s="22">
        <f>COUNTIF(Reporte_Consolidación_2022___Copy[[#This Row],[Estado PPT Programa Directivos]],"Realizada")</f>
        <v>1</v>
      </c>
      <c r="BO227" s="22">
        <f>COUNTIF(Reporte_Consolidación_2022___Copy[[#This Row],[Estado PPT Programa Docentes]],"Realizada")</f>
        <v>1</v>
      </c>
      <c r="BP227" s="22">
        <f>COUNTIF(Reporte_Consolidación_2022___Copy[[#This Row],[Estado Encuesta Docentes]],"Realizada")</f>
        <v>1</v>
      </c>
      <c r="BQ227" s="22">
        <f>COUNTIF(Reporte_Consolidación_2022___Copy[[#This Row],[Estado Taller PC Docentes]],"Realizada")</f>
        <v>1</v>
      </c>
      <c r="BR227" s="22">
        <f>COUNTIF(Reporte_Consolidación_2022___Copy[[#This Row],[Estado Encuesta Estudiantes]],"Realizada")</f>
        <v>1</v>
      </c>
      <c r="BS227" s="22">
        <f>COUNTIF(Reporte_Consolidación_2022___Copy[[#This Row],[Estado Infraestructura]],"Realizada")</f>
        <v>1</v>
      </c>
      <c r="BT227" s="22">
        <f>COUNTIF(Reporte_Consolidación_2022___Copy[[#This Row],[Estado Entrevista Líder Área Informática]],"Realizada")</f>
        <v>1</v>
      </c>
      <c r="BU227" s="22">
        <f>IF(Reporte_Consolidación_2022___Copy[[#This Row],[Estado Obs Aula]]="Realizada",1,IF(Reporte_Consolidación_2022___Copy[[#This Row],[Estado Obs Aula]]="NO aplica fichas",1,0))</f>
        <v>1</v>
      </c>
      <c r="BV227" s="22">
        <f>COUNTIF(Reporte_Consolidación_2022___Copy[[#This Row],[Estado Recolección Documental]],"Realizada")</f>
        <v>1</v>
      </c>
      <c r="BX227" s="7">
        <f>COUNTIF(Reporte_Consolidación_2022___Copy[[#This Row],[Nombre Coordinadora]:[Estado Recolección Documental]],"Realizada")</f>
        <v>11</v>
      </c>
      <c r="BY227" s="9">
        <f t="shared" si="3"/>
        <v>0.91666666666666663</v>
      </c>
      <c r="BZ227" s="7">
        <f>IF(Reporte_Consolidación_2022___Copy[[#This Row],[Fecha Visita Día 1]]&gt;=DATE(2022,6,22),1,IF(Reporte_Consolidación_2022___Copy[[#This Row],[Fecha Visita Día 1]]="",2,0))</f>
        <v>0</v>
      </c>
      <c r="CA227" s="7">
        <f>IF(Reporte_Consolidación_2022___Copy[[#This Row],[Fecha Visita Día 2]]&gt;=DATE(2022,6,22),1,IF(Reporte_Consolidación_2022___Copy[[#This Row],[Fecha Visita Día 2]]="",2,0))</f>
        <v>0</v>
      </c>
    </row>
    <row r="228" spans="1:79" x14ac:dyDescent="0.2">
      <c r="A228" s="1" t="s">
        <v>681</v>
      </c>
      <c r="B228" s="1" t="s">
        <v>49</v>
      </c>
      <c r="C228" s="1" t="s">
        <v>552</v>
      </c>
      <c r="D228" s="1" t="s">
        <v>40</v>
      </c>
      <c r="E228" s="1" t="s">
        <v>41</v>
      </c>
      <c r="F228" s="1" t="s">
        <v>558</v>
      </c>
      <c r="G228" s="6">
        <v>254001003196</v>
      </c>
      <c r="H228">
        <v>227</v>
      </c>
      <c r="I228" s="4">
        <v>44662</v>
      </c>
      <c r="J228" s="5">
        <v>0.60416666666666674</v>
      </c>
      <c r="K228" s="1" t="s">
        <v>0</v>
      </c>
      <c r="L228" s="1" t="s">
        <v>559</v>
      </c>
      <c r="M228" s="4">
        <v>44677</v>
      </c>
      <c r="N228" s="4">
        <v>44677</v>
      </c>
      <c r="O228" s="1"/>
      <c r="P228" s="4">
        <v>44677</v>
      </c>
      <c r="Q228" s="1" t="s">
        <v>0</v>
      </c>
      <c r="R228" s="4">
        <v>44678</v>
      </c>
      <c r="S228" s="1" t="s">
        <v>0</v>
      </c>
      <c r="T228" s="4">
        <v>44677</v>
      </c>
      <c r="U228" s="1" t="s">
        <v>0</v>
      </c>
      <c r="V228" s="4">
        <v>44677</v>
      </c>
      <c r="W228" s="1" t="s">
        <v>0</v>
      </c>
      <c r="X228" s="4">
        <v>44677</v>
      </c>
      <c r="Y228" s="1" t="s">
        <v>0</v>
      </c>
      <c r="Z228" s="4">
        <v>44677</v>
      </c>
      <c r="AA228" s="1" t="s">
        <v>0</v>
      </c>
      <c r="AB228" s="4">
        <v>44677</v>
      </c>
      <c r="AC228" s="1" t="s">
        <v>0</v>
      </c>
      <c r="AD228" s="4">
        <v>44677</v>
      </c>
      <c r="AE228" s="1" t="s">
        <v>0</v>
      </c>
      <c r="AF228" s="4">
        <v>44677</v>
      </c>
      <c r="AG228" s="1" t="s">
        <v>0</v>
      </c>
      <c r="AH228" s="4"/>
      <c r="AI228" s="1" t="s">
        <v>654</v>
      </c>
      <c r="AJ228" s="4">
        <v>44677</v>
      </c>
      <c r="AK228" s="1" t="s">
        <v>0</v>
      </c>
      <c r="AL228" s="1" t="s">
        <v>363</v>
      </c>
      <c r="AM228" s="1" t="s">
        <v>554</v>
      </c>
      <c r="AN228" s="5">
        <v>44691.455555555556</v>
      </c>
      <c r="AO228" s="1" t="s">
        <v>560</v>
      </c>
      <c r="AP228" s="1"/>
      <c r="AQ228" s="1" t="s">
        <v>639</v>
      </c>
      <c r="AR228" s="1" t="s">
        <v>27</v>
      </c>
      <c r="AS228" t="s">
        <v>639</v>
      </c>
      <c r="AT228" s="1" t="s">
        <v>27</v>
      </c>
      <c r="AU228" t="s">
        <v>639</v>
      </c>
      <c r="AV228">
        <v>55</v>
      </c>
      <c r="AW228" t="s">
        <v>639</v>
      </c>
      <c r="AX228">
        <v>8</v>
      </c>
      <c r="AY228" t="s">
        <v>639</v>
      </c>
      <c r="AZ228" s="1" t="s">
        <v>27</v>
      </c>
      <c r="BA228" t="s">
        <v>639</v>
      </c>
      <c r="BB228" s="1" t="s">
        <v>27</v>
      </c>
      <c r="BC228" t="s">
        <v>639</v>
      </c>
      <c r="BG228" s="1" t="s">
        <v>554</v>
      </c>
      <c r="BH228" s="5">
        <v>44721.637499999997</v>
      </c>
      <c r="BI228" s="1" t="s">
        <v>49</v>
      </c>
      <c r="BJ228" s="5">
        <v>44723.413888888892</v>
      </c>
      <c r="BK228" s="22">
        <f>COUNTIF(Reporte_Consolidación_2022___Copy[[#This Row],[Estado llamada]],"Realizada")</f>
        <v>1</v>
      </c>
      <c r="BL228" s="22">
        <f>COUNTIF(Reporte_Consolidación_2022___Copy[[#This Row],[Estado RID]],"Realizada")</f>
        <v>1</v>
      </c>
      <c r="BM228" s="22">
        <f>COUNTIF(Reporte_Consolidación_2022___Copy[[#This Row],[Estado Encuesta Directivos]],"Realizada")</f>
        <v>1</v>
      </c>
      <c r="BN228" s="22">
        <f>COUNTIF(Reporte_Consolidación_2022___Copy[[#This Row],[Estado PPT Programa Directivos]],"Realizada")</f>
        <v>1</v>
      </c>
      <c r="BO228" s="22">
        <f>COUNTIF(Reporte_Consolidación_2022___Copy[[#This Row],[Estado PPT Programa Docentes]],"Realizada")</f>
        <v>1</v>
      </c>
      <c r="BP228" s="22">
        <f>COUNTIF(Reporte_Consolidación_2022___Copy[[#This Row],[Estado Encuesta Docentes]],"Realizada")</f>
        <v>1</v>
      </c>
      <c r="BQ228" s="22">
        <f>COUNTIF(Reporte_Consolidación_2022___Copy[[#This Row],[Estado Taller PC Docentes]],"Realizada")</f>
        <v>1</v>
      </c>
      <c r="BR228" s="22">
        <f>COUNTIF(Reporte_Consolidación_2022___Copy[[#This Row],[Estado Encuesta Estudiantes]],"Realizada")</f>
        <v>1</v>
      </c>
      <c r="BS228" s="22">
        <f>COUNTIF(Reporte_Consolidación_2022___Copy[[#This Row],[Estado Infraestructura]],"Realizada")</f>
        <v>1</v>
      </c>
      <c r="BT228" s="22">
        <f>COUNTIF(Reporte_Consolidación_2022___Copy[[#This Row],[Estado Entrevista Líder Área Informática]],"Realizada")</f>
        <v>1</v>
      </c>
      <c r="BU228" s="22">
        <f>IF(Reporte_Consolidación_2022___Copy[[#This Row],[Estado Obs Aula]]="Realizada",1,IF(Reporte_Consolidación_2022___Copy[[#This Row],[Estado Obs Aula]]="NO aplica fichas",1,0))</f>
        <v>1</v>
      </c>
      <c r="BV228" s="22">
        <f>COUNTIF(Reporte_Consolidación_2022___Copy[[#This Row],[Estado Recolección Documental]],"Realizada")</f>
        <v>1</v>
      </c>
      <c r="BX228" s="7">
        <f>COUNTIF(Reporte_Consolidación_2022___Copy[[#This Row],[Nombre Coordinadora]:[Estado Recolección Documental]],"Realizada")</f>
        <v>11</v>
      </c>
      <c r="BY228" s="9">
        <f t="shared" si="3"/>
        <v>0.91666666666666663</v>
      </c>
      <c r="BZ228" s="7">
        <f>IF(Reporte_Consolidación_2022___Copy[[#This Row],[Fecha Visita Día 1]]&gt;=DATE(2022,6,22),1,IF(Reporte_Consolidación_2022___Copy[[#This Row],[Fecha Visita Día 1]]="",2,0))</f>
        <v>0</v>
      </c>
      <c r="CA228" s="7">
        <f>IF(Reporte_Consolidación_2022___Copy[[#This Row],[Fecha Visita Día 2]]&gt;=DATE(2022,6,22),1,IF(Reporte_Consolidación_2022___Copy[[#This Row],[Fecha Visita Día 2]]="",2,0))</f>
        <v>0</v>
      </c>
    </row>
    <row r="229" spans="1:79" x14ac:dyDescent="0.2">
      <c r="A229" s="1" t="s">
        <v>681</v>
      </c>
      <c r="B229" s="1" t="s">
        <v>49</v>
      </c>
      <c r="C229" s="1" t="s">
        <v>552</v>
      </c>
      <c r="D229" s="1" t="s">
        <v>40</v>
      </c>
      <c r="E229" s="1" t="s">
        <v>41</v>
      </c>
      <c r="F229" s="1" t="s">
        <v>561</v>
      </c>
      <c r="G229" s="6">
        <v>254001004087</v>
      </c>
      <c r="H229">
        <v>228</v>
      </c>
      <c r="I229" s="4">
        <v>44660</v>
      </c>
      <c r="J229" s="5">
        <v>0.45138888888888884</v>
      </c>
      <c r="K229" s="1" t="s">
        <v>0</v>
      </c>
      <c r="L229" s="1" t="s">
        <v>556</v>
      </c>
      <c r="M229" s="4">
        <v>44676</v>
      </c>
      <c r="N229" s="4">
        <v>44676</v>
      </c>
      <c r="O229" s="1"/>
      <c r="P229" s="4">
        <v>44676</v>
      </c>
      <c r="Q229" s="1" t="s">
        <v>0</v>
      </c>
      <c r="R229" s="4">
        <v>44672</v>
      </c>
      <c r="S229" s="1" t="s">
        <v>0</v>
      </c>
      <c r="T229" s="4">
        <v>44676</v>
      </c>
      <c r="U229" s="1" t="s">
        <v>0</v>
      </c>
      <c r="V229" s="4">
        <v>44676</v>
      </c>
      <c r="W229" s="1" t="s">
        <v>0</v>
      </c>
      <c r="X229" s="4">
        <v>44678</v>
      </c>
      <c r="Y229" s="1" t="s">
        <v>0</v>
      </c>
      <c r="Z229" s="4">
        <v>44676</v>
      </c>
      <c r="AA229" s="1" t="s">
        <v>0</v>
      </c>
      <c r="AB229" s="4">
        <v>44676</v>
      </c>
      <c r="AC229" s="1" t="s">
        <v>0</v>
      </c>
      <c r="AD229" s="4">
        <v>44676</v>
      </c>
      <c r="AE229" s="1" t="s">
        <v>0</v>
      </c>
      <c r="AF229" s="4">
        <v>44676</v>
      </c>
      <c r="AG229" s="1" t="s">
        <v>0</v>
      </c>
      <c r="AH229" s="4"/>
      <c r="AI229" s="1" t="s">
        <v>654</v>
      </c>
      <c r="AJ229" s="4">
        <v>44676</v>
      </c>
      <c r="AK229" s="1" t="s">
        <v>0</v>
      </c>
      <c r="AL229" s="1" t="s">
        <v>363</v>
      </c>
      <c r="AM229" s="1" t="s">
        <v>801</v>
      </c>
      <c r="AN229" s="5">
        <v>44707.894444444442</v>
      </c>
      <c r="AO229" s="1" t="s">
        <v>562</v>
      </c>
      <c r="AP229" s="1"/>
      <c r="AQ229" s="1" t="s">
        <v>639</v>
      </c>
      <c r="AR229" s="1" t="s">
        <v>27</v>
      </c>
      <c r="AS229" t="s">
        <v>639</v>
      </c>
      <c r="AT229" s="1" t="s">
        <v>27</v>
      </c>
      <c r="AU229" t="s">
        <v>639</v>
      </c>
      <c r="AV229">
        <v>51</v>
      </c>
      <c r="AW229" t="s">
        <v>639</v>
      </c>
      <c r="AX229">
        <v>17</v>
      </c>
      <c r="AY229" t="s">
        <v>639</v>
      </c>
      <c r="AZ229" s="1" t="s">
        <v>27</v>
      </c>
      <c r="BA229" t="s">
        <v>639</v>
      </c>
      <c r="BB229" s="1" t="s">
        <v>27</v>
      </c>
      <c r="BC229" t="s">
        <v>639</v>
      </c>
      <c r="BG229" s="1" t="s">
        <v>554</v>
      </c>
      <c r="BH229" s="5">
        <v>44721.637499999997</v>
      </c>
      <c r="BI229" s="1" t="s">
        <v>49</v>
      </c>
      <c r="BJ229" s="5">
        <v>44723.413888888892</v>
      </c>
      <c r="BK229" s="22">
        <f>COUNTIF(Reporte_Consolidación_2022___Copy[[#This Row],[Estado llamada]],"Realizada")</f>
        <v>1</v>
      </c>
      <c r="BL229" s="22">
        <f>COUNTIF(Reporte_Consolidación_2022___Copy[[#This Row],[Estado RID]],"Realizada")</f>
        <v>1</v>
      </c>
      <c r="BM229" s="22">
        <f>COUNTIF(Reporte_Consolidación_2022___Copy[[#This Row],[Estado Encuesta Directivos]],"Realizada")</f>
        <v>1</v>
      </c>
      <c r="BN229" s="22">
        <f>COUNTIF(Reporte_Consolidación_2022___Copy[[#This Row],[Estado PPT Programa Directivos]],"Realizada")</f>
        <v>1</v>
      </c>
      <c r="BO229" s="22">
        <f>COUNTIF(Reporte_Consolidación_2022___Copy[[#This Row],[Estado PPT Programa Docentes]],"Realizada")</f>
        <v>1</v>
      </c>
      <c r="BP229" s="22">
        <f>COUNTIF(Reporte_Consolidación_2022___Copy[[#This Row],[Estado Encuesta Docentes]],"Realizada")</f>
        <v>1</v>
      </c>
      <c r="BQ229" s="22">
        <f>COUNTIF(Reporte_Consolidación_2022___Copy[[#This Row],[Estado Taller PC Docentes]],"Realizada")</f>
        <v>1</v>
      </c>
      <c r="BR229" s="22">
        <f>COUNTIF(Reporte_Consolidación_2022___Copy[[#This Row],[Estado Encuesta Estudiantes]],"Realizada")</f>
        <v>1</v>
      </c>
      <c r="BS229" s="22">
        <f>COUNTIF(Reporte_Consolidación_2022___Copy[[#This Row],[Estado Infraestructura]],"Realizada")</f>
        <v>1</v>
      </c>
      <c r="BT229" s="22">
        <f>COUNTIF(Reporte_Consolidación_2022___Copy[[#This Row],[Estado Entrevista Líder Área Informática]],"Realizada")</f>
        <v>1</v>
      </c>
      <c r="BU229" s="22">
        <f>IF(Reporte_Consolidación_2022___Copy[[#This Row],[Estado Obs Aula]]="Realizada",1,IF(Reporte_Consolidación_2022___Copy[[#This Row],[Estado Obs Aula]]="NO aplica fichas",1,0))</f>
        <v>1</v>
      </c>
      <c r="BV229" s="22">
        <f>COUNTIF(Reporte_Consolidación_2022___Copy[[#This Row],[Estado Recolección Documental]],"Realizada")</f>
        <v>1</v>
      </c>
      <c r="BX229" s="7">
        <f>COUNTIF(Reporte_Consolidación_2022___Copy[[#This Row],[Nombre Coordinadora]:[Estado Recolección Documental]],"Realizada")</f>
        <v>11</v>
      </c>
      <c r="BY229" s="9">
        <f t="shared" si="3"/>
        <v>0.91666666666666663</v>
      </c>
      <c r="BZ229" s="7">
        <f>IF(Reporte_Consolidación_2022___Copy[[#This Row],[Fecha Visita Día 1]]&gt;=DATE(2022,6,22),1,IF(Reporte_Consolidación_2022___Copy[[#This Row],[Fecha Visita Día 1]]="",2,0))</f>
        <v>0</v>
      </c>
      <c r="CA229" s="7">
        <f>IF(Reporte_Consolidación_2022___Copy[[#This Row],[Fecha Visita Día 2]]&gt;=DATE(2022,6,22),1,IF(Reporte_Consolidación_2022___Copy[[#This Row],[Fecha Visita Día 2]]="",2,0))</f>
        <v>0</v>
      </c>
    </row>
    <row r="230" spans="1:79" x14ac:dyDescent="0.2">
      <c r="A230" s="1" t="s">
        <v>681</v>
      </c>
      <c r="B230" s="1" t="s">
        <v>49</v>
      </c>
      <c r="C230" s="1" t="s">
        <v>552</v>
      </c>
      <c r="D230" s="1" t="s">
        <v>40</v>
      </c>
      <c r="E230" s="1" t="s">
        <v>41</v>
      </c>
      <c r="F230" s="1" t="s">
        <v>563</v>
      </c>
      <c r="G230" s="6">
        <v>154001004333</v>
      </c>
      <c r="H230">
        <v>229</v>
      </c>
      <c r="I230" s="4">
        <v>44660</v>
      </c>
      <c r="J230" s="5">
        <v>0.45833333333333326</v>
      </c>
      <c r="K230" s="1" t="s">
        <v>0</v>
      </c>
      <c r="L230" s="1" t="s">
        <v>556</v>
      </c>
      <c r="M230" s="4">
        <v>44680</v>
      </c>
      <c r="N230" s="4">
        <v>44683</v>
      </c>
      <c r="O230" s="1"/>
      <c r="P230" s="4">
        <v>44680</v>
      </c>
      <c r="Q230" s="1" t="s">
        <v>0</v>
      </c>
      <c r="R230" s="4">
        <v>44680</v>
      </c>
      <c r="S230" s="1" t="s">
        <v>0</v>
      </c>
      <c r="T230" s="4">
        <v>44680</v>
      </c>
      <c r="U230" s="1" t="s">
        <v>0</v>
      </c>
      <c r="V230" s="4">
        <v>44683</v>
      </c>
      <c r="W230" s="1" t="s">
        <v>0</v>
      </c>
      <c r="X230" s="4">
        <v>44683</v>
      </c>
      <c r="Y230" s="1" t="s">
        <v>0</v>
      </c>
      <c r="Z230" s="4">
        <v>44683</v>
      </c>
      <c r="AA230" s="1" t="s">
        <v>0</v>
      </c>
      <c r="AB230" s="4">
        <v>44683</v>
      </c>
      <c r="AC230" s="1" t="s">
        <v>0</v>
      </c>
      <c r="AD230" s="4">
        <v>44683</v>
      </c>
      <c r="AE230" s="1" t="s">
        <v>0</v>
      </c>
      <c r="AF230" s="4">
        <v>44683</v>
      </c>
      <c r="AG230" s="1" t="s">
        <v>0</v>
      </c>
      <c r="AH230" s="4"/>
      <c r="AI230" s="1" t="s">
        <v>29</v>
      </c>
      <c r="AJ230" s="4">
        <v>44683</v>
      </c>
      <c r="AK230" s="1" t="s">
        <v>0</v>
      </c>
      <c r="AL230" s="1" t="s">
        <v>363</v>
      </c>
      <c r="AM230" s="1" t="s">
        <v>801</v>
      </c>
      <c r="AN230" s="5">
        <v>44707.894444444442</v>
      </c>
      <c r="AO230" s="1" t="s">
        <v>564</v>
      </c>
      <c r="AP230" s="1"/>
      <c r="AQ230" s="1" t="s">
        <v>639</v>
      </c>
      <c r="AR230" s="1" t="s">
        <v>27</v>
      </c>
      <c r="AS230" t="s">
        <v>639</v>
      </c>
      <c r="AT230" s="1" t="s">
        <v>27</v>
      </c>
      <c r="AU230" t="s">
        <v>639</v>
      </c>
      <c r="AV230">
        <v>65</v>
      </c>
      <c r="AW230" t="s">
        <v>639</v>
      </c>
      <c r="AX230">
        <v>20</v>
      </c>
      <c r="AY230" t="s">
        <v>639</v>
      </c>
      <c r="AZ230" s="1" t="s">
        <v>27</v>
      </c>
      <c r="BA230" t="s">
        <v>639</v>
      </c>
      <c r="BB230" s="1" t="s">
        <v>27</v>
      </c>
      <c r="BC230" t="s">
        <v>639</v>
      </c>
      <c r="BG230" s="1" t="s">
        <v>554</v>
      </c>
      <c r="BH230" s="5">
        <v>44721.637499999997</v>
      </c>
      <c r="BI230" s="1" t="s">
        <v>49</v>
      </c>
      <c r="BJ230" s="5">
        <v>44723.413888888892</v>
      </c>
      <c r="BK230" s="22">
        <f>COUNTIF(Reporte_Consolidación_2022___Copy[[#This Row],[Estado llamada]],"Realizada")</f>
        <v>1</v>
      </c>
      <c r="BL230" s="22">
        <f>COUNTIF(Reporte_Consolidación_2022___Copy[[#This Row],[Estado RID]],"Realizada")</f>
        <v>1</v>
      </c>
      <c r="BM230" s="22">
        <f>COUNTIF(Reporte_Consolidación_2022___Copy[[#This Row],[Estado Encuesta Directivos]],"Realizada")</f>
        <v>1</v>
      </c>
      <c r="BN230" s="22">
        <f>COUNTIF(Reporte_Consolidación_2022___Copy[[#This Row],[Estado PPT Programa Directivos]],"Realizada")</f>
        <v>1</v>
      </c>
      <c r="BO230" s="22">
        <f>COUNTIF(Reporte_Consolidación_2022___Copy[[#This Row],[Estado PPT Programa Docentes]],"Realizada")</f>
        <v>1</v>
      </c>
      <c r="BP230" s="22">
        <f>COUNTIF(Reporte_Consolidación_2022___Copy[[#This Row],[Estado Encuesta Docentes]],"Realizada")</f>
        <v>1</v>
      </c>
      <c r="BQ230" s="22">
        <f>COUNTIF(Reporte_Consolidación_2022___Copy[[#This Row],[Estado Taller PC Docentes]],"Realizada")</f>
        <v>1</v>
      </c>
      <c r="BR230" s="22">
        <f>COUNTIF(Reporte_Consolidación_2022___Copy[[#This Row],[Estado Encuesta Estudiantes]],"Realizada")</f>
        <v>1</v>
      </c>
      <c r="BS230" s="22">
        <f>COUNTIF(Reporte_Consolidación_2022___Copy[[#This Row],[Estado Infraestructura]],"Realizada")</f>
        <v>1</v>
      </c>
      <c r="BT230" s="22">
        <f>COUNTIF(Reporte_Consolidación_2022___Copy[[#This Row],[Estado Entrevista Líder Área Informática]],"Realizada")</f>
        <v>1</v>
      </c>
      <c r="BU230" s="22">
        <f>IF(Reporte_Consolidación_2022___Copy[[#This Row],[Estado Obs Aula]]="Realizada",1,IF(Reporte_Consolidación_2022___Copy[[#This Row],[Estado Obs Aula]]="NO aplica fichas",1,0))</f>
        <v>0</v>
      </c>
      <c r="BV230" s="22">
        <f>COUNTIF(Reporte_Consolidación_2022___Copy[[#This Row],[Estado Recolección Documental]],"Realizada")</f>
        <v>1</v>
      </c>
      <c r="BX230" s="7">
        <f>COUNTIF(Reporte_Consolidación_2022___Copy[[#This Row],[Nombre Coordinadora]:[Estado Recolección Documental]],"Realizada")</f>
        <v>11</v>
      </c>
      <c r="BY230" s="9">
        <f t="shared" si="3"/>
        <v>0.91666666666666663</v>
      </c>
      <c r="BZ230" s="7">
        <f>IF(Reporte_Consolidación_2022___Copy[[#This Row],[Fecha Visita Día 1]]&gt;=DATE(2022,6,22),1,IF(Reporte_Consolidación_2022___Copy[[#This Row],[Fecha Visita Día 1]]="",2,0))</f>
        <v>0</v>
      </c>
      <c r="CA230" s="7">
        <f>IF(Reporte_Consolidación_2022___Copy[[#This Row],[Fecha Visita Día 2]]&gt;=DATE(2022,6,22),1,IF(Reporte_Consolidación_2022___Copy[[#This Row],[Fecha Visita Día 2]]="",2,0))</f>
        <v>0</v>
      </c>
    </row>
    <row r="231" spans="1:79" x14ac:dyDescent="0.2">
      <c r="A231" s="1" t="s">
        <v>681</v>
      </c>
      <c r="B231" s="1" t="s">
        <v>49</v>
      </c>
      <c r="C231" s="1" t="s">
        <v>552</v>
      </c>
      <c r="D231" s="1" t="s">
        <v>40</v>
      </c>
      <c r="E231" s="1" t="s">
        <v>41</v>
      </c>
      <c r="F231" s="1" t="s">
        <v>565</v>
      </c>
      <c r="G231" s="6">
        <v>154001003426</v>
      </c>
      <c r="H231">
        <v>230</v>
      </c>
      <c r="I231" s="4">
        <v>44660</v>
      </c>
      <c r="J231" s="5">
        <v>0.47916666666666674</v>
      </c>
      <c r="K231" s="1" t="s">
        <v>0</v>
      </c>
      <c r="L231" s="1" t="s">
        <v>556</v>
      </c>
      <c r="M231" s="4">
        <v>44678</v>
      </c>
      <c r="N231" s="4">
        <v>44679</v>
      </c>
      <c r="O231" s="1"/>
      <c r="P231" s="4">
        <v>44678</v>
      </c>
      <c r="Q231" s="1" t="s">
        <v>0</v>
      </c>
      <c r="R231" s="4">
        <v>44683</v>
      </c>
      <c r="S231" s="1" t="s">
        <v>0</v>
      </c>
      <c r="T231" s="4">
        <v>44678</v>
      </c>
      <c r="U231" s="1" t="s">
        <v>0</v>
      </c>
      <c r="V231" s="4">
        <v>44678</v>
      </c>
      <c r="W231" s="1" t="s">
        <v>0</v>
      </c>
      <c r="X231" s="4">
        <v>44708</v>
      </c>
      <c r="Y231" s="1" t="s">
        <v>0</v>
      </c>
      <c r="Z231" s="4">
        <v>44678</v>
      </c>
      <c r="AA231" s="1" t="s">
        <v>0</v>
      </c>
      <c r="AB231" s="4">
        <v>44679</v>
      </c>
      <c r="AC231" s="1" t="s">
        <v>0</v>
      </c>
      <c r="AD231" s="4">
        <v>44678</v>
      </c>
      <c r="AE231" s="1" t="s">
        <v>0</v>
      </c>
      <c r="AF231" s="4">
        <v>44678</v>
      </c>
      <c r="AG231" s="1" t="s">
        <v>0</v>
      </c>
      <c r="AH231" s="4"/>
      <c r="AI231" s="1" t="s">
        <v>654</v>
      </c>
      <c r="AJ231" s="4">
        <v>44708</v>
      </c>
      <c r="AK231" s="1" t="s">
        <v>0</v>
      </c>
      <c r="AL231" s="1" t="s">
        <v>363</v>
      </c>
      <c r="AM231" s="1" t="s">
        <v>554</v>
      </c>
      <c r="AN231" s="5">
        <v>44691.450694444444</v>
      </c>
      <c r="AO231" s="1" t="s">
        <v>566</v>
      </c>
      <c r="AP231" s="1"/>
      <c r="AQ231" s="1" t="s">
        <v>639</v>
      </c>
      <c r="AR231" s="1" t="s">
        <v>27</v>
      </c>
      <c r="AS231" t="s">
        <v>639</v>
      </c>
      <c r="AT231" s="1" t="s">
        <v>27</v>
      </c>
      <c r="AU231" t="s">
        <v>639</v>
      </c>
      <c r="AV231">
        <v>72</v>
      </c>
      <c r="AW231" t="s">
        <v>639</v>
      </c>
      <c r="AX231">
        <v>10</v>
      </c>
      <c r="AY231" t="s">
        <v>639</v>
      </c>
      <c r="AZ231" s="1" t="s">
        <v>27</v>
      </c>
      <c r="BA231" t="s">
        <v>639</v>
      </c>
      <c r="BB231" s="1" t="s">
        <v>27</v>
      </c>
      <c r="BC231" t="s">
        <v>639</v>
      </c>
      <c r="BG231" s="1" t="s">
        <v>554</v>
      </c>
      <c r="BH231" s="5">
        <v>44721.637499999997</v>
      </c>
      <c r="BI231" s="1" t="s">
        <v>49</v>
      </c>
      <c r="BJ231" s="5">
        <v>44723.413888888892</v>
      </c>
      <c r="BK231" s="22">
        <f>COUNTIF(Reporte_Consolidación_2022___Copy[[#This Row],[Estado llamada]],"Realizada")</f>
        <v>1</v>
      </c>
      <c r="BL231" s="22">
        <f>COUNTIF(Reporte_Consolidación_2022___Copy[[#This Row],[Estado RID]],"Realizada")</f>
        <v>1</v>
      </c>
      <c r="BM231" s="22">
        <f>COUNTIF(Reporte_Consolidación_2022___Copy[[#This Row],[Estado Encuesta Directivos]],"Realizada")</f>
        <v>1</v>
      </c>
      <c r="BN231" s="22">
        <f>COUNTIF(Reporte_Consolidación_2022___Copy[[#This Row],[Estado PPT Programa Directivos]],"Realizada")</f>
        <v>1</v>
      </c>
      <c r="BO231" s="22">
        <f>COUNTIF(Reporte_Consolidación_2022___Copy[[#This Row],[Estado PPT Programa Docentes]],"Realizada")</f>
        <v>1</v>
      </c>
      <c r="BP231" s="22">
        <f>COUNTIF(Reporte_Consolidación_2022___Copy[[#This Row],[Estado Encuesta Docentes]],"Realizada")</f>
        <v>1</v>
      </c>
      <c r="BQ231" s="22">
        <f>COUNTIF(Reporte_Consolidación_2022___Copy[[#This Row],[Estado Taller PC Docentes]],"Realizada")</f>
        <v>1</v>
      </c>
      <c r="BR231" s="22">
        <f>COUNTIF(Reporte_Consolidación_2022___Copy[[#This Row],[Estado Encuesta Estudiantes]],"Realizada")</f>
        <v>1</v>
      </c>
      <c r="BS231" s="22">
        <f>COUNTIF(Reporte_Consolidación_2022___Copy[[#This Row],[Estado Infraestructura]],"Realizada")</f>
        <v>1</v>
      </c>
      <c r="BT231" s="22">
        <f>COUNTIF(Reporte_Consolidación_2022___Copy[[#This Row],[Estado Entrevista Líder Área Informática]],"Realizada")</f>
        <v>1</v>
      </c>
      <c r="BU231" s="22">
        <f>IF(Reporte_Consolidación_2022___Copy[[#This Row],[Estado Obs Aula]]="Realizada",1,IF(Reporte_Consolidación_2022___Copy[[#This Row],[Estado Obs Aula]]="NO aplica fichas",1,0))</f>
        <v>1</v>
      </c>
      <c r="BV231" s="22">
        <f>COUNTIF(Reporte_Consolidación_2022___Copy[[#This Row],[Estado Recolección Documental]],"Realizada")</f>
        <v>1</v>
      </c>
      <c r="BX231" s="7">
        <f>COUNTIF(Reporte_Consolidación_2022___Copy[[#This Row],[Nombre Coordinadora]:[Estado Recolección Documental]],"Realizada")</f>
        <v>11</v>
      </c>
      <c r="BY231" s="9">
        <f t="shared" si="3"/>
        <v>0.91666666666666663</v>
      </c>
      <c r="BZ231" s="7">
        <f>IF(Reporte_Consolidación_2022___Copy[[#This Row],[Fecha Visita Día 1]]&gt;=DATE(2022,6,22),1,IF(Reporte_Consolidación_2022___Copy[[#This Row],[Fecha Visita Día 1]]="",2,0))</f>
        <v>0</v>
      </c>
      <c r="CA231" s="7">
        <f>IF(Reporte_Consolidación_2022___Copy[[#This Row],[Fecha Visita Día 2]]&gt;=DATE(2022,6,22),1,IF(Reporte_Consolidación_2022___Copy[[#This Row],[Fecha Visita Día 2]]="",2,0))</f>
        <v>0</v>
      </c>
    </row>
    <row r="232" spans="1:79" x14ac:dyDescent="0.2">
      <c r="A232" s="1" t="s">
        <v>681</v>
      </c>
      <c r="B232" s="1" t="s">
        <v>49</v>
      </c>
      <c r="C232" s="1" t="s">
        <v>552</v>
      </c>
      <c r="D232" s="1" t="s">
        <v>40</v>
      </c>
      <c r="E232" s="1" t="s">
        <v>41</v>
      </c>
      <c r="F232" s="1" t="s">
        <v>567</v>
      </c>
      <c r="G232" s="6">
        <v>154001011470</v>
      </c>
      <c r="H232">
        <v>231</v>
      </c>
      <c r="I232" s="4">
        <v>44660</v>
      </c>
      <c r="J232" s="5">
        <v>0.49305555555555558</v>
      </c>
      <c r="K232" s="1" t="s">
        <v>0</v>
      </c>
      <c r="L232" s="1" t="s">
        <v>556</v>
      </c>
      <c r="M232" s="4">
        <v>44670</v>
      </c>
      <c r="N232" s="4">
        <v>44673</v>
      </c>
      <c r="O232" s="1"/>
      <c r="P232" s="4">
        <v>44670</v>
      </c>
      <c r="Q232" s="1" t="s">
        <v>0</v>
      </c>
      <c r="R232" s="4">
        <v>44670</v>
      </c>
      <c r="S232" s="1" t="s">
        <v>0</v>
      </c>
      <c r="T232" s="4">
        <v>44670</v>
      </c>
      <c r="U232" s="1" t="s">
        <v>0</v>
      </c>
      <c r="V232" s="4">
        <v>44673</v>
      </c>
      <c r="W232" s="1" t="s">
        <v>0</v>
      </c>
      <c r="X232" s="4">
        <v>44669</v>
      </c>
      <c r="Y232" s="1" t="s">
        <v>0</v>
      </c>
      <c r="Z232" s="4">
        <v>44673</v>
      </c>
      <c r="AA232" s="1" t="s">
        <v>0</v>
      </c>
      <c r="AB232" s="4">
        <v>44671</v>
      </c>
      <c r="AC232" s="1" t="s">
        <v>0</v>
      </c>
      <c r="AD232" s="4">
        <v>44670</v>
      </c>
      <c r="AE232" s="1" t="s">
        <v>0</v>
      </c>
      <c r="AF232" s="4">
        <v>44670</v>
      </c>
      <c r="AG232" s="1" t="s">
        <v>0</v>
      </c>
      <c r="AH232" s="4"/>
      <c r="AI232" s="1" t="s">
        <v>29</v>
      </c>
      <c r="AJ232" s="4">
        <v>44670</v>
      </c>
      <c r="AK232" s="1" t="s">
        <v>0</v>
      </c>
      <c r="AL232" s="1" t="s">
        <v>363</v>
      </c>
      <c r="AM232" s="1" t="s">
        <v>554</v>
      </c>
      <c r="AN232" s="5">
        <v>44685.833333333336</v>
      </c>
      <c r="AO232" s="1" t="s">
        <v>568</v>
      </c>
      <c r="AP232" s="1"/>
      <c r="AQ232" s="1" t="s">
        <v>639</v>
      </c>
      <c r="AR232" s="1" t="s">
        <v>27</v>
      </c>
      <c r="AS232" t="s">
        <v>639</v>
      </c>
      <c r="AT232" s="1" t="s">
        <v>27</v>
      </c>
      <c r="AU232" t="s">
        <v>639</v>
      </c>
      <c r="AV232">
        <v>74</v>
      </c>
      <c r="AW232" t="s">
        <v>639</v>
      </c>
      <c r="AX232">
        <v>24</v>
      </c>
      <c r="AY232" t="s">
        <v>639</v>
      </c>
      <c r="AZ232" s="1" t="s">
        <v>27</v>
      </c>
      <c r="BA232" t="s">
        <v>639</v>
      </c>
      <c r="BB232" s="1" t="s">
        <v>27</v>
      </c>
      <c r="BC232" t="s">
        <v>639</v>
      </c>
      <c r="BG232" s="1" t="s">
        <v>554</v>
      </c>
      <c r="BH232" s="5">
        <v>44721.637499999997</v>
      </c>
      <c r="BI232" s="1" t="s">
        <v>49</v>
      </c>
      <c r="BJ232" s="5">
        <v>44698.868055555555</v>
      </c>
      <c r="BK232" s="22">
        <f>COUNTIF(Reporte_Consolidación_2022___Copy[[#This Row],[Estado llamada]],"Realizada")</f>
        <v>1</v>
      </c>
      <c r="BL232" s="22">
        <f>COUNTIF(Reporte_Consolidación_2022___Copy[[#This Row],[Estado RID]],"Realizada")</f>
        <v>1</v>
      </c>
      <c r="BM232" s="22">
        <f>COUNTIF(Reporte_Consolidación_2022___Copy[[#This Row],[Estado Encuesta Directivos]],"Realizada")</f>
        <v>1</v>
      </c>
      <c r="BN232" s="22">
        <f>COUNTIF(Reporte_Consolidación_2022___Copy[[#This Row],[Estado PPT Programa Directivos]],"Realizada")</f>
        <v>1</v>
      </c>
      <c r="BO232" s="22">
        <f>COUNTIF(Reporte_Consolidación_2022___Copy[[#This Row],[Estado PPT Programa Docentes]],"Realizada")</f>
        <v>1</v>
      </c>
      <c r="BP232" s="22">
        <f>COUNTIF(Reporte_Consolidación_2022___Copy[[#This Row],[Estado Encuesta Docentes]],"Realizada")</f>
        <v>1</v>
      </c>
      <c r="BQ232" s="22">
        <f>COUNTIF(Reporte_Consolidación_2022___Copy[[#This Row],[Estado Taller PC Docentes]],"Realizada")</f>
        <v>1</v>
      </c>
      <c r="BR232" s="22">
        <f>COUNTIF(Reporte_Consolidación_2022___Copy[[#This Row],[Estado Encuesta Estudiantes]],"Realizada")</f>
        <v>1</v>
      </c>
      <c r="BS232" s="22">
        <f>COUNTIF(Reporte_Consolidación_2022___Copy[[#This Row],[Estado Infraestructura]],"Realizada")</f>
        <v>1</v>
      </c>
      <c r="BT232" s="22">
        <f>COUNTIF(Reporte_Consolidación_2022___Copy[[#This Row],[Estado Entrevista Líder Área Informática]],"Realizada")</f>
        <v>1</v>
      </c>
      <c r="BU232" s="22">
        <f>IF(Reporte_Consolidación_2022___Copy[[#This Row],[Estado Obs Aula]]="Realizada",1,IF(Reporte_Consolidación_2022___Copy[[#This Row],[Estado Obs Aula]]="NO aplica fichas",1,0))</f>
        <v>0</v>
      </c>
      <c r="BV232" s="22">
        <f>COUNTIF(Reporte_Consolidación_2022___Copy[[#This Row],[Estado Recolección Documental]],"Realizada")</f>
        <v>1</v>
      </c>
      <c r="BX232" s="7">
        <f>COUNTIF(Reporte_Consolidación_2022___Copy[[#This Row],[Nombre Coordinadora]:[Estado Recolección Documental]],"Realizada")</f>
        <v>11</v>
      </c>
      <c r="BY232" s="9">
        <f t="shared" si="3"/>
        <v>0.91666666666666663</v>
      </c>
      <c r="BZ232" s="7">
        <f>IF(Reporte_Consolidación_2022___Copy[[#This Row],[Fecha Visita Día 1]]&gt;=DATE(2022,6,22),1,IF(Reporte_Consolidación_2022___Copy[[#This Row],[Fecha Visita Día 1]]="",2,0))</f>
        <v>0</v>
      </c>
      <c r="CA232" s="7">
        <f>IF(Reporte_Consolidación_2022___Copy[[#This Row],[Fecha Visita Día 2]]&gt;=DATE(2022,6,22),1,IF(Reporte_Consolidación_2022___Copy[[#This Row],[Fecha Visita Día 2]]="",2,0))</f>
        <v>0</v>
      </c>
    </row>
    <row r="233" spans="1:79" x14ac:dyDescent="0.2">
      <c r="A233" s="1" t="s">
        <v>681</v>
      </c>
      <c r="B233" s="1" t="s">
        <v>49</v>
      </c>
      <c r="C233" s="1" t="s">
        <v>569</v>
      </c>
      <c r="D233" s="1" t="s">
        <v>58</v>
      </c>
      <c r="E233" s="1" t="s">
        <v>570</v>
      </c>
      <c r="F233" s="1" t="s">
        <v>571</v>
      </c>
      <c r="G233" s="6">
        <v>305001022232</v>
      </c>
      <c r="H233">
        <v>232</v>
      </c>
      <c r="I233" s="4">
        <v>44676</v>
      </c>
      <c r="J233" s="5">
        <v>0.37777777777777777</v>
      </c>
      <c r="K233" s="1" t="s">
        <v>0</v>
      </c>
      <c r="L233" s="1" t="s">
        <v>665</v>
      </c>
      <c r="M233" s="4">
        <v>44686</v>
      </c>
      <c r="N233" s="4">
        <v>44721</v>
      </c>
      <c r="O233" s="1" t="s">
        <v>666</v>
      </c>
      <c r="P233" s="4">
        <v>44686</v>
      </c>
      <c r="Q233" s="1" t="s">
        <v>0</v>
      </c>
      <c r="R233" s="4">
        <v>44691</v>
      </c>
      <c r="S233" s="1" t="s">
        <v>0</v>
      </c>
      <c r="T233" s="4">
        <v>44686</v>
      </c>
      <c r="U233" s="1" t="s">
        <v>0</v>
      </c>
      <c r="V233" s="4">
        <v>44699</v>
      </c>
      <c r="W233" s="1" t="s">
        <v>0</v>
      </c>
      <c r="X233" s="4">
        <v>44699</v>
      </c>
      <c r="Y233" s="1" t="s">
        <v>0</v>
      </c>
      <c r="Z233" s="4">
        <v>44699</v>
      </c>
      <c r="AA233" s="1" t="s">
        <v>0</v>
      </c>
      <c r="AB233" s="4">
        <v>44712</v>
      </c>
      <c r="AC233" s="1" t="s">
        <v>0</v>
      </c>
      <c r="AD233" s="4">
        <v>44707</v>
      </c>
      <c r="AE233" s="1" t="s">
        <v>0</v>
      </c>
      <c r="AF233" s="4">
        <v>44707</v>
      </c>
      <c r="AG233" s="1" t="s">
        <v>0</v>
      </c>
      <c r="AH233" s="4"/>
      <c r="AI233" s="1" t="s">
        <v>654</v>
      </c>
      <c r="AJ233" s="4">
        <v>44691</v>
      </c>
      <c r="AK233" s="1" t="s">
        <v>0</v>
      </c>
      <c r="AL233" s="1" t="s">
        <v>799</v>
      </c>
      <c r="AM233" s="1" t="s">
        <v>569</v>
      </c>
      <c r="AN233" s="5">
        <v>44721.368750000001</v>
      </c>
      <c r="AO233" s="1" t="s">
        <v>885</v>
      </c>
      <c r="AP233" s="1"/>
      <c r="AQ233" s="1" t="s">
        <v>639</v>
      </c>
      <c r="AR233" s="1" t="s">
        <v>27</v>
      </c>
      <c r="AS233" t="s">
        <v>639</v>
      </c>
      <c r="AT233" s="1" t="s">
        <v>27</v>
      </c>
      <c r="AU233" t="s">
        <v>639</v>
      </c>
      <c r="AV233">
        <v>119</v>
      </c>
      <c r="AW233" t="s">
        <v>639</v>
      </c>
      <c r="AX233">
        <v>19</v>
      </c>
      <c r="AY233" t="s">
        <v>639</v>
      </c>
      <c r="AZ233" s="1" t="s">
        <v>27</v>
      </c>
      <c r="BA233" t="s">
        <v>639</v>
      </c>
      <c r="BB233" s="1" t="s">
        <v>27</v>
      </c>
      <c r="BC233" t="s">
        <v>639</v>
      </c>
      <c r="BG233" s="1" t="s">
        <v>569</v>
      </c>
      <c r="BH233" s="5">
        <v>44732.44027777778</v>
      </c>
      <c r="BI233" s="1" t="s">
        <v>49</v>
      </c>
      <c r="BJ233" s="5">
        <v>44722.840277777781</v>
      </c>
      <c r="BK233" s="22">
        <f>COUNTIF(Reporte_Consolidación_2022___Copy[[#This Row],[Estado llamada]],"Realizada")</f>
        <v>1</v>
      </c>
      <c r="BL233" s="22">
        <f>COUNTIF(Reporte_Consolidación_2022___Copy[[#This Row],[Estado RID]],"Realizada")</f>
        <v>1</v>
      </c>
      <c r="BM233" s="22">
        <f>COUNTIF(Reporte_Consolidación_2022___Copy[[#This Row],[Estado Encuesta Directivos]],"Realizada")</f>
        <v>1</v>
      </c>
      <c r="BN233" s="22">
        <f>COUNTIF(Reporte_Consolidación_2022___Copy[[#This Row],[Estado PPT Programa Directivos]],"Realizada")</f>
        <v>1</v>
      </c>
      <c r="BO233" s="22">
        <f>COUNTIF(Reporte_Consolidación_2022___Copy[[#This Row],[Estado PPT Programa Docentes]],"Realizada")</f>
        <v>1</v>
      </c>
      <c r="BP233" s="22">
        <f>COUNTIF(Reporte_Consolidación_2022___Copy[[#This Row],[Estado Encuesta Docentes]],"Realizada")</f>
        <v>1</v>
      </c>
      <c r="BQ233" s="22">
        <f>COUNTIF(Reporte_Consolidación_2022___Copy[[#This Row],[Estado Taller PC Docentes]],"Realizada")</f>
        <v>1</v>
      </c>
      <c r="BR233" s="22">
        <f>COUNTIF(Reporte_Consolidación_2022___Copy[[#This Row],[Estado Encuesta Estudiantes]],"Realizada")</f>
        <v>1</v>
      </c>
      <c r="BS233" s="22">
        <f>COUNTIF(Reporte_Consolidación_2022___Copy[[#This Row],[Estado Infraestructura]],"Realizada")</f>
        <v>1</v>
      </c>
      <c r="BT233" s="22">
        <f>COUNTIF(Reporte_Consolidación_2022___Copy[[#This Row],[Estado Entrevista Líder Área Informática]],"Realizada")</f>
        <v>1</v>
      </c>
      <c r="BU233" s="22">
        <f>IF(Reporte_Consolidación_2022___Copy[[#This Row],[Estado Obs Aula]]="Realizada",1,IF(Reporte_Consolidación_2022___Copy[[#This Row],[Estado Obs Aula]]="NO aplica fichas",1,0))</f>
        <v>1</v>
      </c>
      <c r="BV233" s="22">
        <f>COUNTIF(Reporte_Consolidación_2022___Copy[[#This Row],[Estado Recolección Documental]],"Realizada")</f>
        <v>1</v>
      </c>
      <c r="BX233" s="7">
        <f>COUNTIF(Reporte_Consolidación_2022___Copy[[#This Row],[Nombre Coordinadora]:[Estado Recolección Documental]],"Realizada")</f>
        <v>11</v>
      </c>
      <c r="BY233" s="9">
        <f t="shared" si="3"/>
        <v>0.91666666666666663</v>
      </c>
      <c r="BZ233" s="7">
        <f>IF(Reporte_Consolidación_2022___Copy[[#This Row],[Fecha Visita Día 1]]&gt;=DATE(2022,6,22),1,IF(Reporte_Consolidación_2022___Copy[[#This Row],[Fecha Visita Día 1]]="",2,0))</f>
        <v>0</v>
      </c>
      <c r="CA233" s="7">
        <f>IF(Reporte_Consolidación_2022___Copy[[#This Row],[Fecha Visita Día 2]]&gt;=DATE(2022,6,22),1,IF(Reporte_Consolidación_2022___Copy[[#This Row],[Fecha Visita Día 2]]="",2,0))</f>
        <v>0</v>
      </c>
    </row>
    <row r="234" spans="1:79" x14ac:dyDescent="0.2">
      <c r="A234" s="1" t="s">
        <v>681</v>
      </c>
      <c r="B234" s="1" t="s">
        <v>49</v>
      </c>
      <c r="C234" s="1" t="s">
        <v>569</v>
      </c>
      <c r="D234" s="1" t="s">
        <v>58</v>
      </c>
      <c r="E234" s="1" t="s">
        <v>570</v>
      </c>
      <c r="F234" s="1" t="s">
        <v>572</v>
      </c>
      <c r="G234" s="6">
        <v>105001001490</v>
      </c>
      <c r="H234">
        <v>233</v>
      </c>
      <c r="I234" s="4">
        <v>44660</v>
      </c>
      <c r="J234" s="5">
        <v>0.47847222222222219</v>
      </c>
      <c r="K234" s="1" t="s">
        <v>0</v>
      </c>
      <c r="L234" s="1"/>
      <c r="M234" s="4">
        <v>44672</v>
      </c>
      <c r="N234" s="4">
        <v>44705</v>
      </c>
      <c r="O234" s="1" t="s">
        <v>803</v>
      </c>
      <c r="P234" s="4">
        <v>44672</v>
      </c>
      <c r="Q234" s="1" t="s">
        <v>0</v>
      </c>
      <c r="R234" s="4">
        <v>44683</v>
      </c>
      <c r="S234" s="1" t="s">
        <v>0</v>
      </c>
      <c r="T234" s="4">
        <v>44672</v>
      </c>
      <c r="U234" s="1" t="s">
        <v>0</v>
      </c>
      <c r="V234" s="4">
        <v>44685</v>
      </c>
      <c r="W234" s="1" t="s">
        <v>0</v>
      </c>
      <c r="X234" s="4">
        <v>44686</v>
      </c>
      <c r="Y234" s="1" t="s">
        <v>0</v>
      </c>
      <c r="Z234" s="4">
        <v>44685</v>
      </c>
      <c r="AA234" s="1" t="s">
        <v>0</v>
      </c>
      <c r="AB234" s="4">
        <v>44690</v>
      </c>
      <c r="AC234" s="1" t="s">
        <v>0</v>
      </c>
      <c r="AD234" s="4">
        <v>44697</v>
      </c>
      <c r="AE234" s="1" t="s">
        <v>0</v>
      </c>
      <c r="AF234" s="4">
        <v>44697</v>
      </c>
      <c r="AG234" s="1" t="s">
        <v>0</v>
      </c>
      <c r="AH234" s="4"/>
      <c r="AI234" s="1" t="s">
        <v>654</v>
      </c>
      <c r="AJ234" s="4">
        <v>44690</v>
      </c>
      <c r="AK234" s="1" t="s">
        <v>0</v>
      </c>
      <c r="AL234" s="1" t="s">
        <v>799</v>
      </c>
      <c r="AM234" s="1" t="s">
        <v>569</v>
      </c>
      <c r="AN234" s="5">
        <v>44719.584027777775</v>
      </c>
      <c r="AO234" s="1" t="s">
        <v>886</v>
      </c>
      <c r="AP234" s="1"/>
      <c r="AQ234" s="1" t="s">
        <v>639</v>
      </c>
      <c r="AR234" s="1" t="s">
        <v>27</v>
      </c>
      <c r="AS234" t="s">
        <v>639</v>
      </c>
      <c r="AT234" s="1" t="s">
        <v>27</v>
      </c>
      <c r="AU234" t="s">
        <v>639</v>
      </c>
      <c r="AV234">
        <v>140</v>
      </c>
      <c r="AW234" t="s">
        <v>639</v>
      </c>
      <c r="AX234">
        <v>32</v>
      </c>
      <c r="AY234" t="s">
        <v>639</v>
      </c>
      <c r="AZ234" s="1" t="s">
        <v>27</v>
      </c>
      <c r="BA234" t="s">
        <v>639</v>
      </c>
      <c r="BB234" s="1" t="s">
        <v>27</v>
      </c>
      <c r="BC234" t="s">
        <v>639</v>
      </c>
      <c r="BG234" s="1" t="s">
        <v>569</v>
      </c>
      <c r="BH234" s="5">
        <v>44723.521527777775</v>
      </c>
      <c r="BI234" s="1" t="s">
        <v>49</v>
      </c>
      <c r="BJ234" s="5">
        <v>44723.420138888891</v>
      </c>
      <c r="BK234" s="22">
        <f>COUNTIF(Reporte_Consolidación_2022___Copy[[#This Row],[Estado llamada]],"Realizada")</f>
        <v>1</v>
      </c>
      <c r="BL234" s="22">
        <f>COUNTIF(Reporte_Consolidación_2022___Copy[[#This Row],[Estado RID]],"Realizada")</f>
        <v>1</v>
      </c>
      <c r="BM234" s="22">
        <f>COUNTIF(Reporte_Consolidación_2022___Copy[[#This Row],[Estado Encuesta Directivos]],"Realizada")</f>
        <v>1</v>
      </c>
      <c r="BN234" s="22">
        <f>COUNTIF(Reporte_Consolidación_2022___Copy[[#This Row],[Estado PPT Programa Directivos]],"Realizada")</f>
        <v>1</v>
      </c>
      <c r="BO234" s="22">
        <f>COUNTIF(Reporte_Consolidación_2022___Copy[[#This Row],[Estado PPT Programa Docentes]],"Realizada")</f>
        <v>1</v>
      </c>
      <c r="BP234" s="22">
        <f>COUNTIF(Reporte_Consolidación_2022___Copy[[#This Row],[Estado Encuesta Docentes]],"Realizada")</f>
        <v>1</v>
      </c>
      <c r="BQ234" s="22">
        <f>COUNTIF(Reporte_Consolidación_2022___Copy[[#This Row],[Estado Taller PC Docentes]],"Realizada")</f>
        <v>1</v>
      </c>
      <c r="BR234" s="22">
        <f>COUNTIF(Reporte_Consolidación_2022___Copy[[#This Row],[Estado Encuesta Estudiantes]],"Realizada")</f>
        <v>1</v>
      </c>
      <c r="BS234" s="22">
        <f>COUNTIF(Reporte_Consolidación_2022___Copy[[#This Row],[Estado Infraestructura]],"Realizada")</f>
        <v>1</v>
      </c>
      <c r="BT234" s="22">
        <f>COUNTIF(Reporte_Consolidación_2022___Copy[[#This Row],[Estado Entrevista Líder Área Informática]],"Realizada")</f>
        <v>1</v>
      </c>
      <c r="BU234" s="22">
        <f>IF(Reporte_Consolidación_2022___Copy[[#This Row],[Estado Obs Aula]]="Realizada",1,IF(Reporte_Consolidación_2022___Copy[[#This Row],[Estado Obs Aula]]="NO aplica fichas",1,0))</f>
        <v>1</v>
      </c>
      <c r="BV234" s="22">
        <f>COUNTIF(Reporte_Consolidación_2022___Copy[[#This Row],[Estado Recolección Documental]],"Realizada")</f>
        <v>1</v>
      </c>
      <c r="BX234" s="7">
        <f>COUNTIF(Reporte_Consolidación_2022___Copy[[#This Row],[Nombre Coordinadora]:[Estado Recolección Documental]],"Realizada")</f>
        <v>11</v>
      </c>
      <c r="BY234" s="9">
        <f t="shared" si="3"/>
        <v>0.91666666666666663</v>
      </c>
      <c r="BZ234" s="7">
        <f>IF(Reporte_Consolidación_2022___Copy[[#This Row],[Fecha Visita Día 1]]&gt;=DATE(2022,6,22),1,IF(Reporte_Consolidación_2022___Copy[[#This Row],[Fecha Visita Día 1]]="",2,0))</f>
        <v>0</v>
      </c>
      <c r="CA234" s="7">
        <f>IF(Reporte_Consolidación_2022___Copy[[#This Row],[Fecha Visita Día 2]]&gt;=DATE(2022,6,22),1,IF(Reporte_Consolidación_2022___Copy[[#This Row],[Fecha Visita Día 2]]="",2,0))</f>
        <v>0</v>
      </c>
    </row>
    <row r="235" spans="1:79" x14ac:dyDescent="0.2">
      <c r="A235" s="1" t="s">
        <v>681</v>
      </c>
      <c r="B235" s="1" t="s">
        <v>49</v>
      </c>
      <c r="C235" s="1" t="s">
        <v>569</v>
      </c>
      <c r="D235" s="1" t="s">
        <v>58</v>
      </c>
      <c r="E235" s="1" t="s">
        <v>570</v>
      </c>
      <c r="F235" s="1" t="s">
        <v>63</v>
      </c>
      <c r="G235" s="6">
        <v>105001023965</v>
      </c>
      <c r="H235">
        <v>234</v>
      </c>
      <c r="I235" s="4">
        <v>44659</v>
      </c>
      <c r="J235" s="5">
        <v>0.59166666666666656</v>
      </c>
      <c r="K235" s="1" t="s">
        <v>0</v>
      </c>
      <c r="L235" s="1" t="s">
        <v>573</v>
      </c>
      <c r="M235" s="4">
        <v>44678</v>
      </c>
      <c r="N235" s="4">
        <v>44726</v>
      </c>
      <c r="O235" s="1" t="s">
        <v>804</v>
      </c>
      <c r="P235" s="4">
        <v>44678</v>
      </c>
      <c r="Q235" s="1" t="s">
        <v>0</v>
      </c>
      <c r="R235" s="4">
        <v>44690</v>
      </c>
      <c r="S235" s="1" t="s">
        <v>0</v>
      </c>
      <c r="T235" s="4">
        <v>44678</v>
      </c>
      <c r="U235" s="1" t="s">
        <v>0</v>
      </c>
      <c r="V235" s="4">
        <v>44725</v>
      </c>
      <c r="W235" s="1" t="s">
        <v>0</v>
      </c>
      <c r="X235" s="4">
        <v>44725</v>
      </c>
      <c r="Y235" s="1" t="s">
        <v>0</v>
      </c>
      <c r="Z235" s="4">
        <v>44725</v>
      </c>
      <c r="AA235" s="1" t="s">
        <v>0</v>
      </c>
      <c r="AB235" s="4">
        <v>44704</v>
      </c>
      <c r="AC235" s="1" t="s">
        <v>0</v>
      </c>
      <c r="AD235" s="4">
        <v>44720</v>
      </c>
      <c r="AE235" s="1" t="s">
        <v>0</v>
      </c>
      <c r="AF235" s="4">
        <v>44720</v>
      </c>
      <c r="AG235" s="1" t="s">
        <v>0</v>
      </c>
      <c r="AH235" s="4"/>
      <c r="AI235" s="1" t="s">
        <v>654</v>
      </c>
      <c r="AJ235" s="4">
        <v>44698</v>
      </c>
      <c r="AK235" s="1" t="s">
        <v>0</v>
      </c>
      <c r="AL235" s="1" t="s">
        <v>799</v>
      </c>
      <c r="AM235" s="1" t="s">
        <v>569</v>
      </c>
      <c r="AN235" s="5">
        <v>44727.768055555556</v>
      </c>
      <c r="AO235" s="1" t="s">
        <v>887</v>
      </c>
      <c r="AP235" s="1"/>
      <c r="AQ235" s="1"/>
      <c r="AR235" s="1" t="s">
        <v>27</v>
      </c>
      <c r="AT235" s="1" t="s">
        <v>27</v>
      </c>
      <c r="AU235" t="s">
        <v>639</v>
      </c>
      <c r="AV235">
        <v>114</v>
      </c>
      <c r="AW235" t="s">
        <v>639</v>
      </c>
      <c r="AX235">
        <v>53</v>
      </c>
      <c r="AZ235" s="1" t="s">
        <v>27</v>
      </c>
      <c r="BA235" t="s">
        <v>639</v>
      </c>
      <c r="BB235" s="1" t="s">
        <v>27</v>
      </c>
      <c r="BC235" t="s">
        <v>639</v>
      </c>
      <c r="BG235" s="1" t="s">
        <v>569</v>
      </c>
      <c r="BH235" s="5">
        <v>44732.404166666667</v>
      </c>
      <c r="BI235" s="1" t="s">
        <v>49</v>
      </c>
      <c r="BJ235" s="5">
        <v>44723.420138888891</v>
      </c>
      <c r="BK235" s="22">
        <f>COUNTIF(Reporte_Consolidación_2022___Copy[[#This Row],[Estado llamada]],"Realizada")</f>
        <v>1</v>
      </c>
      <c r="BL235" s="22">
        <f>COUNTIF(Reporte_Consolidación_2022___Copy[[#This Row],[Estado RID]],"Realizada")</f>
        <v>1</v>
      </c>
      <c r="BM235" s="22">
        <f>COUNTIF(Reporte_Consolidación_2022___Copy[[#This Row],[Estado Encuesta Directivos]],"Realizada")</f>
        <v>1</v>
      </c>
      <c r="BN235" s="22">
        <f>COUNTIF(Reporte_Consolidación_2022___Copy[[#This Row],[Estado PPT Programa Directivos]],"Realizada")</f>
        <v>1</v>
      </c>
      <c r="BO235" s="22">
        <f>COUNTIF(Reporte_Consolidación_2022___Copy[[#This Row],[Estado PPT Programa Docentes]],"Realizada")</f>
        <v>1</v>
      </c>
      <c r="BP235" s="22">
        <f>COUNTIF(Reporte_Consolidación_2022___Copy[[#This Row],[Estado Encuesta Docentes]],"Realizada")</f>
        <v>1</v>
      </c>
      <c r="BQ235" s="22">
        <f>COUNTIF(Reporte_Consolidación_2022___Copy[[#This Row],[Estado Taller PC Docentes]],"Realizada")</f>
        <v>1</v>
      </c>
      <c r="BR235" s="22">
        <f>COUNTIF(Reporte_Consolidación_2022___Copy[[#This Row],[Estado Encuesta Estudiantes]],"Realizada")</f>
        <v>1</v>
      </c>
      <c r="BS235" s="22">
        <f>COUNTIF(Reporte_Consolidación_2022___Copy[[#This Row],[Estado Infraestructura]],"Realizada")</f>
        <v>1</v>
      </c>
      <c r="BT235" s="22">
        <f>COUNTIF(Reporte_Consolidación_2022___Copy[[#This Row],[Estado Entrevista Líder Área Informática]],"Realizada")</f>
        <v>1</v>
      </c>
      <c r="BU235" s="22">
        <f>IF(Reporte_Consolidación_2022___Copy[[#This Row],[Estado Obs Aula]]="Realizada",1,IF(Reporte_Consolidación_2022___Copy[[#This Row],[Estado Obs Aula]]="NO aplica fichas",1,0))</f>
        <v>1</v>
      </c>
      <c r="BV235" s="22">
        <f>COUNTIF(Reporte_Consolidación_2022___Copy[[#This Row],[Estado Recolección Documental]],"Realizada")</f>
        <v>1</v>
      </c>
      <c r="BX235" s="7">
        <f>COUNTIF(Reporte_Consolidación_2022___Copy[[#This Row],[Nombre Coordinadora]:[Estado Recolección Documental]],"Realizada")</f>
        <v>11</v>
      </c>
      <c r="BY235" s="9">
        <f t="shared" si="3"/>
        <v>0.91666666666666663</v>
      </c>
      <c r="BZ235" s="7">
        <f>IF(Reporte_Consolidación_2022___Copy[[#This Row],[Fecha Visita Día 1]]&gt;=DATE(2022,6,22),1,IF(Reporte_Consolidación_2022___Copy[[#This Row],[Fecha Visita Día 1]]="",2,0))</f>
        <v>0</v>
      </c>
      <c r="CA235" s="7">
        <f>IF(Reporte_Consolidación_2022___Copy[[#This Row],[Fecha Visita Día 2]]&gt;=DATE(2022,6,22),1,IF(Reporte_Consolidación_2022___Copy[[#This Row],[Fecha Visita Día 2]]="",2,0))</f>
        <v>0</v>
      </c>
    </row>
    <row r="236" spans="1:79" x14ac:dyDescent="0.2">
      <c r="A236" s="1" t="s">
        <v>681</v>
      </c>
      <c r="B236" s="1" t="s">
        <v>49</v>
      </c>
      <c r="C236" s="1" t="s">
        <v>569</v>
      </c>
      <c r="D236" s="1" t="s">
        <v>58</v>
      </c>
      <c r="E236" s="1" t="s">
        <v>570</v>
      </c>
      <c r="F236" s="1" t="s">
        <v>574</v>
      </c>
      <c r="G236" s="6">
        <v>105001000876</v>
      </c>
      <c r="H236">
        <v>235</v>
      </c>
      <c r="I236" s="4">
        <v>44659</v>
      </c>
      <c r="J236" s="5">
        <v>0.625</v>
      </c>
      <c r="K236" s="1" t="s">
        <v>0</v>
      </c>
      <c r="L236" s="1" t="s">
        <v>575</v>
      </c>
      <c r="M236" s="4">
        <v>44669</v>
      </c>
      <c r="N236" s="4">
        <v>44690</v>
      </c>
      <c r="O236" s="1" t="s">
        <v>805</v>
      </c>
      <c r="P236" s="4">
        <v>44669</v>
      </c>
      <c r="Q236" s="1" t="s">
        <v>0</v>
      </c>
      <c r="R236" s="4">
        <v>44669</v>
      </c>
      <c r="S236" s="1" t="s">
        <v>0</v>
      </c>
      <c r="T236" s="4">
        <v>44669</v>
      </c>
      <c r="U236" s="1" t="s">
        <v>0</v>
      </c>
      <c r="V236" s="4">
        <v>44671</v>
      </c>
      <c r="W236" s="1" t="s">
        <v>0</v>
      </c>
      <c r="X236" s="4">
        <v>44673</v>
      </c>
      <c r="Y236" s="1" t="s">
        <v>0</v>
      </c>
      <c r="Z236" s="4">
        <v>44673</v>
      </c>
      <c r="AA236" s="1" t="s">
        <v>0</v>
      </c>
      <c r="AB236" s="4">
        <v>44683</v>
      </c>
      <c r="AC236" s="1" t="s">
        <v>0</v>
      </c>
      <c r="AD236" s="4">
        <v>44690</v>
      </c>
      <c r="AE236" s="1" t="s">
        <v>0</v>
      </c>
      <c r="AF236" s="4">
        <v>44671</v>
      </c>
      <c r="AG236" s="1" t="s">
        <v>0</v>
      </c>
      <c r="AH236" s="4"/>
      <c r="AI236" s="1" t="s">
        <v>654</v>
      </c>
      <c r="AJ236" s="4">
        <v>44683</v>
      </c>
      <c r="AK236" s="1" t="s">
        <v>0</v>
      </c>
      <c r="AL236" s="1" t="s">
        <v>799</v>
      </c>
      <c r="AM236" s="1" t="s">
        <v>569</v>
      </c>
      <c r="AN236" s="5">
        <v>44719.584027777775</v>
      </c>
      <c r="AO236" s="1" t="s">
        <v>667</v>
      </c>
      <c r="AP236" s="1"/>
      <c r="AQ236" s="1" t="s">
        <v>639</v>
      </c>
      <c r="AR236" s="1" t="s">
        <v>27</v>
      </c>
      <c r="AS236" t="s">
        <v>639</v>
      </c>
      <c r="AT236" s="1" t="s">
        <v>27</v>
      </c>
      <c r="AU236" t="s">
        <v>639</v>
      </c>
      <c r="AV236">
        <v>121</v>
      </c>
      <c r="AW236" t="s">
        <v>639</v>
      </c>
      <c r="AX236">
        <v>36</v>
      </c>
      <c r="AY236" t="s">
        <v>639</v>
      </c>
      <c r="AZ236" s="1" t="s">
        <v>27</v>
      </c>
      <c r="BA236" t="s">
        <v>639</v>
      </c>
      <c r="BB236" s="1" t="s">
        <v>27</v>
      </c>
      <c r="BC236" t="s">
        <v>639</v>
      </c>
      <c r="BG236" s="1" t="s">
        <v>569</v>
      </c>
      <c r="BH236" s="5">
        <v>44732.419444444444</v>
      </c>
      <c r="BI236" s="1" t="s">
        <v>49</v>
      </c>
      <c r="BJ236" s="5">
        <v>44698.894444444442</v>
      </c>
      <c r="BK236" s="22">
        <f>COUNTIF(Reporte_Consolidación_2022___Copy[[#This Row],[Estado llamada]],"Realizada")</f>
        <v>1</v>
      </c>
      <c r="BL236" s="22">
        <f>COUNTIF(Reporte_Consolidación_2022___Copy[[#This Row],[Estado RID]],"Realizada")</f>
        <v>1</v>
      </c>
      <c r="BM236" s="22">
        <f>COUNTIF(Reporte_Consolidación_2022___Copy[[#This Row],[Estado Encuesta Directivos]],"Realizada")</f>
        <v>1</v>
      </c>
      <c r="BN236" s="22">
        <f>COUNTIF(Reporte_Consolidación_2022___Copy[[#This Row],[Estado PPT Programa Directivos]],"Realizada")</f>
        <v>1</v>
      </c>
      <c r="BO236" s="22">
        <f>COUNTIF(Reporte_Consolidación_2022___Copy[[#This Row],[Estado PPT Programa Docentes]],"Realizada")</f>
        <v>1</v>
      </c>
      <c r="BP236" s="22">
        <f>COUNTIF(Reporte_Consolidación_2022___Copy[[#This Row],[Estado Encuesta Docentes]],"Realizada")</f>
        <v>1</v>
      </c>
      <c r="BQ236" s="22">
        <f>COUNTIF(Reporte_Consolidación_2022___Copy[[#This Row],[Estado Taller PC Docentes]],"Realizada")</f>
        <v>1</v>
      </c>
      <c r="BR236" s="22">
        <f>COUNTIF(Reporte_Consolidación_2022___Copy[[#This Row],[Estado Encuesta Estudiantes]],"Realizada")</f>
        <v>1</v>
      </c>
      <c r="BS236" s="22">
        <f>COUNTIF(Reporte_Consolidación_2022___Copy[[#This Row],[Estado Infraestructura]],"Realizada")</f>
        <v>1</v>
      </c>
      <c r="BT236" s="22">
        <f>COUNTIF(Reporte_Consolidación_2022___Copy[[#This Row],[Estado Entrevista Líder Área Informática]],"Realizada")</f>
        <v>1</v>
      </c>
      <c r="BU236" s="22">
        <f>IF(Reporte_Consolidación_2022___Copy[[#This Row],[Estado Obs Aula]]="Realizada",1,IF(Reporte_Consolidación_2022___Copy[[#This Row],[Estado Obs Aula]]="NO aplica fichas",1,0))</f>
        <v>1</v>
      </c>
      <c r="BV236" s="22">
        <f>COUNTIF(Reporte_Consolidación_2022___Copy[[#This Row],[Estado Recolección Documental]],"Realizada")</f>
        <v>1</v>
      </c>
      <c r="BX236" s="7">
        <f>COUNTIF(Reporte_Consolidación_2022___Copy[[#This Row],[Nombre Coordinadora]:[Estado Recolección Documental]],"Realizada")</f>
        <v>11</v>
      </c>
      <c r="BY236" s="9">
        <f t="shared" si="3"/>
        <v>0.91666666666666663</v>
      </c>
      <c r="BZ236" s="7">
        <f>IF(Reporte_Consolidación_2022___Copy[[#This Row],[Fecha Visita Día 1]]&gt;=DATE(2022,6,22),1,IF(Reporte_Consolidación_2022___Copy[[#This Row],[Fecha Visita Día 1]]="",2,0))</f>
        <v>0</v>
      </c>
      <c r="CA236" s="7">
        <f>IF(Reporte_Consolidación_2022___Copy[[#This Row],[Fecha Visita Día 2]]&gt;=DATE(2022,6,22),1,IF(Reporte_Consolidación_2022___Copy[[#This Row],[Fecha Visita Día 2]]="",2,0))</f>
        <v>0</v>
      </c>
    </row>
    <row r="237" spans="1:79" x14ac:dyDescent="0.2">
      <c r="A237" s="1" t="s">
        <v>681</v>
      </c>
      <c r="B237" s="1" t="s">
        <v>49</v>
      </c>
      <c r="C237" s="1" t="s">
        <v>569</v>
      </c>
      <c r="D237" s="1" t="s">
        <v>58</v>
      </c>
      <c r="E237" s="1" t="s">
        <v>570</v>
      </c>
      <c r="F237" s="1" t="s">
        <v>64</v>
      </c>
      <c r="G237" s="6">
        <v>105001000621</v>
      </c>
      <c r="H237">
        <v>236</v>
      </c>
      <c r="I237" s="4">
        <v>44659</v>
      </c>
      <c r="J237" s="5">
        <v>0.61874999999999991</v>
      </c>
      <c r="K237" s="1" t="s">
        <v>0</v>
      </c>
      <c r="L237" s="1" t="s">
        <v>576</v>
      </c>
      <c r="M237" s="4">
        <v>44670</v>
      </c>
      <c r="N237" s="4">
        <v>44701</v>
      </c>
      <c r="O237" s="1" t="s">
        <v>806</v>
      </c>
      <c r="P237" s="4">
        <v>44670</v>
      </c>
      <c r="Q237" s="1" t="s">
        <v>0</v>
      </c>
      <c r="R237" s="4">
        <v>44671</v>
      </c>
      <c r="S237" s="1" t="s">
        <v>0</v>
      </c>
      <c r="T237" s="4">
        <v>44670</v>
      </c>
      <c r="U237" s="1" t="s">
        <v>0</v>
      </c>
      <c r="V237" s="4">
        <v>44691</v>
      </c>
      <c r="W237" s="1" t="s">
        <v>0</v>
      </c>
      <c r="X237" s="4">
        <v>44692</v>
      </c>
      <c r="Y237" s="1" t="s">
        <v>0</v>
      </c>
      <c r="Z237" s="4">
        <v>44691</v>
      </c>
      <c r="AA237" s="1" t="s">
        <v>0</v>
      </c>
      <c r="AB237" s="4">
        <v>44693</v>
      </c>
      <c r="AC237" s="1" t="s">
        <v>0</v>
      </c>
      <c r="AD237" s="4">
        <v>44701</v>
      </c>
      <c r="AE237" s="1" t="s">
        <v>0</v>
      </c>
      <c r="AF237" s="4">
        <v>44701</v>
      </c>
      <c r="AG237" s="1" t="s">
        <v>0</v>
      </c>
      <c r="AH237" s="4">
        <v>44701</v>
      </c>
      <c r="AI237" s="1" t="s">
        <v>0</v>
      </c>
      <c r="AJ237" s="4">
        <v>44678</v>
      </c>
      <c r="AK237" s="1" t="s">
        <v>0</v>
      </c>
      <c r="AL237" s="1" t="s">
        <v>799</v>
      </c>
      <c r="AM237" s="1" t="s">
        <v>569</v>
      </c>
      <c r="AN237" s="5">
        <v>44719.583333333336</v>
      </c>
      <c r="AO237" s="1" t="s">
        <v>668</v>
      </c>
      <c r="AP237" s="1"/>
      <c r="AQ237" s="1" t="s">
        <v>639</v>
      </c>
      <c r="AR237" s="1" t="s">
        <v>27</v>
      </c>
      <c r="AS237" t="s">
        <v>639</v>
      </c>
      <c r="AT237" s="1" t="s">
        <v>27</v>
      </c>
      <c r="AU237" t="s">
        <v>639</v>
      </c>
      <c r="AV237">
        <v>119</v>
      </c>
      <c r="AW237" t="s">
        <v>639</v>
      </c>
      <c r="AX237">
        <v>18</v>
      </c>
      <c r="AY237" t="s">
        <v>639</v>
      </c>
      <c r="AZ237" s="1" t="s">
        <v>27</v>
      </c>
      <c r="BA237" t="s">
        <v>639</v>
      </c>
      <c r="BB237" s="1" t="s">
        <v>27</v>
      </c>
      <c r="BC237" t="s">
        <v>639</v>
      </c>
      <c r="BG237" s="1" t="s">
        <v>569</v>
      </c>
      <c r="BH237" s="5">
        <v>44723.522222222222</v>
      </c>
      <c r="BI237" s="1" t="s">
        <v>49</v>
      </c>
      <c r="BJ237" s="5">
        <v>44706.534722222219</v>
      </c>
      <c r="BK237" s="22">
        <f>COUNTIF(Reporte_Consolidación_2022___Copy[[#This Row],[Estado llamada]],"Realizada")</f>
        <v>1</v>
      </c>
      <c r="BL237" s="22">
        <f>COUNTIF(Reporte_Consolidación_2022___Copy[[#This Row],[Estado RID]],"Realizada")</f>
        <v>1</v>
      </c>
      <c r="BM237" s="22">
        <f>COUNTIF(Reporte_Consolidación_2022___Copy[[#This Row],[Estado Encuesta Directivos]],"Realizada")</f>
        <v>1</v>
      </c>
      <c r="BN237" s="22">
        <f>COUNTIF(Reporte_Consolidación_2022___Copy[[#This Row],[Estado PPT Programa Directivos]],"Realizada")</f>
        <v>1</v>
      </c>
      <c r="BO237" s="22">
        <f>COUNTIF(Reporte_Consolidación_2022___Copy[[#This Row],[Estado PPT Programa Docentes]],"Realizada")</f>
        <v>1</v>
      </c>
      <c r="BP237" s="22">
        <f>COUNTIF(Reporte_Consolidación_2022___Copy[[#This Row],[Estado Encuesta Docentes]],"Realizada")</f>
        <v>1</v>
      </c>
      <c r="BQ237" s="22">
        <f>COUNTIF(Reporte_Consolidación_2022___Copy[[#This Row],[Estado Taller PC Docentes]],"Realizada")</f>
        <v>1</v>
      </c>
      <c r="BR237" s="22">
        <f>COUNTIF(Reporte_Consolidación_2022___Copy[[#This Row],[Estado Encuesta Estudiantes]],"Realizada")</f>
        <v>1</v>
      </c>
      <c r="BS237" s="22">
        <f>COUNTIF(Reporte_Consolidación_2022___Copy[[#This Row],[Estado Infraestructura]],"Realizada")</f>
        <v>1</v>
      </c>
      <c r="BT237" s="22">
        <f>COUNTIF(Reporte_Consolidación_2022___Copy[[#This Row],[Estado Entrevista Líder Área Informática]],"Realizada")</f>
        <v>1</v>
      </c>
      <c r="BU237" s="22">
        <f>IF(Reporte_Consolidación_2022___Copy[[#This Row],[Estado Obs Aula]]="Realizada",1,IF(Reporte_Consolidación_2022___Copy[[#This Row],[Estado Obs Aula]]="NO aplica fichas",1,0))</f>
        <v>1</v>
      </c>
      <c r="BV237" s="22">
        <f>COUNTIF(Reporte_Consolidación_2022___Copy[[#This Row],[Estado Recolección Documental]],"Realizada")</f>
        <v>1</v>
      </c>
      <c r="BX237" s="7">
        <f>COUNTIF(Reporte_Consolidación_2022___Copy[[#This Row],[Nombre Coordinadora]:[Estado Recolección Documental]],"Realizada")</f>
        <v>12</v>
      </c>
      <c r="BY237" s="9">
        <f t="shared" si="3"/>
        <v>1</v>
      </c>
      <c r="BZ237" s="7">
        <f>IF(Reporte_Consolidación_2022___Copy[[#This Row],[Fecha Visita Día 1]]&gt;=DATE(2022,6,22),1,IF(Reporte_Consolidación_2022___Copy[[#This Row],[Fecha Visita Día 1]]="",2,0))</f>
        <v>0</v>
      </c>
      <c r="CA237" s="7">
        <f>IF(Reporte_Consolidación_2022___Copy[[#This Row],[Fecha Visita Día 2]]&gt;=DATE(2022,6,22),1,IF(Reporte_Consolidación_2022___Copy[[#This Row],[Fecha Visita Día 2]]="",2,0))</f>
        <v>0</v>
      </c>
    </row>
    <row r="238" spans="1:79" x14ac:dyDescent="0.2">
      <c r="A238" s="1" t="s">
        <v>681</v>
      </c>
      <c r="B238" s="1" t="s">
        <v>49</v>
      </c>
      <c r="C238" s="1" t="s">
        <v>569</v>
      </c>
      <c r="D238" s="1" t="s">
        <v>58</v>
      </c>
      <c r="E238" s="1" t="s">
        <v>570</v>
      </c>
      <c r="F238" s="1" t="s">
        <v>577</v>
      </c>
      <c r="G238" s="6">
        <v>105001002038</v>
      </c>
      <c r="H238">
        <v>237</v>
      </c>
      <c r="I238" s="4">
        <v>44659</v>
      </c>
      <c r="J238" s="5">
        <v>0.60069444444444442</v>
      </c>
      <c r="K238" s="1" t="s">
        <v>0</v>
      </c>
      <c r="L238" s="1"/>
      <c r="M238" s="4">
        <v>44669</v>
      </c>
      <c r="N238" s="4">
        <v>44697</v>
      </c>
      <c r="O238" s="1" t="s">
        <v>807</v>
      </c>
      <c r="P238" s="4">
        <v>44669</v>
      </c>
      <c r="Q238" s="1" t="s">
        <v>0</v>
      </c>
      <c r="R238" s="4">
        <v>44677</v>
      </c>
      <c r="S238" s="1" t="s">
        <v>0</v>
      </c>
      <c r="T238" s="4">
        <v>44669</v>
      </c>
      <c r="U238" s="1" t="s">
        <v>0</v>
      </c>
      <c r="V238" s="4">
        <v>44677</v>
      </c>
      <c r="W238" s="1" t="s">
        <v>0</v>
      </c>
      <c r="X238" s="4">
        <v>44677</v>
      </c>
      <c r="Y238" s="1" t="s">
        <v>0</v>
      </c>
      <c r="Z238" s="4">
        <v>44677</v>
      </c>
      <c r="AA238" s="1" t="s">
        <v>0</v>
      </c>
      <c r="AB238" s="4">
        <v>44684</v>
      </c>
      <c r="AC238" s="1" t="s">
        <v>0</v>
      </c>
      <c r="AD238" s="4">
        <v>44692</v>
      </c>
      <c r="AE238" s="1" t="s">
        <v>0</v>
      </c>
      <c r="AF238" s="4">
        <v>44673</v>
      </c>
      <c r="AG238" s="1" t="s">
        <v>0</v>
      </c>
      <c r="AH238" s="4"/>
      <c r="AI238" s="1" t="s">
        <v>654</v>
      </c>
      <c r="AJ238" s="4">
        <v>44683</v>
      </c>
      <c r="AK238" s="1" t="s">
        <v>0</v>
      </c>
      <c r="AL238" s="1" t="s">
        <v>799</v>
      </c>
      <c r="AM238" s="1" t="s">
        <v>569</v>
      </c>
      <c r="AN238" s="5">
        <v>44719.583333333336</v>
      </c>
      <c r="AO238" s="1" t="s">
        <v>888</v>
      </c>
      <c r="AP238" s="1"/>
      <c r="AQ238" s="1" t="s">
        <v>639</v>
      </c>
      <c r="AR238" s="1" t="s">
        <v>27</v>
      </c>
      <c r="AS238" t="s">
        <v>639</v>
      </c>
      <c r="AT238" s="1" t="s">
        <v>27</v>
      </c>
      <c r="AU238" t="s">
        <v>639</v>
      </c>
      <c r="AV238">
        <v>150</v>
      </c>
      <c r="AW238" t="s">
        <v>639</v>
      </c>
      <c r="AX238">
        <v>27</v>
      </c>
      <c r="AY238" t="s">
        <v>639</v>
      </c>
      <c r="AZ238" s="1" t="s">
        <v>27</v>
      </c>
      <c r="BA238" t="s">
        <v>639</v>
      </c>
      <c r="BB238" s="1" t="s">
        <v>27</v>
      </c>
      <c r="BC238" t="s">
        <v>639</v>
      </c>
      <c r="BG238" s="1" t="s">
        <v>569</v>
      </c>
      <c r="BH238" s="5">
        <v>44723.522222222222</v>
      </c>
      <c r="BI238" s="1" t="s">
        <v>49</v>
      </c>
      <c r="BJ238" s="5">
        <v>44723.420138888891</v>
      </c>
      <c r="BK238" s="22">
        <f>COUNTIF(Reporte_Consolidación_2022___Copy[[#This Row],[Estado llamada]],"Realizada")</f>
        <v>1</v>
      </c>
      <c r="BL238" s="22">
        <f>COUNTIF(Reporte_Consolidación_2022___Copy[[#This Row],[Estado RID]],"Realizada")</f>
        <v>1</v>
      </c>
      <c r="BM238" s="22">
        <f>COUNTIF(Reporte_Consolidación_2022___Copy[[#This Row],[Estado Encuesta Directivos]],"Realizada")</f>
        <v>1</v>
      </c>
      <c r="BN238" s="22">
        <f>COUNTIF(Reporte_Consolidación_2022___Copy[[#This Row],[Estado PPT Programa Directivos]],"Realizada")</f>
        <v>1</v>
      </c>
      <c r="BO238" s="22">
        <f>COUNTIF(Reporte_Consolidación_2022___Copy[[#This Row],[Estado PPT Programa Docentes]],"Realizada")</f>
        <v>1</v>
      </c>
      <c r="BP238" s="22">
        <f>COUNTIF(Reporte_Consolidación_2022___Copy[[#This Row],[Estado Encuesta Docentes]],"Realizada")</f>
        <v>1</v>
      </c>
      <c r="BQ238" s="22">
        <f>COUNTIF(Reporte_Consolidación_2022___Copy[[#This Row],[Estado Taller PC Docentes]],"Realizada")</f>
        <v>1</v>
      </c>
      <c r="BR238" s="22">
        <f>COUNTIF(Reporte_Consolidación_2022___Copy[[#This Row],[Estado Encuesta Estudiantes]],"Realizada")</f>
        <v>1</v>
      </c>
      <c r="BS238" s="22">
        <f>COUNTIF(Reporte_Consolidación_2022___Copy[[#This Row],[Estado Infraestructura]],"Realizada")</f>
        <v>1</v>
      </c>
      <c r="BT238" s="22">
        <f>COUNTIF(Reporte_Consolidación_2022___Copy[[#This Row],[Estado Entrevista Líder Área Informática]],"Realizada")</f>
        <v>1</v>
      </c>
      <c r="BU238" s="22">
        <f>IF(Reporte_Consolidación_2022___Copy[[#This Row],[Estado Obs Aula]]="Realizada",1,IF(Reporte_Consolidación_2022___Copy[[#This Row],[Estado Obs Aula]]="NO aplica fichas",1,0))</f>
        <v>1</v>
      </c>
      <c r="BV238" s="22">
        <f>COUNTIF(Reporte_Consolidación_2022___Copy[[#This Row],[Estado Recolección Documental]],"Realizada")</f>
        <v>1</v>
      </c>
      <c r="BX238" s="7">
        <f>COUNTIF(Reporte_Consolidación_2022___Copy[[#This Row],[Nombre Coordinadora]:[Estado Recolección Documental]],"Realizada")</f>
        <v>11</v>
      </c>
      <c r="BY238" s="9">
        <f t="shared" si="3"/>
        <v>0.91666666666666663</v>
      </c>
      <c r="BZ238" s="7">
        <f>IF(Reporte_Consolidación_2022___Copy[[#This Row],[Fecha Visita Día 1]]&gt;=DATE(2022,6,22),1,IF(Reporte_Consolidación_2022___Copy[[#This Row],[Fecha Visita Día 1]]="",2,0))</f>
        <v>0</v>
      </c>
      <c r="CA238" s="7">
        <f>IF(Reporte_Consolidación_2022___Copy[[#This Row],[Fecha Visita Día 2]]&gt;=DATE(2022,6,22),1,IF(Reporte_Consolidación_2022___Copy[[#This Row],[Fecha Visita Día 2]]="",2,0))</f>
        <v>0</v>
      </c>
    </row>
    <row r="239" spans="1:79" x14ac:dyDescent="0.2">
      <c r="A239" s="1" t="s">
        <v>681</v>
      </c>
      <c r="B239" s="1" t="s">
        <v>49</v>
      </c>
      <c r="C239" s="1" t="s">
        <v>569</v>
      </c>
      <c r="D239" s="1" t="s">
        <v>58</v>
      </c>
      <c r="E239" s="1" t="s">
        <v>570</v>
      </c>
      <c r="F239" s="1" t="s">
        <v>578</v>
      </c>
      <c r="G239" s="6">
        <v>205001019318</v>
      </c>
      <c r="H239">
        <v>238</v>
      </c>
      <c r="I239" s="4">
        <v>44659</v>
      </c>
      <c r="J239" s="5">
        <v>0.59513888888888888</v>
      </c>
      <c r="K239" s="1" t="s">
        <v>0</v>
      </c>
      <c r="L239" s="1"/>
      <c r="M239" s="4">
        <v>44670</v>
      </c>
      <c r="N239" s="4">
        <v>44693</v>
      </c>
      <c r="O239" s="1" t="s">
        <v>808</v>
      </c>
      <c r="P239" s="4">
        <v>44670</v>
      </c>
      <c r="Q239" s="1" t="s">
        <v>0</v>
      </c>
      <c r="R239" s="4">
        <v>44671</v>
      </c>
      <c r="S239" s="1" t="s">
        <v>0</v>
      </c>
      <c r="T239" s="4">
        <v>44670</v>
      </c>
      <c r="U239" s="1" t="s">
        <v>0</v>
      </c>
      <c r="V239" s="4">
        <v>44677</v>
      </c>
      <c r="W239" s="1" t="s">
        <v>0</v>
      </c>
      <c r="X239" s="4">
        <v>44677</v>
      </c>
      <c r="Y239" s="1" t="s">
        <v>0</v>
      </c>
      <c r="Z239" s="4">
        <v>44677</v>
      </c>
      <c r="AA239" s="1" t="s">
        <v>0</v>
      </c>
      <c r="AB239" s="4">
        <v>44679</v>
      </c>
      <c r="AC239" s="1" t="s">
        <v>0</v>
      </c>
      <c r="AD239" s="4">
        <v>44693</v>
      </c>
      <c r="AE239" s="1" t="s">
        <v>0</v>
      </c>
      <c r="AF239" s="4">
        <v>44685</v>
      </c>
      <c r="AG239" s="1" t="s">
        <v>0</v>
      </c>
      <c r="AH239" s="4"/>
      <c r="AI239" s="1" t="s">
        <v>654</v>
      </c>
      <c r="AJ239" s="4">
        <v>44679</v>
      </c>
      <c r="AK239" s="1" t="s">
        <v>0</v>
      </c>
      <c r="AL239" s="1" t="s">
        <v>799</v>
      </c>
      <c r="AM239" s="1" t="s">
        <v>569</v>
      </c>
      <c r="AN239" s="5">
        <v>44719.583333333336</v>
      </c>
      <c r="AO239" s="1" t="s">
        <v>889</v>
      </c>
      <c r="AP239" s="1"/>
      <c r="AQ239" s="1" t="s">
        <v>639</v>
      </c>
      <c r="AR239" s="1" t="s">
        <v>27</v>
      </c>
      <c r="AS239" t="s">
        <v>639</v>
      </c>
      <c r="AT239" s="1" t="s">
        <v>27</v>
      </c>
      <c r="AU239" t="s">
        <v>639</v>
      </c>
      <c r="AV239">
        <v>109</v>
      </c>
      <c r="AW239" t="s">
        <v>639</v>
      </c>
      <c r="AX239">
        <v>48</v>
      </c>
      <c r="AY239" t="s">
        <v>639</v>
      </c>
      <c r="AZ239" s="1" t="s">
        <v>27</v>
      </c>
      <c r="BA239" t="s">
        <v>639</v>
      </c>
      <c r="BB239" s="1" t="s">
        <v>27</v>
      </c>
      <c r="BC239" t="s">
        <v>639</v>
      </c>
      <c r="BG239" s="1" t="s">
        <v>569</v>
      </c>
      <c r="BH239" s="5">
        <v>44723.522222222222</v>
      </c>
      <c r="BI239" s="1" t="s">
        <v>49</v>
      </c>
      <c r="BJ239" s="5">
        <v>44723.420138888891</v>
      </c>
      <c r="BK239" s="22">
        <f>COUNTIF(Reporte_Consolidación_2022___Copy[[#This Row],[Estado llamada]],"Realizada")</f>
        <v>1</v>
      </c>
      <c r="BL239" s="22">
        <f>COUNTIF(Reporte_Consolidación_2022___Copy[[#This Row],[Estado RID]],"Realizada")</f>
        <v>1</v>
      </c>
      <c r="BM239" s="22">
        <f>COUNTIF(Reporte_Consolidación_2022___Copy[[#This Row],[Estado Encuesta Directivos]],"Realizada")</f>
        <v>1</v>
      </c>
      <c r="BN239" s="22">
        <f>COUNTIF(Reporte_Consolidación_2022___Copy[[#This Row],[Estado PPT Programa Directivos]],"Realizada")</f>
        <v>1</v>
      </c>
      <c r="BO239" s="22">
        <f>COUNTIF(Reporte_Consolidación_2022___Copy[[#This Row],[Estado PPT Programa Docentes]],"Realizada")</f>
        <v>1</v>
      </c>
      <c r="BP239" s="22">
        <f>COUNTIF(Reporte_Consolidación_2022___Copy[[#This Row],[Estado Encuesta Docentes]],"Realizada")</f>
        <v>1</v>
      </c>
      <c r="BQ239" s="22">
        <f>COUNTIF(Reporte_Consolidación_2022___Copy[[#This Row],[Estado Taller PC Docentes]],"Realizada")</f>
        <v>1</v>
      </c>
      <c r="BR239" s="22">
        <f>COUNTIF(Reporte_Consolidación_2022___Copy[[#This Row],[Estado Encuesta Estudiantes]],"Realizada")</f>
        <v>1</v>
      </c>
      <c r="BS239" s="22">
        <f>COUNTIF(Reporte_Consolidación_2022___Copy[[#This Row],[Estado Infraestructura]],"Realizada")</f>
        <v>1</v>
      </c>
      <c r="BT239" s="22">
        <f>COUNTIF(Reporte_Consolidación_2022___Copy[[#This Row],[Estado Entrevista Líder Área Informática]],"Realizada")</f>
        <v>1</v>
      </c>
      <c r="BU239" s="22">
        <f>IF(Reporte_Consolidación_2022___Copy[[#This Row],[Estado Obs Aula]]="Realizada",1,IF(Reporte_Consolidación_2022___Copy[[#This Row],[Estado Obs Aula]]="NO aplica fichas",1,0))</f>
        <v>1</v>
      </c>
      <c r="BV239" s="22">
        <f>COUNTIF(Reporte_Consolidación_2022___Copy[[#This Row],[Estado Recolección Documental]],"Realizada")</f>
        <v>1</v>
      </c>
      <c r="BX239" s="7">
        <f>COUNTIF(Reporte_Consolidación_2022___Copy[[#This Row],[Nombre Coordinadora]:[Estado Recolección Documental]],"Realizada")</f>
        <v>11</v>
      </c>
      <c r="BY239" s="9">
        <f t="shared" si="3"/>
        <v>0.91666666666666663</v>
      </c>
      <c r="BZ239" s="7">
        <f>IF(Reporte_Consolidación_2022___Copy[[#This Row],[Fecha Visita Día 1]]&gt;=DATE(2022,6,22),1,IF(Reporte_Consolidación_2022___Copy[[#This Row],[Fecha Visita Día 1]]="",2,0))</f>
        <v>0</v>
      </c>
      <c r="CA239" s="7">
        <f>IF(Reporte_Consolidación_2022___Copy[[#This Row],[Fecha Visita Día 2]]&gt;=DATE(2022,6,22),1,IF(Reporte_Consolidación_2022___Copy[[#This Row],[Fecha Visita Día 2]]="",2,0))</f>
        <v>0</v>
      </c>
    </row>
    <row r="240" spans="1:79" x14ac:dyDescent="0.2">
      <c r="A240" s="1" t="s">
        <v>681</v>
      </c>
      <c r="B240" s="1" t="s">
        <v>49</v>
      </c>
      <c r="C240" s="1" t="s">
        <v>579</v>
      </c>
      <c r="D240" s="1" t="s">
        <v>58</v>
      </c>
      <c r="E240" s="1" t="s">
        <v>570</v>
      </c>
      <c r="F240" s="1" t="s">
        <v>580</v>
      </c>
      <c r="G240" s="6">
        <v>105001026697</v>
      </c>
      <c r="H240">
        <v>239</v>
      </c>
      <c r="I240" s="4">
        <v>44677</v>
      </c>
      <c r="J240" s="5">
        <v>0.47916666666666674</v>
      </c>
      <c r="K240" s="1" t="s">
        <v>0</v>
      </c>
      <c r="L240" s="1"/>
      <c r="M240" s="4">
        <v>44687</v>
      </c>
      <c r="N240" s="4"/>
      <c r="O240" s="1" t="s">
        <v>809</v>
      </c>
      <c r="P240" s="4">
        <v>44687</v>
      </c>
      <c r="Q240" s="1" t="s">
        <v>0</v>
      </c>
      <c r="R240" s="4">
        <v>44694</v>
      </c>
      <c r="S240" s="1" t="s">
        <v>0</v>
      </c>
      <c r="T240" s="4">
        <v>44687</v>
      </c>
      <c r="U240" s="1" t="s">
        <v>0</v>
      </c>
      <c r="V240" s="4">
        <v>44726</v>
      </c>
      <c r="W240" s="1" t="s">
        <v>0</v>
      </c>
      <c r="X240" s="4">
        <v>44694</v>
      </c>
      <c r="Y240" s="1" t="s">
        <v>0</v>
      </c>
      <c r="Z240" s="4">
        <v>44726</v>
      </c>
      <c r="AA240" s="1" t="s">
        <v>0</v>
      </c>
      <c r="AB240" s="4">
        <v>44690</v>
      </c>
      <c r="AC240" s="1" t="s">
        <v>0</v>
      </c>
      <c r="AD240" s="4">
        <v>44690</v>
      </c>
      <c r="AE240" s="1" t="s">
        <v>0</v>
      </c>
      <c r="AF240" s="4">
        <v>44690</v>
      </c>
      <c r="AG240" s="1" t="s">
        <v>0</v>
      </c>
      <c r="AH240" s="4"/>
      <c r="AI240" s="1" t="s">
        <v>654</v>
      </c>
      <c r="AJ240" s="4">
        <v>44690</v>
      </c>
      <c r="AK240" s="1" t="s">
        <v>0</v>
      </c>
      <c r="AL240" s="1" t="s">
        <v>29</v>
      </c>
      <c r="AM240" s="1" t="s">
        <v>582</v>
      </c>
      <c r="AN240" s="5">
        <v>44725.630555555559</v>
      </c>
      <c r="AO240" s="1" t="s">
        <v>810</v>
      </c>
      <c r="AP240" s="1"/>
      <c r="AQ240" s="1" t="s">
        <v>639</v>
      </c>
      <c r="AR240" s="1" t="s">
        <v>27</v>
      </c>
      <c r="AS240" t="s">
        <v>639</v>
      </c>
      <c r="AT240" s="1" t="s">
        <v>27</v>
      </c>
      <c r="AU240" t="s">
        <v>639</v>
      </c>
      <c r="AV240">
        <v>51</v>
      </c>
      <c r="AW240" t="s">
        <v>639</v>
      </c>
      <c r="AX240">
        <v>16</v>
      </c>
      <c r="AY240" t="s">
        <v>639</v>
      </c>
      <c r="AZ240" s="1" t="s">
        <v>27</v>
      </c>
      <c r="BA240" t="s">
        <v>639</v>
      </c>
      <c r="BB240" s="1" t="s">
        <v>27</v>
      </c>
      <c r="BC240" t="s">
        <v>639</v>
      </c>
      <c r="BG240" s="1" t="s">
        <v>582</v>
      </c>
      <c r="BH240" s="5">
        <v>44725.630555555559</v>
      </c>
      <c r="BI240" s="1" t="s">
        <v>49</v>
      </c>
      <c r="BJ240" s="5">
        <v>44726.246527777781</v>
      </c>
      <c r="BK240" s="22">
        <f>COUNTIF(Reporte_Consolidación_2022___Copy[[#This Row],[Estado llamada]],"Realizada")</f>
        <v>1</v>
      </c>
      <c r="BL240" s="22">
        <f>COUNTIF(Reporte_Consolidación_2022___Copy[[#This Row],[Estado RID]],"Realizada")</f>
        <v>1</v>
      </c>
      <c r="BM240" s="22">
        <f>COUNTIF(Reporte_Consolidación_2022___Copy[[#This Row],[Estado Encuesta Directivos]],"Realizada")</f>
        <v>1</v>
      </c>
      <c r="BN240" s="22">
        <f>COUNTIF(Reporte_Consolidación_2022___Copy[[#This Row],[Estado PPT Programa Directivos]],"Realizada")</f>
        <v>1</v>
      </c>
      <c r="BO240" s="22">
        <f>COUNTIF(Reporte_Consolidación_2022___Copy[[#This Row],[Estado PPT Programa Docentes]],"Realizada")</f>
        <v>1</v>
      </c>
      <c r="BP240" s="22">
        <f>COUNTIF(Reporte_Consolidación_2022___Copy[[#This Row],[Estado Encuesta Docentes]],"Realizada")</f>
        <v>1</v>
      </c>
      <c r="BQ240" s="22">
        <f>COUNTIF(Reporte_Consolidación_2022___Copy[[#This Row],[Estado Taller PC Docentes]],"Realizada")</f>
        <v>1</v>
      </c>
      <c r="BR240" s="22">
        <f>COUNTIF(Reporte_Consolidación_2022___Copy[[#This Row],[Estado Encuesta Estudiantes]],"Realizada")</f>
        <v>1</v>
      </c>
      <c r="BS240" s="22">
        <f>COUNTIF(Reporte_Consolidación_2022___Copy[[#This Row],[Estado Infraestructura]],"Realizada")</f>
        <v>1</v>
      </c>
      <c r="BT240" s="22">
        <f>COUNTIF(Reporte_Consolidación_2022___Copy[[#This Row],[Estado Entrevista Líder Área Informática]],"Realizada")</f>
        <v>1</v>
      </c>
      <c r="BU240" s="22">
        <f>IF(Reporte_Consolidación_2022___Copy[[#This Row],[Estado Obs Aula]]="Realizada",1,IF(Reporte_Consolidación_2022___Copy[[#This Row],[Estado Obs Aula]]="NO aplica fichas",1,0))</f>
        <v>1</v>
      </c>
      <c r="BV240" s="22">
        <f>COUNTIF(Reporte_Consolidación_2022___Copy[[#This Row],[Estado Recolección Documental]],"Realizada")</f>
        <v>1</v>
      </c>
      <c r="BX240" s="7">
        <f>COUNTIF(Reporte_Consolidación_2022___Copy[[#This Row],[Nombre Coordinadora]:[Estado Recolección Documental]],"Realizada")</f>
        <v>11</v>
      </c>
      <c r="BY240" s="9">
        <f t="shared" si="3"/>
        <v>0.91666666666666663</v>
      </c>
      <c r="BZ240" s="7">
        <f>IF(Reporte_Consolidación_2022___Copy[[#This Row],[Fecha Visita Día 1]]&gt;=DATE(2022,6,22),1,IF(Reporte_Consolidación_2022___Copy[[#This Row],[Fecha Visita Día 1]]="",2,0))</f>
        <v>0</v>
      </c>
      <c r="CA240" s="7">
        <f>IF(Reporte_Consolidación_2022___Copy[[#This Row],[Fecha Visita Día 2]]&gt;=DATE(2022,6,22),1,IF(Reporte_Consolidación_2022___Copy[[#This Row],[Fecha Visita Día 2]]="",2,0))</f>
        <v>2</v>
      </c>
    </row>
    <row r="241" spans="1:79" x14ac:dyDescent="0.2">
      <c r="A241" s="1" t="s">
        <v>681</v>
      </c>
      <c r="B241" s="1" t="s">
        <v>49</v>
      </c>
      <c r="C241" s="1" t="s">
        <v>579</v>
      </c>
      <c r="D241" s="1" t="s">
        <v>58</v>
      </c>
      <c r="E241" s="1" t="s">
        <v>570</v>
      </c>
      <c r="F241" s="1" t="s">
        <v>62</v>
      </c>
      <c r="G241" s="6">
        <v>105001026573</v>
      </c>
      <c r="H241">
        <v>240</v>
      </c>
      <c r="I241" s="4">
        <v>44659</v>
      </c>
      <c r="J241" s="5">
        <v>0.5708333333333333</v>
      </c>
      <c r="K241" s="1" t="s">
        <v>0</v>
      </c>
      <c r="L241" s="1" t="s">
        <v>581</v>
      </c>
      <c r="M241" s="4">
        <v>44670</v>
      </c>
      <c r="N241" s="4">
        <v>44676</v>
      </c>
      <c r="O241" s="1"/>
      <c r="P241" s="4">
        <v>44670</v>
      </c>
      <c r="Q241" s="1" t="s">
        <v>0</v>
      </c>
      <c r="R241" s="4">
        <v>44676</v>
      </c>
      <c r="S241" s="1" t="s">
        <v>0</v>
      </c>
      <c r="T241" s="4">
        <v>44670</v>
      </c>
      <c r="U241" s="1" t="s">
        <v>0</v>
      </c>
      <c r="V241" s="4">
        <v>44705</v>
      </c>
      <c r="W241" s="1" t="s">
        <v>0</v>
      </c>
      <c r="X241" s="4">
        <v>44670</v>
      </c>
      <c r="Y241" s="1" t="s">
        <v>0</v>
      </c>
      <c r="Z241" s="4">
        <v>44705</v>
      </c>
      <c r="AA241" s="1" t="s">
        <v>0</v>
      </c>
      <c r="AB241" s="4">
        <v>44676</v>
      </c>
      <c r="AC241" s="1" t="s">
        <v>0</v>
      </c>
      <c r="AD241" s="4">
        <v>44693</v>
      </c>
      <c r="AE241" s="1" t="s">
        <v>0</v>
      </c>
      <c r="AF241" s="4">
        <v>44693</v>
      </c>
      <c r="AG241" s="1" t="s">
        <v>0</v>
      </c>
      <c r="AH241" s="4"/>
      <c r="AI241" s="1" t="s">
        <v>654</v>
      </c>
      <c r="AJ241" s="4">
        <v>44676</v>
      </c>
      <c r="AK241" s="1" t="s">
        <v>0</v>
      </c>
      <c r="AL241" s="1" t="s">
        <v>29</v>
      </c>
      <c r="AM241" s="1" t="s">
        <v>582</v>
      </c>
      <c r="AN241" s="5">
        <v>44713.75</v>
      </c>
      <c r="AO241" s="1" t="s">
        <v>811</v>
      </c>
      <c r="AP241" s="1"/>
      <c r="AQ241" s="1" t="s">
        <v>639</v>
      </c>
      <c r="AR241" s="1" t="s">
        <v>27</v>
      </c>
      <c r="AS241" t="s">
        <v>639</v>
      </c>
      <c r="AT241" s="1" t="s">
        <v>27</v>
      </c>
      <c r="AU241" t="s">
        <v>639</v>
      </c>
      <c r="AV241">
        <v>55</v>
      </c>
      <c r="AW241" t="s">
        <v>639</v>
      </c>
      <c r="AX241">
        <v>35</v>
      </c>
      <c r="AY241" t="s">
        <v>639</v>
      </c>
      <c r="AZ241" s="1" t="s">
        <v>27</v>
      </c>
      <c r="BA241" t="s">
        <v>639</v>
      </c>
      <c r="BB241" s="1" t="s">
        <v>27</v>
      </c>
      <c r="BC241" t="s">
        <v>639</v>
      </c>
      <c r="BG241" s="1" t="s">
        <v>582</v>
      </c>
      <c r="BH241" s="5">
        <v>44718.732638888891</v>
      </c>
      <c r="BI241" s="1" t="s">
        <v>49</v>
      </c>
      <c r="BJ241" s="5">
        <v>44726.247916666667</v>
      </c>
      <c r="BK241" s="22">
        <f>COUNTIF(Reporte_Consolidación_2022___Copy[[#This Row],[Estado llamada]],"Realizada")</f>
        <v>1</v>
      </c>
      <c r="BL241" s="22">
        <f>COUNTIF(Reporte_Consolidación_2022___Copy[[#This Row],[Estado RID]],"Realizada")</f>
        <v>1</v>
      </c>
      <c r="BM241" s="22">
        <f>COUNTIF(Reporte_Consolidación_2022___Copy[[#This Row],[Estado Encuesta Directivos]],"Realizada")</f>
        <v>1</v>
      </c>
      <c r="BN241" s="22">
        <f>COUNTIF(Reporte_Consolidación_2022___Copy[[#This Row],[Estado PPT Programa Directivos]],"Realizada")</f>
        <v>1</v>
      </c>
      <c r="BO241" s="22">
        <f>COUNTIF(Reporte_Consolidación_2022___Copy[[#This Row],[Estado PPT Programa Docentes]],"Realizada")</f>
        <v>1</v>
      </c>
      <c r="BP241" s="22">
        <f>COUNTIF(Reporte_Consolidación_2022___Copy[[#This Row],[Estado Encuesta Docentes]],"Realizada")</f>
        <v>1</v>
      </c>
      <c r="BQ241" s="22">
        <f>COUNTIF(Reporte_Consolidación_2022___Copy[[#This Row],[Estado Taller PC Docentes]],"Realizada")</f>
        <v>1</v>
      </c>
      <c r="BR241" s="22">
        <f>COUNTIF(Reporte_Consolidación_2022___Copy[[#This Row],[Estado Encuesta Estudiantes]],"Realizada")</f>
        <v>1</v>
      </c>
      <c r="BS241" s="22">
        <f>COUNTIF(Reporte_Consolidación_2022___Copy[[#This Row],[Estado Infraestructura]],"Realizada")</f>
        <v>1</v>
      </c>
      <c r="BT241" s="22">
        <f>COUNTIF(Reporte_Consolidación_2022___Copy[[#This Row],[Estado Entrevista Líder Área Informática]],"Realizada")</f>
        <v>1</v>
      </c>
      <c r="BU241" s="22">
        <f>IF(Reporte_Consolidación_2022___Copy[[#This Row],[Estado Obs Aula]]="Realizada",1,IF(Reporte_Consolidación_2022___Copy[[#This Row],[Estado Obs Aula]]="NO aplica fichas",1,0))</f>
        <v>1</v>
      </c>
      <c r="BV241" s="22">
        <f>COUNTIF(Reporte_Consolidación_2022___Copy[[#This Row],[Estado Recolección Documental]],"Realizada")</f>
        <v>1</v>
      </c>
      <c r="BX241" s="7">
        <f>COUNTIF(Reporte_Consolidación_2022___Copy[[#This Row],[Nombre Coordinadora]:[Estado Recolección Documental]],"Realizada")</f>
        <v>11</v>
      </c>
      <c r="BY241" s="9">
        <f t="shared" si="3"/>
        <v>0.91666666666666663</v>
      </c>
      <c r="BZ241" s="7">
        <f>IF(Reporte_Consolidación_2022___Copy[[#This Row],[Fecha Visita Día 1]]&gt;=DATE(2022,6,22),1,IF(Reporte_Consolidación_2022___Copy[[#This Row],[Fecha Visita Día 1]]="",2,0))</f>
        <v>0</v>
      </c>
      <c r="CA241" s="7">
        <f>IF(Reporte_Consolidación_2022___Copy[[#This Row],[Fecha Visita Día 2]]&gt;=DATE(2022,6,22),1,IF(Reporte_Consolidación_2022___Copy[[#This Row],[Fecha Visita Día 2]]="",2,0))</f>
        <v>0</v>
      </c>
    </row>
    <row r="242" spans="1:79" x14ac:dyDescent="0.2">
      <c r="A242" s="1" t="s">
        <v>681</v>
      </c>
      <c r="B242" s="1" t="s">
        <v>49</v>
      </c>
      <c r="C242" s="1" t="s">
        <v>579</v>
      </c>
      <c r="D242" s="1" t="s">
        <v>58</v>
      </c>
      <c r="E242" s="1" t="s">
        <v>570</v>
      </c>
      <c r="F242" s="1" t="s">
        <v>60</v>
      </c>
      <c r="G242" s="6">
        <v>105001026000</v>
      </c>
      <c r="H242">
        <v>241</v>
      </c>
      <c r="I242" s="4">
        <v>44659</v>
      </c>
      <c r="J242" s="5">
        <v>0.57152777777777786</v>
      </c>
      <c r="K242" s="1" t="s">
        <v>0</v>
      </c>
      <c r="L242" s="1"/>
      <c r="M242" s="4">
        <v>44670</v>
      </c>
      <c r="N242" s="4">
        <v>44678</v>
      </c>
      <c r="O242" s="1"/>
      <c r="P242" s="4">
        <v>44670</v>
      </c>
      <c r="Q242" s="1" t="s">
        <v>0</v>
      </c>
      <c r="R242" s="4">
        <v>44678</v>
      </c>
      <c r="S242" s="1" t="s">
        <v>0</v>
      </c>
      <c r="T242" s="4">
        <v>44670</v>
      </c>
      <c r="U242" s="1" t="s">
        <v>0</v>
      </c>
      <c r="V242" s="4">
        <v>44726</v>
      </c>
      <c r="W242" s="1" t="s">
        <v>0</v>
      </c>
      <c r="X242" s="4">
        <v>44678</v>
      </c>
      <c r="Y242" s="1" t="s">
        <v>0</v>
      </c>
      <c r="Z242" s="4">
        <v>44726</v>
      </c>
      <c r="AA242" s="1" t="s">
        <v>0</v>
      </c>
      <c r="AB242" s="4">
        <v>44678</v>
      </c>
      <c r="AC242" s="1" t="s">
        <v>0</v>
      </c>
      <c r="AD242" s="4">
        <v>44678</v>
      </c>
      <c r="AE242" s="1" t="s">
        <v>0</v>
      </c>
      <c r="AF242" s="4">
        <v>44678</v>
      </c>
      <c r="AG242" s="1" t="s">
        <v>0</v>
      </c>
      <c r="AH242" s="4"/>
      <c r="AI242" s="1" t="s">
        <v>654</v>
      </c>
      <c r="AJ242" s="4">
        <v>44678</v>
      </c>
      <c r="AK242" s="1" t="s">
        <v>0</v>
      </c>
      <c r="AL242" s="1" t="s">
        <v>29</v>
      </c>
      <c r="AM242" s="1" t="s">
        <v>582</v>
      </c>
      <c r="AN242" s="5">
        <v>44726.452777777777</v>
      </c>
      <c r="AO242" s="1" t="s">
        <v>812</v>
      </c>
      <c r="AP242" s="1"/>
      <c r="AQ242" s="1"/>
      <c r="AR242" s="1" t="s">
        <v>27</v>
      </c>
      <c r="AT242" s="1" t="s">
        <v>27</v>
      </c>
      <c r="AU242" t="s">
        <v>639</v>
      </c>
      <c r="AV242">
        <v>80</v>
      </c>
      <c r="AW242" t="s">
        <v>639</v>
      </c>
      <c r="AX242">
        <v>58</v>
      </c>
      <c r="AY242" t="s">
        <v>639</v>
      </c>
      <c r="AZ242" s="1" t="s">
        <v>27</v>
      </c>
      <c r="BA242" t="s">
        <v>639</v>
      </c>
      <c r="BB242" s="1" t="s">
        <v>27</v>
      </c>
      <c r="BC242" t="s">
        <v>639</v>
      </c>
      <c r="BG242" s="1" t="s">
        <v>582</v>
      </c>
      <c r="BH242" s="5">
        <v>44726.453472222223</v>
      </c>
      <c r="BI242" s="1" t="s">
        <v>49</v>
      </c>
      <c r="BJ242" s="5">
        <v>44705.496527777781</v>
      </c>
      <c r="BK242" s="22">
        <f>COUNTIF(Reporte_Consolidación_2022___Copy[[#This Row],[Estado llamada]],"Realizada")</f>
        <v>1</v>
      </c>
      <c r="BL242" s="22">
        <f>COUNTIF(Reporte_Consolidación_2022___Copy[[#This Row],[Estado RID]],"Realizada")</f>
        <v>1</v>
      </c>
      <c r="BM242" s="22">
        <f>COUNTIF(Reporte_Consolidación_2022___Copy[[#This Row],[Estado Encuesta Directivos]],"Realizada")</f>
        <v>1</v>
      </c>
      <c r="BN242" s="22">
        <f>COUNTIF(Reporte_Consolidación_2022___Copy[[#This Row],[Estado PPT Programa Directivos]],"Realizada")</f>
        <v>1</v>
      </c>
      <c r="BO242" s="22">
        <f>COUNTIF(Reporte_Consolidación_2022___Copy[[#This Row],[Estado PPT Programa Docentes]],"Realizada")</f>
        <v>1</v>
      </c>
      <c r="BP242" s="22">
        <f>COUNTIF(Reporte_Consolidación_2022___Copy[[#This Row],[Estado Encuesta Docentes]],"Realizada")</f>
        <v>1</v>
      </c>
      <c r="BQ242" s="22">
        <f>COUNTIF(Reporte_Consolidación_2022___Copy[[#This Row],[Estado Taller PC Docentes]],"Realizada")</f>
        <v>1</v>
      </c>
      <c r="BR242" s="22">
        <f>COUNTIF(Reporte_Consolidación_2022___Copy[[#This Row],[Estado Encuesta Estudiantes]],"Realizada")</f>
        <v>1</v>
      </c>
      <c r="BS242" s="22">
        <f>COUNTIF(Reporte_Consolidación_2022___Copy[[#This Row],[Estado Infraestructura]],"Realizada")</f>
        <v>1</v>
      </c>
      <c r="BT242" s="22">
        <f>COUNTIF(Reporte_Consolidación_2022___Copy[[#This Row],[Estado Entrevista Líder Área Informática]],"Realizada")</f>
        <v>1</v>
      </c>
      <c r="BU242" s="22">
        <f>IF(Reporte_Consolidación_2022___Copy[[#This Row],[Estado Obs Aula]]="Realizada",1,IF(Reporte_Consolidación_2022___Copy[[#This Row],[Estado Obs Aula]]="NO aplica fichas",1,0))</f>
        <v>1</v>
      </c>
      <c r="BV242" s="22">
        <f>COUNTIF(Reporte_Consolidación_2022___Copy[[#This Row],[Estado Recolección Documental]],"Realizada")</f>
        <v>1</v>
      </c>
      <c r="BX242" s="7">
        <f>COUNTIF(Reporte_Consolidación_2022___Copy[[#This Row],[Nombre Coordinadora]:[Estado Recolección Documental]],"Realizada")</f>
        <v>11</v>
      </c>
      <c r="BY242" s="9">
        <f t="shared" si="3"/>
        <v>0.91666666666666663</v>
      </c>
      <c r="BZ242" s="7">
        <f>IF(Reporte_Consolidación_2022___Copy[[#This Row],[Fecha Visita Día 1]]&gt;=DATE(2022,6,22),1,IF(Reporte_Consolidación_2022___Copy[[#This Row],[Fecha Visita Día 1]]="",2,0))</f>
        <v>0</v>
      </c>
      <c r="CA242" s="7">
        <f>IF(Reporte_Consolidación_2022___Copy[[#This Row],[Fecha Visita Día 2]]&gt;=DATE(2022,6,22),1,IF(Reporte_Consolidación_2022___Copy[[#This Row],[Fecha Visita Día 2]]="",2,0))</f>
        <v>0</v>
      </c>
    </row>
    <row r="243" spans="1:79" x14ac:dyDescent="0.2">
      <c r="A243" s="1" t="s">
        <v>681</v>
      </c>
      <c r="B243" s="1" t="s">
        <v>49</v>
      </c>
      <c r="C243" s="1" t="s">
        <v>579</v>
      </c>
      <c r="D243" s="1" t="s">
        <v>58</v>
      </c>
      <c r="E243" s="1" t="s">
        <v>570</v>
      </c>
      <c r="F243" s="1" t="s">
        <v>1067</v>
      </c>
      <c r="G243" s="6">
        <v>105001025771</v>
      </c>
      <c r="H243">
        <v>242</v>
      </c>
      <c r="I243" s="4">
        <v>44704</v>
      </c>
      <c r="J243" s="5">
        <v>0.33333333333333326</v>
      </c>
      <c r="K243" s="1" t="s">
        <v>0</v>
      </c>
      <c r="L243" s="1"/>
      <c r="M243" s="4">
        <v>44708</v>
      </c>
      <c r="N243" s="4"/>
      <c r="O243" s="1"/>
      <c r="P243" s="4">
        <v>44713</v>
      </c>
      <c r="Q243" s="1" t="s">
        <v>0</v>
      </c>
      <c r="R243" s="4">
        <v>44721</v>
      </c>
      <c r="S243" s="1" t="s">
        <v>0</v>
      </c>
      <c r="T243" s="4">
        <v>44713</v>
      </c>
      <c r="U243" s="1" t="s">
        <v>0</v>
      </c>
      <c r="V243" s="4">
        <v>44726</v>
      </c>
      <c r="W243" s="1" t="s">
        <v>0</v>
      </c>
      <c r="X243" s="4">
        <v>44721</v>
      </c>
      <c r="Y243" s="1" t="s">
        <v>0</v>
      </c>
      <c r="Z243" s="4">
        <v>44726</v>
      </c>
      <c r="AA243" s="1" t="s">
        <v>25</v>
      </c>
      <c r="AB243" s="4">
        <v>44722</v>
      </c>
      <c r="AC243" s="1" t="s">
        <v>25</v>
      </c>
      <c r="AD243" s="4">
        <v>44721</v>
      </c>
      <c r="AE243" s="1" t="s">
        <v>0</v>
      </c>
      <c r="AF243" s="4">
        <v>44721</v>
      </c>
      <c r="AG243" s="1" t="s">
        <v>0</v>
      </c>
      <c r="AH243" s="4"/>
      <c r="AI243" s="1" t="s">
        <v>654</v>
      </c>
      <c r="AJ243" s="4">
        <v>44721</v>
      </c>
      <c r="AK243" s="1" t="s">
        <v>0</v>
      </c>
      <c r="AL243" s="1" t="s">
        <v>29</v>
      </c>
      <c r="AM243" s="1" t="s">
        <v>582</v>
      </c>
      <c r="AN243" s="5">
        <v>44726.452777777777</v>
      </c>
      <c r="AO243" s="1" t="s">
        <v>1071</v>
      </c>
      <c r="AP243" s="1"/>
      <c r="AQ243" s="1"/>
      <c r="AR243" s="1"/>
      <c r="AT243" s="1"/>
      <c r="AU243" t="s">
        <v>856</v>
      </c>
      <c r="AX243">
        <v>11</v>
      </c>
      <c r="AY243" t="s">
        <v>639</v>
      </c>
      <c r="AZ243" s="1" t="s">
        <v>27</v>
      </c>
      <c r="BA243" t="s">
        <v>639</v>
      </c>
      <c r="BB243" s="1"/>
      <c r="BG243" s="1" t="s">
        <v>582</v>
      </c>
      <c r="BH243" s="5">
        <v>44718.731944444444</v>
      </c>
      <c r="BI243" s="1" t="s">
        <v>49</v>
      </c>
      <c r="BJ243" s="5">
        <v>44722.837500000001</v>
      </c>
      <c r="BK243" s="22">
        <f>COUNTIF(Reporte_Consolidación_2022___Copy[[#This Row],[Estado llamada]],"Realizada")</f>
        <v>1</v>
      </c>
      <c r="BL243" s="22">
        <f>COUNTIF(Reporte_Consolidación_2022___Copy[[#This Row],[Estado RID]],"Realizada")</f>
        <v>1</v>
      </c>
      <c r="BM243" s="22">
        <f>COUNTIF(Reporte_Consolidación_2022___Copy[[#This Row],[Estado Encuesta Directivos]],"Realizada")</f>
        <v>1</v>
      </c>
      <c r="BN243" s="22">
        <f>COUNTIF(Reporte_Consolidación_2022___Copy[[#This Row],[Estado PPT Programa Directivos]],"Realizada")</f>
        <v>1</v>
      </c>
      <c r="BO243" s="22">
        <f>COUNTIF(Reporte_Consolidación_2022___Copy[[#This Row],[Estado PPT Programa Docentes]],"Realizada")</f>
        <v>1</v>
      </c>
      <c r="BP243" s="22">
        <f>COUNTIF(Reporte_Consolidación_2022___Copy[[#This Row],[Estado Encuesta Docentes]],"Realizada")</f>
        <v>1</v>
      </c>
      <c r="BQ243" s="22">
        <f>COUNTIF(Reporte_Consolidación_2022___Copy[[#This Row],[Estado Taller PC Docentes]],"Realizada")</f>
        <v>0</v>
      </c>
      <c r="BR243" s="22">
        <f>COUNTIF(Reporte_Consolidación_2022___Copy[[#This Row],[Estado Encuesta Estudiantes]],"Realizada")</f>
        <v>0</v>
      </c>
      <c r="BS243" s="22">
        <f>COUNTIF(Reporte_Consolidación_2022___Copy[[#This Row],[Estado Infraestructura]],"Realizada")</f>
        <v>1</v>
      </c>
      <c r="BT243" s="22">
        <f>COUNTIF(Reporte_Consolidación_2022___Copy[[#This Row],[Estado Entrevista Líder Área Informática]],"Realizada")</f>
        <v>1</v>
      </c>
      <c r="BU243" s="22">
        <f>IF(Reporte_Consolidación_2022___Copy[[#This Row],[Estado Obs Aula]]="Realizada",1,IF(Reporte_Consolidación_2022___Copy[[#This Row],[Estado Obs Aula]]="NO aplica fichas",1,0))</f>
        <v>1</v>
      </c>
      <c r="BV243" s="22">
        <f>COUNTIF(Reporte_Consolidación_2022___Copy[[#This Row],[Estado Recolección Documental]],"Realizada")</f>
        <v>1</v>
      </c>
      <c r="BX243" s="7">
        <f>COUNTIF(Reporte_Consolidación_2022___Copy[[#This Row],[Nombre Coordinadora]:[Estado Recolección Documental]],"Realizada")</f>
        <v>9</v>
      </c>
      <c r="BY243" s="9">
        <f t="shared" si="3"/>
        <v>0.75</v>
      </c>
      <c r="BZ243" s="7">
        <f>IF(Reporte_Consolidación_2022___Copy[[#This Row],[Fecha Visita Día 1]]&gt;=DATE(2022,6,22),1,IF(Reporte_Consolidación_2022___Copy[[#This Row],[Fecha Visita Día 1]]="",2,0))</f>
        <v>0</v>
      </c>
      <c r="CA243" s="7">
        <f>IF(Reporte_Consolidación_2022___Copy[[#This Row],[Fecha Visita Día 2]]&gt;=DATE(2022,6,22),1,IF(Reporte_Consolidación_2022___Copy[[#This Row],[Fecha Visita Día 2]]="",2,0))</f>
        <v>2</v>
      </c>
    </row>
    <row r="244" spans="1:79" x14ac:dyDescent="0.2">
      <c r="A244" s="1" t="s">
        <v>681</v>
      </c>
      <c r="B244" s="1" t="s">
        <v>49</v>
      </c>
      <c r="C244" s="1" t="s">
        <v>579</v>
      </c>
      <c r="D244" s="1" t="s">
        <v>58</v>
      </c>
      <c r="E244" s="1" t="s">
        <v>570</v>
      </c>
      <c r="F244" s="1" t="s">
        <v>59</v>
      </c>
      <c r="G244" s="6">
        <v>105001013340</v>
      </c>
      <c r="H244">
        <v>243</v>
      </c>
      <c r="I244" s="4">
        <v>44659</v>
      </c>
      <c r="J244" s="5">
        <v>0.57777777777777772</v>
      </c>
      <c r="K244" s="1" t="s">
        <v>0</v>
      </c>
      <c r="L244" s="1" t="s">
        <v>581</v>
      </c>
      <c r="M244" s="4">
        <v>44683</v>
      </c>
      <c r="N244" s="4">
        <v>44684</v>
      </c>
      <c r="O244" s="1"/>
      <c r="P244" s="4">
        <v>44683</v>
      </c>
      <c r="Q244" s="1" t="s">
        <v>0</v>
      </c>
      <c r="R244" s="4">
        <v>44683</v>
      </c>
      <c r="S244" s="1" t="s">
        <v>0</v>
      </c>
      <c r="T244" s="4">
        <v>44683</v>
      </c>
      <c r="U244" s="1" t="s">
        <v>0</v>
      </c>
      <c r="V244" s="4">
        <v>44684</v>
      </c>
      <c r="W244" s="1" t="s">
        <v>0</v>
      </c>
      <c r="X244" s="4">
        <v>44684</v>
      </c>
      <c r="Y244" s="1" t="s">
        <v>0</v>
      </c>
      <c r="Z244" s="4">
        <v>44708</v>
      </c>
      <c r="AA244" s="1" t="s">
        <v>0</v>
      </c>
      <c r="AB244" s="4">
        <v>44683</v>
      </c>
      <c r="AC244" s="1" t="s">
        <v>0</v>
      </c>
      <c r="AD244" s="4">
        <v>44683</v>
      </c>
      <c r="AE244" s="1" t="s">
        <v>0</v>
      </c>
      <c r="AF244" s="4">
        <v>44683</v>
      </c>
      <c r="AG244" s="1" t="s">
        <v>0</v>
      </c>
      <c r="AH244" s="4"/>
      <c r="AI244" s="1" t="s">
        <v>654</v>
      </c>
      <c r="AJ244" s="4">
        <v>44683</v>
      </c>
      <c r="AK244" s="1" t="s">
        <v>0</v>
      </c>
      <c r="AL244" s="1" t="s">
        <v>29</v>
      </c>
      <c r="AM244" s="1" t="s">
        <v>582</v>
      </c>
      <c r="AN244" s="5">
        <v>44713.75</v>
      </c>
      <c r="AO244" s="1" t="s">
        <v>813</v>
      </c>
      <c r="AP244" s="1"/>
      <c r="AQ244" s="1" t="s">
        <v>639</v>
      </c>
      <c r="AR244" s="1" t="s">
        <v>27</v>
      </c>
      <c r="AS244" t="s">
        <v>932</v>
      </c>
      <c r="AT244" s="1" t="s">
        <v>27</v>
      </c>
      <c r="AU244" t="s">
        <v>639</v>
      </c>
      <c r="AV244">
        <v>50</v>
      </c>
      <c r="AW244" t="s">
        <v>639</v>
      </c>
      <c r="AX244">
        <v>13</v>
      </c>
      <c r="AY244" t="s">
        <v>639</v>
      </c>
      <c r="AZ244" s="1" t="s">
        <v>27</v>
      </c>
      <c r="BA244" t="s">
        <v>639</v>
      </c>
      <c r="BB244" s="1" t="s">
        <v>27</v>
      </c>
      <c r="BC244" t="s">
        <v>639</v>
      </c>
      <c r="BF244" t="s">
        <v>1078</v>
      </c>
      <c r="BG244" s="1" t="s">
        <v>49</v>
      </c>
      <c r="BH244" s="5">
        <v>44722.822916666664</v>
      </c>
      <c r="BI244" s="1" t="s">
        <v>49</v>
      </c>
      <c r="BJ244" s="5">
        <v>44726.247916666667</v>
      </c>
      <c r="BK244" s="22">
        <f>COUNTIF(Reporte_Consolidación_2022___Copy[[#This Row],[Estado llamada]],"Realizada")</f>
        <v>1</v>
      </c>
      <c r="BL244" s="22">
        <f>COUNTIF(Reporte_Consolidación_2022___Copy[[#This Row],[Estado RID]],"Realizada")</f>
        <v>1</v>
      </c>
      <c r="BM244" s="22">
        <f>COUNTIF(Reporte_Consolidación_2022___Copy[[#This Row],[Estado Encuesta Directivos]],"Realizada")</f>
        <v>1</v>
      </c>
      <c r="BN244" s="22">
        <f>COUNTIF(Reporte_Consolidación_2022___Copy[[#This Row],[Estado PPT Programa Directivos]],"Realizada")</f>
        <v>1</v>
      </c>
      <c r="BO244" s="22">
        <f>COUNTIF(Reporte_Consolidación_2022___Copy[[#This Row],[Estado PPT Programa Docentes]],"Realizada")</f>
        <v>1</v>
      </c>
      <c r="BP244" s="22">
        <f>COUNTIF(Reporte_Consolidación_2022___Copy[[#This Row],[Estado Encuesta Docentes]],"Realizada")</f>
        <v>1</v>
      </c>
      <c r="BQ244" s="22">
        <f>COUNTIF(Reporte_Consolidación_2022___Copy[[#This Row],[Estado Taller PC Docentes]],"Realizada")</f>
        <v>1</v>
      </c>
      <c r="BR244" s="22">
        <f>COUNTIF(Reporte_Consolidación_2022___Copy[[#This Row],[Estado Encuesta Estudiantes]],"Realizada")</f>
        <v>1</v>
      </c>
      <c r="BS244" s="22">
        <f>COUNTIF(Reporte_Consolidación_2022___Copy[[#This Row],[Estado Infraestructura]],"Realizada")</f>
        <v>1</v>
      </c>
      <c r="BT244" s="22">
        <f>COUNTIF(Reporte_Consolidación_2022___Copy[[#This Row],[Estado Entrevista Líder Área Informática]],"Realizada")</f>
        <v>1</v>
      </c>
      <c r="BU244" s="22">
        <f>IF(Reporte_Consolidación_2022___Copy[[#This Row],[Estado Obs Aula]]="Realizada",1,IF(Reporte_Consolidación_2022___Copy[[#This Row],[Estado Obs Aula]]="NO aplica fichas",1,0))</f>
        <v>1</v>
      </c>
      <c r="BV244" s="22">
        <f>COUNTIF(Reporte_Consolidación_2022___Copy[[#This Row],[Estado Recolección Documental]],"Realizada")</f>
        <v>1</v>
      </c>
      <c r="BX244" s="7">
        <f>COUNTIF(Reporte_Consolidación_2022___Copy[[#This Row],[Nombre Coordinadora]:[Estado Recolección Documental]],"Realizada")</f>
        <v>11</v>
      </c>
      <c r="BY244" s="9">
        <f t="shared" si="3"/>
        <v>0.91666666666666663</v>
      </c>
      <c r="BZ244" s="7">
        <f>IF(Reporte_Consolidación_2022___Copy[[#This Row],[Fecha Visita Día 1]]&gt;=DATE(2022,6,22),1,IF(Reporte_Consolidación_2022___Copy[[#This Row],[Fecha Visita Día 1]]="",2,0))</f>
        <v>0</v>
      </c>
      <c r="CA244" s="7">
        <f>IF(Reporte_Consolidación_2022___Copy[[#This Row],[Fecha Visita Día 2]]&gt;=DATE(2022,6,22),1,IF(Reporte_Consolidación_2022___Copy[[#This Row],[Fecha Visita Día 2]]="",2,0))</f>
        <v>0</v>
      </c>
    </row>
    <row r="245" spans="1:79" x14ac:dyDescent="0.2">
      <c r="A245" s="1" t="s">
        <v>681</v>
      </c>
      <c r="B245" s="1" t="s">
        <v>49</v>
      </c>
      <c r="C245" s="1" t="s">
        <v>579</v>
      </c>
      <c r="D245" s="1" t="s">
        <v>58</v>
      </c>
      <c r="E245" s="1" t="s">
        <v>570</v>
      </c>
      <c r="F245" s="1" t="s">
        <v>61</v>
      </c>
      <c r="G245" s="6">
        <v>105001002011</v>
      </c>
      <c r="H245">
        <v>244</v>
      </c>
      <c r="I245" s="4">
        <v>44659</v>
      </c>
      <c r="J245" s="5">
        <v>0.57847222222222228</v>
      </c>
      <c r="K245" s="1" t="s">
        <v>0</v>
      </c>
      <c r="L245" s="1" t="s">
        <v>583</v>
      </c>
      <c r="M245" s="4">
        <v>44677</v>
      </c>
      <c r="N245" s="4"/>
      <c r="O245" s="1"/>
      <c r="P245" s="4">
        <v>44677</v>
      </c>
      <c r="Q245" s="1" t="s">
        <v>0</v>
      </c>
      <c r="R245" s="4">
        <v>44677</v>
      </c>
      <c r="S245" s="1" t="s">
        <v>0</v>
      </c>
      <c r="T245" s="4">
        <v>44677</v>
      </c>
      <c r="U245" s="1" t="s">
        <v>0</v>
      </c>
      <c r="V245" s="4">
        <v>44707</v>
      </c>
      <c r="W245" s="1" t="s">
        <v>0</v>
      </c>
      <c r="X245" s="4">
        <v>44677</v>
      </c>
      <c r="Y245" s="1" t="s">
        <v>0</v>
      </c>
      <c r="Z245" s="4">
        <v>44707</v>
      </c>
      <c r="AA245" s="1" t="s">
        <v>0</v>
      </c>
      <c r="AB245" s="4">
        <v>44677</v>
      </c>
      <c r="AC245" s="1" t="s">
        <v>0</v>
      </c>
      <c r="AD245" s="4">
        <v>44694</v>
      </c>
      <c r="AE245" s="1" t="s">
        <v>0</v>
      </c>
      <c r="AF245" s="4">
        <v>44694</v>
      </c>
      <c r="AG245" s="1" t="s">
        <v>0</v>
      </c>
      <c r="AH245" s="4"/>
      <c r="AI245" s="1" t="s">
        <v>654</v>
      </c>
      <c r="AJ245" s="4">
        <v>44677</v>
      </c>
      <c r="AK245" s="1" t="s">
        <v>0</v>
      </c>
      <c r="AL245" s="1" t="s">
        <v>29</v>
      </c>
      <c r="AM245" s="1" t="s">
        <v>582</v>
      </c>
      <c r="AN245" s="5">
        <v>44713.75</v>
      </c>
      <c r="AO245" s="1" t="s">
        <v>814</v>
      </c>
      <c r="AP245" s="1"/>
      <c r="AQ245" s="1" t="s">
        <v>639</v>
      </c>
      <c r="AR245" s="1" t="s">
        <v>27</v>
      </c>
      <c r="AS245" t="s">
        <v>639</v>
      </c>
      <c r="AT245" s="1" t="s">
        <v>27</v>
      </c>
      <c r="AU245" t="s">
        <v>639</v>
      </c>
      <c r="AV245">
        <v>57</v>
      </c>
      <c r="AW245" t="s">
        <v>639</v>
      </c>
      <c r="AX245">
        <v>40</v>
      </c>
      <c r="AY245" t="s">
        <v>639</v>
      </c>
      <c r="AZ245" s="1" t="s">
        <v>27</v>
      </c>
      <c r="BA245" t="s">
        <v>639</v>
      </c>
      <c r="BB245" s="1" t="s">
        <v>27</v>
      </c>
      <c r="BC245" t="s">
        <v>639</v>
      </c>
      <c r="BG245" s="1" t="s">
        <v>49</v>
      </c>
      <c r="BH245" s="5">
        <v>44722.822916666664</v>
      </c>
      <c r="BI245" s="1" t="s">
        <v>49</v>
      </c>
      <c r="BJ245" s="5">
        <v>44723.474305555559</v>
      </c>
      <c r="BK245" s="22">
        <f>COUNTIF(Reporte_Consolidación_2022___Copy[[#This Row],[Estado llamada]],"Realizada")</f>
        <v>1</v>
      </c>
      <c r="BL245" s="22">
        <f>COUNTIF(Reporte_Consolidación_2022___Copy[[#This Row],[Estado RID]],"Realizada")</f>
        <v>1</v>
      </c>
      <c r="BM245" s="22">
        <f>COUNTIF(Reporte_Consolidación_2022___Copy[[#This Row],[Estado Encuesta Directivos]],"Realizada")</f>
        <v>1</v>
      </c>
      <c r="BN245" s="22">
        <f>COUNTIF(Reporte_Consolidación_2022___Copy[[#This Row],[Estado PPT Programa Directivos]],"Realizada")</f>
        <v>1</v>
      </c>
      <c r="BO245" s="22">
        <f>COUNTIF(Reporte_Consolidación_2022___Copy[[#This Row],[Estado PPT Programa Docentes]],"Realizada")</f>
        <v>1</v>
      </c>
      <c r="BP245" s="22">
        <f>COUNTIF(Reporte_Consolidación_2022___Copy[[#This Row],[Estado Encuesta Docentes]],"Realizada")</f>
        <v>1</v>
      </c>
      <c r="BQ245" s="22">
        <f>COUNTIF(Reporte_Consolidación_2022___Copy[[#This Row],[Estado Taller PC Docentes]],"Realizada")</f>
        <v>1</v>
      </c>
      <c r="BR245" s="22">
        <f>COUNTIF(Reporte_Consolidación_2022___Copy[[#This Row],[Estado Encuesta Estudiantes]],"Realizada")</f>
        <v>1</v>
      </c>
      <c r="BS245" s="22">
        <f>COUNTIF(Reporte_Consolidación_2022___Copy[[#This Row],[Estado Infraestructura]],"Realizada")</f>
        <v>1</v>
      </c>
      <c r="BT245" s="22">
        <f>COUNTIF(Reporte_Consolidación_2022___Copy[[#This Row],[Estado Entrevista Líder Área Informática]],"Realizada")</f>
        <v>1</v>
      </c>
      <c r="BU245" s="22">
        <f>IF(Reporte_Consolidación_2022___Copy[[#This Row],[Estado Obs Aula]]="Realizada",1,IF(Reporte_Consolidación_2022___Copy[[#This Row],[Estado Obs Aula]]="NO aplica fichas",1,0))</f>
        <v>1</v>
      </c>
      <c r="BV245" s="22">
        <f>COUNTIF(Reporte_Consolidación_2022___Copy[[#This Row],[Estado Recolección Documental]],"Realizada")</f>
        <v>1</v>
      </c>
      <c r="BX245" s="7">
        <f>COUNTIF(Reporte_Consolidación_2022___Copy[[#This Row],[Nombre Coordinadora]:[Estado Recolección Documental]],"Realizada")</f>
        <v>11</v>
      </c>
      <c r="BY245" s="9">
        <f t="shared" si="3"/>
        <v>0.91666666666666663</v>
      </c>
      <c r="BZ245" s="7">
        <f>IF(Reporte_Consolidación_2022___Copy[[#This Row],[Fecha Visita Día 1]]&gt;=DATE(2022,6,22),1,IF(Reporte_Consolidación_2022___Copy[[#This Row],[Fecha Visita Día 1]]="",2,0))</f>
        <v>0</v>
      </c>
      <c r="CA245" s="7">
        <f>IF(Reporte_Consolidación_2022___Copy[[#This Row],[Fecha Visita Día 2]]&gt;=DATE(2022,6,22),1,IF(Reporte_Consolidación_2022___Copy[[#This Row],[Fecha Visita Día 2]]="",2,0))</f>
        <v>2</v>
      </c>
    </row>
    <row r="246" spans="1:79" x14ac:dyDescent="0.2">
      <c r="A246" s="1" t="s">
        <v>681</v>
      </c>
      <c r="B246" s="1" t="s">
        <v>49</v>
      </c>
      <c r="C246" s="1" t="s">
        <v>579</v>
      </c>
      <c r="D246" s="1" t="s">
        <v>58</v>
      </c>
      <c r="E246" s="1" t="s">
        <v>570</v>
      </c>
      <c r="F246" s="1" t="s">
        <v>584</v>
      </c>
      <c r="G246" s="6">
        <v>205001018745</v>
      </c>
      <c r="H246">
        <v>245</v>
      </c>
      <c r="I246" s="4">
        <v>44659</v>
      </c>
      <c r="J246" s="5">
        <v>0.58055555555555549</v>
      </c>
      <c r="K246" s="1" t="s">
        <v>0</v>
      </c>
      <c r="L246" s="1" t="s">
        <v>581</v>
      </c>
      <c r="M246" s="4">
        <v>44692</v>
      </c>
      <c r="N246" s="4"/>
      <c r="O246" s="1"/>
      <c r="P246" s="4">
        <v>44692</v>
      </c>
      <c r="Q246" s="1" t="s">
        <v>0</v>
      </c>
      <c r="R246" s="4">
        <v>44692</v>
      </c>
      <c r="S246" s="1" t="s">
        <v>0</v>
      </c>
      <c r="T246" s="4">
        <v>44692</v>
      </c>
      <c r="U246" s="1" t="s">
        <v>0</v>
      </c>
      <c r="V246" s="4">
        <v>44706</v>
      </c>
      <c r="W246" s="1" t="s">
        <v>0</v>
      </c>
      <c r="X246" s="4">
        <v>44700</v>
      </c>
      <c r="Y246" s="1" t="s">
        <v>0</v>
      </c>
      <c r="Z246" s="4">
        <v>44706</v>
      </c>
      <c r="AA246" s="1" t="s">
        <v>0</v>
      </c>
      <c r="AB246" s="4">
        <v>44700</v>
      </c>
      <c r="AC246" s="1" t="s">
        <v>0</v>
      </c>
      <c r="AD246" s="4">
        <v>44701</v>
      </c>
      <c r="AE246" s="1" t="s">
        <v>0</v>
      </c>
      <c r="AF246" s="4">
        <v>44701</v>
      </c>
      <c r="AG246" s="1" t="s">
        <v>0</v>
      </c>
      <c r="AH246" s="4"/>
      <c r="AI246" s="1" t="s">
        <v>654</v>
      </c>
      <c r="AJ246" s="4">
        <v>44692</v>
      </c>
      <c r="AK246" s="1" t="s">
        <v>0</v>
      </c>
      <c r="AL246" s="1" t="s">
        <v>29</v>
      </c>
      <c r="AM246" s="1" t="s">
        <v>582</v>
      </c>
      <c r="AN246" s="5">
        <v>44713.75</v>
      </c>
      <c r="AO246" s="1" t="s">
        <v>815</v>
      </c>
      <c r="AP246" s="1"/>
      <c r="AQ246" s="1" t="s">
        <v>639</v>
      </c>
      <c r="AR246" s="1" t="s">
        <v>27</v>
      </c>
      <c r="AS246" t="s">
        <v>639</v>
      </c>
      <c r="AT246" s="1" t="s">
        <v>27</v>
      </c>
      <c r="AU246" t="s">
        <v>639</v>
      </c>
      <c r="AV246">
        <v>57</v>
      </c>
      <c r="AW246" t="s">
        <v>639</v>
      </c>
      <c r="AX246">
        <v>20</v>
      </c>
      <c r="AY246" t="s">
        <v>639</v>
      </c>
      <c r="AZ246" s="1" t="s">
        <v>27</v>
      </c>
      <c r="BA246" t="s">
        <v>639</v>
      </c>
      <c r="BB246" s="1"/>
      <c r="BG246" s="1" t="s">
        <v>582</v>
      </c>
      <c r="BH246" s="5">
        <v>44722.942361111112</v>
      </c>
      <c r="BI246" s="1" t="s">
        <v>49</v>
      </c>
      <c r="BJ246" s="5">
        <v>44726.245138888888</v>
      </c>
      <c r="BK246" s="22">
        <f>COUNTIF(Reporte_Consolidación_2022___Copy[[#This Row],[Estado llamada]],"Realizada")</f>
        <v>1</v>
      </c>
      <c r="BL246" s="22">
        <f>COUNTIF(Reporte_Consolidación_2022___Copy[[#This Row],[Estado RID]],"Realizada")</f>
        <v>1</v>
      </c>
      <c r="BM246" s="22">
        <f>COUNTIF(Reporte_Consolidación_2022___Copy[[#This Row],[Estado Encuesta Directivos]],"Realizada")</f>
        <v>1</v>
      </c>
      <c r="BN246" s="22">
        <f>COUNTIF(Reporte_Consolidación_2022___Copy[[#This Row],[Estado PPT Programa Directivos]],"Realizada")</f>
        <v>1</v>
      </c>
      <c r="BO246" s="22">
        <f>COUNTIF(Reporte_Consolidación_2022___Copy[[#This Row],[Estado PPT Programa Docentes]],"Realizada")</f>
        <v>1</v>
      </c>
      <c r="BP246" s="22">
        <f>COUNTIF(Reporte_Consolidación_2022___Copy[[#This Row],[Estado Encuesta Docentes]],"Realizada")</f>
        <v>1</v>
      </c>
      <c r="BQ246" s="22">
        <f>COUNTIF(Reporte_Consolidación_2022___Copy[[#This Row],[Estado Taller PC Docentes]],"Realizada")</f>
        <v>1</v>
      </c>
      <c r="BR246" s="22">
        <f>COUNTIF(Reporte_Consolidación_2022___Copy[[#This Row],[Estado Encuesta Estudiantes]],"Realizada")</f>
        <v>1</v>
      </c>
      <c r="BS246" s="22">
        <f>COUNTIF(Reporte_Consolidación_2022___Copy[[#This Row],[Estado Infraestructura]],"Realizada")</f>
        <v>1</v>
      </c>
      <c r="BT246" s="22">
        <f>COUNTIF(Reporte_Consolidación_2022___Copy[[#This Row],[Estado Entrevista Líder Área Informática]],"Realizada")</f>
        <v>1</v>
      </c>
      <c r="BU246" s="22">
        <f>IF(Reporte_Consolidación_2022___Copy[[#This Row],[Estado Obs Aula]]="Realizada",1,IF(Reporte_Consolidación_2022___Copy[[#This Row],[Estado Obs Aula]]="NO aplica fichas",1,0))</f>
        <v>1</v>
      </c>
      <c r="BV246" s="22">
        <f>COUNTIF(Reporte_Consolidación_2022___Copy[[#This Row],[Estado Recolección Documental]],"Realizada")</f>
        <v>1</v>
      </c>
      <c r="BX246" s="7">
        <f>COUNTIF(Reporte_Consolidación_2022___Copy[[#This Row],[Nombre Coordinadora]:[Estado Recolección Documental]],"Realizada")</f>
        <v>11</v>
      </c>
      <c r="BY246" s="9">
        <f t="shared" si="3"/>
        <v>0.91666666666666663</v>
      </c>
      <c r="BZ246" s="7">
        <f>IF(Reporte_Consolidación_2022___Copy[[#This Row],[Fecha Visita Día 1]]&gt;=DATE(2022,6,22),1,IF(Reporte_Consolidación_2022___Copy[[#This Row],[Fecha Visita Día 1]]="",2,0))</f>
        <v>0</v>
      </c>
      <c r="CA246" s="7">
        <f>IF(Reporte_Consolidación_2022___Copy[[#This Row],[Fecha Visita Día 2]]&gt;=DATE(2022,6,22),1,IF(Reporte_Consolidación_2022___Copy[[#This Row],[Fecha Visita Día 2]]="",2,0))</f>
        <v>2</v>
      </c>
    </row>
    <row r="247" spans="1:79" x14ac:dyDescent="0.2">
      <c r="A247" s="1" t="s">
        <v>681</v>
      </c>
      <c r="B247" s="1" t="s">
        <v>49</v>
      </c>
      <c r="C247" s="1" t="s">
        <v>585</v>
      </c>
      <c r="D247" s="1" t="s">
        <v>50</v>
      </c>
      <c r="E247" s="1" t="s">
        <v>361</v>
      </c>
      <c r="F247" s="1" t="s">
        <v>586</v>
      </c>
      <c r="G247" s="6">
        <v>108001007179</v>
      </c>
      <c r="H247">
        <v>246</v>
      </c>
      <c r="I247" s="4">
        <v>44678</v>
      </c>
      <c r="J247" s="5">
        <v>0.45833333333333326</v>
      </c>
      <c r="K247" s="1" t="s">
        <v>0</v>
      </c>
      <c r="L247" s="1" t="s">
        <v>816</v>
      </c>
      <c r="M247" s="4">
        <v>44690</v>
      </c>
      <c r="N247" s="4">
        <v>44697</v>
      </c>
      <c r="O247" s="1" t="s">
        <v>669</v>
      </c>
      <c r="P247" s="4">
        <v>44683</v>
      </c>
      <c r="Q247" s="1" t="s">
        <v>0</v>
      </c>
      <c r="R247" s="4">
        <v>44690</v>
      </c>
      <c r="S247" s="1" t="s">
        <v>0</v>
      </c>
      <c r="T247" s="4">
        <v>44690</v>
      </c>
      <c r="U247" s="1" t="s">
        <v>0</v>
      </c>
      <c r="V247" s="4">
        <v>44690</v>
      </c>
      <c r="W247" s="1" t="s">
        <v>0</v>
      </c>
      <c r="X247" s="4">
        <v>44690</v>
      </c>
      <c r="Y247" s="1" t="s">
        <v>0</v>
      </c>
      <c r="Z247" s="4">
        <v>44697</v>
      </c>
      <c r="AA247" s="1" t="s">
        <v>0</v>
      </c>
      <c r="AB247" s="4">
        <v>44690</v>
      </c>
      <c r="AC247" s="1" t="s">
        <v>0</v>
      </c>
      <c r="AD247" s="4">
        <v>44690</v>
      </c>
      <c r="AE247" s="1" t="s">
        <v>0</v>
      </c>
      <c r="AF247" s="4">
        <v>44697</v>
      </c>
      <c r="AG247" s="1" t="s">
        <v>0</v>
      </c>
      <c r="AH247" s="4"/>
      <c r="AI247" s="1" t="s">
        <v>654</v>
      </c>
      <c r="AJ247" s="4">
        <v>44697</v>
      </c>
      <c r="AK247" s="1" t="s">
        <v>0</v>
      </c>
      <c r="AL247" s="1" t="s">
        <v>363</v>
      </c>
      <c r="AM247" s="1" t="s">
        <v>588</v>
      </c>
      <c r="AN247" s="5">
        <v>44700.515972222223</v>
      </c>
      <c r="AO247" s="1" t="s">
        <v>977</v>
      </c>
      <c r="AP247" s="1"/>
      <c r="AQ247" s="1" t="s">
        <v>639</v>
      </c>
      <c r="AR247" s="1" t="s">
        <v>27</v>
      </c>
      <c r="AS247" t="s">
        <v>639</v>
      </c>
      <c r="AT247" s="1" t="s">
        <v>27</v>
      </c>
      <c r="AU247" t="s">
        <v>639</v>
      </c>
      <c r="AV247">
        <v>65</v>
      </c>
      <c r="AW247" t="s">
        <v>639</v>
      </c>
      <c r="AX247">
        <v>16</v>
      </c>
      <c r="AY247" t="s">
        <v>639</v>
      </c>
      <c r="AZ247" s="1" t="s">
        <v>27</v>
      </c>
      <c r="BA247" t="s">
        <v>639</v>
      </c>
      <c r="BB247" s="1" t="s">
        <v>27</v>
      </c>
      <c r="BC247" t="s">
        <v>639</v>
      </c>
      <c r="BG247" s="1" t="s">
        <v>49</v>
      </c>
      <c r="BH247" s="5">
        <v>44722.822916666664</v>
      </c>
      <c r="BI247" s="1" t="s">
        <v>49</v>
      </c>
      <c r="BJ247" s="5">
        <v>44706.535416666666</v>
      </c>
      <c r="BK247" s="22">
        <f>COUNTIF(Reporte_Consolidación_2022___Copy[[#This Row],[Estado llamada]],"Realizada")</f>
        <v>1</v>
      </c>
      <c r="BL247" s="22">
        <f>COUNTIF(Reporte_Consolidación_2022___Copy[[#This Row],[Estado RID]],"Realizada")</f>
        <v>1</v>
      </c>
      <c r="BM247" s="22">
        <f>COUNTIF(Reporte_Consolidación_2022___Copy[[#This Row],[Estado Encuesta Directivos]],"Realizada")</f>
        <v>1</v>
      </c>
      <c r="BN247" s="22">
        <f>COUNTIF(Reporte_Consolidación_2022___Copy[[#This Row],[Estado PPT Programa Directivos]],"Realizada")</f>
        <v>1</v>
      </c>
      <c r="BO247" s="22">
        <f>COUNTIF(Reporte_Consolidación_2022___Copy[[#This Row],[Estado PPT Programa Docentes]],"Realizada")</f>
        <v>1</v>
      </c>
      <c r="BP247" s="22">
        <f>COUNTIF(Reporte_Consolidación_2022___Copy[[#This Row],[Estado Encuesta Docentes]],"Realizada")</f>
        <v>1</v>
      </c>
      <c r="BQ247" s="22">
        <f>COUNTIF(Reporte_Consolidación_2022___Copy[[#This Row],[Estado Taller PC Docentes]],"Realizada")</f>
        <v>1</v>
      </c>
      <c r="BR247" s="22">
        <f>COUNTIF(Reporte_Consolidación_2022___Copy[[#This Row],[Estado Encuesta Estudiantes]],"Realizada")</f>
        <v>1</v>
      </c>
      <c r="BS247" s="22">
        <f>COUNTIF(Reporte_Consolidación_2022___Copy[[#This Row],[Estado Infraestructura]],"Realizada")</f>
        <v>1</v>
      </c>
      <c r="BT247" s="22">
        <f>COUNTIF(Reporte_Consolidación_2022___Copy[[#This Row],[Estado Entrevista Líder Área Informática]],"Realizada")</f>
        <v>1</v>
      </c>
      <c r="BU247" s="22">
        <f>IF(Reporte_Consolidación_2022___Copy[[#This Row],[Estado Obs Aula]]="Realizada",1,IF(Reporte_Consolidación_2022___Copy[[#This Row],[Estado Obs Aula]]="NO aplica fichas",1,0))</f>
        <v>1</v>
      </c>
      <c r="BV247" s="22">
        <f>COUNTIF(Reporte_Consolidación_2022___Copy[[#This Row],[Estado Recolección Documental]],"Realizada")</f>
        <v>1</v>
      </c>
      <c r="BX247" s="7">
        <f>COUNTIF(Reporte_Consolidación_2022___Copy[[#This Row],[Nombre Coordinadora]:[Estado Recolección Documental]],"Realizada")</f>
        <v>11</v>
      </c>
      <c r="BY247" s="9">
        <f t="shared" si="3"/>
        <v>0.91666666666666663</v>
      </c>
      <c r="BZ247" s="7">
        <f>IF(Reporte_Consolidación_2022___Copy[[#This Row],[Fecha Visita Día 1]]&gt;=DATE(2022,6,22),1,IF(Reporte_Consolidación_2022___Copy[[#This Row],[Fecha Visita Día 1]]="",2,0))</f>
        <v>0</v>
      </c>
      <c r="CA247" s="7">
        <f>IF(Reporte_Consolidación_2022___Copy[[#This Row],[Fecha Visita Día 2]]&gt;=DATE(2022,6,22),1,IF(Reporte_Consolidación_2022___Copy[[#This Row],[Fecha Visita Día 2]]="",2,0))</f>
        <v>0</v>
      </c>
    </row>
    <row r="248" spans="1:79" x14ac:dyDescent="0.2">
      <c r="A248" s="1" t="s">
        <v>681</v>
      </c>
      <c r="B248" s="1" t="s">
        <v>49</v>
      </c>
      <c r="C248" s="1" t="s">
        <v>585</v>
      </c>
      <c r="D248" s="1" t="s">
        <v>50</v>
      </c>
      <c r="E248" s="1" t="s">
        <v>361</v>
      </c>
      <c r="F248" s="1" t="s">
        <v>587</v>
      </c>
      <c r="G248" s="6">
        <v>108001073392</v>
      </c>
      <c r="H248">
        <v>247</v>
      </c>
      <c r="I248" s="4">
        <v>44678</v>
      </c>
      <c r="J248" s="5">
        <v>0.44791666666666674</v>
      </c>
      <c r="K248" s="1" t="s">
        <v>0</v>
      </c>
      <c r="L248" s="1" t="s">
        <v>817</v>
      </c>
      <c r="M248" s="4">
        <v>44693</v>
      </c>
      <c r="N248" s="4">
        <v>44694</v>
      </c>
      <c r="O248" s="1"/>
      <c r="P248" s="4">
        <v>44680</v>
      </c>
      <c r="Q248" s="1" t="s">
        <v>0</v>
      </c>
      <c r="R248" s="4">
        <v>44693</v>
      </c>
      <c r="S248" s="1" t="s">
        <v>0</v>
      </c>
      <c r="T248" s="4">
        <v>44693</v>
      </c>
      <c r="U248" s="1" t="s">
        <v>0</v>
      </c>
      <c r="V248" s="4">
        <v>44694</v>
      </c>
      <c r="W248" s="1" t="s">
        <v>0</v>
      </c>
      <c r="X248" s="4">
        <v>44694</v>
      </c>
      <c r="Y248" s="1" t="s">
        <v>0</v>
      </c>
      <c r="Z248" s="4">
        <v>44694</v>
      </c>
      <c r="AA248" s="1" t="s">
        <v>0</v>
      </c>
      <c r="AB248" s="4">
        <v>44693</v>
      </c>
      <c r="AC248" s="1" t="s">
        <v>0</v>
      </c>
      <c r="AD248" s="4">
        <v>44693</v>
      </c>
      <c r="AE248" s="1" t="s">
        <v>0</v>
      </c>
      <c r="AF248" s="4">
        <v>44694</v>
      </c>
      <c r="AG248" s="1" t="s">
        <v>0</v>
      </c>
      <c r="AH248" s="4"/>
      <c r="AI248" s="1" t="s">
        <v>654</v>
      </c>
      <c r="AJ248" s="4">
        <v>44693</v>
      </c>
      <c r="AK248" s="1" t="s">
        <v>0</v>
      </c>
      <c r="AL248" s="1" t="s">
        <v>363</v>
      </c>
      <c r="AM248" s="1" t="s">
        <v>588</v>
      </c>
      <c r="AN248" s="5">
        <v>44697.664583333331</v>
      </c>
      <c r="AO248" s="1" t="s">
        <v>978</v>
      </c>
      <c r="AP248" s="1"/>
      <c r="AQ248" s="1" t="s">
        <v>639</v>
      </c>
      <c r="AR248" s="1" t="s">
        <v>27</v>
      </c>
      <c r="AS248" t="s">
        <v>639</v>
      </c>
      <c r="AT248" s="1" t="s">
        <v>27</v>
      </c>
      <c r="AU248" t="s">
        <v>639</v>
      </c>
      <c r="AV248">
        <v>66</v>
      </c>
      <c r="AW248" t="s">
        <v>639</v>
      </c>
      <c r="AX248">
        <v>33</v>
      </c>
      <c r="AY248" t="s">
        <v>639</v>
      </c>
      <c r="AZ248" s="1" t="s">
        <v>27</v>
      </c>
      <c r="BA248" t="s">
        <v>639</v>
      </c>
      <c r="BB248" s="1" t="s">
        <v>27</v>
      </c>
      <c r="BC248" t="s">
        <v>639</v>
      </c>
      <c r="BF248" t="s">
        <v>1047</v>
      </c>
      <c r="BG248" s="1" t="s">
        <v>588</v>
      </c>
      <c r="BH248" s="5">
        <v>44729.474305555559</v>
      </c>
      <c r="BI248" s="1" t="s">
        <v>588</v>
      </c>
      <c r="BJ248" s="5">
        <v>44699.525000000001</v>
      </c>
      <c r="BK248" s="22">
        <f>COUNTIF(Reporte_Consolidación_2022___Copy[[#This Row],[Estado llamada]],"Realizada")</f>
        <v>1</v>
      </c>
      <c r="BL248" s="22">
        <f>COUNTIF(Reporte_Consolidación_2022___Copy[[#This Row],[Estado RID]],"Realizada")</f>
        <v>1</v>
      </c>
      <c r="BM248" s="22">
        <f>COUNTIF(Reporte_Consolidación_2022___Copy[[#This Row],[Estado Encuesta Directivos]],"Realizada")</f>
        <v>1</v>
      </c>
      <c r="BN248" s="22">
        <f>COUNTIF(Reporte_Consolidación_2022___Copy[[#This Row],[Estado PPT Programa Directivos]],"Realizada")</f>
        <v>1</v>
      </c>
      <c r="BO248" s="22">
        <f>COUNTIF(Reporte_Consolidación_2022___Copy[[#This Row],[Estado PPT Programa Docentes]],"Realizada")</f>
        <v>1</v>
      </c>
      <c r="BP248" s="22">
        <f>COUNTIF(Reporte_Consolidación_2022___Copy[[#This Row],[Estado Encuesta Docentes]],"Realizada")</f>
        <v>1</v>
      </c>
      <c r="BQ248" s="22">
        <f>COUNTIF(Reporte_Consolidación_2022___Copy[[#This Row],[Estado Taller PC Docentes]],"Realizada")</f>
        <v>1</v>
      </c>
      <c r="BR248" s="22">
        <f>COUNTIF(Reporte_Consolidación_2022___Copy[[#This Row],[Estado Encuesta Estudiantes]],"Realizada")</f>
        <v>1</v>
      </c>
      <c r="BS248" s="22">
        <f>COUNTIF(Reporte_Consolidación_2022___Copy[[#This Row],[Estado Infraestructura]],"Realizada")</f>
        <v>1</v>
      </c>
      <c r="BT248" s="22">
        <f>COUNTIF(Reporte_Consolidación_2022___Copy[[#This Row],[Estado Entrevista Líder Área Informática]],"Realizada")</f>
        <v>1</v>
      </c>
      <c r="BU248" s="22">
        <f>IF(Reporte_Consolidación_2022___Copy[[#This Row],[Estado Obs Aula]]="Realizada",1,IF(Reporte_Consolidación_2022___Copy[[#This Row],[Estado Obs Aula]]="NO aplica fichas",1,0))</f>
        <v>1</v>
      </c>
      <c r="BV248" s="22">
        <f>COUNTIF(Reporte_Consolidación_2022___Copy[[#This Row],[Estado Recolección Documental]],"Realizada")</f>
        <v>1</v>
      </c>
      <c r="BX248" s="7">
        <f>COUNTIF(Reporte_Consolidación_2022___Copy[[#This Row],[Nombre Coordinadora]:[Estado Recolección Documental]],"Realizada")</f>
        <v>11</v>
      </c>
      <c r="BY248" s="9">
        <f t="shared" si="3"/>
        <v>0.91666666666666663</v>
      </c>
      <c r="BZ248" s="7">
        <f>IF(Reporte_Consolidación_2022___Copy[[#This Row],[Fecha Visita Día 1]]&gt;=DATE(2022,6,22),1,IF(Reporte_Consolidación_2022___Copy[[#This Row],[Fecha Visita Día 1]]="",2,0))</f>
        <v>0</v>
      </c>
      <c r="CA248" s="7">
        <f>IF(Reporte_Consolidación_2022___Copy[[#This Row],[Fecha Visita Día 2]]&gt;=DATE(2022,6,22),1,IF(Reporte_Consolidación_2022___Copy[[#This Row],[Fecha Visita Día 2]]="",2,0))</f>
        <v>0</v>
      </c>
    </row>
    <row r="249" spans="1:79" x14ac:dyDescent="0.2">
      <c r="A249" s="1" t="s">
        <v>681</v>
      </c>
      <c r="B249" s="1" t="s">
        <v>49</v>
      </c>
      <c r="C249" s="1" t="s">
        <v>585</v>
      </c>
      <c r="D249" s="1" t="s">
        <v>50</v>
      </c>
      <c r="E249" s="1" t="s">
        <v>361</v>
      </c>
      <c r="F249" s="1" t="s">
        <v>890</v>
      </c>
      <c r="G249" s="6">
        <v>108372000169</v>
      </c>
      <c r="H249">
        <v>248</v>
      </c>
      <c r="I249" s="4">
        <v>44691</v>
      </c>
      <c r="J249" s="5">
        <v>0.14305555555555549</v>
      </c>
      <c r="K249" s="1" t="s">
        <v>0</v>
      </c>
      <c r="L249" s="1" t="s">
        <v>979</v>
      </c>
      <c r="M249" s="4">
        <v>44705</v>
      </c>
      <c r="N249" s="4">
        <v>44706</v>
      </c>
      <c r="O249" s="1"/>
      <c r="P249" s="4">
        <v>44705</v>
      </c>
      <c r="Q249" s="1" t="s">
        <v>0</v>
      </c>
      <c r="R249" s="4">
        <v>44705</v>
      </c>
      <c r="S249" s="1" t="s">
        <v>0</v>
      </c>
      <c r="T249" s="4">
        <v>44705</v>
      </c>
      <c r="U249" s="1" t="s">
        <v>0</v>
      </c>
      <c r="V249" s="4">
        <v>44705</v>
      </c>
      <c r="W249" s="1" t="s">
        <v>0</v>
      </c>
      <c r="X249" s="4">
        <v>44705</v>
      </c>
      <c r="Y249" s="1" t="s">
        <v>0</v>
      </c>
      <c r="Z249" s="4">
        <v>44706</v>
      </c>
      <c r="AA249" s="1" t="s">
        <v>0</v>
      </c>
      <c r="AB249" s="4">
        <v>44705</v>
      </c>
      <c r="AC249" s="1" t="s">
        <v>0</v>
      </c>
      <c r="AD249" s="4">
        <v>44705</v>
      </c>
      <c r="AE249" s="1" t="s">
        <v>0</v>
      </c>
      <c r="AF249" s="4">
        <v>44706</v>
      </c>
      <c r="AG249" s="1" t="s">
        <v>0</v>
      </c>
      <c r="AH249" s="4"/>
      <c r="AI249" s="1" t="s">
        <v>654</v>
      </c>
      <c r="AJ249" s="4">
        <v>44706</v>
      </c>
      <c r="AK249" s="1" t="s">
        <v>0</v>
      </c>
      <c r="AL249" s="1" t="s">
        <v>363</v>
      </c>
      <c r="AM249" s="1" t="s">
        <v>588</v>
      </c>
      <c r="AN249" s="5">
        <v>44707.191666666666</v>
      </c>
      <c r="AO249" s="1" t="s">
        <v>980</v>
      </c>
      <c r="AP249" s="1"/>
      <c r="AQ249" s="1" t="s">
        <v>639</v>
      </c>
      <c r="AR249" s="1" t="s">
        <v>27</v>
      </c>
      <c r="AS249" t="s">
        <v>639</v>
      </c>
      <c r="AT249" s="1" t="s">
        <v>27</v>
      </c>
      <c r="AU249" t="s">
        <v>639</v>
      </c>
      <c r="AV249">
        <v>56</v>
      </c>
      <c r="AW249" t="s">
        <v>639</v>
      </c>
      <c r="AX249">
        <v>8</v>
      </c>
      <c r="AY249" t="s">
        <v>639</v>
      </c>
      <c r="AZ249" s="1" t="s">
        <v>27</v>
      </c>
      <c r="BA249" t="s">
        <v>639</v>
      </c>
      <c r="BB249" s="1" t="s">
        <v>27</v>
      </c>
      <c r="BC249" t="s">
        <v>639</v>
      </c>
      <c r="BF249" t="s">
        <v>1068</v>
      </c>
      <c r="BG249" s="1" t="s">
        <v>588</v>
      </c>
      <c r="BH249" s="5">
        <v>44725.432638888888</v>
      </c>
      <c r="BI249" s="1" t="s">
        <v>49</v>
      </c>
      <c r="BJ249" s="5">
        <v>44722.819444444445</v>
      </c>
      <c r="BK249" s="22">
        <f>COUNTIF(Reporte_Consolidación_2022___Copy[[#This Row],[Estado llamada]],"Realizada")</f>
        <v>1</v>
      </c>
      <c r="BL249" s="22">
        <f>COUNTIF(Reporte_Consolidación_2022___Copy[[#This Row],[Estado RID]],"Realizada")</f>
        <v>1</v>
      </c>
      <c r="BM249" s="22">
        <f>COUNTIF(Reporte_Consolidación_2022___Copy[[#This Row],[Estado Encuesta Directivos]],"Realizada")</f>
        <v>1</v>
      </c>
      <c r="BN249" s="22">
        <f>COUNTIF(Reporte_Consolidación_2022___Copy[[#This Row],[Estado PPT Programa Directivos]],"Realizada")</f>
        <v>1</v>
      </c>
      <c r="BO249" s="22">
        <f>COUNTIF(Reporte_Consolidación_2022___Copy[[#This Row],[Estado PPT Programa Docentes]],"Realizada")</f>
        <v>1</v>
      </c>
      <c r="BP249" s="22">
        <f>COUNTIF(Reporte_Consolidación_2022___Copy[[#This Row],[Estado Encuesta Docentes]],"Realizada")</f>
        <v>1</v>
      </c>
      <c r="BQ249" s="22">
        <f>COUNTIF(Reporte_Consolidación_2022___Copy[[#This Row],[Estado Taller PC Docentes]],"Realizada")</f>
        <v>1</v>
      </c>
      <c r="BR249" s="22">
        <f>COUNTIF(Reporte_Consolidación_2022___Copy[[#This Row],[Estado Encuesta Estudiantes]],"Realizada")</f>
        <v>1</v>
      </c>
      <c r="BS249" s="22">
        <f>COUNTIF(Reporte_Consolidación_2022___Copy[[#This Row],[Estado Infraestructura]],"Realizada")</f>
        <v>1</v>
      </c>
      <c r="BT249" s="22">
        <f>COUNTIF(Reporte_Consolidación_2022___Copy[[#This Row],[Estado Entrevista Líder Área Informática]],"Realizada")</f>
        <v>1</v>
      </c>
      <c r="BU249" s="22">
        <f>IF(Reporte_Consolidación_2022___Copy[[#This Row],[Estado Obs Aula]]="Realizada",1,IF(Reporte_Consolidación_2022___Copy[[#This Row],[Estado Obs Aula]]="NO aplica fichas",1,0))</f>
        <v>1</v>
      </c>
      <c r="BV249" s="22">
        <f>COUNTIF(Reporte_Consolidación_2022___Copy[[#This Row],[Estado Recolección Documental]],"Realizada")</f>
        <v>1</v>
      </c>
      <c r="BX249" s="7">
        <f>COUNTIF(Reporte_Consolidación_2022___Copy[[#This Row],[Nombre Coordinadora]:[Estado Recolección Documental]],"Realizada")</f>
        <v>11</v>
      </c>
      <c r="BY249" s="9">
        <f t="shared" si="3"/>
        <v>0.91666666666666663</v>
      </c>
      <c r="BZ249" s="7">
        <f>IF(Reporte_Consolidación_2022___Copy[[#This Row],[Fecha Visita Día 1]]&gt;=DATE(2022,6,22),1,IF(Reporte_Consolidación_2022___Copy[[#This Row],[Fecha Visita Día 1]]="",2,0))</f>
        <v>0</v>
      </c>
      <c r="CA249" s="7">
        <f>IF(Reporte_Consolidación_2022___Copy[[#This Row],[Fecha Visita Día 2]]&gt;=DATE(2022,6,22),1,IF(Reporte_Consolidación_2022___Copy[[#This Row],[Fecha Visita Día 2]]="",2,0))</f>
        <v>0</v>
      </c>
    </row>
    <row r="250" spans="1:79" x14ac:dyDescent="0.2">
      <c r="A250" s="1" t="s">
        <v>681</v>
      </c>
      <c r="B250" s="1" t="s">
        <v>49</v>
      </c>
      <c r="C250" s="1" t="s">
        <v>585</v>
      </c>
      <c r="D250" s="1" t="s">
        <v>50</v>
      </c>
      <c r="E250" s="1" t="s">
        <v>361</v>
      </c>
      <c r="F250" s="1" t="s">
        <v>589</v>
      </c>
      <c r="G250" s="6">
        <v>108001001821</v>
      </c>
      <c r="H250">
        <v>249</v>
      </c>
      <c r="I250" s="4">
        <v>44662</v>
      </c>
      <c r="J250" s="5">
        <v>0.39652777777777781</v>
      </c>
      <c r="K250" s="1" t="s">
        <v>0</v>
      </c>
      <c r="L250" s="1" t="s">
        <v>590</v>
      </c>
      <c r="M250" s="4">
        <v>44691</v>
      </c>
      <c r="N250" s="4">
        <v>44698</v>
      </c>
      <c r="O250" s="1" t="s">
        <v>591</v>
      </c>
      <c r="P250" s="4">
        <v>44698</v>
      </c>
      <c r="Q250" s="1" t="s">
        <v>0</v>
      </c>
      <c r="R250" s="4">
        <v>44698</v>
      </c>
      <c r="S250" s="1" t="s">
        <v>0</v>
      </c>
      <c r="T250" s="4">
        <v>44691</v>
      </c>
      <c r="U250" s="1" t="s">
        <v>0</v>
      </c>
      <c r="V250" s="4">
        <v>44691</v>
      </c>
      <c r="W250" s="1" t="s">
        <v>0</v>
      </c>
      <c r="X250" s="4">
        <v>44691</v>
      </c>
      <c r="Y250" s="1" t="s">
        <v>0</v>
      </c>
      <c r="Z250" s="4">
        <v>44692</v>
      </c>
      <c r="AA250" s="1" t="s">
        <v>0</v>
      </c>
      <c r="AB250" s="4">
        <v>44691</v>
      </c>
      <c r="AC250" s="1" t="s">
        <v>0</v>
      </c>
      <c r="AD250" s="4">
        <v>44691</v>
      </c>
      <c r="AE250" s="1" t="s">
        <v>0</v>
      </c>
      <c r="AF250" s="4">
        <v>44692</v>
      </c>
      <c r="AG250" s="1" t="s">
        <v>0</v>
      </c>
      <c r="AH250" s="4"/>
      <c r="AI250" s="1" t="s">
        <v>654</v>
      </c>
      <c r="AJ250" s="4">
        <v>44692</v>
      </c>
      <c r="AK250" s="1" t="s">
        <v>0</v>
      </c>
      <c r="AL250" s="1" t="s">
        <v>363</v>
      </c>
      <c r="AM250" s="1" t="s">
        <v>588</v>
      </c>
      <c r="AN250" s="5">
        <v>44702.452777777777</v>
      </c>
      <c r="AO250" s="1" t="s">
        <v>592</v>
      </c>
      <c r="AP250" s="1"/>
      <c r="AQ250" s="1" t="s">
        <v>639</v>
      </c>
      <c r="AR250" s="1" t="s">
        <v>27</v>
      </c>
      <c r="AS250" t="s">
        <v>639</v>
      </c>
      <c r="AT250" s="1" t="s">
        <v>27</v>
      </c>
      <c r="AU250" t="s">
        <v>639</v>
      </c>
      <c r="AV250">
        <v>149</v>
      </c>
      <c r="AW250" t="s">
        <v>639</v>
      </c>
      <c r="AX250">
        <v>18</v>
      </c>
      <c r="AY250" t="s">
        <v>639</v>
      </c>
      <c r="AZ250" s="1" t="s">
        <v>27</v>
      </c>
      <c r="BA250" t="s">
        <v>639</v>
      </c>
      <c r="BB250" s="1" t="s">
        <v>27</v>
      </c>
      <c r="BC250" t="s">
        <v>639</v>
      </c>
      <c r="BG250" s="1" t="s">
        <v>588</v>
      </c>
      <c r="BH250" s="5">
        <v>44708.55972222222</v>
      </c>
      <c r="BI250" s="1" t="s">
        <v>49</v>
      </c>
      <c r="BJ250" s="5">
        <v>44706.455555555556</v>
      </c>
      <c r="BK250" s="22">
        <f>COUNTIF(Reporte_Consolidación_2022___Copy[[#This Row],[Estado llamada]],"Realizada")</f>
        <v>1</v>
      </c>
      <c r="BL250" s="22">
        <f>COUNTIF(Reporte_Consolidación_2022___Copy[[#This Row],[Estado RID]],"Realizada")</f>
        <v>1</v>
      </c>
      <c r="BM250" s="22">
        <f>COUNTIF(Reporte_Consolidación_2022___Copy[[#This Row],[Estado Encuesta Directivos]],"Realizada")</f>
        <v>1</v>
      </c>
      <c r="BN250" s="22">
        <f>COUNTIF(Reporte_Consolidación_2022___Copy[[#This Row],[Estado PPT Programa Directivos]],"Realizada")</f>
        <v>1</v>
      </c>
      <c r="BO250" s="22">
        <f>COUNTIF(Reporte_Consolidación_2022___Copy[[#This Row],[Estado PPT Programa Docentes]],"Realizada")</f>
        <v>1</v>
      </c>
      <c r="BP250" s="22">
        <f>COUNTIF(Reporte_Consolidación_2022___Copy[[#This Row],[Estado Encuesta Docentes]],"Realizada")</f>
        <v>1</v>
      </c>
      <c r="BQ250" s="22">
        <f>COUNTIF(Reporte_Consolidación_2022___Copy[[#This Row],[Estado Taller PC Docentes]],"Realizada")</f>
        <v>1</v>
      </c>
      <c r="BR250" s="22">
        <f>COUNTIF(Reporte_Consolidación_2022___Copy[[#This Row],[Estado Encuesta Estudiantes]],"Realizada")</f>
        <v>1</v>
      </c>
      <c r="BS250" s="22">
        <f>COUNTIF(Reporte_Consolidación_2022___Copy[[#This Row],[Estado Infraestructura]],"Realizada")</f>
        <v>1</v>
      </c>
      <c r="BT250" s="22">
        <f>COUNTIF(Reporte_Consolidación_2022___Copy[[#This Row],[Estado Entrevista Líder Área Informática]],"Realizada")</f>
        <v>1</v>
      </c>
      <c r="BU250" s="22">
        <f>IF(Reporte_Consolidación_2022___Copy[[#This Row],[Estado Obs Aula]]="Realizada",1,IF(Reporte_Consolidación_2022___Copy[[#This Row],[Estado Obs Aula]]="NO aplica fichas",1,0))</f>
        <v>1</v>
      </c>
      <c r="BV250" s="22">
        <f>COUNTIF(Reporte_Consolidación_2022___Copy[[#This Row],[Estado Recolección Documental]],"Realizada")</f>
        <v>1</v>
      </c>
      <c r="BX250" s="7">
        <f>COUNTIF(Reporte_Consolidación_2022___Copy[[#This Row],[Nombre Coordinadora]:[Estado Recolección Documental]],"Realizada")</f>
        <v>11</v>
      </c>
      <c r="BY250" s="9">
        <f t="shared" si="3"/>
        <v>0.91666666666666663</v>
      </c>
      <c r="BZ250" s="7">
        <f>IF(Reporte_Consolidación_2022___Copy[[#This Row],[Fecha Visita Día 1]]&gt;=DATE(2022,6,22),1,IF(Reporte_Consolidación_2022___Copy[[#This Row],[Fecha Visita Día 1]]="",2,0))</f>
        <v>0</v>
      </c>
      <c r="CA250" s="7">
        <f>IF(Reporte_Consolidación_2022___Copy[[#This Row],[Fecha Visita Día 2]]&gt;=DATE(2022,6,22),1,IF(Reporte_Consolidación_2022___Copy[[#This Row],[Fecha Visita Día 2]]="",2,0))</f>
        <v>0</v>
      </c>
    </row>
    <row r="251" spans="1:79" x14ac:dyDescent="0.2">
      <c r="A251" s="1" t="s">
        <v>681</v>
      </c>
      <c r="B251" s="1" t="s">
        <v>49</v>
      </c>
      <c r="C251" s="1" t="s">
        <v>585</v>
      </c>
      <c r="D251" s="1" t="s">
        <v>50</v>
      </c>
      <c r="E251" s="1" t="s">
        <v>361</v>
      </c>
      <c r="F251" s="1" t="s">
        <v>51</v>
      </c>
      <c r="G251" s="6">
        <v>108001078998</v>
      </c>
      <c r="H251">
        <v>250</v>
      </c>
      <c r="I251" s="4">
        <v>44663</v>
      </c>
      <c r="J251" s="5">
        <v>0.49791666666666656</v>
      </c>
      <c r="K251" s="1" t="s">
        <v>0</v>
      </c>
      <c r="L251" s="1" t="s">
        <v>590</v>
      </c>
      <c r="M251" s="4">
        <v>44684</v>
      </c>
      <c r="N251" s="4">
        <v>44685</v>
      </c>
      <c r="O251" s="1"/>
      <c r="P251" s="4">
        <v>44684</v>
      </c>
      <c r="Q251" s="1" t="s">
        <v>0</v>
      </c>
      <c r="R251" s="4">
        <v>44684</v>
      </c>
      <c r="S251" s="1" t="s">
        <v>0</v>
      </c>
      <c r="T251" s="4">
        <v>44684</v>
      </c>
      <c r="U251" s="1" t="s">
        <v>0</v>
      </c>
      <c r="V251" s="4">
        <v>44684</v>
      </c>
      <c r="W251" s="1" t="s">
        <v>0</v>
      </c>
      <c r="X251" s="4">
        <v>44684</v>
      </c>
      <c r="Y251" s="1" t="s">
        <v>0</v>
      </c>
      <c r="Z251" s="4">
        <v>44685</v>
      </c>
      <c r="AA251" s="1" t="s">
        <v>0</v>
      </c>
      <c r="AB251" s="4">
        <v>44684</v>
      </c>
      <c r="AC251" s="1" t="s">
        <v>0</v>
      </c>
      <c r="AD251" s="4">
        <v>44684</v>
      </c>
      <c r="AE251" s="1" t="s">
        <v>0</v>
      </c>
      <c r="AF251" s="4">
        <v>44685</v>
      </c>
      <c r="AG251" s="1" t="s">
        <v>0</v>
      </c>
      <c r="AH251" s="4"/>
      <c r="AI251" s="1" t="s">
        <v>654</v>
      </c>
      <c r="AJ251" s="4">
        <v>44655</v>
      </c>
      <c r="AK251" s="1" t="s">
        <v>0</v>
      </c>
      <c r="AL251" s="1" t="s">
        <v>363</v>
      </c>
      <c r="AM251" s="1" t="s">
        <v>588</v>
      </c>
      <c r="AN251" s="5">
        <v>44691.5625</v>
      </c>
      <c r="AO251" s="1" t="s">
        <v>593</v>
      </c>
      <c r="AP251" s="1"/>
      <c r="AQ251" s="1" t="s">
        <v>639</v>
      </c>
      <c r="AR251" s="1" t="s">
        <v>27</v>
      </c>
      <c r="AS251" t="s">
        <v>639</v>
      </c>
      <c r="AT251" s="1" t="s">
        <v>27</v>
      </c>
      <c r="AU251" t="s">
        <v>639</v>
      </c>
      <c r="AV251">
        <v>83</v>
      </c>
      <c r="AW251" t="s">
        <v>639</v>
      </c>
      <c r="AX251">
        <v>43</v>
      </c>
      <c r="AY251" t="s">
        <v>639</v>
      </c>
      <c r="AZ251" s="1" t="s">
        <v>27</v>
      </c>
      <c r="BA251" t="s">
        <v>639</v>
      </c>
      <c r="BB251" s="1" t="s">
        <v>27</v>
      </c>
      <c r="BC251" t="s">
        <v>639</v>
      </c>
      <c r="BG251" s="1" t="s">
        <v>588</v>
      </c>
      <c r="BH251" s="5">
        <v>44729.558333333334</v>
      </c>
      <c r="BI251" s="1" t="s">
        <v>49</v>
      </c>
      <c r="BJ251" s="5">
        <v>44698.634722222225</v>
      </c>
      <c r="BK251" s="22">
        <f>COUNTIF(Reporte_Consolidación_2022___Copy[[#This Row],[Estado llamada]],"Realizada")</f>
        <v>1</v>
      </c>
      <c r="BL251" s="22">
        <f>COUNTIF(Reporte_Consolidación_2022___Copy[[#This Row],[Estado RID]],"Realizada")</f>
        <v>1</v>
      </c>
      <c r="BM251" s="22">
        <f>COUNTIF(Reporte_Consolidación_2022___Copy[[#This Row],[Estado Encuesta Directivos]],"Realizada")</f>
        <v>1</v>
      </c>
      <c r="BN251" s="22">
        <f>COUNTIF(Reporte_Consolidación_2022___Copy[[#This Row],[Estado PPT Programa Directivos]],"Realizada")</f>
        <v>1</v>
      </c>
      <c r="BO251" s="22">
        <f>COUNTIF(Reporte_Consolidación_2022___Copy[[#This Row],[Estado PPT Programa Docentes]],"Realizada")</f>
        <v>1</v>
      </c>
      <c r="BP251" s="22">
        <f>COUNTIF(Reporte_Consolidación_2022___Copy[[#This Row],[Estado Encuesta Docentes]],"Realizada")</f>
        <v>1</v>
      </c>
      <c r="BQ251" s="22">
        <f>COUNTIF(Reporte_Consolidación_2022___Copy[[#This Row],[Estado Taller PC Docentes]],"Realizada")</f>
        <v>1</v>
      </c>
      <c r="BR251" s="22">
        <f>COUNTIF(Reporte_Consolidación_2022___Copy[[#This Row],[Estado Encuesta Estudiantes]],"Realizada")</f>
        <v>1</v>
      </c>
      <c r="BS251" s="22">
        <f>COUNTIF(Reporte_Consolidación_2022___Copy[[#This Row],[Estado Infraestructura]],"Realizada")</f>
        <v>1</v>
      </c>
      <c r="BT251" s="22">
        <f>COUNTIF(Reporte_Consolidación_2022___Copy[[#This Row],[Estado Entrevista Líder Área Informática]],"Realizada")</f>
        <v>1</v>
      </c>
      <c r="BU251" s="22">
        <f>IF(Reporte_Consolidación_2022___Copy[[#This Row],[Estado Obs Aula]]="Realizada",1,IF(Reporte_Consolidación_2022___Copy[[#This Row],[Estado Obs Aula]]="NO aplica fichas",1,0))</f>
        <v>1</v>
      </c>
      <c r="BV251" s="22">
        <f>COUNTIF(Reporte_Consolidación_2022___Copy[[#This Row],[Estado Recolección Documental]],"Realizada")</f>
        <v>1</v>
      </c>
      <c r="BX251" s="7">
        <f>COUNTIF(Reporte_Consolidación_2022___Copy[[#This Row],[Nombre Coordinadora]:[Estado Recolección Documental]],"Realizada")</f>
        <v>11</v>
      </c>
      <c r="BY251" s="9">
        <f t="shared" si="3"/>
        <v>0.91666666666666663</v>
      </c>
      <c r="BZ251" s="7">
        <f>IF(Reporte_Consolidación_2022___Copy[[#This Row],[Fecha Visita Día 1]]&gt;=DATE(2022,6,22),1,IF(Reporte_Consolidación_2022___Copy[[#This Row],[Fecha Visita Día 1]]="",2,0))</f>
        <v>0</v>
      </c>
      <c r="CA251" s="7">
        <f>IF(Reporte_Consolidación_2022___Copy[[#This Row],[Fecha Visita Día 2]]&gt;=DATE(2022,6,22),1,IF(Reporte_Consolidación_2022___Copy[[#This Row],[Fecha Visita Día 2]]="",2,0))</f>
        <v>0</v>
      </c>
    </row>
    <row r="252" spans="1:79" x14ac:dyDescent="0.2">
      <c r="A252" s="1" t="s">
        <v>681</v>
      </c>
      <c r="B252" s="1" t="s">
        <v>49</v>
      </c>
      <c r="C252" s="1" t="s">
        <v>585</v>
      </c>
      <c r="D252" s="1" t="s">
        <v>50</v>
      </c>
      <c r="E252" s="1" t="s">
        <v>361</v>
      </c>
      <c r="F252" s="1" t="s">
        <v>52</v>
      </c>
      <c r="G252" s="6">
        <v>108001800065</v>
      </c>
      <c r="H252">
        <v>251</v>
      </c>
      <c r="I252" s="4">
        <v>44662</v>
      </c>
      <c r="J252" s="5">
        <v>0.42500000000000004</v>
      </c>
      <c r="K252" s="1" t="s">
        <v>0</v>
      </c>
      <c r="L252" s="1" t="s">
        <v>590</v>
      </c>
      <c r="M252" s="4">
        <v>44686</v>
      </c>
      <c r="N252" s="4">
        <v>44687</v>
      </c>
      <c r="O252" s="1"/>
      <c r="P252" s="4">
        <v>44686</v>
      </c>
      <c r="Q252" s="1" t="s">
        <v>0</v>
      </c>
      <c r="R252" s="4">
        <v>44686</v>
      </c>
      <c r="S252" s="1" t="s">
        <v>0</v>
      </c>
      <c r="T252" s="4">
        <v>44686</v>
      </c>
      <c r="U252" s="1" t="s">
        <v>0</v>
      </c>
      <c r="V252" s="4">
        <v>44686</v>
      </c>
      <c r="W252" s="1" t="s">
        <v>0</v>
      </c>
      <c r="X252" s="4">
        <v>44686</v>
      </c>
      <c r="Y252" s="1" t="s">
        <v>0</v>
      </c>
      <c r="Z252" s="4">
        <v>44687</v>
      </c>
      <c r="AA252" s="1" t="s">
        <v>0</v>
      </c>
      <c r="AB252" s="4">
        <v>44686</v>
      </c>
      <c r="AC252" s="1" t="s">
        <v>0</v>
      </c>
      <c r="AD252" s="4">
        <v>44686</v>
      </c>
      <c r="AE252" s="1" t="s">
        <v>0</v>
      </c>
      <c r="AF252" s="4">
        <v>44687</v>
      </c>
      <c r="AG252" s="1" t="s">
        <v>0</v>
      </c>
      <c r="AH252" s="4"/>
      <c r="AI252" s="1" t="s">
        <v>654</v>
      </c>
      <c r="AJ252" s="4">
        <v>44687</v>
      </c>
      <c r="AK252" s="1" t="s">
        <v>0</v>
      </c>
      <c r="AL252" s="1" t="s">
        <v>363</v>
      </c>
      <c r="AM252" s="1" t="s">
        <v>588</v>
      </c>
      <c r="AN252" s="5">
        <v>44691.749305555553</v>
      </c>
      <c r="AO252" s="1" t="s">
        <v>594</v>
      </c>
      <c r="AP252" s="1"/>
      <c r="AQ252" s="1" t="s">
        <v>639</v>
      </c>
      <c r="AR252" s="1" t="s">
        <v>27</v>
      </c>
      <c r="AS252" t="s">
        <v>639</v>
      </c>
      <c r="AT252" s="1" t="s">
        <v>27</v>
      </c>
      <c r="AU252" t="s">
        <v>639</v>
      </c>
      <c r="AV252">
        <v>121</v>
      </c>
      <c r="AW252" t="s">
        <v>639</v>
      </c>
      <c r="AX252">
        <v>52</v>
      </c>
      <c r="AY252" t="s">
        <v>639</v>
      </c>
      <c r="AZ252" s="1" t="s">
        <v>27</v>
      </c>
      <c r="BA252" t="s">
        <v>639</v>
      </c>
      <c r="BB252" s="1" t="s">
        <v>27</v>
      </c>
      <c r="BC252" t="s">
        <v>639</v>
      </c>
      <c r="BG252" s="1" t="s">
        <v>588</v>
      </c>
      <c r="BH252" s="5">
        <v>44708.55972222222</v>
      </c>
      <c r="BI252" s="1" t="s">
        <v>49</v>
      </c>
      <c r="BJ252" s="5">
        <v>44693.850694444445</v>
      </c>
      <c r="BK252" s="22">
        <f>COUNTIF(Reporte_Consolidación_2022___Copy[[#This Row],[Estado llamada]],"Realizada")</f>
        <v>1</v>
      </c>
      <c r="BL252" s="22">
        <f>COUNTIF(Reporte_Consolidación_2022___Copy[[#This Row],[Estado RID]],"Realizada")</f>
        <v>1</v>
      </c>
      <c r="BM252" s="22">
        <f>COUNTIF(Reporte_Consolidación_2022___Copy[[#This Row],[Estado Encuesta Directivos]],"Realizada")</f>
        <v>1</v>
      </c>
      <c r="BN252" s="22">
        <f>COUNTIF(Reporte_Consolidación_2022___Copy[[#This Row],[Estado PPT Programa Directivos]],"Realizada")</f>
        <v>1</v>
      </c>
      <c r="BO252" s="22">
        <f>COUNTIF(Reporte_Consolidación_2022___Copy[[#This Row],[Estado PPT Programa Docentes]],"Realizada")</f>
        <v>1</v>
      </c>
      <c r="BP252" s="22">
        <f>COUNTIF(Reporte_Consolidación_2022___Copy[[#This Row],[Estado Encuesta Docentes]],"Realizada")</f>
        <v>1</v>
      </c>
      <c r="BQ252" s="22">
        <f>COUNTIF(Reporte_Consolidación_2022___Copy[[#This Row],[Estado Taller PC Docentes]],"Realizada")</f>
        <v>1</v>
      </c>
      <c r="BR252" s="22">
        <f>COUNTIF(Reporte_Consolidación_2022___Copy[[#This Row],[Estado Encuesta Estudiantes]],"Realizada")</f>
        <v>1</v>
      </c>
      <c r="BS252" s="22">
        <f>COUNTIF(Reporte_Consolidación_2022___Copy[[#This Row],[Estado Infraestructura]],"Realizada")</f>
        <v>1</v>
      </c>
      <c r="BT252" s="22">
        <f>COUNTIF(Reporte_Consolidación_2022___Copy[[#This Row],[Estado Entrevista Líder Área Informática]],"Realizada")</f>
        <v>1</v>
      </c>
      <c r="BU252" s="22">
        <f>IF(Reporte_Consolidación_2022___Copy[[#This Row],[Estado Obs Aula]]="Realizada",1,IF(Reporte_Consolidación_2022___Copy[[#This Row],[Estado Obs Aula]]="NO aplica fichas",1,0))</f>
        <v>1</v>
      </c>
      <c r="BV252" s="22">
        <f>COUNTIF(Reporte_Consolidación_2022___Copy[[#This Row],[Estado Recolección Documental]],"Realizada")</f>
        <v>1</v>
      </c>
      <c r="BX252" s="7">
        <f>COUNTIF(Reporte_Consolidación_2022___Copy[[#This Row],[Nombre Coordinadora]:[Estado Recolección Documental]],"Realizada")</f>
        <v>11</v>
      </c>
      <c r="BY252" s="9">
        <f t="shared" si="3"/>
        <v>0.91666666666666663</v>
      </c>
      <c r="BZ252" s="7">
        <f>IF(Reporte_Consolidación_2022___Copy[[#This Row],[Fecha Visita Día 1]]&gt;=DATE(2022,6,22),1,IF(Reporte_Consolidación_2022___Copy[[#This Row],[Fecha Visita Día 1]]="",2,0))</f>
        <v>0</v>
      </c>
      <c r="CA252" s="7">
        <f>IF(Reporte_Consolidación_2022___Copy[[#This Row],[Fecha Visita Día 2]]&gt;=DATE(2022,6,22),1,IF(Reporte_Consolidación_2022___Copy[[#This Row],[Fecha Visita Día 2]]="",2,0))</f>
        <v>0</v>
      </c>
    </row>
    <row r="253" spans="1:79" x14ac:dyDescent="0.2">
      <c r="A253" s="1" t="s">
        <v>681</v>
      </c>
      <c r="B253" s="1" t="s">
        <v>49</v>
      </c>
      <c r="C253" s="1" t="s">
        <v>585</v>
      </c>
      <c r="D253" s="1" t="s">
        <v>50</v>
      </c>
      <c r="E253" s="1" t="s">
        <v>361</v>
      </c>
      <c r="F253" s="1" t="s">
        <v>57</v>
      </c>
      <c r="G253" s="6">
        <v>108001000824</v>
      </c>
      <c r="H253">
        <v>252</v>
      </c>
      <c r="I253" s="4">
        <v>44662</v>
      </c>
      <c r="J253" s="5">
        <v>0.39166666666666661</v>
      </c>
      <c r="K253" s="1" t="s">
        <v>0</v>
      </c>
      <c r="L253" s="1" t="s">
        <v>590</v>
      </c>
      <c r="M253" s="4">
        <v>44672</v>
      </c>
      <c r="N253" s="4">
        <v>44677</v>
      </c>
      <c r="O253" s="1"/>
      <c r="P253" s="4">
        <v>44672</v>
      </c>
      <c r="Q253" s="1" t="s">
        <v>0</v>
      </c>
      <c r="R253" s="4">
        <v>44672</v>
      </c>
      <c r="S253" s="1" t="s">
        <v>0</v>
      </c>
      <c r="T253" s="4">
        <v>44672</v>
      </c>
      <c r="U253" s="1" t="s">
        <v>0</v>
      </c>
      <c r="V253" s="4">
        <v>44672</v>
      </c>
      <c r="W253" s="1" t="s">
        <v>0</v>
      </c>
      <c r="X253" s="4">
        <v>44672</v>
      </c>
      <c r="Y253" s="1" t="s">
        <v>0</v>
      </c>
      <c r="Z253" s="4">
        <v>44677</v>
      </c>
      <c r="AA253" s="1" t="s">
        <v>0</v>
      </c>
      <c r="AB253" s="4">
        <v>44672</v>
      </c>
      <c r="AC253" s="1" t="s">
        <v>0</v>
      </c>
      <c r="AD253" s="4">
        <v>44672</v>
      </c>
      <c r="AE253" s="1" t="s">
        <v>0</v>
      </c>
      <c r="AF253" s="4">
        <v>44677</v>
      </c>
      <c r="AG253" s="1" t="s">
        <v>0</v>
      </c>
      <c r="AH253" s="4"/>
      <c r="AI253" s="1" t="s">
        <v>654</v>
      </c>
      <c r="AJ253" s="4">
        <v>44673</v>
      </c>
      <c r="AK253" s="1" t="s">
        <v>0</v>
      </c>
      <c r="AL253" s="1" t="s">
        <v>363</v>
      </c>
      <c r="AM253" s="1" t="s">
        <v>588</v>
      </c>
      <c r="AN253" s="5">
        <v>44684.75</v>
      </c>
      <c r="AO253" s="1" t="s">
        <v>595</v>
      </c>
      <c r="AP253" s="1"/>
      <c r="AQ253" s="1" t="s">
        <v>639</v>
      </c>
      <c r="AR253" s="1" t="s">
        <v>27</v>
      </c>
      <c r="AS253" t="s">
        <v>639</v>
      </c>
      <c r="AT253" s="1" t="s">
        <v>27</v>
      </c>
      <c r="AU253" t="s">
        <v>639</v>
      </c>
      <c r="AV253">
        <v>56</v>
      </c>
      <c r="AW253" t="s">
        <v>639</v>
      </c>
      <c r="AX253">
        <v>22</v>
      </c>
      <c r="AY253" t="s">
        <v>639</v>
      </c>
      <c r="AZ253" s="1" t="s">
        <v>27</v>
      </c>
      <c r="BA253" t="s">
        <v>639</v>
      </c>
      <c r="BB253" s="1" t="s">
        <v>27</v>
      </c>
      <c r="BC253" t="s">
        <v>639</v>
      </c>
      <c r="BG253" s="1" t="s">
        <v>588</v>
      </c>
      <c r="BH253" s="5">
        <v>44688.74722222222</v>
      </c>
      <c r="BI253" s="1" t="s">
        <v>49</v>
      </c>
      <c r="BJ253" s="5">
        <v>44693.850694444445</v>
      </c>
      <c r="BK253" s="22">
        <f>COUNTIF(Reporte_Consolidación_2022___Copy[[#This Row],[Estado llamada]],"Realizada")</f>
        <v>1</v>
      </c>
      <c r="BL253" s="22">
        <f>COUNTIF(Reporte_Consolidación_2022___Copy[[#This Row],[Estado RID]],"Realizada")</f>
        <v>1</v>
      </c>
      <c r="BM253" s="22">
        <f>COUNTIF(Reporte_Consolidación_2022___Copy[[#This Row],[Estado Encuesta Directivos]],"Realizada")</f>
        <v>1</v>
      </c>
      <c r="BN253" s="22">
        <f>COUNTIF(Reporte_Consolidación_2022___Copy[[#This Row],[Estado PPT Programa Directivos]],"Realizada")</f>
        <v>1</v>
      </c>
      <c r="BO253" s="22">
        <f>COUNTIF(Reporte_Consolidación_2022___Copy[[#This Row],[Estado PPT Programa Docentes]],"Realizada")</f>
        <v>1</v>
      </c>
      <c r="BP253" s="22">
        <f>COUNTIF(Reporte_Consolidación_2022___Copy[[#This Row],[Estado Encuesta Docentes]],"Realizada")</f>
        <v>1</v>
      </c>
      <c r="BQ253" s="22">
        <f>COUNTIF(Reporte_Consolidación_2022___Copy[[#This Row],[Estado Taller PC Docentes]],"Realizada")</f>
        <v>1</v>
      </c>
      <c r="BR253" s="22">
        <f>COUNTIF(Reporte_Consolidación_2022___Copy[[#This Row],[Estado Encuesta Estudiantes]],"Realizada")</f>
        <v>1</v>
      </c>
      <c r="BS253" s="22">
        <f>COUNTIF(Reporte_Consolidación_2022___Copy[[#This Row],[Estado Infraestructura]],"Realizada")</f>
        <v>1</v>
      </c>
      <c r="BT253" s="22">
        <f>COUNTIF(Reporte_Consolidación_2022___Copy[[#This Row],[Estado Entrevista Líder Área Informática]],"Realizada")</f>
        <v>1</v>
      </c>
      <c r="BU253" s="22">
        <f>IF(Reporte_Consolidación_2022___Copy[[#This Row],[Estado Obs Aula]]="Realizada",1,IF(Reporte_Consolidación_2022___Copy[[#This Row],[Estado Obs Aula]]="NO aplica fichas",1,0))</f>
        <v>1</v>
      </c>
      <c r="BV253" s="22">
        <f>COUNTIF(Reporte_Consolidación_2022___Copy[[#This Row],[Estado Recolección Documental]],"Realizada")</f>
        <v>1</v>
      </c>
      <c r="BX253" s="7">
        <f>COUNTIF(Reporte_Consolidación_2022___Copy[[#This Row],[Nombre Coordinadora]:[Estado Recolección Documental]],"Realizada")</f>
        <v>11</v>
      </c>
      <c r="BY253" s="9">
        <f t="shared" si="3"/>
        <v>0.91666666666666663</v>
      </c>
      <c r="BZ253" s="7">
        <f>IF(Reporte_Consolidación_2022___Copy[[#This Row],[Fecha Visita Día 1]]&gt;=DATE(2022,6,22),1,IF(Reporte_Consolidación_2022___Copy[[#This Row],[Fecha Visita Día 1]]="",2,0))</f>
        <v>0</v>
      </c>
      <c r="CA253" s="7">
        <f>IF(Reporte_Consolidación_2022___Copy[[#This Row],[Fecha Visita Día 2]]&gt;=DATE(2022,6,22),1,IF(Reporte_Consolidación_2022___Copy[[#This Row],[Fecha Visita Día 2]]="",2,0))</f>
        <v>0</v>
      </c>
    </row>
  </sheetData>
  <autoFilter ref="BZ1:CA253" xr:uid="{2F788D4B-635F-4E3C-B257-5EEF2E27FF0F}"/>
  <phoneticPr fontId="3" type="noConversion"/>
  <hyperlinks>
    <hyperlink ref="AO167" r:id="rId1" xr:uid="{FF0B82A6-9042-4B39-8A91-8A7474B56189}"/>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CCB4-77C9-4260-909E-3707D653AD43}">
  <dimension ref="H72:M77"/>
  <sheetViews>
    <sheetView topLeftCell="A61" workbookViewId="0"/>
  </sheetViews>
  <sheetFormatPr baseColWidth="10" defaultColWidth="9.21875" defaultRowHeight="15" x14ac:dyDescent="0.2"/>
  <cols>
    <col min="5" max="5" width="4.77734375" customWidth="1"/>
    <col min="8" max="8" width="28.77734375" bestFit="1" customWidth="1"/>
    <col min="9" max="9" width="4.88671875" bestFit="1" customWidth="1"/>
    <col min="10" max="10" width="5.44140625" bestFit="1" customWidth="1"/>
    <col min="11" max="11" width="3.6640625" customWidth="1"/>
    <col min="13" max="13" width="19.109375" bestFit="1" customWidth="1"/>
  </cols>
  <sheetData>
    <row r="72" spans="8:13" x14ac:dyDescent="0.2">
      <c r="H72" s="11" t="s">
        <v>718</v>
      </c>
      <c r="I72" s="11" t="s">
        <v>635</v>
      </c>
      <c r="J72" s="11" t="s">
        <v>716</v>
      </c>
      <c r="L72" s="21" t="s">
        <v>727</v>
      </c>
    </row>
    <row r="73" spans="8:13" x14ac:dyDescent="0.2">
      <c r="H73" s="12" t="s">
        <v>719</v>
      </c>
      <c r="I73" s="13">
        <f>'Tablas Dinámicas'!L109</f>
        <v>250</v>
      </c>
      <c r="J73" s="14">
        <f>I73/I77</f>
        <v>0.99206349206349209</v>
      </c>
      <c r="L73" s="12"/>
      <c r="M73" s="20" t="s">
        <v>723</v>
      </c>
    </row>
    <row r="74" spans="8:13" x14ac:dyDescent="0.2">
      <c r="H74" s="15" t="s">
        <v>720</v>
      </c>
      <c r="I74" s="13">
        <f>'Tablas Dinámicas'!L110</f>
        <v>1</v>
      </c>
      <c r="J74" s="14">
        <f>I74/I77</f>
        <v>3.968253968253968E-3</v>
      </c>
      <c r="L74" s="15"/>
      <c r="M74" s="20" t="s">
        <v>724</v>
      </c>
    </row>
    <row r="75" spans="8:13" x14ac:dyDescent="0.2">
      <c r="H75" s="16" t="s">
        <v>721</v>
      </c>
      <c r="I75" s="13">
        <f>'Tablas Dinámicas'!L111</f>
        <v>0</v>
      </c>
      <c r="J75" s="14">
        <f>I75/I77</f>
        <v>0</v>
      </c>
      <c r="L75" s="16"/>
      <c r="M75" s="20" t="s">
        <v>725</v>
      </c>
    </row>
    <row r="76" spans="8:13" x14ac:dyDescent="0.2">
      <c r="H76" s="17" t="s">
        <v>722</v>
      </c>
      <c r="I76" s="13">
        <f>'Tablas Dinámicas'!L112</f>
        <v>1</v>
      </c>
      <c r="J76" s="14">
        <f>I76/I77</f>
        <v>3.968253968253968E-3</v>
      </c>
      <c r="L76" s="17"/>
      <c r="M76" s="20" t="s">
        <v>726</v>
      </c>
    </row>
    <row r="77" spans="8:13" x14ac:dyDescent="0.2">
      <c r="H77" s="18" t="s">
        <v>717</v>
      </c>
      <c r="I77" s="11">
        <f>SUM(I73:I76)</f>
        <v>252</v>
      </c>
      <c r="J77" s="19">
        <v>1</v>
      </c>
    </row>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C65E-1C80-4E25-BD6A-006E278BA876}">
  <dimension ref="A1:AL196"/>
  <sheetViews>
    <sheetView workbookViewId="0"/>
  </sheetViews>
  <sheetFormatPr baseColWidth="10" defaultColWidth="9.21875" defaultRowHeight="15" x14ac:dyDescent="0.2"/>
  <cols>
    <col min="1" max="1" width="12.77734375" bestFit="1" customWidth="1"/>
    <col min="2" max="2" width="36.77734375" bestFit="1" customWidth="1"/>
    <col min="3" max="3" width="17.44140625" bestFit="1" customWidth="1"/>
    <col min="4" max="4" width="22.5546875" bestFit="1" customWidth="1"/>
    <col min="5" max="5" width="13.6640625" bestFit="1" customWidth="1"/>
    <col min="6" max="6" width="26.44140625" bestFit="1" customWidth="1"/>
    <col min="7" max="7" width="24.88671875" bestFit="1" customWidth="1"/>
    <col min="8" max="8" width="24" bestFit="1" customWidth="1"/>
    <col min="9" max="9" width="23" bestFit="1" customWidth="1"/>
    <col min="10" max="10" width="27.21875" bestFit="1" customWidth="1"/>
    <col min="11" max="11" width="25.21875" bestFit="1" customWidth="1"/>
    <col min="12" max="12" width="26.77734375" bestFit="1" customWidth="1"/>
    <col min="13" max="13" width="26.44140625" bestFit="1" customWidth="1"/>
    <col min="14" max="14" width="27.5546875" bestFit="1" customWidth="1"/>
    <col min="15" max="15" width="24.77734375" bestFit="1" customWidth="1"/>
    <col min="16" max="16" width="27.44140625" bestFit="1" customWidth="1"/>
    <col min="17" max="17" width="30.44140625" bestFit="1" customWidth="1"/>
    <col min="18" max="18" width="25.109375" bestFit="1" customWidth="1"/>
    <col min="19" max="19" width="18" bestFit="1" customWidth="1"/>
    <col min="20" max="20" width="24.33203125" bestFit="1" customWidth="1"/>
    <col min="21" max="21" width="27.109375" bestFit="1" customWidth="1"/>
    <col min="22" max="22" width="25.44140625" bestFit="1" customWidth="1"/>
    <col min="23" max="23" width="29.6640625" bestFit="1" customWidth="1"/>
    <col min="24" max="24" width="25.21875" bestFit="1" customWidth="1"/>
    <col min="25" max="25" width="22.33203125" bestFit="1" customWidth="1"/>
    <col min="26" max="26" width="22.5546875" bestFit="1" customWidth="1"/>
    <col min="27" max="27" width="27" bestFit="1" customWidth="1"/>
    <col min="28" max="28" width="25.21875" bestFit="1" customWidth="1"/>
    <col min="29" max="29" width="25.109375" bestFit="1" customWidth="1"/>
    <col min="30" max="30" width="30.33203125" bestFit="1" customWidth="1"/>
    <col min="31" max="31" width="28.77734375" bestFit="1" customWidth="1"/>
    <col min="32" max="33" width="29.77734375" bestFit="1" customWidth="1"/>
    <col min="34" max="34" width="23.6640625" bestFit="1" customWidth="1"/>
    <col min="35" max="35" width="26.88671875" bestFit="1" customWidth="1"/>
    <col min="36" max="36" width="28.44140625" bestFit="1" customWidth="1"/>
    <col min="37" max="37" width="24.6640625" bestFit="1" customWidth="1"/>
    <col min="38" max="38" width="10.88671875" bestFit="1" customWidth="1"/>
    <col min="39" max="432" width="42" bestFit="1" customWidth="1"/>
    <col min="433" max="433" width="36.77734375" bestFit="1" customWidth="1"/>
    <col min="434" max="434" width="33.21875" bestFit="1" customWidth="1"/>
    <col min="435" max="435" width="43.109375" bestFit="1" customWidth="1"/>
    <col min="436" max="436" width="42.5546875" bestFit="1" customWidth="1"/>
    <col min="437" max="437" width="46.77734375" bestFit="1" customWidth="1"/>
    <col min="438" max="438" width="46.6640625" bestFit="1" customWidth="1"/>
    <col min="439" max="439" width="42" bestFit="1" customWidth="1"/>
    <col min="440" max="440" width="41.109375" bestFit="1" customWidth="1"/>
    <col min="441" max="441" width="39.109375" bestFit="1" customWidth="1"/>
    <col min="442" max="442" width="44.21875" bestFit="1" customWidth="1"/>
    <col min="443" max="443" width="37.77734375" bestFit="1" customWidth="1"/>
    <col min="444" max="444" width="40.21875" bestFit="1" customWidth="1"/>
  </cols>
  <sheetData>
    <row r="1" spans="1:2" x14ac:dyDescent="0.2">
      <c r="A1" s="2" t="s">
        <v>1</v>
      </c>
      <c r="B1" t="s">
        <v>72</v>
      </c>
    </row>
    <row r="2" spans="1:2" x14ac:dyDescent="0.2">
      <c r="A2" s="3" t="s">
        <v>0</v>
      </c>
      <c r="B2" s="1">
        <v>251</v>
      </c>
    </row>
    <row r="3" spans="1:2" x14ac:dyDescent="0.2">
      <c r="A3" s="3" t="s">
        <v>26</v>
      </c>
      <c r="B3" s="1">
        <v>1</v>
      </c>
    </row>
    <row r="4" spans="1:2" x14ac:dyDescent="0.2">
      <c r="A4" s="3" t="s">
        <v>2</v>
      </c>
      <c r="B4" s="1">
        <v>252</v>
      </c>
    </row>
    <row r="7" spans="1:2" x14ac:dyDescent="0.2">
      <c r="A7" s="3"/>
      <c r="B7" s="1"/>
    </row>
    <row r="9" spans="1:2" x14ac:dyDescent="0.2">
      <c r="A9" s="2" t="s">
        <v>1</v>
      </c>
      <c r="B9" t="s">
        <v>73</v>
      </c>
    </row>
    <row r="10" spans="1:2" x14ac:dyDescent="0.2">
      <c r="A10" s="3" t="s">
        <v>0</v>
      </c>
      <c r="B10" s="1">
        <v>251</v>
      </c>
    </row>
    <row r="11" spans="1:2" x14ac:dyDescent="0.2">
      <c r="A11" s="3" t="s">
        <v>26</v>
      </c>
      <c r="B11" s="1">
        <v>1</v>
      </c>
    </row>
    <row r="12" spans="1:2" x14ac:dyDescent="0.2">
      <c r="A12" s="3" t="s">
        <v>2</v>
      </c>
      <c r="B12" s="1">
        <v>252</v>
      </c>
    </row>
    <row r="18" spans="1:2" x14ac:dyDescent="0.2">
      <c r="A18" s="2" t="s">
        <v>1</v>
      </c>
      <c r="B18" t="s">
        <v>596</v>
      </c>
    </row>
    <row r="19" spans="1:2" x14ac:dyDescent="0.2">
      <c r="A19" s="3" t="s">
        <v>0</v>
      </c>
      <c r="B19" s="1">
        <v>251</v>
      </c>
    </row>
    <row r="20" spans="1:2" x14ac:dyDescent="0.2">
      <c r="A20" s="3" t="s">
        <v>26</v>
      </c>
      <c r="B20" s="1">
        <v>1</v>
      </c>
    </row>
    <row r="21" spans="1:2" x14ac:dyDescent="0.2">
      <c r="A21" s="3" t="s">
        <v>2</v>
      </c>
      <c r="B21" s="1">
        <v>252</v>
      </c>
    </row>
    <row r="27" spans="1:2" x14ac:dyDescent="0.2">
      <c r="A27" s="2" t="s">
        <v>1</v>
      </c>
      <c r="B27" t="s">
        <v>597</v>
      </c>
    </row>
    <row r="28" spans="1:2" x14ac:dyDescent="0.2">
      <c r="A28" s="3" t="s">
        <v>0</v>
      </c>
      <c r="B28" s="1">
        <v>251</v>
      </c>
    </row>
    <row r="29" spans="1:2" x14ac:dyDescent="0.2">
      <c r="A29" s="3" t="s">
        <v>26</v>
      </c>
      <c r="B29" s="1">
        <v>1</v>
      </c>
    </row>
    <row r="30" spans="1:2" x14ac:dyDescent="0.2">
      <c r="A30" s="3" t="s">
        <v>2</v>
      </c>
      <c r="B30" s="1">
        <v>252</v>
      </c>
    </row>
    <row r="36" spans="1:2" x14ac:dyDescent="0.2">
      <c r="A36" s="2" t="s">
        <v>1</v>
      </c>
      <c r="B36" t="s">
        <v>598</v>
      </c>
    </row>
    <row r="37" spans="1:2" x14ac:dyDescent="0.2">
      <c r="A37" s="3" t="s">
        <v>0</v>
      </c>
      <c r="B37" s="1">
        <v>251</v>
      </c>
    </row>
    <row r="38" spans="1:2" x14ac:dyDescent="0.2">
      <c r="A38" s="3" t="s">
        <v>26</v>
      </c>
      <c r="B38" s="1">
        <v>1</v>
      </c>
    </row>
    <row r="39" spans="1:2" x14ac:dyDescent="0.2">
      <c r="A39" s="3" t="s">
        <v>2</v>
      </c>
      <c r="B39" s="1">
        <v>252</v>
      </c>
    </row>
    <row r="43" spans="1:2" x14ac:dyDescent="0.2">
      <c r="A43" s="3"/>
      <c r="B43" s="1"/>
    </row>
    <row r="44" spans="1:2" x14ac:dyDescent="0.2">
      <c r="A44" s="3"/>
      <c r="B44" s="1"/>
    </row>
    <row r="45" spans="1:2" x14ac:dyDescent="0.2">
      <c r="A45" s="2" t="s">
        <v>1</v>
      </c>
      <c r="B45" t="s">
        <v>599</v>
      </c>
    </row>
    <row r="46" spans="1:2" x14ac:dyDescent="0.2">
      <c r="A46" s="3" t="s">
        <v>0</v>
      </c>
      <c r="B46" s="1">
        <v>251</v>
      </c>
    </row>
    <row r="47" spans="1:2" x14ac:dyDescent="0.2">
      <c r="A47" s="3" t="s">
        <v>26</v>
      </c>
      <c r="B47" s="1">
        <v>1</v>
      </c>
    </row>
    <row r="48" spans="1:2" x14ac:dyDescent="0.2">
      <c r="A48" s="3" t="s">
        <v>2</v>
      </c>
      <c r="B48" s="1">
        <v>252</v>
      </c>
    </row>
    <row r="54" spans="1:2" x14ac:dyDescent="0.2">
      <c r="A54" s="2" t="s">
        <v>1</v>
      </c>
      <c r="B54" t="s">
        <v>600</v>
      </c>
    </row>
    <row r="55" spans="1:2" x14ac:dyDescent="0.2">
      <c r="A55" s="3" t="s">
        <v>25</v>
      </c>
      <c r="B55" s="1">
        <v>1</v>
      </c>
    </row>
    <row r="56" spans="1:2" x14ac:dyDescent="0.2">
      <c r="A56" s="3" t="s">
        <v>0</v>
      </c>
      <c r="B56" s="1">
        <v>250</v>
      </c>
    </row>
    <row r="57" spans="1:2" x14ac:dyDescent="0.2">
      <c r="A57" s="3" t="s">
        <v>26</v>
      </c>
      <c r="B57" s="1">
        <v>1</v>
      </c>
    </row>
    <row r="58" spans="1:2" x14ac:dyDescent="0.2">
      <c r="A58" s="3" t="s">
        <v>2</v>
      </c>
      <c r="B58" s="1">
        <v>252</v>
      </c>
    </row>
    <row r="63" spans="1:2" x14ac:dyDescent="0.2">
      <c r="A63" s="2" t="s">
        <v>1</v>
      </c>
      <c r="B63" t="s">
        <v>74</v>
      </c>
    </row>
    <row r="64" spans="1:2" x14ac:dyDescent="0.2">
      <c r="A64" s="3" t="s">
        <v>25</v>
      </c>
      <c r="B64" s="1">
        <v>1</v>
      </c>
    </row>
    <row r="65" spans="1:2" x14ac:dyDescent="0.2">
      <c r="A65" s="3" t="s">
        <v>0</v>
      </c>
      <c r="B65" s="1">
        <v>250</v>
      </c>
    </row>
    <row r="66" spans="1:2" x14ac:dyDescent="0.2">
      <c r="A66" s="3" t="s">
        <v>26</v>
      </c>
      <c r="B66" s="1">
        <v>1</v>
      </c>
    </row>
    <row r="67" spans="1:2" x14ac:dyDescent="0.2">
      <c r="A67" s="3" t="s">
        <v>2</v>
      </c>
      <c r="B67" s="1">
        <v>252</v>
      </c>
    </row>
    <row r="72" spans="1:2" x14ac:dyDescent="0.2">
      <c r="A72" s="2" t="s">
        <v>1</v>
      </c>
      <c r="B72" t="s">
        <v>601</v>
      </c>
    </row>
    <row r="73" spans="1:2" x14ac:dyDescent="0.2">
      <c r="A73" s="3" t="s">
        <v>0</v>
      </c>
      <c r="B73" s="1">
        <v>251</v>
      </c>
    </row>
    <row r="74" spans="1:2" x14ac:dyDescent="0.2">
      <c r="A74" s="3" t="s">
        <v>26</v>
      </c>
      <c r="B74" s="1">
        <v>1</v>
      </c>
    </row>
    <row r="75" spans="1:2" x14ac:dyDescent="0.2">
      <c r="A75" s="3" t="s">
        <v>2</v>
      </c>
      <c r="B75" s="1">
        <v>252</v>
      </c>
    </row>
    <row r="81" spans="1:2" x14ac:dyDescent="0.2">
      <c r="A81" s="2" t="s">
        <v>1</v>
      </c>
      <c r="B81" t="s">
        <v>602</v>
      </c>
    </row>
    <row r="82" spans="1:2" x14ac:dyDescent="0.2">
      <c r="A82" s="3" t="s">
        <v>0</v>
      </c>
      <c r="B82" s="1">
        <v>251</v>
      </c>
    </row>
    <row r="83" spans="1:2" x14ac:dyDescent="0.2">
      <c r="A83" s="3" t="s">
        <v>26</v>
      </c>
      <c r="B83" s="1">
        <v>1</v>
      </c>
    </row>
    <row r="84" spans="1:2" x14ac:dyDescent="0.2">
      <c r="A84" s="3" t="s">
        <v>2</v>
      </c>
      <c r="B84" s="1">
        <v>252</v>
      </c>
    </row>
    <row r="90" spans="1:2" x14ac:dyDescent="0.2">
      <c r="A90" s="2" t="s">
        <v>1</v>
      </c>
      <c r="B90" t="s">
        <v>633</v>
      </c>
    </row>
    <row r="91" spans="1:2" x14ac:dyDescent="0.2">
      <c r="A91" s="3" t="s">
        <v>29</v>
      </c>
      <c r="B91" s="1">
        <v>2</v>
      </c>
    </row>
    <row r="92" spans="1:2" x14ac:dyDescent="0.2">
      <c r="A92" s="3" t="s">
        <v>116</v>
      </c>
      <c r="B92" s="1">
        <v>226</v>
      </c>
    </row>
    <row r="93" spans="1:2" x14ac:dyDescent="0.2">
      <c r="A93" s="3" t="s">
        <v>0</v>
      </c>
      <c r="B93" s="1">
        <v>23</v>
      </c>
    </row>
    <row r="94" spans="1:2" x14ac:dyDescent="0.2">
      <c r="A94" s="3" t="s">
        <v>26</v>
      </c>
      <c r="B94" s="1">
        <v>1</v>
      </c>
    </row>
    <row r="95" spans="1:2" x14ac:dyDescent="0.2">
      <c r="A95" s="3" t="s">
        <v>2</v>
      </c>
      <c r="B95" s="1">
        <v>252</v>
      </c>
    </row>
    <row r="100" spans="1:16" x14ac:dyDescent="0.2">
      <c r="A100" s="2" t="s">
        <v>1</v>
      </c>
      <c r="B100" t="s">
        <v>634</v>
      </c>
    </row>
    <row r="101" spans="1:16" x14ac:dyDescent="0.2">
      <c r="A101" s="3" t="s">
        <v>29</v>
      </c>
      <c r="B101" s="1">
        <v>1</v>
      </c>
    </row>
    <row r="102" spans="1:16" x14ac:dyDescent="0.2">
      <c r="A102" s="3" t="s">
        <v>0</v>
      </c>
      <c r="B102" s="1">
        <v>250</v>
      </c>
    </row>
    <row r="103" spans="1:16" x14ac:dyDescent="0.2">
      <c r="A103" s="3" t="s">
        <v>26</v>
      </c>
      <c r="B103" s="1">
        <v>1</v>
      </c>
    </row>
    <row r="104" spans="1:16" x14ac:dyDescent="0.2">
      <c r="A104" s="3" t="s">
        <v>2</v>
      </c>
      <c r="B104" s="1">
        <v>252</v>
      </c>
    </row>
    <row r="108" spans="1:16" x14ac:dyDescent="0.2">
      <c r="A108" s="2" t="s">
        <v>636</v>
      </c>
      <c r="B108" t="s">
        <v>635</v>
      </c>
      <c r="K108" s="11" t="s">
        <v>718</v>
      </c>
      <c r="L108" s="11" t="s">
        <v>635</v>
      </c>
      <c r="M108" s="11" t="s">
        <v>716</v>
      </c>
      <c r="O108" s="21" t="s">
        <v>727</v>
      </c>
    </row>
    <row r="109" spans="1:16" x14ac:dyDescent="0.2">
      <c r="A109" s="3">
        <v>0</v>
      </c>
      <c r="B109" s="1">
        <v>1</v>
      </c>
      <c r="C109" s="10">
        <f>GETPIVOTDATA("Conteo Act. Realizadas",$A$108,"Conteo Act. Realizadas",0)/GETPIVOTDATA("Conteo Act. Realizadas",$A$108)</f>
        <v>3.968253968253968E-3</v>
      </c>
      <c r="K109" s="12" t="s">
        <v>719</v>
      </c>
      <c r="L109" s="13">
        <f>SUM(B111:B112)</f>
        <v>250</v>
      </c>
      <c r="M109" s="14">
        <f>L109/L113</f>
        <v>0.99206349206349209</v>
      </c>
      <c r="O109" s="12"/>
      <c r="P109" s="20" t="s">
        <v>723</v>
      </c>
    </row>
    <row r="110" spans="1:16" x14ac:dyDescent="0.2">
      <c r="A110" s="3">
        <v>8</v>
      </c>
      <c r="B110" s="1">
        <v>1</v>
      </c>
      <c r="C110" s="10" t="e">
        <f>GETPIVOTDATA("Conteo Act. Realizadas",$A$108,"Conteo Act. Realizadas",3)/GETPIVOTDATA("Conteo Act. Realizadas",$A$108)</f>
        <v>#REF!</v>
      </c>
      <c r="K110" s="15" t="s">
        <v>720</v>
      </c>
      <c r="L110" s="13">
        <f>SUM(B110)</f>
        <v>1</v>
      </c>
      <c r="M110" s="14">
        <f>L110/L113</f>
        <v>3.968253968253968E-3</v>
      </c>
      <c r="O110" s="15"/>
      <c r="P110" s="20" t="s">
        <v>724</v>
      </c>
    </row>
    <row r="111" spans="1:16" x14ac:dyDescent="0.2">
      <c r="A111" s="3">
        <v>11</v>
      </c>
      <c r="B111" s="1">
        <v>227</v>
      </c>
      <c r="C111" s="10" t="e">
        <f>GETPIVOTDATA("Conteo Act. Realizadas",$A$108,"Conteo Act. Realizadas",6)/GETPIVOTDATA("Conteo Act. Realizadas",$A$108)</f>
        <v>#REF!</v>
      </c>
      <c r="K111" s="16" t="s">
        <v>721</v>
      </c>
      <c r="L111" s="13">
        <v>0</v>
      </c>
      <c r="M111" s="14">
        <f>L111/L113</f>
        <v>0</v>
      </c>
      <c r="O111" s="16"/>
      <c r="P111" s="20" t="s">
        <v>725</v>
      </c>
    </row>
    <row r="112" spans="1:16" x14ac:dyDescent="0.2">
      <c r="A112" s="3">
        <v>12</v>
      </c>
      <c r="B112" s="1">
        <v>23</v>
      </c>
      <c r="C112" s="10">
        <f>GETPIVOTDATA("Conteo Act. Realizadas",$A$108,"Conteo Act. Realizadas",8)/GETPIVOTDATA("Conteo Act. Realizadas",$A$108)</f>
        <v>3.968253968253968E-3</v>
      </c>
      <c r="K112" s="17" t="s">
        <v>722</v>
      </c>
      <c r="L112" s="13">
        <f>GETPIVOTDATA("Conteo Act. Realizadas",$A$108,"Conteo Act. Realizadas",0)</f>
        <v>1</v>
      </c>
      <c r="M112" s="14">
        <f>L112/L113</f>
        <v>3.968253968253968E-3</v>
      </c>
      <c r="O112" s="17"/>
      <c r="P112" s="20" t="s">
        <v>726</v>
      </c>
    </row>
    <row r="113" spans="1:13" x14ac:dyDescent="0.2">
      <c r="A113" s="3" t="s">
        <v>2</v>
      </c>
      <c r="B113" s="1">
        <v>252</v>
      </c>
      <c r="C113" s="10" t="e">
        <f>GETPIVOTDATA("Conteo Act. Realizadas",$A$108,"Conteo Act. Realizadas",9)/GETPIVOTDATA("Conteo Act. Realizadas",$A$108)</f>
        <v>#REF!</v>
      </c>
      <c r="K113" s="18" t="s">
        <v>717</v>
      </c>
      <c r="L113" s="11">
        <f>SUM(L109:L112)</f>
        <v>252</v>
      </c>
      <c r="M113" s="19">
        <v>1</v>
      </c>
    </row>
    <row r="114" spans="1:13" x14ac:dyDescent="0.2">
      <c r="C114" s="10" t="e">
        <f>GETPIVOTDATA("Conteo Act. Realizadas",$A$108,"Conteo Act. Realizadas",10)/GETPIVOTDATA("Conteo Act. Realizadas",$A$108)</f>
        <v>#REF!</v>
      </c>
    </row>
    <row r="115" spans="1:13" x14ac:dyDescent="0.2">
      <c r="C115" s="10">
        <f>GETPIVOTDATA("Conteo Act. Realizadas",$A$108,"Conteo Act. Realizadas",11)/GETPIVOTDATA("Conteo Act. Realizadas",$A$108)</f>
        <v>0.90079365079365081</v>
      </c>
    </row>
    <row r="116" spans="1:13" x14ac:dyDescent="0.2">
      <c r="C116" s="10">
        <f>GETPIVOTDATA("Conteo Act. Realizadas",$A$108,"Conteo Act. Realizadas",12)/GETPIVOTDATA("Conteo Act. Realizadas",$A$108)</f>
        <v>9.1269841269841265E-2</v>
      </c>
    </row>
    <row r="117" spans="1:13" x14ac:dyDescent="0.2">
      <c r="C117" s="10"/>
    </row>
    <row r="118" spans="1:13" x14ac:dyDescent="0.2">
      <c r="C118" s="10"/>
    </row>
    <row r="119" spans="1:13" x14ac:dyDescent="0.2">
      <c r="C119" s="10"/>
    </row>
    <row r="120" spans="1:13" x14ac:dyDescent="0.2">
      <c r="C120" s="10"/>
    </row>
    <row r="121" spans="1:13" x14ac:dyDescent="0.2">
      <c r="C121" s="10"/>
    </row>
    <row r="126" spans="1:13" x14ac:dyDescent="0.2">
      <c r="A126" s="2" t="s">
        <v>1</v>
      </c>
      <c r="B126" t="s">
        <v>684</v>
      </c>
    </row>
    <row r="127" spans="1:13" x14ac:dyDescent="0.2">
      <c r="A127" s="3" t="s">
        <v>0</v>
      </c>
      <c r="B127" s="1">
        <v>251</v>
      </c>
    </row>
    <row r="128" spans="1:13" x14ac:dyDescent="0.2">
      <c r="A128" s="3" t="s">
        <v>26</v>
      </c>
      <c r="B128" s="1">
        <v>1</v>
      </c>
    </row>
    <row r="129" spans="1:38" x14ac:dyDescent="0.2">
      <c r="A129" s="3" t="s">
        <v>2</v>
      </c>
      <c r="B129" s="1">
        <v>252</v>
      </c>
    </row>
    <row r="134" spans="1:38" x14ac:dyDescent="0.2">
      <c r="A134" s="2" t="s">
        <v>1</v>
      </c>
      <c r="B134" t="s">
        <v>685</v>
      </c>
    </row>
    <row r="135" spans="1:38" x14ac:dyDescent="0.2">
      <c r="A135" s="3" t="s">
        <v>0</v>
      </c>
      <c r="B135" s="1">
        <v>242</v>
      </c>
    </row>
    <row r="136" spans="1:38" x14ac:dyDescent="0.2">
      <c r="A136" s="3" t="s">
        <v>26</v>
      </c>
      <c r="B136" s="1">
        <v>10</v>
      </c>
    </row>
    <row r="137" spans="1:38" x14ac:dyDescent="0.2">
      <c r="A137" s="3" t="s">
        <v>2</v>
      </c>
      <c r="B137" s="1">
        <v>252</v>
      </c>
    </row>
    <row r="142" spans="1:38" x14ac:dyDescent="0.2">
      <c r="B142" s="2" t="s">
        <v>842</v>
      </c>
    </row>
    <row r="143" spans="1:38" x14ac:dyDescent="0.2">
      <c r="A143" s="2" t="s">
        <v>843</v>
      </c>
      <c r="B143" t="s">
        <v>112</v>
      </c>
      <c r="C143" t="s">
        <v>348</v>
      </c>
      <c r="D143" t="s">
        <v>122</v>
      </c>
      <c r="E143" t="s">
        <v>360</v>
      </c>
      <c r="F143" t="s">
        <v>134</v>
      </c>
      <c r="G143" t="s">
        <v>143</v>
      </c>
      <c r="H143" t="s">
        <v>162</v>
      </c>
      <c r="I143" t="s">
        <v>476</v>
      </c>
      <c r="J143" t="s">
        <v>375</v>
      </c>
      <c r="K143" t="s">
        <v>174</v>
      </c>
      <c r="L143" t="s">
        <v>189</v>
      </c>
      <c r="M143" t="s">
        <v>204</v>
      </c>
      <c r="N143" t="s">
        <v>396</v>
      </c>
      <c r="O143" t="s">
        <v>410</v>
      </c>
      <c r="P143" t="s">
        <v>432</v>
      </c>
      <c r="Q143" t="s">
        <v>216</v>
      </c>
      <c r="R143" t="s">
        <v>231</v>
      </c>
      <c r="S143" t="s">
        <v>445</v>
      </c>
      <c r="T143" t="s">
        <v>240</v>
      </c>
      <c r="U143" t="s">
        <v>463</v>
      </c>
      <c r="V143" t="s">
        <v>247</v>
      </c>
      <c r="W143" t="s">
        <v>486</v>
      </c>
      <c r="X143" t="s">
        <v>252</v>
      </c>
      <c r="Y143" t="s">
        <v>335</v>
      </c>
      <c r="Z143" t="s">
        <v>257</v>
      </c>
      <c r="AA143" t="s">
        <v>506</v>
      </c>
      <c r="AB143" t="s">
        <v>520</v>
      </c>
      <c r="AC143" t="s">
        <v>545</v>
      </c>
      <c r="AD143" t="s">
        <v>272</v>
      </c>
      <c r="AE143" t="s">
        <v>288</v>
      </c>
      <c r="AF143" t="s">
        <v>300</v>
      </c>
      <c r="AG143" t="s">
        <v>316</v>
      </c>
      <c r="AH143" t="s">
        <v>552</v>
      </c>
      <c r="AI143" t="s">
        <v>569</v>
      </c>
      <c r="AJ143" t="s">
        <v>579</v>
      </c>
      <c r="AK143" t="s">
        <v>585</v>
      </c>
      <c r="AL143" t="s">
        <v>2</v>
      </c>
    </row>
    <row r="144" spans="1:38" x14ac:dyDescent="0.2">
      <c r="A144" s="3" t="s">
        <v>830</v>
      </c>
      <c r="B144" s="1">
        <v>7</v>
      </c>
      <c r="C144" s="1">
        <v>7</v>
      </c>
      <c r="D144" s="1">
        <v>7</v>
      </c>
      <c r="E144" s="1">
        <v>7</v>
      </c>
      <c r="F144" s="1">
        <v>7</v>
      </c>
      <c r="G144" s="1">
        <v>7</v>
      </c>
      <c r="H144" s="1">
        <v>7</v>
      </c>
      <c r="I144" s="1">
        <v>7</v>
      </c>
      <c r="J144" s="1">
        <v>7</v>
      </c>
      <c r="K144" s="1">
        <v>7</v>
      </c>
      <c r="L144" s="1">
        <v>7</v>
      </c>
      <c r="M144" s="1">
        <v>7</v>
      </c>
      <c r="N144" s="1">
        <v>7</v>
      </c>
      <c r="O144" s="1">
        <v>7</v>
      </c>
      <c r="P144" s="1">
        <v>7</v>
      </c>
      <c r="Q144" s="1">
        <v>7</v>
      </c>
      <c r="R144" s="1">
        <v>7</v>
      </c>
      <c r="S144" s="1">
        <v>7</v>
      </c>
      <c r="T144" s="1">
        <v>7</v>
      </c>
      <c r="U144" s="1">
        <v>6</v>
      </c>
      <c r="V144" s="1">
        <v>7</v>
      </c>
      <c r="W144" s="1">
        <v>7</v>
      </c>
      <c r="X144" s="1">
        <v>7</v>
      </c>
      <c r="Y144" s="1">
        <v>7</v>
      </c>
      <c r="Z144" s="1">
        <v>7</v>
      </c>
      <c r="AA144" s="1">
        <v>7</v>
      </c>
      <c r="AB144" s="1">
        <v>7</v>
      </c>
      <c r="AC144" s="1">
        <v>7</v>
      </c>
      <c r="AD144" s="1">
        <v>7</v>
      </c>
      <c r="AE144" s="1">
        <v>7</v>
      </c>
      <c r="AF144" s="1">
        <v>7</v>
      </c>
      <c r="AG144" s="1">
        <v>7</v>
      </c>
      <c r="AH144" s="1">
        <v>7</v>
      </c>
      <c r="AI144" s="1">
        <v>7</v>
      </c>
      <c r="AJ144" s="1">
        <v>7</v>
      </c>
      <c r="AK144" s="1">
        <v>7</v>
      </c>
      <c r="AL144" s="1">
        <v>251</v>
      </c>
    </row>
    <row r="145" spans="1:38" x14ac:dyDescent="0.2">
      <c r="A145" s="3" t="s">
        <v>831</v>
      </c>
      <c r="B145" s="1">
        <v>7</v>
      </c>
      <c r="C145" s="1">
        <v>7</v>
      </c>
      <c r="D145" s="1">
        <v>7</v>
      </c>
      <c r="E145" s="1">
        <v>7</v>
      </c>
      <c r="F145" s="1">
        <v>7</v>
      </c>
      <c r="G145" s="1">
        <v>7</v>
      </c>
      <c r="H145" s="1">
        <v>7</v>
      </c>
      <c r="I145" s="1">
        <v>7</v>
      </c>
      <c r="J145" s="1">
        <v>7</v>
      </c>
      <c r="K145" s="1">
        <v>7</v>
      </c>
      <c r="L145" s="1">
        <v>7</v>
      </c>
      <c r="M145" s="1">
        <v>7</v>
      </c>
      <c r="N145" s="1">
        <v>7</v>
      </c>
      <c r="O145" s="1">
        <v>7</v>
      </c>
      <c r="P145" s="1">
        <v>7</v>
      </c>
      <c r="Q145" s="1">
        <v>7</v>
      </c>
      <c r="R145" s="1">
        <v>7</v>
      </c>
      <c r="S145" s="1">
        <v>7</v>
      </c>
      <c r="T145" s="1">
        <v>7</v>
      </c>
      <c r="U145" s="1">
        <v>6</v>
      </c>
      <c r="V145" s="1">
        <v>7</v>
      </c>
      <c r="W145" s="1">
        <v>7</v>
      </c>
      <c r="X145" s="1">
        <v>7</v>
      </c>
      <c r="Y145" s="1">
        <v>7</v>
      </c>
      <c r="Z145" s="1">
        <v>7</v>
      </c>
      <c r="AA145" s="1">
        <v>7</v>
      </c>
      <c r="AB145" s="1">
        <v>7</v>
      </c>
      <c r="AC145" s="1">
        <v>7</v>
      </c>
      <c r="AD145" s="1">
        <v>7</v>
      </c>
      <c r="AE145" s="1">
        <v>7</v>
      </c>
      <c r="AF145" s="1">
        <v>7</v>
      </c>
      <c r="AG145" s="1">
        <v>7</v>
      </c>
      <c r="AH145" s="1">
        <v>7</v>
      </c>
      <c r="AI145" s="1">
        <v>7</v>
      </c>
      <c r="AJ145" s="1">
        <v>7</v>
      </c>
      <c r="AK145" s="1">
        <v>7</v>
      </c>
      <c r="AL145" s="1">
        <v>251</v>
      </c>
    </row>
    <row r="146" spans="1:38" x14ac:dyDescent="0.2">
      <c r="A146" s="3" t="s">
        <v>832</v>
      </c>
      <c r="B146" s="1">
        <v>7</v>
      </c>
      <c r="C146" s="1">
        <v>7</v>
      </c>
      <c r="D146" s="1">
        <v>7</v>
      </c>
      <c r="E146" s="1">
        <v>7</v>
      </c>
      <c r="F146" s="1">
        <v>7</v>
      </c>
      <c r="G146" s="1">
        <v>7</v>
      </c>
      <c r="H146" s="1">
        <v>7</v>
      </c>
      <c r="I146" s="1">
        <v>7</v>
      </c>
      <c r="J146" s="1">
        <v>7</v>
      </c>
      <c r="K146" s="1">
        <v>7</v>
      </c>
      <c r="L146" s="1">
        <v>7</v>
      </c>
      <c r="M146" s="1">
        <v>7</v>
      </c>
      <c r="N146" s="1">
        <v>7</v>
      </c>
      <c r="O146" s="1">
        <v>7</v>
      </c>
      <c r="P146" s="1">
        <v>7</v>
      </c>
      <c r="Q146" s="1">
        <v>7</v>
      </c>
      <c r="R146" s="1">
        <v>7</v>
      </c>
      <c r="S146" s="1">
        <v>7</v>
      </c>
      <c r="T146" s="1">
        <v>7</v>
      </c>
      <c r="U146" s="1">
        <v>6</v>
      </c>
      <c r="V146" s="1">
        <v>7</v>
      </c>
      <c r="W146" s="1">
        <v>7</v>
      </c>
      <c r="X146" s="1">
        <v>7</v>
      </c>
      <c r="Y146" s="1">
        <v>7</v>
      </c>
      <c r="Z146" s="1">
        <v>7</v>
      </c>
      <c r="AA146" s="1">
        <v>7</v>
      </c>
      <c r="AB146" s="1">
        <v>7</v>
      </c>
      <c r="AC146" s="1">
        <v>7</v>
      </c>
      <c r="AD146" s="1">
        <v>7</v>
      </c>
      <c r="AE146" s="1">
        <v>7</v>
      </c>
      <c r="AF146" s="1">
        <v>7</v>
      </c>
      <c r="AG146" s="1">
        <v>7</v>
      </c>
      <c r="AH146" s="1">
        <v>7</v>
      </c>
      <c r="AI146" s="1">
        <v>7</v>
      </c>
      <c r="AJ146" s="1">
        <v>7</v>
      </c>
      <c r="AK146" s="1">
        <v>7</v>
      </c>
      <c r="AL146" s="1">
        <v>251</v>
      </c>
    </row>
    <row r="147" spans="1:38" x14ac:dyDescent="0.2">
      <c r="A147" s="3" t="s">
        <v>833</v>
      </c>
      <c r="B147" s="1">
        <v>7</v>
      </c>
      <c r="C147" s="1">
        <v>7</v>
      </c>
      <c r="D147" s="1">
        <v>7</v>
      </c>
      <c r="E147" s="1">
        <v>7</v>
      </c>
      <c r="F147" s="1">
        <v>7</v>
      </c>
      <c r="G147" s="1">
        <v>7</v>
      </c>
      <c r="H147" s="1">
        <v>7</v>
      </c>
      <c r="I147" s="1">
        <v>7</v>
      </c>
      <c r="J147" s="1">
        <v>7</v>
      </c>
      <c r="K147" s="1">
        <v>7</v>
      </c>
      <c r="L147" s="1">
        <v>7</v>
      </c>
      <c r="M147" s="1">
        <v>7</v>
      </c>
      <c r="N147" s="1">
        <v>7</v>
      </c>
      <c r="O147" s="1">
        <v>7</v>
      </c>
      <c r="P147" s="1">
        <v>7</v>
      </c>
      <c r="Q147" s="1">
        <v>7</v>
      </c>
      <c r="R147" s="1">
        <v>7</v>
      </c>
      <c r="S147" s="1">
        <v>7</v>
      </c>
      <c r="T147" s="1">
        <v>7</v>
      </c>
      <c r="U147" s="1">
        <v>6</v>
      </c>
      <c r="V147" s="1">
        <v>7</v>
      </c>
      <c r="W147" s="1">
        <v>7</v>
      </c>
      <c r="X147" s="1">
        <v>7</v>
      </c>
      <c r="Y147" s="1">
        <v>7</v>
      </c>
      <c r="Z147" s="1">
        <v>7</v>
      </c>
      <c r="AA147" s="1">
        <v>7</v>
      </c>
      <c r="AB147" s="1">
        <v>7</v>
      </c>
      <c r="AC147" s="1">
        <v>7</v>
      </c>
      <c r="AD147" s="1">
        <v>7</v>
      </c>
      <c r="AE147" s="1">
        <v>7</v>
      </c>
      <c r="AF147" s="1">
        <v>7</v>
      </c>
      <c r="AG147" s="1">
        <v>7</v>
      </c>
      <c r="AH147" s="1">
        <v>7</v>
      </c>
      <c r="AI147" s="1">
        <v>7</v>
      </c>
      <c r="AJ147" s="1">
        <v>7</v>
      </c>
      <c r="AK147" s="1">
        <v>7</v>
      </c>
      <c r="AL147" s="1">
        <v>251</v>
      </c>
    </row>
    <row r="148" spans="1:38" x14ac:dyDescent="0.2">
      <c r="A148" s="3" t="s">
        <v>834</v>
      </c>
      <c r="B148" s="1">
        <v>7</v>
      </c>
      <c r="C148" s="1">
        <v>7</v>
      </c>
      <c r="D148" s="1">
        <v>7</v>
      </c>
      <c r="E148" s="1">
        <v>7</v>
      </c>
      <c r="F148" s="1">
        <v>7</v>
      </c>
      <c r="G148" s="1">
        <v>7</v>
      </c>
      <c r="H148" s="1">
        <v>7</v>
      </c>
      <c r="I148" s="1">
        <v>7</v>
      </c>
      <c r="J148" s="1">
        <v>7</v>
      </c>
      <c r="K148" s="1">
        <v>7</v>
      </c>
      <c r="L148" s="1">
        <v>7</v>
      </c>
      <c r="M148" s="1">
        <v>7</v>
      </c>
      <c r="N148" s="1">
        <v>7</v>
      </c>
      <c r="O148" s="1">
        <v>7</v>
      </c>
      <c r="P148" s="1">
        <v>7</v>
      </c>
      <c r="Q148" s="1">
        <v>7</v>
      </c>
      <c r="R148" s="1">
        <v>7</v>
      </c>
      <c r="S148" s="1">
        <v>7</v>
      </c>
      <c r="T148" s="1">
        <v>7</v>
      </c>
      <c r="U148" s="1">
        <v>6</v>
      </c>
      <c r="V148" s="1">
        <v>7</v>
      </c>
      <c r="W148" s="1">
        <v>7</v>
      </c>
      <c r="X148" s="1">
        <v>7</v>
      </c>
      <c r="Y148" s="1">
        <v>7</v>
      </c>
      <c r="Z148" s="1">
        <v>7</v>
      </c>
      <c r="AA148" s="1">
        <v>7</v>
      </c>
      <c r="AB148" s="1">
        <v>7</v>
      </c>
      <c r="AC148" s="1">
        <v>7</v>
      </c>
      <c r="AD148" s="1">
        <v>7</v>
      </c>
      <c r="AE148" s="1">
        <v>7</v>
      </c>
      <c r="AF148" s="1">
        <v>7</v>
      </c>
      <c r="AG148" s="1">
        <v>7</v>
      </c>
      <c r="AH148" s="1">
        <v>7</v>
      </c>
      <c r="AI148" s="1">
        <v>7</v>
      </c>
      <c r="AJ148" s="1">
        <v>7</v>
      </c>
      <c r="AK148" s="1">
        <v>7</v>
      </c>
      <c r="AL148" s="1">
        <v>251</v>
      </c>
    </row>
    <row r="149" spans="1:38" x14ac:dyDescent="0.2">
      <c r="A149" s="3" t="s">
        <v>835</v>
      </c>
      <c r="B149" s="1">
        <v>7</v>
      </c>
      <c r="C149" s="1">
        <v>7</v>
      </c>
      <c r="D149" s="1">
        <v>7</v>
      </c>
      <c r="E149" s="1">
        <v>7</v>
      </c>
      <c r="F149" s="1">
        <v>7</v>
      </c>
      <c r="G149" s="1">
        <v>7</v>
      </c>
      <c r="H149" s="1">
        <v>7</v>
      </c>
      <c r="I149" s="1">
        <v>7</v>
      </c>
      <c r="J149" s="1">
        <v>7</v>
      </c>
      <c r="K149" s="1">
        <v>7</v>
      </c>
      <c r="L149" s="1">
        <v>7</v>
      </c>
      <c r="M149" s="1">
        <v>7</v>
      </c>
      <c r="N149" s="1">
        <v>7</v>
      </c>
      <c r="O149" s="1">
        <v>7</v>
      </c>
      <c r="P149" s="1">
        <v>7</v>
      </c>
      <c r="Q149" s="1">
        <v>7</v>
      </c>
      <c r="R149" s="1">
        <v>7</v>
      </c>
      <c r="S149" s="1">
        <v>7</v>
      </c>
      <c r="T149" s="1">
        <v>7</v>
      </c>
      <c r="U149" s="1">
        <v>6</v>
      </c>
      <c r="V149" s="1">
        <v>7</v>
      </c>
      <c r="W149" s="1">
        <v>7</v>
      </c>
      <c r="X149" s="1">
        <v>7</v>
      </c>
      <c r="Y149" s="1">
        <v>7</v>
      </c>
      <c r="Z149" s="1">
        <v>7</v>
      </c>
      <c r="AA149" s="1">
        <v>7</v>
      </c>
      <c r="AB149" s="1">
        <v>7</v>
      </c>
      <c r="AC149" s="1">
        <v>7</v>
      </c>
      <c r="AD149" s="1">
        <v>7</v>
      </c>
      <c r="AE149" s="1">
        <v>7</v>
      </c>
      <c r="AF149" s="1">
        <v>7</v>
      </c>
      <c r="AG149" s="1">
        <v>7</v>
      </c>
      <c r="AH149" s="1">
        <v>7</v>
      </c>
      <c r="AI149" s="1">
        <v>7</v>
      </c>
      <c r="AJ149" s="1">
        <v>7</v>
      </c>
      <c r="AK149" s="1">
        <v>7</v>
      </c>
      <c r="AL149" s="1">
        <v>251</v>
      </c>
    </row>
    <row r="150" spans="1:38" x14ac:dyDescent="0.2">
      <c r="A150" s="3" t="s">
        <v>836</v>
      </c>
      <c r="B150" s="1">
        <v>7</v>
      </c>
      <c r="C150" s="1">
        <v>7</v>
      </c>
      <c r="D150" s="1">
        <v>7</v>
      </c>
      <c r="E150" s="1">
        <v>7</v>
      </c>
      <c r="F150" s="1">
        <v>7</v>
      </c>
      <c r="G150" s="1">
        <v>7</v>
      </c>
      <c r="H150" s="1">
        <v>7</v>
      </c>
      <c r="I150" s="1">
        <v>7</v>
      </c>
      <c r="J150" s="1">
        <v>7</v>
      </c>
      <c r="K150" s="1">
        <v>7</v>
      </c>
      <c r="L150" s="1">
        <v>7</v>
      </c>
      <c r="M150" s="1">
        <v>7</v>
      </c>
      <c r="N150" s="1">
        <v>7</v>
      </c>
      <c r="O150" s="1">
        <v>7</v>
      </c>
      <c r="P150" s="1">
        <v>7</v>
      </c>
      <c r="Q150" s="1">
        <v>7</v>
      </c>
      <c r="R150" s="1">
        <v>7</v>
      </c>
      <c r="S150" s="1">
        <v>7</v>
      </c>
      <c r="T150" s="1">
        <v>7</v>
      </c>
      <c r="U150" s="1">
        <v>6</v>
      </c>
      <c r="V150" s="1">
        <v>7</v>
      </c>
      <c r="W150" s="1">
        <v>7</v>
      </c>
      <c r="X150" s="1">
        <v>7</v>
      </c>
      <c r="Y150" s="1">
        <v>7</v>
      </c>
      <c r="Z150" s="1">
        <v>7</v>
      </c>
      <c r="AA150" s="1">
        <v>7</v>
      </c>
      <c r="AB150" s="1">
        <v>7</v>
      </c>
      <c r="AC150" s="1">
        <v>7</v>
      </c>
      <c r="AD150" s="1">
        <v>7</v>
      </c>
      <c r="AE150" s="1">
        <v>7</v>
      </c>
      <c r="AF150" s="1">
        <v>7</v>
      </c>
      <c r="AG150" s="1">
        <v>7</v>
      </c>
      <c r="AH150" s="1">
        <v>7</v>
      </c>
      <c r="AI150" s="1">
        <v>7</v>
      </c>
      <c r="AJ150" s="1">
        <v>6</v>
      </c>
      <c r="AK150" s="1">
        <v>7</v>
      </c>
      <c r="AL150" s="1">
        <v>250</v>
      </c>
    </row>
    <row r="151" spans="1:38" x14ac:dyDescent="0.2">
      <c r="A151" s="3" t="s">
        <v>837</v>
      </c>
      <c r="B151" s="1">
        <v>7</v>
      </c>
      <c r="C151" s="1">
        <v>7</v>
      </c>
      <c r="D151" s="1">
        <v>7</v>
      </c>
      <c r="E151" s="1">
        <v>7</v>
      </c>
      <c r="F151" s="1">
        <v>7</v>
      </c>
      <c r="G151" s="1">
        <v>7</v>
      </c>
      <c r="H151" s="1">
        <v>7</v>
      </c>
      <c r="I151" s="1">
        <v>7</v>
      </c>
      <c r="J151" s="1">
        <v>7</v>
      </c>
      <c r="K151" s="1">
        <v>7</v>
      </c>
      <c r="L151" s="1">
        <v>7</v>
      </c>
      <c r="M151" s="1">
        <v>7</v>
      </c>
      <c r="N151" s="1">
        <v>7</v>
      </c>
      <c r="O151" s="1">
        <v>7</v>
      </c>
      <c r="P151" s="1">
        <v>7</v>
      </c>
      <c r="Q151" s="1">
        <v>7</v>
      </c>
      <c r="R151" s="1">
        <v>7</v>
      </c>
      <c r="S151" s="1">
        <v>7</v>
      </c>
      <c r="T151" s="1">
        <v>7</v>
      </c>
      <c r="U151" s="1">
        <v>6</v>
      </c>
      <c r="V151" s="1">
        <v>7</v>
      </c>
      <c r="W151" s="1">
        <v>7</v>
      </c>
      <c r="X151" s="1">
        <v>7</v>
      </c>
      <c r="Y151" s="1">
        <v>7</v>
      </c>
      <c r="Z151" s="1">
        <v>7</v>
      </c>
      <c r="AA151" s="1">
        <v>7</v>
      </c>
      <c r="AB151" s="1">
        <v>7</v>
      </c>
      <c r="AC151" s="1">
        <v>7</v>
      </c>
      <c r="AD151" s="1">
        <v>7</v>
      </c>
      <c r="AE151" s="1">
        <v>7</v>
      </c>
      <c r="AF151" s="1">
        <v>7</v>
      </c>
      <c r="AG151" s="1">
        <v>7</v>
      </c>
      <c r="AH151" s="1">
        <v>7</v>
      </c>
      <c r="AI151" s="1">
        <v>7</v>
      </c>
      <c r="AJ151" s="1">
        <v>6</v>
      </c>
      <c r="AK151" s="1">
        <v>7</v>
      </c>
      <c r="AL151" s="1">
        <v>250</v>
      </c>
    </row>
    <row r="152" spans="1:38" x14ac:dyDescent="0.2">
      <c r="A152" s="3" t="s">
        <v>838</v>
      </c>
      <c r="B152" s="1">
        <v>7</v>
      </c>
      <c r="C152" s="1">
        <v>7</v>
      </c>
      <c r="D152" s="1">
        <v>7</v>
      </c>
      <c r="E152" s="1">
        <v>7</v>
      </c>
      <c r="F152" s="1">
        <v>7</v>
      </c>
      <c r="G152" s="1">
        <v>7</v>
      </c>
      <c r="H152" s="1">
        <v>7</v>
      </c>
      <c r="I152" s="1">
        <v>7</v>
      </c>
      <c r="J152" s="1">
        <v>7</v>
      </c>
      <c r="K152" s="1">
        <v>7</v>
      </c>
      <c r="L152" s="1">
        <v>7</v>
      </c>
      <c r="M152" s="1">
        <v>7</v>
      </c>
      <c r="N152" s="1">
        <v>7</v>
      </c>
      <c r="O152" s="1">
        <v>7</v>
      </c>
      <c r="P152" s="1">
        <v>7</v>
      </c>
      <c r="Q152" s="1">
        <v>7</v>
      </c>
      <c r="R152" s="1">
        <v>7</v>
      </c>
      <c r="S152" s="1">
        <v>7</v>
      </c>
      <c r="T152" s="1">
        <v>7</v>
      </c>
      <c r="U152" s="1">
        <v>6</v>
      </c>
      <c r="V152" s="1">
        <v>7</v>
      </c>
      <c r="W152" s="1">
        <v>7</v>
      </c>
      <c r="X152" s="1">
        <v>7</v>
      </c>
      <c r="Y152" s="1">
        <v>7</v>
      </c>
      <c r="Z152" s="1">
        <v>7</v>
      </c>
      <c r="AA152" s="1">
        <v>7</v>
      </c>
      <c r="AB152" s="1">
        <v>7</v>
      </c>
      <c r="AC152" s="1">
        <v>7</v>
      </c>
      <c r="AD152" s="1">
        <v>7</v>
      </c>
      <c r="AE152" s="1">
        <v>7</v>
      </c>
      <c r="AF152" s="1">
        <v>7</v>
      </c>
      <c r="AG152" s="1">
        <v>7</v>
      </c>
      <c r="AH152" s="1">
        <v>7</v>
      </c>
      <c r="AI152" s="1">
        <v>7</v>
      </c>
      <c r="AJ152" s="1">
        <v>7</v>
      </c>
      <c r="AK152" s="1">
        <v>7</v>
      </c>
      <c r="AL152" s="1">
        <v>251</v>
      </c>
    </row>
    <row r="153" spans="1:38" x14ac:dyDescent="0.2">
      <c r="A153" s="3" t="s">
        <v>839</v>
      </c>
      <c r="B153" s="1">
        <v>7</v>
      </c>
      <c r="C153" s="1">
        <v>7</v>
      </c>
      <c r="D153" s="1">
        <v>7</v>
      </c>
      <c r="E153" s="1">
        <v>7</v>
      </c>
      <c r="F153" s="1">
        <v>7</v>
      </c>
      <c r="G153" s="1">
        <v>7</v>
      </c>
      <c r="H153" s="1">
        <v>7</v>
      </c>
      <c r="I153" s="1">
        <v>7</v>
      </c>
      <c r="J153" s="1">
        <v>7</v>
      </c>
      <c r="K153" s="1">
        <v>7</v>
      </c>
      <c r="L153" s="1">
        <v>7</v>
      </c>
      <c r="M153" s="1">
        <v>7</v>
      </c>
      <c r="N153" s="1">
        <v>7</v>
      </c>
      <c r="O153" s="1">
        <v>7</v>
      </c>
      <c r="P153" s="1">
        <v>7</v>
      </c>
      <c r="Q153" s="1">
        <v>7</v>
      </c>
      <c r="R153" s="1">
        <v>7</v>
      </c>
      <c r="S153" s="1">
        <v>7</v>
      </c>
      <c r="T153" s="1">
        <v>7</v>
      </c>
      <c r="U153" s="1">
        <v>6</v>
      </c>
      <c r="V153" s="1">
        <v>7</v>
      </c>
      <c r="W153" s="1">
        <v>7</v>
      </c>
      <c r="X153" s="1">
        <v>7</v>
      </c>
      <c r="Y153" s="1">
        <v>7</v>
      </c>
      <c r="Z153" s="1">
        <v>7</v>
      </c>
      <c r="AA153" s="1">
        <v>7</v>
      </c>
      <c r="AB153" s="1">
        <v>7</v>
      </c>
      <c r="AC153" s="1">
        <v>7</v>
      </c>
      <c r="AD153" s="1">
        <v>7</v>
      </c>
      <c r="AE153" s="1">
        <v>7</v>
      </c>
      <c r="AF153" s="1">
        <v>7</v>
      </c>
      <c r="AG153" s="1">
        <v>7</v>
      </c>
      <c r="AH153" s="1">
        <v>7</v>
      </c>
      <c r="AI153" s="1">
        <v>7</v>
      </c>
      <c r="AJ153" s="1">
        <v>7</v>
      </c>
      <c r="AK153" s="1">
        <v>7</v>
      </c>
      <c r="AL153" s="1">
        <v>251</v>
      </c>
    </row>
    <row r="154" spans="1:38" x14ac:dyDescent="0.2">
      <c r="A154" s="3" t="s">
        <v>840</v>
      </c>
      <c r="B154" s="1">
        <v>7</v>
      </c>
      <c r="C154" s="1">
        <v>7</v>
      </c>
      <c r="D154" s="1">
        <v>7</v>
      </c>
      <c r="E154" s="1">
        <v>7</v>
      </c>
      <c r="F154" s="1">
        <v>7</v>
      </c>
      <c r="G154" s="1">
        <v>7</v>
      </c>
      <c r="H154" s="1">
        <v>7</v>
      </c>
      <c r="I154" s="1">
        <v>7</v>
      </c>
      <c r="J154" s="1">
        <v>7</v>
      </c>
      <c r="K154" s="1">
        <v>7</v>
      </c>
      <c r="L154" s="1">
        <v>7</v>
      </c>
      <c r="M154" s="1">
        <v>7</v>
      </c>
      <c r="N154" s="1">
        <v>7</v>
      </c>
      <c r="O154" s="1">
        <v>7</v>
      </c>
      <c r="P154" s="1">
        <v>7</v>
      </c>
      <c r="Q154" s="1">
        <v>7</v>
      </c>
      <c r="R154" s="1">
        <v>7</v>
      </c>
      <c r="S154" s="1">
        <v>7</v>
      </c>
      <c r="T154" s="1">
        <v>7</v>
      </c>
      <c r="U154" s="1">
        <v>6</v>
      </c>
      <c r="V154" s="1">
        <v>7</v>
      </c>
      <c r="W154" s="1">
        <v>7</v>
      </c>
      <c r="X154" s="1">
        <v>7</v>
      </c>
      <c r="Y154" s="1">
        <v>7</v>
      </c>
      <c r="Z154" s="1">
        <v>7</v>
      </c>
      <c r="AA154" s="1">
        <v>7</v>
      </c>
      <c r="AB154" s="1">
        <v>7</v>
      </c>
      <c r="AC154" s="1">
        <v>7</v>
      </c>
      <c r="AD154" s="1">
        <v>7</v>
      </c>
      <c r="AE154" s="1">
        <v>7</v>
      </c>
      <c r="AF154" s="1">
        <v>7</v>
      </c>
      <c r="AG154" s="1">
        <v>7</v>
      </c>
      <c r="AH154" s="1">
        <v>5</v>
      </c>
      <c r="AI154" s="1">
        <v>7</v>
      </c>
      <c r="AJ154" s="1">
        <v>7</v>
      </c>
      <c r="AK154" s="1">
        <v>7</v>
      </c>
      <c r="AL154" s="1">
        <v>249</v>
      </c>
    </row>
    <row r="155" spans="1:38" x14ac:dyDescent="0.2">
      <c r="A155" s="3" t="s">
        <v>841</v>
      </c>
      <c r="B155" s="1">
        <v>7</v>
      </c>
      <c r="C155" s="1">
        <v>7</v>
      </c>
      <c r="D155" s="1">
        <v>7</v>
      </c>
      <c r="E155" s="1">
        <v>7</v>
      </c>
      <c r="F155" s="1">
        <v>7</v>
      </c>
      <c r="G155" s="1">
        <v>7</v>
      </c>
      <c r="H155" s="1">
        <v>7</v>
      </c>
      <c r="I155" s="1">
        <v>7</v>
      </c>
      <c r="J155" s="1">
        <v>7</v>
      </c>
      <c r="K155" s="1">
        <v>7</v>
      </c>
      <c r="L155" s="1">
        <v>7</v>
      </c>
      <c r="M155" s="1">
        <v>7</v>
      </c>
      <c r="N155" s="1">
        <v>7</v>
      </c>
      <c r="O155" s="1">
        <v>7</v>
      </c>
      <c r="P155" s="1">
        <v>7</v>
      </c>
      <c r="Q155" s="1">
        <v>7</v>
      </c>
      <c r="R155" s="1">
        <v>7</v>
      </c>
      <c r="S155" s="1">
        <v>7</v>
      </c>
      <c r="T155" s="1">
        <v>7</v>
      </c>
      <c r="U155" s="1">
        <v>6</v>
      </c>
      <c r="V155" s="1">
        <v>7</v>
      </c>
      <c r="W155" s="1">
        <v>7</v>
      </c>
      <c r="X155" s="1">
        <v>7</v>
      </c>
      <c r="Y155" s="1">
        <v>7</v>
      </c>
      <c r="Z155" s="1">
        <v>7</v>
      </c>
      <c r="AA155" s="1">
        <v>7</v>
      </c>
      <c r="AB155" s="1">
        <v>7</v>
      </c>
      <c r="AC155" s="1">
        <v>7</v>
      </c>
      <c r="AD155" s="1">
        <v>7</v>
      </c>
      <c r="AE155" s="1">
        <v>7</v>
      </c>
      <c r="AF155" s="1">
        <v>7</v>
      </c>
      <c r="AG155" s="1">
        <v>7</v>
      </c>
      <c r="AH155" s="1">
        <v>7</v>
      </c>
      <c r="AI155" s="1">
        <v>7</v>
      </c>
      <c r="AJ155" s="1">
        <v>6</v>
      </c>
      <c r="AK155" s="1">
        <v>7</v>
      </c>
      <c r="AL155" s="1">
        <v>250</v>
      </c>
    </row>
    <row r="156" spans="1:38" x14ac:dyDescent="0.2">
      <c r="B156">
        <f>SUM(B144:B155)</f>
        <v>84</v>
      </c>
      <c r="C156">
        <f t="shared" ref="C156:AK156" si="0">SUM(C144:C155)</f>
        <v>84</v>
      </c>
      <c r="D156">
        <f t="shared" si="0"/>
        <v>84</v>
      </c>
      <c r="E156">
        <f t="shared" si="0"/>
        <v>84</v>
      </c>
      <c r="F156">
        <f t="shared" si="0"/>
        <v>84</v>
      </c>
      <c r="G156">
        <f t="shared" si="0"/>
        <v>84</v>
      </c>
      <c r="H156">
        <f t="shared" si="0"/>
        <v>84</v>
      </c>
      <c r="I156">
        <f t="shared" si="0"/>
        <v>84</v>
      </c>
      <c r="J156">
        <f t="shared" si="0"/>
        <v>84</v>
      </c>
      <c r="K156">
        <f t="shared" si="0"/>
        <v>84</v>
      </c>
      <c r="L156">
        <f t="shared" si="0"/>
        <v>84</v>
      </c>
      <c r="M156">
        <f t="shared" si="0"/>
        <v>84</v>
      </c>
      <c r="N156">
        <f t="shared" si="0"/>
        <v>84</v>
      </c>
      <c r="O156">
        <f t="shared" si="0"/>
        <v>84</v>
      </c>
      <c r="P156">
        <f t="shared" si="0"/>
        <v>84</v>
      </c>
      <c r="Q156">
        <f t="shared" si="0"/>
        <v>84</v>
      </c>
      <c r="R156">
        <f t="shared" si="0"/>
        <v>84</v>
      </c>
      <c r="S156">
        <f t="shared" si="0"/>
        <v>84</v>
      </c>
      <c r="T156">
        <f t="shared" si="0"/>
        <v>84</v>
      </c>
      <c r="U156">
        <f t="shared" si="0"/>
        <v>72</v>
      </c>
      <c r="V156">
        <f t="shared" si="0"/>
        <v>84</v>
      </c>
      <c r="W156">
        <f t="shared" si="0"/>
        <v>84</v>
      </c>
      <c r="X156">
        <f t="shared" si="0"/>
        <v>84</v>
      </c>
      <c r="Y156">
        <f t="shared" si="0"/>
        <v>84</v>
      </c>
      <c r="Z156">
        <f t="shared" si="0"/>
        <v>84</v>
      </c>
      <c r="AA156">
        <f t="shared" si="0"/>
        <v>84</v>
      </c>
      <c r="AB156">
        <f t="shared" si="0"/>
        <v>84</v>
      </c>
      <c r="AC156">
        <f t="shared" si="0"/>
        <v>84</v>
      </c>
      <c r="AD156">
        <f t="shared" si="0"/>
        <v>84</v>
      </c>
      <c r="AE156">
        <f t="shared" si="0"/>
        <v>84</v>
      </c>
      <c r="AF156">
        <f t="shared" si="0"/>
        <v>84</v>
      </c>
      <c r="AG156">
        <f t="shared" si="0"/>
        <v>84</v>
      </c>
      <c r="AH156">
        <f t="shared" si="0"/>
        <v>82</v>
      </c>
      <c r="AI156">
        <f t="shared" si="0"/>
        <v>84</v>
      </c>
      <c r="AJ156">
        <f t="shared" si="0"/>
        <v>81</v>
      </c>
      <c r="AK156">
        <f t="shared" si="0"/>
        <v>84</v>
      </c>
    </row>
    <row r="157" spans="1:38" x14ac:dyDescent="0.2">
      <c r="B157" s="10">
        <f>B156/84</f>
        <v>1</v>
      </c>
      <c r="C157" s="10">
        <f t="shared" ref="C157:AK157" si="1">C156/84</f>
        <v>1</v>
      </c>
      <c r="D157" s="10">
        <f t="shared" si="1"/>
        <v>1</v>
      </c>
      <c r="E157" s="10">
        <f t="shared" si="1"/>
        <v>1</v>
      </c>
      <c r="F157" s="10">
        <f t="shared" si="1"/>
        <v>1</v>
      </c>
      <c r="G157" s="10">
        <f t="shared" si="1"/>
        <v>1</v>
      </c>
      <c r="H157" s="10">
        <f t="shared" si="1"/>
        <v>1</v>
      </c>
      <c r="I157" s="10">
        <f t="shared" si="1"/>
        <v>1</v>
      </c>
      <c r="J157" s="10">
        <f t="shared" si="1"/>
        <v>1</v>
      </c>
      <c r="K157" s="10">
        <f t="shared" si="1"/>
        <v>1</v>
      </c>
      <c r="L157" s="10">
        <f t="shared" si="1"/>
        <v>1</v>
      </c>
      <c r="M157" s="10">
        <f t="shared" si="1"/>
        <v>1</v>
      </c>
      <c r="N157" s="10">
        <f t="shared" si="1"/>
        <v>1</v>
      </c>
      <c r="O157" s="10">
        <f t="shared" si="1"/>
        <v>1</v>
      </c>
      <c r="P157" s="10">
        <f t="shared" si="1"/>
        <v>1</v>
      </c>
      <c r="Q157" s="10">
        <f t="shared" si="1"/>
        <v>1</v>
      </c>
      <c r="R157" s="10">
        <f t="shared" si="1"/>
        <v>1</v>
      </c>
      <c r="S157" s="10">
        <f t="shared" si="1"/>
        <v>1</v>
      </c>
      <c r="T157" s="10">
        <f t="shared" si="1"/>
        <v>1</v>
      </c>
      <c r="U157" s="10">
        <f t="shared" si="1"/>
        <v>0.8571428571428571</v>
      </c>
      <c r="V157" s="10">
        <f t="shared" si="1"/>
        <v>1</v>
      </c>
      <c r="W157" s="10">
        <f t="shared" si="1"/>
        <v>1</v>
      </c>
      <c r="X157" s="10">
        <f t="shared" si="1"/>
        <v>1</v>
      </c>
      <c r="Y157" s="10">
        <f t="shared" si="1"/>
        <v>1</v>
      </c>
      <c r="Z157" s="10">
        <f t="shared" si="1"/>
        <v>1</v>
      </c>
      <c r="AA157" s="10">
        <f t="shared" si="1"/>
        <v>1</v>
      </c>
      <c r="AB157" s="10">
        <f t="shared" si="1"/>
        <v>1</v>
      </c>
      <c r="AC157" s="10">
        <f t="shared" si="1"/>
        <v>1</v>
      </c>
      <c r="AD157" s="10">
        <f t="shared" si="1"/>
        <v>1</v>
      </c>
      <c r="AE157" s="10">
        <f t="shared" si="1"/>
        <v>1</v>
      </c>
      <c r="AF157" s="10">
        <f t="shared" si="1"/>
        <v>1</v>
      </c>
      <c r="AG157" s="10">
        <f t="shared" si="1"/>
        <v>1</v>
      </c>
      <c r="AH157" s="10">
        <f t="shared" si="1"/>
        <v>0.97619047619047616</v>
      </c>
      <c r="AI157" s="10">
        <f t="shared" si="1"/>
        <v>1</v>
      </c>
      <c r="AJ157" s="10">
        <f t="shared" si="1"/>
        <v>0.9642857142857143</v>
      </c>
      <c r="AK157" s="10">
        <f t="shared" si="1"/>
        <v>1</v>
      </c>
    </row>
    <row r="158" spans="1:38" x14ac:dyDescent="0.2">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row>
    <row r="159" spans="1:38" ht="15.75" x14ac:dyDescent="0.25">
      <c r="A159" s="24" t="s">
        <v>844</v>
      </c>
      <c r="B159" s="25" t="s">
        <v>845</v>
      </c>
    </row>
    <row r="160" spans="1:38" x14ac:dyDescent="0.2">
      <c r="A160" t="str">
        <f>B143</f>
        <v>Alejandra María Narváez Camayo</v>
      </c>
      <c r="B160" s="26">
        <f>B157</f>
        <v>1</v>
      </c>
    </row>
    <row r="161" spans="1:2" x14ac:dyDescent="0.2">
      <c r="A161" t="str">
        <f>C143</f>
        <v>Alexandra Valencia</v>
      </c>
      <c r="B161" s="26">
        <f>C157</f>
        <v>1</v>
      </c>
    </row>
    <row r="162" spans="1:2" x14ac:dyDescent="0.2">
      <c r="A162" t="str">
        <f>D143</f>
        <v>Ana Elvira Venté Mancilla</v>
      </c>
      <c r="B162" s="26">
        <f>D157</f>
        <v>1</v>
      </c>
    </row>
    <row r="163" spans="1:2" x14ac:dyDescent="0.2">
      <c r="A163" t="str">
        <f>E143</f>
        <v>Anabell Zúñiga</v>
      </c>
      <c r="B163" s="26">
        <f>E157</f>
        <v>1</v>
      </c>
    </row>
    <row r="164" spans="1:2" x14ac:dyDescent="0.2">
      <c r="A164" t="str">
        <f>F143</f>
        <v>Angelica Maria Mora Guerrero</v>
      </c>
      <c r="B164" s="26">
        <f>F157</f>
        <v>1</v>
      </c>
    </row>
    <row r="165" spans="1:2" x14ac:dyDescent="0.2">
      <c r="A165" t="str">
        <f>G143</f>
        <v>Camilo Hernán Villota Ibarra</v>
      </c>
      <c r="B165" s="26">
        <f>G157</f>
        <v>1</v>
      </c>
    </row>
    <row r="166" spans="1:2" x14ac:dyDescent="0.2">
      <c r="A166" t="str">
        <f>H143</f>
        <v>Camilo Jr Torres Quiñones</v>
      </c>
      <c r="B166" s="26">
        <f>H157</f>
        <v>1</v>
      </c>
    </row>
    <row r="167" spans="1:2" x14ac:dyDescent="0.2">
      <c r="A167" t="str">
        <f>I143</f>
        <v>Carolina Timaná Burbano</v>
      </c>
      <c r="B167" s="26">
        <f>I157</f>
        <v>1</v>
      </c>
    </row>
    <row r="168" spans="1:2" x14ac:dyDescent="0.2">
      <c r="A168" t="str">
        <f>J143</f>
        <v>César Augusto Gaviria Herrera</v>
      </c>
      <c r="B168" s="26">
        <f>J157</f>
        <v>1</v>
      </c>
    </row>
    <row r="169" spans="1:2" x14ac:dyDescent="0.2">
      <c r="A169" t="str">
        <f>K143</f>
        <v>Daniel Fidencio Cortes Mora</v>
      </c>
      <c r="B169" s="26">
        <f>K157</f>
        <v>1</v>
      </c>
    </row>
    <row r="170" spans="1:2" x14ac:dyDescent="0.2">
      <c r="A170" t="str">
        <f>L143</f>
        <v>Dayana Vanesa Abad Rendón</v>
      </c>
      <c r="B170" s="26">
        <f>L157</f>
        <v>1</v>
      </c>
    </row>
    <row r="171" spans="1:2" x14ac:dyDescent="0.2">
      <c r="A171" t="str">
        <f>M143</f>
        <v>Diana Alejandra Wilches Silva</v>
      </c>
      <c r="B171" s="26">
        <f>M157</f>
        <v>1</v>
      </c>
    </row>
    <row r="172" spans="1:2" x14ac:dyDescent="0.2">
      <c r="A172" t="str">
        <f>N143</f>
        <v>Diana Paola Gonzalez Campos</v>
      </c>
      <c r="B172" s="26">
        <f>N157</f>
        <v>1</v>
      </c>
    </row>
    <row r="173" spans="1:2" x14ac:dyDescent="0.2">
      <c r="A173" t="str">
        <f>O143</f>
        <v>Erika Nela Miranda Martínez</v>
      </c>
      <c r="B173" s="26">
        <f>O157</f>
        <v>1</v>
      </c>
    </row>
    <row r="174" spans="1:2" x14ac:dyDescent="0.2">
      <c r="A174" t="str">
        <f>P143</f>
        <v>Francy Liliana Segura Jiménez</v>
      </c>
      <c r="B174" s="26">
        <f>P157</f>
        <v>1</v>
      </c>
    </row>
    <row r="175" spans="1:2" x14ac:dyDescent="0.2">
      <c r="A175" t="str">
        <f>Q143</f>
        <v>Fredy Alexander Castellanos Avila</v>
      </c>
      <c r="B175" s="26">
        <f>Q157</f>
        <v>1</v>
      </c>
    </row>
    <row r="176" spans="1:2" x14ac:dyDescent="0.2">
      <c r="A176" t="str">
        <f>R143</f>
        <v>Gilberto Arturo Luna Beltran</v>
      </c>
      <c r="B176" s="26">
        <f>R157</f>
        <v>1</v>
      </c>
    </row>
    <row r="177" spans="1:2" x14ac:dyDescent="0.2">
      <c r="A177" t="str">
        <f>S143</f>
        <v>Hernando Manrique</v>
      </c>
      <c r="B177" s="26">
        <f>S157</f>
        <v>1</v>
      </c>
    </row>
    <row r="178" spans="1:2" x14ac:dyDescent="0.2">
      <c r="A178" t="str">
        <f>T143</f>
        <v>Iriam Viviana Ganem López</v>
      </c>
      <c r="B178" s="26">
        <f>T157</f>
        <v>1</v>
      </c>
    </row>
    <row r="179" spans="1:2" x14ac:dyDescent="0.2">
      <c r="A179" t="str">
        <f>U143</f>
        <v>Jairo David Cabarcas Escobar</v>
      </c>
      <c r="B179" s="26">
        <f>U157</f>
        <v>0.8571428571428571</v>
      </c>
    </row>
    <row r="180" spans="1:2" x14ac:dyDescent="0.2">
      <c r="A180" t="str">
        <f>V143</f>
        <v>Jhon Jairo Balcarcer Garces</v>
      </c>
      <c r="B180" s="26">
        <f>V157</f>
        <v>1</v>
      </c>
    </row>
    <row r="181" spans="1:2" x14ac:dyDescent="0.2">
      <c r="A181" t="str">
        <f>W143</f>
        <v>Johana Isabel De Hoyos Guzmán</v>
      </c>
      <c r="B181" s="26">
        <f>W157</f>
        <v>1</v>
      </c>
    </row>
    <row r="182" spans="1:2" x14ac:dyDescent="0.2">
      <c r="A182" t="str">
        <f>X143</f>
        <v>Johny Alexander Carlosama</v>
      </c>
      <c r="B182" s="26">
        <f>X157</f>
        <v>1</v>
      </c>
    </row>
    <row r="183" spans="1:2" x14ac:dyDescent="0.2">
      <c r="A183" t="str">
        <f>Y143</f>
        <v>Juan Diego Botero Marín</v>
      </c>
      <c r="B183" s="26">
        <f>Y157</f>
        <v>1</v>
      </c>
    </row>
    <row r="184" spans="1:2" x14ac:dyDescent="0.2">
      <c r="A184" t="str">
        <f>Z143</f>
        <v>Lady Liliana Mora Pineda</v>
      </c>
      <c r="B184" s="26">
        <f>Z157</f>
        <v>1</v>
      </c>
    </row>
    <row r="185" spans="1:2" x14ac:dyDescent="0.2">
      <c r="A185" t="str">
        <f>AA143</f>
        <v>Lina Fernanda Ortega Bermon</v>
      </c>
      <c r="B185" s="26">
        <f>AA157</f>
        <v>1</v>
      </c>
    </row>
    <row r="186" spans="1:2" x14ac:dyDescent="0.2">
      <c r="A186" t="str">
        <f>AB143</f>
        <v>Luis Miguel Franco Cardona</v>
      </c>
      <c r="B186" s="26">
        <f>AB157</f>
        <v>1</v>
      </c>
    </row>
    <row r="187" spans="1:2" x14ac:dyDescent="0.2">
      <c r="A187" t="str">
        <f>AC143</f>
        <v>Luz Adriana Medina Dussan</v>
      </c>
      <c r="B187" s="26">
        <f>AC157</f>
        <v>1</v>
      </c>
    </row>
    <row r="188" spans="1:2" x14ac:dyDescent="0.2">
      <c r="A188" t="str">
        <f>AD143</f>
        <v>Maria Carolina Dominguez Gomez</v>
      </c>
      <c r="B188" s="26">
        <f>AD157</f>
        <v>1</v>
      </c>
    </row>
    <row r="189" spans="1:2" x14ac:dyDescent="0.2">
      <c r="A189" t="str">
        <f>AE143</f>
        <v>Mario Alejandro Rincon Guzman</v>
      </c>
      <c r="B189" s="26">
        <f>AE157</f>
        <v>1</v>
      </c>
    </row>
    <row r="190" spans="1:2" x14ac:dyDescent="0.2">
      <c r="A190" t="str">
        <f>AF143</f>
        <v>Miryam Viviana Rodríguez Villada</v>
      </c>
      <c r="B190" s="26">
        <f>AF157</f>
        <v>1</v>
      </c>
    </row>
    <row r="191" spans="1:2" x14ac:dyDescent="0.2">
      <c r="A191" t="str">
        <f>AG143</f>
        <v>Monica Katerine Cristancho Vega</v>
      </c>
      <c r="B191" s="26">
        <f>AG157</f>
        <v>1</v>
      </c>
    </row>
    <row r="192" spans="1:2" x14ac:dyDescent="0.2">
      <c r="A192" t="str">
        <f>AH143</f>
        <v>Mónica Yajaira Cote Durán</v>
      </c>
      <c r="B192" s="26">
        <f>AH157</f>
        <v>0.97619047619047616</v>
      </c>
    </row>
    <row r="193" spans="1:2" x14ac:dyDescent="0.2">
      <c r="A193" t="str">
        <f>AI143</f>
        <v>Mónica Yazmín Giraldo Osorio</v>
      </c>
      <c r="B193" s="26">
        <f>AI157</f>
        <v>1</v>
      </c>
    </row>
    <row r="194" spans="1:2" x14ac:dyDescent="0.2">
      <c r="A194" t="str">
        <f>AJ143</f>
        <v>Veruska Joice Arteaga Cabrales</v>
      </c>
      <c r="B194" s="26">
        <f>AJ157</f>
        <v>0.9642857142857143</v>
      </c>
    </row>
    <row r="195" spans="1:2" x14ac:dyDescent="0.2">
      <c r="A195" t="str">
        <f>AK143</f>
        <v>Vilda Margarita Gómez Ruiz</v>
      </c>
      <c r="B195" s="26">
        <f>AK157</f>
        <v>1</v>
      </c>
    </row>
    <row r="196" spans="1:2" x14ac:dyDescent="0.2">
      <c r="B196" s="23"/>
    </row>
  </sheetData>
  <pageMargins left="0.7" right="0.7" top="0.75" bottom="0.75" header="0.3" footer="0.3"/>
  <pageSetup paperSize="9" orientation="portrait" r:id="rId17"/>
  <drawing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b 0 a 6 e d - 6 e 2 e - 4 e 7 8 - 9 4 3 8 - d 7 6 f b 2 2 f 5 4 6 2 "   x m l n s = " h t t p : / / s c h e m a s . m i c r o s o f t . c o m / D a t a M a s h u p " > A A A A A C Y M A A B Q S w M E F A A C A A g A 2 G L W V D Q y J n e m A A A A 9 Q A A A B I A H A B D b 2 5 m a W c v U G F j a 2 F n Z S 5 4 b W w g o h g A K K A U A A A A A A A A A A A A A A A A A A A A A A A A A A A A e 7 9 7 v 4 1 9 R W 6 O Q l l q U X F m f p 6 t k q G e g Z J C a l 5 y f k p m X r q t U m l J m q 6 F k r 2 d T U B i c n Z i e q o C U H F e s V V F c a a t U k Z J S Y G V v n 5 5 e b l e u b F e f l G 6 v p G B g a F + h K 9 P c H J G a m 6 i b m Z e c U l i X n K q E l x X C m F d S n Y 2 Y R D H 2 B n p W Z r p W Z g Y 6 R n Y 6 M P E b H w z 8 x D y R k D n g m S R B G 2 c S 3 N K S o t S 7 V L z d N 2 d b P R h X B t 9 q B f s A F B L A w Q U A A I A C A D Y Y t 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G L W V C n w 9 6 E e C Q A A n V E A A B M A H A B G b 3 J t d W x h c y 9 T Z W N 0 a W 9 u M S 5 t I K I Y A C i g F A A A A A A A A A A A A A A A A A A A A A A A A A A A A O 1 b 6 2 7 b R h b + H y D v M G D 6 Q w Y U w d T N d r d q 4 V h y I z R 2 v L Y 3 + 0 M W i j E 5 s d l Q H C 0 v q l 3 D C / R R + g A F C u Q N 1 i + 2 Z 0 i J H H J m K D G U V M W Q / 8 i e O X P u 5 z t z k T 1 i + B Z 1 0 E X 0 q f / j 5 Y u X L 7 x b 7 B I T v d L O y Z i 6 P k F H 1 P G o b Z n Y s J 4 + O 6 i + W 6 9 r q I N s 4 r 9 8 g e D n g g a u Q W D k m N o m c W v H l k 2 8 i n b 0 7 d W / P O J 6 V y a e W O a I O o Z N g 6 s u N Y I R c X z v a s r e k / G / U s m u v 9 5 t v w 4 1 2 K l G 0 l 9 p I M 8 n T O V z + q v H N L v E 1 z a p X R A b z G J j l U j D K i L Y u E W V w S k e k S H 6 7 n u k h Z Q u R S Z B B n V 8 l 9 p Z i U f H P 4 U a 1 e 5 s 7 0 5 D 2 D E R t / 6 / 3 x T l s C P R + 6 1 l m s R B o d 9 0 q Q F Z I 6 e m D A 5 9 3 7 W u A / D i 8 I d B x G b 4 A 9 P M d w O S S O o 7 E / o J n B l 4 P h 2 h 4 8 C J w p 2 I O j T N I 2 o H I 6 e i V K s K 3 n K x 4 3 2 k 7 i g c Q 5 X G z k y R V 7 K 5 y g A 8 4 U O s h 5 z R 5 8 Q B 7 5 k o E s e b G 8 1 M x y t q p a v o Q W M R Y B p F g a 2 F f z 7 y Q k Z 0 A k L e + 7 f E l Y i K P J u I E p R i M n j e c u M 5 i b 2 7 M a Q G s A g F T B l x E q P 5 8 P f Y 0 Q o t V Y 6 O G E V k T C m m u M z r r 7 Q L P B r D X / H Q D u f / o 1 v s 3 D A 9 7 8 c k U S / m E 7 F n k 4 y 9 w q r q Q 9 Y 7 P i x A P r n z H 5 n n Y j r p e F 0 x 3 l C M N x X j L c V 4 W z G + p x j f V 4 w f q O z a V U 2 o L N Z V J u s q m / X Y a O z c 8 + M q o 3 V m d d / x 2 8 0 a C 9 4 j l 5 p n L h 1 R n 9 U z w Q D P H E J O Z 6 b j l U x y V N F g S n B o 2 x c G t r H r d R i u D O X Z p M 9 N J 0 E T l k g z p G d N g b p I j 2 B S t J K 6 p u V g k 7 r C 3 E m 4 U h j u 9 4 S h Q 4 A Q 6 E X Y R G K o k j k x W s m c G L B k T k z U Z E 6 M W z I n J m w y J y Z t M i c m b j I n J i 9 n u z K B W 9 m s O y f Y t n 7 D J h Z W 6 M p 8 6 x J F u k U T 8 m z T N X l S 1 e c m V V Y c y 6 k t A C 0 P g J Q 5 I k M g 6 c T e w t C k L 4 h N 9 c L g 1 C g M T v o W n T Y V n e K J L 4 G n 2 a 5 r u t / i 9 5 9 s I t k U p t O n q s 4 F X r + U S q D F o + K Y o t r m Z 7 W L z y x c i k V H D z 7 n d n Z e v r A c h S D + U H e G X d i w w a w O 4 l M b R Q 3 M 8 j E a 9 L 2 Y 5 p 8 B c e / D o q q i N y D J v e / D e c C 3 P l r E 7 a Q X V 0 M v d b S I j P k + w + a c / C e w Q I O o R t P n z G Q T m 9 J H d s L s 3 R n E r v 2 b u p + u K f 1 U S c y p I i e w 7 W r m 3 P O m i / A s s Y j 3 8 8 U t I T 5 j H P F 7 G P R 9 M u p k q L T q T 5 Z j d r S I e P g 4 6 G I f D 7 9 s / y y V n z S o d E k + p o K Y k p P 2 1 1 w v b c / h B c 7 h p + C V G x w e L c O a S F v x s P s Y n 2 K T 8 H B r w t A M 4 u N p m O x Q B V C Z N 8 B O e 9 A 0 c k c g X t g 9 h v Q I b B y e m L R v N U X a a 4 8 a G k q L Q x 1 v r g 4 Q 9 t B 1 W I Q 7 q P N 9 Q v v l V b S i S l p H N T E Z s 5 B J 5 C X x j K y Q A m U 9 C 5 S o U t 8 p B Z Y h g + U D Z q R X E d C s r x o 0 e T y T c l X i m t q Y T c C 2 + v M A t / r a 0 S 0 M a z 7 C q S P P J W 4 p l J O m / f J T X w Q f K f e F Q K g h g l C j L A g 1 V g N C j Y I g 1 N h k E F I Z s w k g 9 D w w 6 G + A o M Z 8 C F L F n U v b U h A k T f q N h K D c V 0 D 0 G k b H 9 8 + h R j q I M z Q + W G N 0 T F w H S g F D C t k G M e m 0 O u D 4 P 2 f h B 3 A y d u C T u C b 5 D T + / x z 9 9 N + f 1 j 0 0 + 7 + c / Z u H a 3 v 8 i X y / y A B g 6 P t P F 2 N i 6 n w B P 6 e j a T Z e E i m Y k v y D t k j F 2 f R z O I s l t 6 U n g W I Y 1 t q S T U 9 Z 9 x / M t P 4 j g o m c G B r S U i a j I 0 d N n 0 7 q h q H t 4 2 o u 4 c V e H P A H r c L L 5 Y 2 L c Y t Y Z b R u P M K C F x X T D 9 k y S i f 2 I 8 C 2 D h r F r j Q h 8 T o l 5 I h 9 m Q s K e 5 4 P T s i S x x u + v A U w n g I P U A c x 8 p 6 C K 1 P p g e R b s E 7 t P f + L k Y j n W S K S p C z R p a Y z I Y 8 Z G i 7 J P R h H D c x K A k 0 I n o C 5 s I V n T o Z 7 A e W r m e b 8 r K N 9 z j I B 4 T K m 5 y 3 N I Y 3 Z n Z 5 f o z K U 3 0 I E x W o R p a s G i j K G h Q b 6 S B Z l m i C W m z 2 G n J I x Z X W I b d m 3 o 7 G g u L z W l q B c s C U x o b 4 u o J q F N H k G c C U j C L i t i 5 6 O L Y Y E b G H 4 A x X F J D I f a T 5 9 v L A O r Z G T W S P T 1 X T K x m B b v n v 6 E 3 Q j L 2 q f f X Y L Z U o C 6 p z / 8 H P b i c v V a s T I Z 5 I C 4 Q 9 i R q g Q A b W q e e 9 c w K L S o i M l s k y S B k 1 n 5 5 J M n / o j d B v q z 7 u B A d f b q 4 i v O O + z 5 6 I S a 7 O B o o j f 3 + Q R y A H N s D P v A r m t N C O r B n o 8 4 A A Y e O u k L z J o 1 d G j 4 I X 5 O I h w S 3 7 8 + 0 L C X 1 N C M + I O K s l n T w S E 3 E D Y 4 r B x T H 4 r t 6 Y + P l k H z e G a W Z D G t V R O T Q c 0 u j 3 r G s V 1 D p / / 7 C x 2 O b U i i 6 f G J 1 Q t A b F g O 6 a r J t J t Y U j E u K Q X 2 5 y z l Q E A l v Q C L l G h d r 6 U W L Q L f s d A C i 5 M v M U x D e 2 Z j J 4 Y A t Y h 8 + h n X d B V N 0 5 E r p h l d z H a 2 Q E K T b r D h p q m W p T m 6 J c Y n F L 0 m S 6 A 0 a r s 8 k b Q s I 4 J Q Q i 4 L g 0 o Y L P h C F R 9 z m + K 1 V b P s t V V z N d d W z Y L X V k 3 5 t d X J + 5 P e 6 e V 7 1 H / 9 o 2 u Z A G f k V 3 a h q T r G K 8 j n P E E W + E J X v j 4 5 X 6 L g A y 3 I y 7 k x U / l x e x u Q c x u w a T d k z f k 3 Z K o 4 c x V S 6 o Z M W l 9 r q 7 F 1 1 p l 4 S S f I X e i N o C W C b a s s 2 L Z W A 7 a t g m D b 2 o K t F G x V f t y C 7 V c E t q 3 5 Y K u K M 1 c h p c B W W l 9 b s M 0 B 2 7 Y I t u 2 y Y N t e D d i 2 C 4 J t u w D Y N o o l Q m P V Y N t Y I d i q / L g F 2 9 x 3 r g U d k v O 8 e P X z I o J R p L A E 0 Q c w E s Y I y t e / 1 T r L U E m r M q 9 0 C r h k K O s r 6 3 b P 0 p t X e 3 7 z U t U N h z i l m p c U r 9 a G W e v E r W U 1 r z 2 x e e 2 V b V 5 7 q 2 l e e w W b 1 9 7 2 p C B t X i o / b p v X V 3 R S 2 J s P t q o 4 c x V S C m y l 9 b U 9 K e S A 7 b 4 I t v t l w X Z / N W C 7 X x B s 9 2 X J E L o 2 c r A Q 8 6 n b l 4 O i n K A V A K b K F 1 v A / I o A c 3 8 + Y K r i z G V 5 K c C U 1 k j 5 O l l R r S w L 9 A 5 E 0 D s o C 3 o H q w G 9 g 4 K g d y A L 6 F v 6 C 9 Y V w Q z n l g V 6 n K A V g J 7 K F 1 v Q W / E V x + b e d G z g h c c m 3 H s c z O 8 s q m L i o K R U Z 5 E C U X k w W h E g L a u z 6 L t i a 2 H f b y 7 X W 6 b f r 1 5 6 c w k 1 K / R / 7 L v P u L 0 o v b H t L 1 / R p p p F c R 7 2 K S P N Z 3 q 5 f 1 W X F s q z g r / / A 1 B L A Q I t A B Q A A g A I A N h i 1 l Q 0 M i Z 3 p g A A A P U A A A A S A A A A A A A A A A A A A A A A A A A A A A B D b 2 5 m a W c v U G F j a 2 F n Z S 5 4 b W x Q S w E C L Q A U A A I A C A D Y Y t Z U D 8 r p q 6 Q A A A D p A A A A E w A A A A A A A A A A A A A A A A D y A A A A W 0 N v b n R l b n R f V H l w Z X N d L n h t b F B L A Q I t A B Q A A g A I A N h i 1 l Q p 8 P e h H g k A A J 1 R A A A T A A A A A A A A A A A A A A A A A O M B A A B G b 3 J t d W x h c y 9 T Z W N 0 a W 9 u M S 5 t U E s F B g A A A A A D A A M A w g A A A E 4 L 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7 o A Q A A A A A A f O g B 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G Q U F B Q U F B Q U F B Q W x P Y V d Y c D A 5 S 1 F w N 0 Z q e j V O L 0 8 x R U w x U n l Z V z V 6 W m 0 5 e W J T Q k d h V 3 h s S U d a e W I y M G d V b V Z 3 Y j N K M F p T Q k R i M j V 6 Y j J 4 c F p H R m p h Y 0 9 6 Y m l B e U 1 E S X l B Q U F B Q U F B Q U F B Q U F B S V g x c k F W M 3 p P M U V 1 Y V Z k d n V q b X B v W U 9 T R 1 Z z Y 0 d W e U l G R j F a W E p w W l h N Q U F T V T V w W m V u V D B w Q 2 5 z V 1 B Q a z M 4 N 1 V R Q U F B Q U F B Q U F B Q U o x e m p v Z E 9 w U W h O b W g v W V k z d G N E V 2 t 6 V k h K a G J u T m 1 i M 0 p 0 S U V a c G J H V W d a b k p 2 Y l N C U 1 p Y Q n Z j b l J s S U V O d m J u T n Z i R 2 x r W V d O c H c 3 T n V J R E l 3 T W p J Z 0 t E S X B B Q U F D Q U F B Q U F B Q U F B S W l q a V E 4 V U J K a E V t a T E 4 O T Z Q M W p w T U 9 T R 1 Z z Y 0 d W e U l G R j F a W E p w W l h N Q U F a M X p q b 2 R P c F F o T m 1 o L 1 l Z M 3 R j R F d r Q U F B Q U F B Q U F B Q U x t a D B r R G 1 s W G h N c m Z C V l J i b W d n V T B 6 V k h K a G J u T m 1 i M 0 p 0 S U V a c G J H V W d a b k p 2 Y l N C U 1 p Y Q n Z j b l J s S U V O d m J u T n Z i R 2 x r W V d O c H c 3 T n V J R E l 3 T W p J Z 0 t E T X B B Q U F F Q U F B Q U F B Q U F B T G 1 L Y X F 0 M j F u b E t x a m l h T 2 l a e i 9 W S U 9 T R 1 Z z Y 0 d W e U l G R j F a W E p w W l h N Q U F i b W g w a 0 R t b F h o T X J m Q l Z S Y m 1 n Z 1 U w Q U F B Q U F B Q U F B Q U h 6 Q T l S V l J a Y 0 p H a H R U S G l t V n l I W n M y V k h K a G J u T m 1 i M 0 p 0 S U V a c G J H V W d a b k p 2 Y l N C U 1 p Y Q n Z j b l J s S U V O d m J u T n Z i R 2 x r W V d O c H c 3 T n V J R E l 3 T W p J Z 0 x T Q k R i M 0 I 1 Q U F B R 0 F B Q U F B Q U F B Q U J y d n d 6 N n l E L 1 J J Z 2 h P O E N l d l R q M G t P U 0 d W c 2 N H V n l J R k Y x W l h K c F p Y T U F B W H p B O V J W U l p j S k d o d F R I a W 1 W e U h a c 0 F B Q U F B Q U F B Q U F O S z h Y T j l 1 K 0 1 C R G d P b y t n d D F Y b 0 V R N l Z I S m h i b k 5 t Y j N K d E l F W n B i R 1 V n W m 5 K d m J T Q l N a W E J 2 Y 2 5 S b E l F T n Z i b k 5 2 Y k d s a 1 l X T n B 3 N 0 5 1 S U R J d 0 1 q S W d M U 0 J E Y j N C N U l D Z 3 l L U U F B Q 0 F B Q U F B Q U F B Q U R Q S X A v W n g r b n B U N W o w R E 1 s U j F B Z T l E a 2 h s Y k h C b G N p Q l J k V 1 Z 5 Y V d W e k F B S F N 2 R n p m Y n Z q Q V E 0 R H F Q b 0 x k V j Z C R U F B Q U F B Q U F B Q U F C S z N p U V N l O U 5 I U T d 0 N U 1 t U F M z V C 9 F T 2 x S e V l X N X p a b T l 5 Y l N C R 2 F X e G x J R 1 p 5 Y j I w Z 1 V t V n d i M 0 o w W l N C R G I y N X p i M n h w W k d G a m F j T 3 p i a U F 5 T U R J e U l D M G d R M j l 3 Z V N B b 0 1 5 a 0 F B Q W 9 B Q U F B Q U F B Q U F H d z N K U 2 J O a 3 B V S 1 V i Z X R R M U w z c F J B N U l a V 3 h 3 W l h J Z 1 V Y V m x j b W x s Y 3 d B Q l N 0 N G t F b n Z U U j B P N 2 V U S m o w d D A v e E F B Q U F B Q U F B Q U F B M 3 I 2 c 2 N R Z F d p V W 1 P S F F L N X Y r K 1 h n a n B V Y 2 1 G d W M y W n Z j b T B n U m 1 s c 1 p T Q m 1 j b T l 0 S U Z K b G N H O X l k R 1 V n U T I 5 d W M y O X N h V 1 J o W T J u R H M y N G d N a k F 5 T W l B d E l F T n Z j S G t n S 0 R R c E F B Q U 1 B Q U F B Q U F B Q U F K U k x V M T F S e T h a T H R 0 b z J U R W Z E Y k d z T 1 N H V n N j R 1 Z 5 S U Z G M V p Y S n B a W E 1 B Q W Q 2 K 3 J I R U h W b 2 x K a m g w Q 3 V i L 3 Z s N E l B Q U F B Q U F B Q U F B T W I 5 c z U w d z F h V k l 0 S 0 9 p a 2 l 4 c j R F d z Z W S E p o Y m 5 O b W I z S n R J R V p w Y k d V Z 1 p u S n Z i U 0 J T W l h C d m N u U m x J R U 5 2 Y m 5 O d m J H b G t Z V 0 5 w d z d O d U l E S X d N a k l n T F N C R G I z Q j V J Q 2 c x S 1 F B Q U R n Q U F B Q U F B Q U F C U F N Q c V J 6 b E 8 3 V E t V Z m t P c G J L W H Y x R G t o b G J I Q m x j a U J S Z F d W e W F X V n p B Q U h H L 2 J P Z E 1 O V 2 x T T F N q b 3 B J c 2 E r Q k 1 B Q U F B Q U F B Q U F B Q k 5 o M 2 h Y Y i 9 t W l J i S V J Z R 2 x 3 U H d B c U 9 s U n l Z V z V 6 W m 0 5 e W J T Q k d h V 3 h s S U d a e W I y M G d V b V Z 3 Y j N K M F p T Q k R i M j V 6 Y j J 4 c F p H R m p h Y 0 9 6 Y m l B e U 1 E S X l J Q z B n U T I 5 d 2 V T Q W 9 O a W t B Q U J B Q U F B Q U F B Q U F B T V R k d V V r T 3 B v M F N B Y m U x S H Q 4 Y l F r d z V J W l d 4 d 1 p Y S W d V W F Z s Y 2 1 s b G N 3 Q U J U W W Q 0 V j I v N W 1 V V 3 l F V 0 J w Y 0 Q 4 Q U t n Q U F B Q U F B Q U F B Q T V r W k x i N 2 p k N T A r Z 3 V Z Z E N E S W x Q Z F R w V W N t R n V j M l p 2 Y 2 0 w Z 1 J t b H N a U 0 J t Y 2 0 5 d E l G S m x j R z l 5 Z E d V Z 1 E y O X V j M j l z Y V d S a F k y b k R z M j R n T W p B e U 1 p Q X R J R U 5 2 Y 0 h r Z 0 t E Y 3 B B Q U F T Q U F B Q U F B Q U F B T V d j d n h 5 Y 0 p Y V k F r T 0 8 5 a F E 0 N n Z I W U 9 T R 1 Z z Y 0 d W e U l G R j F a W E p w W l h N Q U F l W k d T M i s 0 M 2 V k U G 9 M b U h R Z 3 l K V D N V Q U F B Q U E i I C 8 + P C 9 T d G F i b G V F b n R y a W V z P j w v S X R l b T 4 8 S X R l b T 4 8 S X R l b U x v Y 2 F 0 a W 9 u P j x J d G V t V H l w Z T 5 G b 3 J t d W x h P C 9 J d G V t V H l w Z T 4 8 S X R l b V B h d G g + U 2 V j d G l v b j E v U m V w b 3 J 0 Z S U y M E N v b n N v b G l k Y W N p J U M z J U I z b i U y M D 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Q 2 9 v c m R p b m F k b 3 I m c X V v d D s s J n F 1 b 3 Q 7 T W V u d G 9 y J n F 1 b 3 Q 7 L C Z x d W 9 0 O 0 l F J n F 1 b 3 Q 7 L C Z x d W 9 0 O 0 F j d G l 2 a W R h Z C A x J n F 1 b 3 Q 7 L C Z x d W 9 0 O 0 F j d G l 2 a W R h Z C A y J n F 1 b 3 Q 7 L C Z x d W 9 0 O 0 F j d G l 2 a W R h Z C A z J n F 1 b 3 Q 7 L C Z x d W 9 0 O 0 F j d G l 2 a W R h Z C A 0 J n F 1 b 3 Q 7 L C Z x d W 9 0 O 0 F j d G l 2 a W R h Z C A 1 J n F 1 b 3 Q 7 L C Z x d W 9 0 O 0 F j d G l 2 a W R h Z C A 2 J n F 1 b 3 Q 7 L C Z x d W 9 0 O 0 F j d G l 2 a W R h Z C A 3 J n F 1 b 3 Q 7 L C Z x d W 9 0 O 0 F j d G l 2 a W R h Z C A 4 J n F 1 b 3 Q 7 L C Z x d W 9 0 O 0 F j d G l 2 a W R h Z C A 5 J n F 1 b 3 Q 7 L C Z x d W 9 0 O 0 F j d G l 2 a W R h Z C A x M C Z x d W 9 0 O 1 0 i I C 8 + P E V u d H J 5 I F R 5 c G U 9 I k Z p b G x D b 2 x 1 b W 5 U e X B l c y I g V m F s d W U 9 I n N C Z 1 l H Q m d Z R 0 J n W U d C Z 1 l H Q m c 9 P S I g L z 4 8 R W 5 0 c n k g V H l w Z T 0 i R m l s b E x h c 3 R V c G R h d G V k I i B W Y W x 1 Z T 0 i Z D I w M j I t M D M t M j N U M j A 6 N T U 6 N D k u N T Y 4 M T g z N l o i I C 8 + P E V u d H J 5 I F R 5 c G U 9 I k Z p b G x F c n J v c k N v d W 5 0 I i B W Y W x 1 Z T 0 i b D A i I C 8 + P E V u d H J 5 I F R 5 c G U 9 I k Z p b G x F c n J v c k N v Z G U i I F Z h b H V l P S J z V W 5 r b m 9 3 b i I g L z 4 8 R W 5 0 c n k g V H l w Z T 0 i U X V l c n l J R C I g V m F s d W U 9 I n M 5 O G F i N T R h M C 1 k N 2 R l L T R h Y m E t Y m N k O C 0 w M j A 3 Z j c 3 Y z Y 3 Z D E i I C 8 + P E V u d H J 5 I F R 5 c G U 9 I k Z p b G x D b 3 V u d C I g V m F s d W U 9 I m w y O C I g L z 4 8 R W 5 0 c n k g V H l w Z T 0 i U m V s Y X R p b 2 5 z a G l w S W 5 m b 0 N v b n R h a W 5 l c i I g V m F s d W U 9 I n N 7 J n F 1 b 3 Q 7 Y 2 9 s d W 1 u Q 2 9 1 b n Q m c X V v d D s 6 M T M s J n F 1 b 3 Q 7 a 2 V 5 Q 2 9 s d W 1 u T m F t Z X M m c X V v d D s 6 W 1 0 s J n F 1 b 3 Q 7 c X V l c n l S Z W x h d G l v b n N o a X B z J n F 1 b 3 Q 7 O l t d L C Z x d W 9 0 O 2 N v b H V t b k l k Z W 5 0 a X R p Z X M m c X V v d D s 6 W y Z x d W 9 0 O 1 N l Y 3 R p b 2 4 x L 1 J l c G 9 y d G U g Q 2 9 u c 2 9 s a W R h Y 2 n D s 2 4 g M j A y M i 9 D a G F u Z 2 V k I F R 5 c G U z L n t D b 2 9 y Z G l u Y W R v c i w x f S Z x d W 9 0 O y w m c X V v d D t T Z W N 0 a W 9 u M S 9 S Z X B v c n R l I E N v b n N v b G l k Y W N p w 7 N u I D I w M j I v Q 2 h h b m d l Z C B U e X B l M y 5 7 T W V u d G 9 y L D J 9 J n F 1 b 3 Q 7 L C Z x d W 9 0 O 1 N l Y 3 R p b 2 4 x L 1 J l c G 9 y d G U g Q 2 9 u c 2 9 s a W R h Y 2 n D s 2 4 g M j A y M i 9 D a G F u Z 2 V k I F R 5 c G U z L n t J R S w z f S Z x d W 9 0 O y w m c X V v d D t T Z W N 0 a W 9 u M S 9 S Z X B v c n R l I E N v b n N v b G l k Y W N p w 7 N u I D I w M j I v Q 2 h h b m d l Z C B U e X B l M y 5 7 Q W N 0 a X Z p Z G F k I D E s N H 0 m c X V v d D s s J n F 1 b 3 Q 7 U 2 V j d G l v b j E v U m V w b 3 J 0 Z S B D b 2 5 z b 2 x p Z G F j a c O z b i A y M D I y L 0 N o Y W 5 n Z W Q g V H l w Z T M u e 0 F j d G l 2 a W R h Z C A y L D V 9 J n F 1 b 3 Q 7 L C Z x d W 9 0 O 1 N l Y 3 R p b 2 4 x L 1 J l c G 9 y d G U g Q 2 9 u c 2 9 s a W R h Y 2 n D s 2 4 g M j A y M i 9 D a G F u Z 2 V k I F R 5 c G U z L n t B Y 3 R p d m l k Y W Q g M y w 2 f S Z x d W 9 0 O y w m c X V v d D t T Z W N 0 a W 9 u M S 9 S Z X B v c n R l I E N v b n N v b G l k Y W N p w 7 N u I D I w M j I v Q 2 h h b m d l Z C B U e X B l M y 5 7 Q W N 0 a X Z p Z G F k I D Q s N 3 0 m c X V v d D s s J n F 1 b 3 Q 7 U 2 V j d G l v b j E v U m V w b 3 J 0 Z S B D b 2 5 z b 2 x p Z G F j a c O z b i A y M D I y L 0 N o Y W 5 n Z W Q g V H l w Z T M u e 0 F j d G l 2 a W R h Z C A 1 L D h 9 J n F 1 b 3 Q 7 L C Z x d W 9 0 O 1 N l Y 3 R p b 2 4 x L 1 J l c G 9 y d G U g Q 2 9 u c 2 9 s a W R h Y 2 n D s 2 4 g M j A y M i 9 D a G F u Z 2 V k I F R 5 c G U z L n t B Y 3 R p d m l k Y W Q g N i w 5 f S Z x d W 9 0 O y w m c X V v d D t T Z W N 0 a W 9 u M S 9 S Z X B v c n R l I E N v b n N v b G l k Y W N p w 7 N u I D I w M j I v Q 2 h h b m d l Z C B U e X B l M y 5 7 Q W N 0 a X Z p Z G F k I D c s M T B 9 J n F 1 b 3 Q 7 L C Z x d W 9 0 O 1 N l Y 3 R p b 2 4 x L 1 J l c G 9 y d G U g Q 2 9 u c 2 9 s a W R h Y 2 n D s 2 4 g M j A y M i 9 D a G F u Z 2 V k I F R 5 c G U z L n t B Y 3 R p d m l k Y W Q g O C w x M X 0 m c X V v d D s s J n F 1 b 3 Q 7 U 2 V j d G l v b j E v U m V w b 3 J 0 Z S B D b 2 5 z b 2 x p Z G F j a c O z b i A y M D I y L 0 N o Y W 5 n Z W Q g V H l w Z T M u e 0 F j d G l 2 a W R h Z C A 5 L D E y f S Z x d W 9 0 O y w m c X V v d D t T Z W N 0 a W 9 u M S 9 S Z X B v c n R l I E N v b n N v b G l k Y W N p w 7 N u I D I w M j I v Q 2 h h b m d l Z C B U e X B l M y 5 7 Q W N 0 a X Z p Z G F k I D E w L D E z f S Z x d W 9 0 O 1 0 s J n F 1 b 3 Q 7 Q 2 9 s d W 1 u Q 2 9 1 b n Q m c X V v d D s 6 M T M s J n F 1 b 3 Q 7 S 2 V 5 Q 2 9 s d W 1 u T m F t Z X M m c X V v d D s 6 W 1 0 s J n F 1 b 3 Q 7 Q 2 9 s d W 1 u S W R l b n R p d G l l c y Z x d W 9 0 O z p b J n F 1 b 3 Q 7 U 2 V j d G l v b j E v U m V w b 3 J 0 Z S B D b 2 5 z b 2 x p Z G F j a c O z b i A y M D I y L 0 N o Y W 5 n Z W Q g V H l w Z T M u e 0 N v b 3 J k a W 5 h Z G 9 y L D F 9 J n F 1 b 3 Q 7 L C Z x d W 9 0 O 1 N l Y 3 R p b 2 4 x L 1 J l c G 9 y d G U g Q 2 9 u c 2 9 s a W R h Y 2 n D s 2 4 g M j A y M i 9 D a G F u Z 2 V k I F R 5 c G U z L n t N Z W 5 0 b 3 I s M n 0 m c X V v d D s s J n F 1 b 3 Q 7 U 2 V j d G l v b j E v U m V w b 3 J 0 Z S B D b 2 5 z b 2 x p Z G F j a c O z b i A y M D I y L 0 N o Y W 5 n Z W Q g V H l w Z T M u e 0 l F L D N 9 J n F 1 b 3 Q 7 L C Z x d W 9 0 O 1 N l Y 3 R p b 2 4 x L 1 J l c G 9 y d G U g Q 2 9 u c 2 9 s a W R h Y 2 n D s 2 4 g M j A y M i 9 D a G F u Z 2 V k I F R 5 c G U z L n t B Y 3 R p d m l k Y W Q g M S w 0 f S Z x d W 9 0 O y w m c X V v d D t T Z W N 0 a W 9 u M S 9 S Z X B v c n R l I E N v b n N v b G l k Y W N p w 7 N u I D I w M j I v Q 2 h h b m d l Z C B U e X B l M y 5 7 Q W N 0 a X Z p Z G F k I D I s N X 0 m c X V v d D s s J n F 1 b 3 Q 7 U 2 V j d G l v b j E v U m V w b 3 J 0 Z S B D b 2 5 z b 2 x p Z G F j a c O z b i A y M D I y L 0 N o Y W 5 n Z W Q g V H l w Z T M u e 0 F j d G l 2 a W R h Z C A z L D Z 9 J n F 1 b 3 Q 7 L C Z x d W 9 0 O 1 N l Y 3 R p b 2 4 x L 1 J l c G 9 y d G U g Q 2 9 u c 2 9 s a W R h Y 2 n D s 2 4 g M j A y M i 9 D a G F u Z 2 V k I F R 5 c G U z L n t B Y 3 R p d m l k Y W Q g N C w 3 f S Z x d W 9 0 O y w m c X V v d D t T Z W N 0 a W 9 u M S 9 S Z X B v c n R l I E N v b n N v b G l k Y W N p w 7 N u I D I w M j I v Q 2 h h b m d l Z C B U e X B l M y 5 7 Q W N 0 a X Z p Z G F k I D U s O H 0 m c X V v d D s s J n F 1 b 3 Q 7 U 2 V j d G l v b j E v U m V w b 3 J 0 Z S B D b 2 5 z b 2 x p Z G F j a c O z b i A y M D I y L 0 N o Y W 5 n Z W Q g V H l w Z T M u e 0 F j d G l 2 a W R h Z C A 2 L D l 9 J n F 1 b 3 Q 7 L C Z x d W 9 0 O 1 N l Y 3 R p b 2 4 x L 1 J l c G 9 y d G U g Q 2 9 u c 2 9 s a W R h Y 2 n D s 2 4 g M j A y M i 9 D a G F u Z 2 V k I F R 5 c G U z L n t B Y 3 R p d m l k Y W Q g N y w x M H 0 m c X V v d D s s J n F 1 b 3 Q 7 U 2 V j d G l v b j E v U m V w b 3 J 0 Z S B D b 2 5 z b 2 x p Z G F j a c O z b i A y M D I y L 0 N o Y W 5 n Z W Q g V H l w Z T M u e 0 F j d G l 2 a W R h Z C A 4 L D E x f S Z x d W 9 0 O y w m c X V v d D t T Z W N 0 a W 9 u M S 9 S Z X B v c n R l I E N v b n N v b G l k Y W N p w 7 N u I D I w M j I v Q 2 h h b m d l Z C B U e X B l M y 5 7 Q W N 0 a X Z p Z G F k I D k s M T J 9 J n F 1 b 3 Q 7 L C Z x d W 9 0 O 1 N l Y 3 R p b 2 4 x L 1 J l c G 9 y d G U g Q 2 9 u c 2 9 s a W R h Y 2 n D s 2 4 g M j A y M i 9 D a G F u Z 2 V k I F R 5 c G U z L n t B Y 3 R p d m l k Y W Q g M T A s M T N 9 J n F 1 b 3 Q 7 X S w m c X V v d D t S Z W x h d G l v b n N o a X B J b m Z v J n F 1 b 3 Q 7 O l t d f S I g L z 4 8 R W 5 0 c n k g V H l w Z T 0 i Q W R k Z W R U b 0 R h d G F N b 2 R l b C I g V m F s d W U 9 I m w w I i A v P j w v U 3 R h Y m x l R W 5 0 c m l l c z 4 8 L 0 l 0 Z W 0 + P E l 0 Z W 0 + P E l 0 Z W 1 M b 2 N h d G l v b j 4 8 S X R l b V R 5 c G U + R m 9 y b X V s Y T w v S X R l b V R 5 c G U + P E l 0 Z W 1 Q Y X R o P l N l Y 3 R p b 2 4 x L 1 J l c G 9 y d G U l M j B D b 2 5 z b 2 x p Z G F j a S V D M y V C M 2 4 l M j A y M D I y 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A 1 Y W N m N T g 1 L W N j N z c t N D R l Z C 1 i O W E 1 L T V k Y m V l O G U 2 Y T Y 4 N i 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M t M j N U M T Y 6 M D I 6 M T g u N T Y y M T Q 2 M V o i I C 8 + P E V u d H J 5 I F R 5 c G U 9 I k Z p b G x T d G F 0 d X M i I F Z h b H V l P S J z Q 2 9 t c G x l d G U i I C 8 + P E V u d H J 5 I F R 5 c G U 9 I l J l c 3 V s d F R 5 c G U i I F Z h b H V l P S J z Q m l u Y X J 5 I i A v P j x F b n R y e S B U e X B l P S J C d W Z m Z X J O Z X h 0 U m V m c m V z a C I g V m F s d W U 9 I m w x 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z L T I z V D E 2 O j A y O j E 4 L j U 2 O T I 4 O T l a I i A v P j x F b n R y e S B U e X B l P S J G a W x s R X J y b 3 J D b 2 R l I i B W Y W x 1 Z T 0 i c 1 V u a 2 5 v d 2 4 i I C 8 + P E V u d H J 5 I F R 5 c G U 9 I k F k Z G V k V G 9 E Y X R h T W 9 k Z W w i I F Z h b H V l P S J s M C I g L z 4 8 R W 5 0 c n k g V H l w Z T 0 i T m F t Z V V w Z G F 0 Z W R B Z n R l c k Z p b G w i I F Z h b H V l P S J s M S I g L z 4 8 R W 5 0 c n k g V H l w Z T 0 i U m V z d W x 0 V H l w Z S I g V m F s d W U 9 I n N C a W 5 h c n k i I C 8 + P E V u d H J 5 I F R 5 c G U 9 I k J 1 Z m Z l c k 5 l e H R S Z W Z y Z X N o I i B W Y W x 1 Z T 0 i b D E i I C 8 + P E V u d H J 5 I F R 5 c G U 9 I k x v Y W R U b 1 J l c G 9 y d E R p c 2 F i b G V k I i B W Y W x 1 Z T 0 i b D E i I C 8 + P E V u d H J 5 I F R 5 c G U 9 I l F 1 Z X J 5 R 3 J v d X B J R C I g V m F s d W U 9 I n M w N W F j Z j U 4 N S 1 j Y z c 3 L T Q 0 Z W Q t Y j l h N S 0 1 Z G J l Z T h l N m E 2 O D Y 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T m F 2 a W d h d G l v b l N 0 Z X B O Y W 1 l I i B W Y W x 1 Z T 0 i c 0 5 h d m l n Y X R p b 2 4 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Z p b H R l c m V k J T I w U m 9 3 c z 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5 N 2 E 1 M z k y N S 0 0 Z m E 3 L T Q y N G E t O W V j N S 0 4 Z j N l N G R m Y 2 V k N D 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V 4 Y 2 V w d G l v b i I g L z 4 8 R W 5 0 c n k g V H l w Z T 0 i R m l s b G V k Q 2 9 t c G x l d G V S Z X N 1 b H R U b 1 d v c m t z a G V l d C I g V m F s d W U 9 I m w w I i A v P j x F b n R y e S B U e X B l P S J G a W x s R X J y b 3 J D b 2 R l I i B W Y W x 1 Z T 0 i c 1 V u a 2 5 v d 2 4 i I C 8 + P E V u d H J 5 I F R 5 c G U 9 I k F k Z G V k V G 9 E Y X R h T W 9 k Z W w i I F Z h b H V l P S J s M C I g L z 4 8 R W 5 0 c n k g V H l w Z T 0 i Q n V m Z m V y T m V 4 d F J l Z n J l c 2 g i I F Z h b H V l P S J s M S I g L z 4 8 R W 5 0 c n k g V H l w Z T 0 i R m l s b E x h c 3 R V c G R h d G V k I i B W Y W x 1 Z T 0 i Z D I w M j I t M D M t M j N U M T k 6 M T k 6 M T E u N T I 0 M D g z O 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0 J E J T I w Y W N 0 a X Z p Z G F k Z X N f U 2 h l Z X Q 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A 1 Y W N m N T g 1 L W N j N z c t N D R l Z C 1 i O W E 1 L T V k Y m V l O G U 2 Y T Y 4 N i I g L 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n V u Y 3 R p b 2 4 i I C 8 + P E V u d H J 5 I F R 5 c G U 9 I k Z p b G x l Z E N v b X B s Z X R l U m V z d W x 0 V G 9 X b 3 J r c 2 h l Z X Q i I F Z h b H V l P S J s M C I g L z 4 8 R W 5 0 c n k g V H l w Z T 0 i R m l s b E V y c m 9 y Q 2 9 k Z S I g V m F s d W U 9 I n N V b m t u b 3 d u I i A v P j x F b n R y e S B U e X B l P S J B Z G R l Z F R v R G F 0 Y U 1 v Z G V s I i B W Y W x 1 Z T 0 i b D A i I C 8 + P E V u d H J 5 I F R 5 c G U 9 I k 5 h d m l n Y X R p b 2 5 T d G V w T m F t Z S I g V m F s d W U 9 I n N O Y X Z p Z 2 F 0 a W 9 u I i A v P j x F b n R y e S B U e X B l P S J G a W x s T G F z d F V w Z G F 0 Z W Q i I F Z h b H V l P S J k M j A y M i 0 w M y 0 y M 1 Q x O T o x O T o x M S 4 1 N j k 4 N z U 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R y Y W 5 z Z m 9 y b S U y M F N h b X B s Z S U y M E Z p b G U v Q 2 h h b m d l Z C U y M F R 5 c G U 8 L 0 l 0 Z W 1 Q Y X R o P j w v S X R l b U x v Y 2 F 0 a W 9 u P j x T d G F i b G V F b n R y a W V z I C 8 + P C 9 J d G V t P j x J d G V t P j x J d G V t T G 9 j Y X R p b 2 4 + P E l 0 Z W 1 U e X B l P k Z v c m 1 1 b G E 8 L 0 l 0 Z W 1 U e X B l P j x J d G V t U G F 0 a D 5 T Z W N 0 a W 9 u M S 9 Q Y X J h b W V 0 Z X I y P C 9 J d G V t U G F 0 a D 4 8 L 0 l 0 Z W 1 M b 2 N h d G l v b j 4 8 U 3 R h Y m x l R W 5 0 c m l l c z 4 8 R W 5 0 c n k g V H l w Z T 0 i S X N Q c m l 2 Y X R l I i B W Y W x 1 Z T 0 i b D A i I C 8 + P E V u d H J 5 I F R 5 c G U 9 I k x v Y W R U b 1 J l c G 9 y d E R p c 2 F i b G V k I i B W Y W x 1 Z T 0 i b D E i I C 8 + P E V u d H J 5 I F R 5 c G U 9 I l F 1 Z X J 5 R 3 J v d X B J R C I g V m F s d W U 9 I n M w Z j g 5 Y T M 4 O C 0 w N D E 0 L T Q 0 O T g t O W E y Z C 0 3 Y 2 Y 3 Y T N m N T h l O T M 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z L T I z V D E 5 O j I 4 O j U 1 L j k z M T U 1 M T F 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J p b m F y e S I g L z 4 8 R W 5 0 c n k g V H l w Z T 0 i Q n V m Z m V y T m V 4 d F J l Z n J l c 2 g i I F Z h b H V l P S J s M S I g L z 4 8 R W 5 0 c n k g V H l w Z T 0 i R m l s b G V k Q 2 9 t c G x l d G V S Z X N 1 b H R U b 1 d v c m t z a G V l d C I g V m F s d W U 9 I m w w I i A v P j x F b n R y e S B U e X B l P S J G a W x s R X J y b 3 J D b 2 R l I i B W Y W x 1 Z T 0 i c 1 V u a 2 5 v d 2 4 i I C 8 + P E V u d H J 5 I F R 5 c G U 9 I k Z p b G x M Y X N 0 V X B k Y X R l Z C I g V m F s d W U 9 I m Q y M D I y L T A z L T I z V D E 5 O j I 4 O j U 1 L j k 0 N D g z M T J a 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m V w b 3 J 0 Z S B D b 2 5 z b 2 x p Z G F j a c O z b i A y M D I y L 0 N o Y W 5 n Z W Q g V H l w Z S 5 7 Q 2 9 s d W 1 u M S w x f S Z x d W 9 0 O y w m c X V v d D t T Z W N 0 a W 9 u M S 9 S Z X B v c n R l I E N v b n N v b G l k Y W N p w 7 N u I D I w M j I v Q 2 h h b m d l Z C B U e X B l L n t D b 2 x 1 b W 4 y L D J 9 J n F 1 b 3 Q 7 L C Z x d W 9 0 O 1 N l Y 3 R p b 2 4 x L 1 J l c G 9 y d G U g Q 2 9 u c 2 9 s a W R h Y 2 n D s 2 4 g M j A y M i 9 D a G F u Z 2 V k I F R 5 c G U u e 0 N v b H V t b j M s M 3 0 m c X V v d D s s J n F 1 b 3 Q 7 U 2 V j d G l v b j E v U m V w b 3 J 0 Z S B D b 2 5 z b 2 x p Z G F j a c O z b i A y M D I y L 0 N o Y W 5 n Z W Q g V H l w Z T E x L n t B Y 3 R p d m l k Y W Q g M S w z f S Z x d W 9 0 O y w m c X V v d D t T Z W N 0 a W 9 u M S 9 S Z X B v c n R l I E N v b n N v b G l k Y W N p w 7 N u I D I w M j I v Q 2 h h b m d l Z C B U e X B l M T E u e 0 F j d G l 2 a W R h Z C A y L D R 9 J n F 1 b 3 Q 7 L C Z x d W 9 0 O 1 N l Y 3 R p b 2 4 x L 1 J l c G 9 y d G U g Q 2 9 u c 2 9 s a W R h Y 2 n D s 2 4 g M j A y M i 9 D a G F u Z 2 V k I F R 5 c G U x M S 5 7 Q W N 0 a X Z p Z G F k I D M s N X 0 m c X V v d D s s J n F 1 b 3 Q 7 U 2 V j d G l v b j E v U m V w b 3 J 0 Z S B D b 2 5 z b 2 x p Z G F j a c O z b i A y M D I y L 0 N o Y W 5 n Z W Q g V H l w Z T E x L n t B Y 3 R p d m l k Y W Q g N C w 2 f S Z x d W 9 0 O y w m c X V v d D t T Z W N 0 a W 9 u M S 9 S Z X B v c n R l I E N v b n N v b G l k Y W N p w 7 N u I D I w M j I v Q 2 h h b m d l Z C B U e X B l M T E u e 0 F j d G l 2 a W R h Z C A 1 L D d 9 J n F 1 b 3 Q 7 L C Z x d W 9 0 O 1 N l Y 3 R p b 2 4 x L 1 J l c G 9 y d G U g Q 2 9 u c 2 9 s a W R h Y 2 n D s 2 4 g M j A y M i 9 D a G F u Z 2 V k I F R 5 c G U x M S 5 7 Q W N 0 a X Z p Z G F k I D Y s O H 0 m c X V v d D s s J n F 1 b 3 Q 7 U 2 V j d G l v b j E v U m V w b 3 J 0 Z S B D b 2 5 z b 2 x p Z G F j a c O z b i A y M D I y L 0 N o Y W 5 n Z W Q g V H l w Z T E x L n t B Y 3 R p d m l k Y W Q g N y w 5 f S Z x d W 9 0 O y w m c X V v d D t T Z W N 0 a W 9 u M S 9 S Z X B v c n R l I E N v b n N v b G l k Y W N p w 7 N u I D I w M j I v Q 2 h h b m d l Z C B U e X B l M T E u e 0 F j d G l 2 a W R h Z C A 4 L D E w f S Z x d W 9 0 O y w m c X V v d D t T Z W N 0 a W 9 u M S 9 S Z X B v c n R l I E N v b n N v b G l k Y W N p w 7 N u I D I w M j I v Q 2 h h b m d l Z C B U e X B l M T E u e 0 F j d G l 2 a W R h Z C A 5 L D E x f S Z x d W 9 0 O y w m c X V v d D t T Z W N 0 a W 9 u M S 9 S Z X B v c n R l I E N v b n N v b G l k Y W N p w 7 N u I D I w M j I v Q 2 h h b m d l Z C B U e X B l M T E u e 0 F j d G l 2 a W R h Z C A x M C w x M n 0 m c X V v d D t d L C Z x d W 9 0 O 0 N v b H V t b k N v d W 5 0 J n F 1 b 3 Q 7 O j E z L C Z x d W 9 0 O 0 t l e U N v b H V t b k 5 h b W V z J n F 1 b 3 Q 7 O l t d L C Z x d W 9 0 O 0 N v b H V t b k l k Z W 5 0 a X R p Z X M m c X V v d D s 6 W y Z x d W 9 0 O 1 N l Y 3 R p b 2 4 x L 1 J l c G 9 y d G U g Q 2 9 u c 2 9 s a W R h Y 2 n D s 2 4 g M j A y M i 9 D a G F u Z 2 V k I F R 5 c G U u e 0 N v b H V t b j E s M X 0 m c X V v d D s s J n F 1 b 3 Q 7 U 2 V j d G l v b j E v U m V w b 3 J 0 Z S B D b 2 5 z b 2 x p Z G F j a c O z b i A y M D I y L 0 N o Y W 5 n Z W Q g V H l w Z S 5 7 Q 2 9 s d W 1 u M i w y f S Z x d W 9 0 O y w m c X V v d D t T Z W N 0 a W 9 u M S 9 S Z X B v c n R l I E N v b n N v b G l k Y W N p w 7 N u I D I w M j I v Q 2 h h b m d l Z C B U e X B l L n t D b 2 x 1 b W 4 z L D N 9 J n F 1 b 3 Q 7 L C Z x d W 9 0 O 1 N l Y 3 R p b 2 4 x L 1 J l c G 9 y d G U g Q 2 9 u c 2 9 s a W R h Y 2 n D s 2 4 g M j A y M i 9 D a G F u Z 2 V k I F R 5 c G U x M S 5 7 Q W N 0 a X Z p Z G F k I D E s M 3 0 m c X V v d D s s J n F 1 b 3 Q 7 U 2 V j d G l v b j E v U m V w b 3 J 0 Z S B D b 2 5 z b 2 x p Z G F j a c O z b i A y M D I y L 0 N o Y W 5 n Z W Q g V H l w Z T E x L n t B Y 3 R p d m l k Y W Q g M i w 0 f S Z x d W 9 0 O y w m c X V v d D t T Z W N 0 a W 9 u M S 9 S Z X B v c n R l I E N v b n N v b G l k Y W N p w 7 N u I D I w M j I v Q 2 h h b m d l Z C B U e X B l M T E u e 0 F j d G l 2 a W R h Z C A z L D V 9 J n F 1 b 3 Q 7 L C Z x d W 9 0 O 1 N l Y 3 R p b 2 4 x L 1 J l c G 9 y d G U g Q 2 9 u c 2 9 s a W R h Y 2 n D s 2 4 g M j A y M i 9 D a G F u Z 2 V k I F R 5 c G U x M S 5 7 Q W N 0 a X Z p Z G F k I D Q s N n 0 m c X V v d D s s J n F 1 b 3 Q 7 U 2 V j d G l v b j E v U m V w b 3 J 0 Z S B D b 2 5 z b 2 x p Z G F j a c O z b i A y M D I y L 0 N o Y W 5 n Z W Q g V H l w Z T E x L n t B Y 3 R p d m l k Y W Q g N S w 3 f S Z x d W 9 0 O y w m c X V v d D t T Z W N 0 a W 9 u M S 9 S Z X B v c n R l I E N v b n N v b G l k Y W N p w 7 N u I D I w M j I v Q 2 h h b m d l Z C B U e X B l M T E u e 0 F j d G l 2 a W R h Z C A 2 L D h 9 J n F 1 b 3 Q 7 L C Z x d W 9 0 O 1 N l Y 3 R p b 2 4 x L 1 J l c G 9 y d G U g Q 2 9 u c 2 9 s a W R h Y 2 n D s 2 4 g M j A y M i 9 D a G F u Z 2 V k I F R 5 c G U x M S 5 7 Q W N 0 a X Z p Z G F k I D c s O X 0 m c X V v d D s s J n F 1 b 3 Q 7 U 2 V j d G l v b j E v U m V w b 3 J 0 Z S B D b 2 5 z b 2 x p Z G F j a c O z b i A y M D I y L 0 N o Y W 5 n Z W Q g V H l w Z T E x L n t B Y 3 R p d m l k Y W Q g O C w x M H 0 m c X V v d D s s J n F 1 b 3 Q 7 U 2 V j d G l v b j E v U m V w b 3 J 0 Z S B D b 2 5 z b 2 x p Z G F j a c O z b i A y M D I y L 0 N o Y W 5 n Z W Q g V H l w Z T E x L n t B Y 3 R p d m l k Y W Q g O S w x M X 0 m c X V v d D s s J n F 1 b 3 Q 7 U 2 V j d G l v b j E v U m V w b 3 J 0 Z S B D b 2 5 z b 2 x p Z G F j a c O z b i A y M D I y L 0 N o Y W 5 n Z W Q g V H l w Z T E x L n t B Y 3 R p d m l k Y W Q g M T A s M T J 9 J n F 1 b 3 Q 7 X S w m c X V v d D t S Z W x h d G l v b n N o a X B J b m Z v J n F 1 b 3 Q 7 O l t d f S I g L z 4 8 R W 5 0 c n k g V H l w Z T 0 i Q W R k Z W R U b 0 R h d G F N b 2 R l b C I g V m F s d W U 9 I m w w I i A v P j x F b n R y e S B U e X B l P S J M b 2 F k Z W R U b 0 F u Y W x 5 c 2 l z U 2 V y d m l j Z X M i I F Z h b H V l P S J s M C I g L z 4 8 R W 5 0 c n k g V H l w Z T 0 i T G 9 h Z F R v U m V w b 3 J 0 R G l z Y W J s Z W Q i I F Z h b H V l P S J s M S I g L z 4 8 R W 5 0 c n k g V H l w Z T 0 i U X V l c n l H c m 9 1 c E l E I i B W Y W x 1 Z T 0 i c z B m O D l h M z g 4 L T A 0 M T Q t N D Q 5 O C 0 5 Y T J k L T d j Z j d h M 2 Y 1 O G U 5 M y I g L z 4 8 L 1 N 0 Y W J s Z U V u d H J p Z X M + P C 9 J d G V t P j x J d G V t P j x J d G V t T G 9 j Y X R p b 2 4 + P E l 0 Z W 1 U e X B l P k Z v c m 1 1 b G E 8 L 0 l 0 Z W 1 U e X B l P j x J d G V t U G F 0 a D 5 T Z W N 0 a W 9 u M S 9 T Y W 1 w b G U l M j B G a W x l J T I w K D I p L 1 N v d X J j Z T w v S X R l b V B h d G g + P C 9 J d G V t T G 9 j Y X R p b 2 4 + P F N 0 Y W J s Z U V u d H J p Z X M g L z 4 8 L 0 l 0 Z W 0 + P E l 0 Z W 0 + P E l 0 Z W 1 M b 2 N h d G l v b j 4 8 S X R l b V R 5 c G U + R m 9 y b X V s Y T w v S X R l b V R 5 c G U + P E l 0 Z W 1 Q Y X R o P l N l Y 3 R p b 2 4 x L 1 N h b X B s Z S U y M E Z p b G U l M j A o M i k v R m l s d G V y Z W Q l M j B S b 3 d z M j w v S X R l b V B h d G g + P C 9 J d G V t T G 9 j Y X R p b 2 4 + P F N 0 Y W J s Z U V u d H J p Z X M g L z 4 8 L 0 l 0 Z W 0 + P E l 0 Z W 0 + P E l 0 Z W 1 M b 2 N h d G l v b j 4 8 S X R l b V R 5 c G U + R m 9 y b X V s Y T w v S X R l b V R 5 c G U + P E l 0 Z W 1 Q Y X R o P l N l Y 3 R p b 2 4 x L 1 N h b X B s Z S U y M E Z p b G U l M j A o M i k v T m F 2 a W d h d G l v b j E 8 L 0 l 0 Z W 1 Q Y X R o P j w v S X R l b U x v Y 2 F 0 a W 9 u P j x T d G F i b G V F b n R y a W V z I C 8 + P C 9 J d G V t P j x J d G V t P j x J d G V t T G 9 j Y X R p b 2 4 + P E l 0 Z W 1 U e X B l P k Z v c m 1 1 b G E 8 L 0 l 0 Z W 1 U e X B l P j x J d G V t U G F 0 a D 5 T Z W N 0 a W 9 u M S 9 U c m F u c 2 Z v c m 0 l M j B T Y W 1 w b G U l M j B G a W x l J T I w K D I p P C 9 J d G V t U G F 0 a D 4 8 L 0 l 0 Z W 1 M b 2 N h d G l v b j 4 8 U 3 R h Y m x l R W 5 0 c m l l c z 4 8 R W 5 0 c n k g V H l w Z T 0 i S X N Q c m l 2 Y X R l I i B W Y W x 1 Z T 0 i b D A i I C 8 + P E V u d H J 5 I F R 5 c G U 9 I k x v Y W R U b 1 J l c G 9 y d E R p c 2 F i b G V k I i B W Y W x 1 Z T 0 i b D E i I C 8 + P E V u d H J 5 I F R 5 c G U 9 I l F 1 Z X J 5 R 3 J v d X B J R C I g V m F s d W U 9 I n M 4 N z h l N z M 5 Z C 1 h N T R l L T R k M D g t O W E x Z i 1 k O D Y z N 2 I 1 Y z B k N j k 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G a W x s Z W R D b 2 1 w b G V 0 Z V J l c 3 V s d F R v V 2 9 y a 3 N o Z W V 0 I i B W Y W x 1 Z T 0 i b D A i I C 8 + P E V u d H J 5 I F R 5 c G U 9 I k F k Z G V k V G 9 E Y X R h T W 9 k Z W w i I F Z h b H V l P S J s M C I g L z 4 8 R W 5 0 c n k g V H l w Z T 0 i R m l s b E V y c m 9 y Q 2 9 k Z S I g V m F s d W U 9 I n N V b m t u b 3 d u I i A v P j x F b n R y e S B U e X B l P S J G a W x s T G F z d F V w Z G F 0 Z W Q i I F Z h b H V l P S J k M j A y M i 0 w M y 0 y M 1 Q x O T o y O D o 1 N S 4 5 M z g x M z c y W i I g L z 4 8 R W 5 0 c n k g V H l w Z T 0 i R m l s b F N 0 Y X R 1 c y I g V m F s d W U 9 I n N D b 2 1 w b G V 0 Z S I g L z 4 8 L 1 N 0 Y W J s Z U V u d H J p Z X M + P C 9 J d G V t P j x J d G V t P j x J d G V t T G 9 j Y X R p b 2 4 + P E l 0 Z W 1 U e X B l P k Z v c m 1 1 b G E 8 L 0 l 0 Z W 1 U e X B l P j x J d G V t U G F 0 a D 5 T Z W N 0 a W 9 u M S 9 U c m F u c 2 Z v c m 0 l M j B T Y W 1 w b G U l M j B G a W x l J T I w K D I p L 1 N v d X J j Z T w v S X R l b V B h d G g + P C 9 J d G V t T G 9 j Y X R p b 2 4 + P F N 0 Y W J s Z U V u d H J p Z X M g L z 4 8 L 0 l 0 Z W 0 + P E l 0 Z W 0 + P E l 0 Z W 1 M b 2 N h d G l v b j 4 8 S X R l b V R 5 c G U + R m 9 y b X V s Y T w v S X R l b V R 5 c G U + P E l 0 Z W 1 Q Y X R o P l N l Y 3 R p b 2 4 x L 1 R y Y W 5 z Z m 9 y b S U y M F N h b X B s Z S U y M E Z p b G U l M j A o M i k v Q k Q l M j B h Y 3 R p d m l k Y W R l c 1 9 T a G V l d D w v S X R l b V B h d G g + P C 9 J d G V t T G 9 j Y X R p b 2 4 + P F N 0 Y W J s Z U V u d H J p Z X M g L z 4 8 L 0 l 0 Z W 0 + P E l 0 Z W 0 + P E l 0 Z W 1 M b 2 N h d G l v b j 4 8 S X R l b V R 5 c G U + R m 9 y b X V s Y T w v S X R l b V R 5 c G U + P E l 0 Z W 1 Q Y X R o P l N l Y 3 R p b 2 4 x L 1 R y Y W 5 z Z m 9 y b S U y M E Z p b G U l M j A o M i k 8 L 0 l 0 Z W 1 Q Y X R o P j w v S X R l b U x v Y 2 F 0 a W 9 u P j x T d G F i b G V F b n R y a W V z P j x F b n R y e S B U e X B l P S J M b 2 F k V G 9 S Z X B v c n R E a X N h Y m x l Z C I g V m F s d W U 9 I m w x I i A v P j x F b n R y e S B U e X B l P S J R d W V y e U d y b 3 V w S U Q i I F Z h b H V l P S J z M G Y 4 O W E z O D g t M D Q x N C 0 0 N D k 4 L T l h M m Q t N 2 N m N 2 E z Z j U 4 Z T k 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j N U M T k 6 M j g 6 N T U u O T U x M T E 2 M l o i I C 8 + P E V u d H J 5 I F R 5 c G U 9 I k Z p b G x T d G F 0 d X M i I F Z h b H V l P S J z Q 2 9 t c G x l d G U i I C 8 + P C 9 T d G F i b G V F b n R y a W V z P j w v S X R l b T 4 8 S X R l b T 4 8 S X R l b U x v Y 2 F 0 a W 9 u P j x J d G V t V H l w Z T 5 G b 3 J t d W x h P C 9 J d G V t V H l w Z T 4 8 S X R l b V B h d G g + U 2 V j d G l v b j E v V H J h b n N m b 3 J t J T I w R m l s Z S U y M C g y K S 9 T b 3 V y Y 2 U 8 L 0 l 0 Z W 1 Q Y X R o P j w v S X R l b U x v Y 2 F 0 a W 9 u P j x T d G F i b G V F b n R y a W V z I C 8 + P C 9 J d G V t P j x J d G V t P j x J d G V t T G 9 j Y X R p b 2 4 + P E l 0 Z W 1 U e X B l P k Z v c m 1 1 b G E 8 L 0 l 0 Z W 1 U e X B l P j x J d G V t U G F 0 a D 5 T Z W N 0 a W 9 u M S 9 S Z X B v c n R l J T I w Q 2 9 u c 2 9 s a W R h Y 2 k l Q z M l Q j N u J T I w M j A y M i 9 G a W x 0 Z X J l Z C U y M F J v d 3 M 8 L 0 l 0 Z W 1 Q Y X R o P j w v S X R l b U x v Y 2 F 0 a W 9 u P j x T d G F i b G V F b n R y a W V z I C 8 + P C 9 J d G V t P j x J d G V t P j x J d G V t T G 9 j Y X R p b 2 4 + P E l 0 Z W 1 U e X B l P k Z v c m 1 1 b G E 8 L 0 l 0 Z W 1 U e X B l P j x J d G V t U G F 0 a D 5 T Z W N 0 a W 9 u M S 9 Q Y X J h b W V 0 Z X I z P C 9 J d G V t U G F 0 a D 4 8 L 0 l 0 Z W 1 M b 2 N h d G l v b j 4 8 U 3 R h Y m x l R W 5 0 c m l l c z 4 8 R W 5 0 c n k g V H l w Z T 0 i S X N Q c m l 2 Y X R l I i B W Y W x 1 Z T 0 i b D A i I C 8 + P E V u d H J 5 I F R 5 c G U 9 I k x v Y W R U b 1 J l c G 9 y d E R p c 2 F i b G V k I i B W Y W x 1 Z T 0 i b D E i I C 8 + P E V u d H J 5 I F R 5 c G U 9 I l F 1 Z X J 5 R 3 J v d X B J R C I g V m F s d W U 9 I n N h Y j Z h O G F i O S 1 k N j c 2 L T R h N z k t Y W E z O C 0 5 Y T N h M j Y 3 M 2 Z k N T I 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z L T I z V D E 5 O j I 4 O j U 1 L j k 1 N j A w M D B 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J p b m F y e S I g L z 4 8 R W 5 0 c n k g V H l w Z T 0 i Q n V m Z m V y T m V 4 d F J l Z n J l c 2 g i I F Z h b H V l P S J s M S I g L z 4 8 R W 5 0 c n k g V H l w Z T 0 i R m l s b G V k Q 2 9 t c G x l d G V S Z X N 1 b H R U b 1 d v c m t z a G V l d C I g V m F s d W U 9 I m w w I i A v P j x F b n R y e S B U e X B l P S J G a W x s R X J y b 3 J D b 2 R l I i B W Y W x 1 Z T 0 i c 1 V u a 2 5 v d 2 4 i I C 8 + P E V u d H J 5 I F R 5 c G U 9 I k Z p b G x M Y X N 0 V X B k Y X R l Z C I g V m F s d W U 9 I m Q y M D I y L T A z L T I z V D E 5 O j I 4 O j U 1 L j k 4 N T E w M j V a 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m V w b 3 J 0 Z S B D b 2 5 z b 2 x p Z G F j a c O z b i A y M D I y L 0 N o Y W 5 n Z W Q g V H l w Z S 5 7 Q 2 9 s d W 1 u M S w x f S Z x d W 9 0 O y w m c X V v d D t T Z W N 0 a W 9 u M S 9 S Z X B v c n R l I E N v b n N v b G l k Y W N p w 7 N u I D I w M j I v Q 2 h h b m d l Z C B U e X B l L n t D b 2 x 1 b W 4 y L D J 9 J n F 1 b 3 Q 7 L C Z x d W 9 0 O 1 N l Y 3 R p b 2 4 x L 1 J l c G 9 y d G U g Q 2 9 u c 2 9 s a W R h Y 2 n D s 2 4 g M j A y M i 9 D a G F u Z 2 V k I F R 5 c G U u e 0 N v b H V t b j M s M 3 0 m c X V v d D s s J n F 1 b 3 Q 7 U 2 V j d G l v b j E v U m V w b 3 J 0 Z S B D b 2 5 z b 2 x p Z G F j a c O z b i A y M D I y L 0 N o Y W 5 n Z W Q g V H l w Z T E x L n t B Y 3 R p d m l k Y W Q g M S w z f S Z x d W 9 0 O y w m c X V v d D t T Z W N 0 a W 9 u M S 9 S Z X B v c n R l I E N v b n N v b G l k Y W N p w 7 N u I D I w M j I v Q 2 h h b m d l Z C B U e X B l M T E u e 0 F j d G l 2 a W R h Z C A y L D R 9 J n F 1 b 3 Q 7 L C Z x d W 9 0 O 1 N l Y 3 R p b 2 4 x L 1 J l c G 9 y d G U g Q 2 9 u c 2 9 s a W R h Y 2 n D s 2 4 g M j A y M i 9 D a G F u Z 2 V k I F R 5 c G U x M S 5 7 Q W N 0 a X Z p Z G F k I D M s N X 0 m c X V v d D s s J n F 1 b 3 Q 7 U 2 V j d G l v b j E v U m V w b 3 J 0 Z S B D b 2 5 z b 2 x p Z G F j a c O z b i A y M D I y L 0 N o Y W 5 n Z W Q g V H l w Z T E x L n t B Y 3 R p d m l k Y W Q g N C w 2 f S Z x d W 9 0 O y w m c X V v d D t T Z W N 0 a W 9 u M S 9 S Z X B v c n R l I E N v b n N v b G l k Y W N p w 7 N u I D I w M j I v Q 2 h h b m d l Z C B U e X B l M T E u e 0 F j d G l 2 a W R h Z C A 1 L D d 9 J n F 1 b 3 Q 7 L C Z x d W 9 0 O 1 N l Y 3 R p b 2 4 x L 1 J l c G 9 y d G U g Q 2 9 u c 2 9 s a W R h Y 2 n D s 2 4 g M j A y M i 9 D a G F u Z 2 V k I F R 5 c G U x M S 5 7 Q W N 0 a X Z p Z G F k I D Y s O H 0 m c X V v d D s s J n F 1 b 3 Q 7 U 2 V j d G l v b j E v U m V w b 3 J 0 Z S B D b 2 5 z b 2 x p Z G F j a c O z b i A y M D I y L 0 N o Y W 5 n Z W Q g V H l w Z T E x L n t B Y 3 R p d m l k Y W Q g N y w 5 f S Z x d W 9 0 O y w m c X V v d D t T Z W N 0 a W 9 u M S 9 S Z X B v c n R l I E N v b n N v b G l k Y W N p w 7 N u I D I w M j I v Q 2 h h b m d l Z C B U e X B l M T E u e 0 F j d G l 2 a W R h Z C A 4 L D E w f S Z x d W 9 0 O y w m c X V v d D t T Z W N 0 a W 9 u M S 9 S Z X B v c n R l I E N v b n N v b G l k Y W N p w 7 N u I D I w M j I v Q 2 h h b m d l Z C B U e X B l M T E u e 0 F j d G l 2 a W R h Z C A 5 L D E x f S Z x d W 9 0 O y w m c X V v d D t T Z W N 0 a W 9 u M S 9 S Z X B v c n R l I E N v b n N v b G l k Y W N p w 7 N u I D I w M j I v Q 2 h h b m d l Z C B U e X B l M T E u e 0 F j d G l 2 a W R h Z C A x M C w x M n 0 m c X V v d D t d L C Z x d W 9 0 O 0 N v b H V t b k N v d W 5 0 J n F 1 b 3 Q 7 O j E z L C Z x d W 9 0 O 0 t l e U N v b H V t b k 5 h b W V z J n F 1 b 3 Q 7 O l t d L C Z x d W 9 0 O 0 N v b H V t b k l k Z W 5 0 a X R p Z X M m c X V v d D s 6 W y Z x d W 9 0 O 1 N l Y 3 R p b 2 4 x L 1 J l c G 9 y d G U g Q 2 9 u c 2 9 s a W R h Y 2 n D s 2 4 g M j A y M i 9 D a G F u Z 2 V k I F R 5 c G U u e 0 N v b H V t b j E s M X 0 m c X V v d D s s J n F 1 b 3 Q 7 U 2 V j d G l v b j E v U m V w b 3 J 0 Z S B D b 2 5 z b 2 x p Z G F j a c O z b i A y M D I y L 0 N o Y W 5 n Z W Q g V H l w Z S 5 7 Q 2 9 s d W 1 u M i w y f S Z x d W 9 0 O y w m c X V v d D t T Z W N 0 a W 9 u M S 9 S Z X B v c n R l I E N v b n N v b G l k Y W N p w 7 N u I D I w M j I v Q 2 h h b m d l Z C B U e X B l L n t D b 2 x 1 b W 4 z L D N 9 J n F 1 b 3 Q 7 L C Z x d W 9 0 O 1 N l Y 3 R p b 2 4 x L 1 J l c G 9 y d G U g Q 2 9 u c 2 9 s a W R h Y 2 n D s 2 4 g M j A y M i 9 D a G F u Z 2 V k I F R 5 c G U x M S 5 7 Q W N 0 a X Z p Z G F k I D E s M 3 0 m c X V v d D s s J n F 1 b 3 Q 7 U 2 V j d G l v b j E v U m V w b 3 J 0 Z S B D b 2 5 z b 2 x p Z G F j a c O z b i A y M D I y L 0 N o Y W 5 n Z W Q g V H l w Z T E x L n t B Y 3 R p d m l k Y W Q g M i w 0 f S Z x d W 9 0 O y w m c X V v d D t T Z W N 0 a W 9 u M S 9 S Z X B v c n R l I E N v b n N v b G l k Y W N p w 7 N u I D I w M j I v Q 2 h h b m d l Z C B U e X B l M T E u e 0 F j d G l 2 a W R h Z C A z L D V 9 J n F 1 b 3 Q 7 L C Z x d W 9 0 O 1 N l Y 3 R p b 2 4 x L 1 J l c G 9 y d G U g Q 2 9 u c 2 9 s a W R h Y 2 n D s 2 4 g M j A y M i 9 D a G F u Z 2 V k I F R 5 c G U x M S 5 7 Q W N 0 a X Z p Z G F k I D Q s N n 0 m c X V v d D s s J n F 1 b 3 Q 7 U 2 V j d G l v b j E v U m V w b 3 J 0 Z S B D b 2 5 z b 2 x p Z G F j a c O z b i A y M D I y L 0 N o Y W 5 n Z W Q g V H l w Z T E x L n t B Y 3 R p d m l k Y W Q g N S w 3 f S Z x d W 9 0 O y w m c X V v d D t T Z W N 0 a W 9 u M S 9 S Z X B v c n R l I E N v b n N v b G l k Y W N p w 7 N u I D I w M j I v Q 2 h h b m d l Z C B U e X B l M T E u e 0 F j d G l 2 a W R h Z C A 2 L D h 9 J n F 1 b 3 Q 7 L C Z x d W 9 0 O 1 N l Y 3 R p b 2 4 x L 1 J l c G 9 y d G U g Q 2 9 u c 2 9 s a W R h Y 2 n D s 2 4 g M j A y M i 9 D a G F u Z 2 V k I F R 5 c G U x M S 5 7 Q W N 0 a X Z p Z G F k I D c s O X 0 m c X V v d D s s J n F 1 b 3 Q 7 U 2 V j d G l v b j E v U m V w b 3 J 0 Z S B D b 2 5 z b 2 x p Z G F j a c O z b i A y M D I y L 0 N o Y W 5 n Z W Q g V H l w Z T E x L n t B Y 3 R p d m l k Y W Q g O C w x M H 0 m c X V v d D s s J n F 1 b 3 Q 7 U 2 V j d G l v b j E v U m V w b 3 J 0 Z S B D b 2 5 z b 2 x p Z G F j a c O z b i A y M D I y L 0 N o Y W 5 n Z W Q g V H l w Z T E x L n t B Y 3 R p d m l k Y W Q g O S w x M X 0 m c X V v d D s s J n F 1 b 3 Q 7 U 2 V j d G l v b j E v U m V w b 3 J 0 Z S B D b 2 5 z b 2 x p Z G F j a c O z b i A y M D I y L 0 N o Y W 5 n Z W Q g V H l w Z T E x L n t B Y 3 R p d m l k Y W Q g M T A s M T J 9 J n F 1 b 3 Q 7 X S w m c X V v d D t S Z W x h d G l v b n N o a X B J b m Z v J n F 1 b 3 Q 7 O l t d f S I g L z 4 8 R W 5 0 c n k g V H l w Z T 0 i Q W R k Z W R U b 0 R h d G F N b 2 R l b C I g V m F s d W U 9 I m w w I i A v P j x F b n R y e S B U e X B l P S J M b 2 F k Z W R U b 0 F u Y W x 5 c 2 l z U 2 V y d m l j Z X M i I F Z h b H V l P S J s M C I g L z 4 8 R W 5 0 c n k g V H l w Z T 0 i T G 9 h Z F R v U m V w b 3 J 0 R G l z Y W J s Z W Q i I F Z h b H V l P S J s M S I g L z 4 8 R W 5 0 c n k g V H l w Z T 0 i U X V l c n l H c m 9 1 c E l E I i B W Y W x 1 Z T 0 i c 2 F i N m E 4 Y W I 5 L W Q 2 N z Y t N G E 3 O S 1 h Y T M 4 L T l h M 2 E y N j c z Z m Q 1 M i I g L z 4 8 L 1 N 0 Y W J s Z U V u d H J p Z X M + P C 9 J d G V t P j x J d G V t P j x J d G V t T G 9 j Y X R p b 2 4 + P E l 0 Z W 1 U e X B l P k Z v c m 1 1 b G E 8 L 0 l 0 Z W 1 U e X B l P j x J d G V t U G F 0 a D 5 T Z W N 0 a W 9 u M S 9 T Y W 1 w b G U l M j B G a W x l J T I w K D M p L 1 N v d X J j Z T w v S X R l b V B h d G g + P C 9 J d G V t T G 9 j Y X R p b 2 4 + P F N 0 Y W J s Z U V u d H J p Z X M g L z 4 8 L 0 l 0 Z W 0 + P E l 0 Z W 0 + P E l 0 Z W 1 M b 2 N h d G l v b j 4 8 S X R l b V R 5 c G U + R m 9 y b X V s Y T w v S X R l b V R 5 c G U + P E l 0 Z W 1 Q Y X R o P l N l Y 3 R p b 2 4 x L 1 N h b X B s Z S U y M E Z p b G U l M j A o M y k v R m l s d G V y Z W Q l M j B S b 3 d z P C 9 J d G V t U G F 0 a D 4 8 L 0 l 0 Z W 1 M b 2 N h d G l v b j 4 8 U 3 R h Y m x l R W 5 0 c m l l c y A v P j w v S X R l b T 4 8 S X R l b T 4 8 S X R l b U x v Y 2 F 0 a W 9 u P j x J d G V t V H l w Z T 5 G b 3 J t d W x h P C 9 J d G V t V H l w Z T 4 8 S X R l b V B h d G g + U 2 V j d G l v b j E v U 2 F t c G x l J T I w R m l s Z S U y M C g z K S 9 O Y X Z p Z 2 F 0 a W 9 u M T w v S X R l b V B h d G g + P C 9 J d G V t T G 9 j Y X R p b 2 4 + P F N 0 Y W J s Z U V u d H J p Z X M g L z 4 8 L 0 l 0 Z W 0 + P E l 0 Z W 0 + P E l 0 Z W 1 M b 2 N h d G l v b j 4 8 S X R l b V R 5 c G U + R m 9 y b X V s Y T w v S X R l b V R 5 c G U + P E l 0 Z W 1 Q Y X R o P l N l Y 3 R p b 2 4 x L 1 R y Y W 5 z Z m 9 y b S U y M F N h b X B s Z S U y M E Z p b G U l M j A o M y k 8 L 0 l 0 Z W 1 Q Y X R o P j w v S X R l b U x v Y 2 F 0 a W 9 u P j x T d G F i b G V F b n R y a W V z P j x F b n R y e S B U e X B l P S J J c 1 B y a X Z h d G U i I F Z h b H V l P S J s M C I g L z 4 8 R W 5 0 c n k g V H l w Z T 0 i T G 9 h Z F R v U m V w b 3 J 0 R G l z Y W J s Z W Q i I F Z h b H V l P S J s M S I g L z 4 8 R W 5 0 c n k g V H l w Z T 0 i U X V l c n l H c m 9 1 c E l E I i B W Y W x 1 Z T 0 i c z Q w Z D J h M W I 5 L T k 1 Z T Y t N G M 3 O C 1 h Z G Y w L T U 1 N D V i O W E w O D E 0 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Z p b G x l Z E N v b X B s Z X R l U m V z d W x 0 V G 9 X b 3 J r c 2 h l Z X Q i I F Z h b H V l P S J s M C I g L z 4 8 R W 5 0 c n k g V H l w Z T 0 i Q W R k Z W R U b 0 R h d G F N b 2 R l b C I g V m F s d W U 9 I m w w I i A v P j x F b n R y e S B U e X B l P S J G a W x s R X J y b 3 J D b 2 R l I i B W Y W x 1 Z T 0 i c 1 V u a 2 5 v d 2 4 i I C 8 + P E V u d H J 5 I F R 5 c G U 9 I k Z p b G x M Y X N 0 V X B k Y X R l Z C I g V m F s d W U 9 I m Q y M D I y L T A z L T I z V D E 5 O j I 4 O j U 1 L j k 3 O T A z M j l a I i A v P j x F b n R y e S B U e X B l P S J G a W x s U 3 R h d H V z I i B W Y W x 1 Z T 0 i c 0 N v b X B s Z X R l I i A v P j w v U 3 R h Y m x l R W 5 0 c m l l c z 4 8 L 0 l 0 Z W 0 + P E l 0 Z W 0 + P E l 0 Z W 1 M b 2 N h d G l v b j 4 8 S X R l b V R 5 c G U + R m 9 y b X V s Y T w v S X R l b V R 5 c G U + P E l 0 Z W 1 Q Y X R o P l N l Y 3 R p b 2 4 x L 1 R y Y W 5 z Z m 9 y b S U y M F N h b X B s Z S U y M E Z p b G U l M j A o M y k v U 2 9 1 c m N l P C 9 J d G V t U G F 0 a D 4 8 L 0 l 0 Z W 1 M b 2 N h d G l v b j 4 8 U 3 R h Y m x l R W 5 0 c m l l c y A v P j w v S X R l b T 4 8 S X R l b T 4 8 S X R l b U x v Y 2 F 0 a W 9 u P j x J d G V t V H l w Z T 5 G b 3 J t d W x h P C 9 J d G V t V H l w Z T 4 8 S X R l b V B h d G g + U 2 V j d G l v b j E v V H J h b n N m b 3 J t J T I w U 2 F t c G x l J T I w R m l s Z S U y M C g z K S 9 C R C U y M G F j d G l 2 a W R h Z G V z X 1 N o Z W V 0 P C 9 J d G V t U G F 0 a D 4 8 L 0 l 0 Z W 1 M b 2 N h d G l v b j 4 8 U 3 R h Y m x l R W 5 0 c m l l c y A v P j w v S X R l b T 4 8 S X R l b T 4 8 S X R l b U x v Y 2 F 0 a W 9 u P j x J d G V t V H l w Z T 5 G b 3 J t d W x h P C 9 J d G V t V H l w Z T 4 8 S X R l b V B h d G g + U 2 V j d G l v b j E v V H J h b n N m b 3 J t J T I w R m l s Z S U y M C g z K T w v S X R l b V B h d G g + P C 9 J d G V t T G 9 j Y X R p b 2 4 + P F N 0 Y W J s Z U V u d H J p Z X M + P E V u d H J 5 I F R 5 c G U 9 I k x v Y W R U b 1 J l c G 9 y d E R p c 2 F i b G V k I i B W Y W x 1 Z T 0 i b D E i I C 8 + P E V u d H J 5 I F R 5 c G U 9 I l F 1 Z X J 5 R 3 J v d X B J R C I g V m F s d W U 9 I n N h Y j Z h O G F i O S 1 k N j c 2 L T R h N z k t Y W E z O C 0 5 Y T N h M j Y 3 M 2 Z k N T 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y 0 y M 1 Q x O T o y O D o 1 N S 4 5 O T E 3 N D c 3 W i I g L z 4 8 R W 5 0 c n k g V H l w Z T 0 i R m l s b F N 0 Y X R 1 c y I g V m F s d W U 9 I n N D b 2 1 w b G V 0 Z S I g L z 4 8 L 1 N 0 Y W J s Z U V u d H J p Z X M + P C 9 J d G V t P j x J d G V t P j x J d G V t T G 9 j Y X R p b 2 4 + P E l 0 Z W 1 U e X B l P k Z v c m 1 1 b G E 8 L 0 l 0 Z W 1 U e X B l P j x J d G V t U G F 0 a D 5 T Z W N 0 a W 9 u M S 9 U c m F u c 2 Z v c m 0 l M j B G a W x l J T I w K D M p L 1 N v d X J j Z T w v S X R l b V B h d G g + P C 9 J d G V t T G 9 j Y X R p b 2 4 + P F N 0 Y W J s Z U V u d H J p Z X M g L z 4 8 L 0 l 0 Z W 0 + P E l 0 Z W 0 + P E l 0 Z W 1 M b 2 N h d G l v b j 4 8 S X R l b V R 5 c G U + R m 9 y b X V s Y T w v S X R l b V R 5 c G U + P E l 0 Z W 1 Q Y X R o P l N l Y 3 R p b 2 4 x L 1 J l c G 9 y d G U l M j B D b 2 5 z b 2 x p Z G F j a S V D M y V C M 2 4 l M j A y M D I y L 0 Z p b H R l c m V k J T I w S G l k Z G V u J T I w R m l s Z X M x P C 9 J d G V t U G F 0 a D 4 8 L 0 l 0 Z W 1 M b 2 N h d G l v b j 4 8 U 3 R h Y m x l R W 5 0 c m l l c y A v P j w v S X R l b T 4 8 S X R l b T 4 8 S X R l b U x v Y 2 F 0 a W 9 u P j x J d G V t V H l w Z T 5 G b 3 J t d W x h P C 9 J d G V t V H l w Z T 4 8 S X R l b V B h d G g + U 2 V j d G l v b j E v U m V w b 3 J 0 Z S U y M E N v b n N v b G l k Y W N p J U M z J U I z b i U y M D I w M j I v S W 5 2 b 2 t l J T I w Q 3 V z d G 9 t J T I w R n V u Y 3 R p b 2 4 x P C 9 J d G V t U G F 0 a D 4 8 L 0 l 0 Z W 1 M b 2 N h d G l v b j 4 8 U 3 R h Y m x l R W 5 0 c m l l c y A v P j w v S X R l b T 4 8 S X R l b T 4 8 S X R l b U x v Y 2 F 0 a W 9 u P j x J d G V t V H l w Z T 5 G b 3 J t d W x h P C 9 J d G V t V H l w Z T 4 8 S X R l b V B h d G g + U 2 V j d G l v b j E v U m V w b 3 J 0 Z S U y M E N v b n N v b G l k Y W N p J U M z J U I z b i U y M D I w M j I v U m V u Y W 1 l Z C U y M E N v b H V t b n M x P C 9 J d G V t U G F 0 a D 4 8 L 0 l 0 Z W 1 M b 2 N h d G l v b j 4 8 U 3 R h Y m x l R W 5 0 c m l l c y A v P j w v S X R l b T 4 8 S X R l b T 4 8 S X R l b U x v Y 2 F 0 a W 9 u P j x J d G V t V H l w Z T 5 G b 3 J t d W x h P C 9 J d G V t V H l w Z T 4 8 S X R l b V B h d G g + U 2 V j d G l v b j E v U m V w b 3 J 0 Z S U y M E N v b n N v b G l k Y W N p J U M z J U I z b i U y M D I w M j I v U m V t b 3 Z l Z C U y M E 9 0 a G V y J T I w Q 2 9 s d W 1 u c z E 8 L 0 l 0 Z W 1 Q Y X R o P j w v S X R l b U x v Y 2 F 0 a W 9 u P j x T d G F i b G V F b n R y a W V z I C 8 + P C 9 J d G V t P j x J d G V t P j x J d G V t T G 9 j Y X R p b 2 4 + P E l 0 Z W 1 U e X B l P k Z v c m 1 1 b G E 8 L 0 l 0 Z W 1 U e X B l P j x J d G V t U G F 0 a D 5 T Z W N 0 a W 9 u M S 9 S Z X B v c n R l J T I w Q 2 9 u c 2 9 s a W R h Y 2 k l Q z M l Q j N u J T I w M j A y M i 9 F e H B h b m R l Z C U y M F R h Y m x l J T I w Q 2 9 s d W 1 u M T w v S X R l b V B h d G g + P C 9 J d G V t T G 9 j Y X R p b 2 4 + P F N 0 Y W J s Z U V u d H J p Z X M g L z 4 8 L 0 l 0 Z W 0 + P E l 0 Z W 0 + P E l 0 Z W 1 M b 2 N h d G l v b j 4 8 S X R l b V R 5 c G U + R m 9 y b X V s Y T w v S X R l b V R 5 c G U + P E l 0 Z W 1 Q Y X R o P l N l Y 3 R p b 2 4 x L 1 J l c G 9 y d G U l M j B D b 2 5 z b 2 x p Z G F j a S V D M y V C M 2 4 l M j A y M D I y L 0 N o Y W 5 n Z W Q l M j B U e X B l P C 9 J d G V t U G F 0 a D 4 8 L 0 l 0 Z W 1 M b 2 N h d G l v b j 4 8 U 3 R h Y m x l R W 5 0 c m l l c y A v P j w v S X R l b T 4 8 S X R l b T 4 8 S X R l b U x v Y 2 F 0 a W 9 u P j x J d G V t V H l w Z T 5 G b 3 J t d W x h P C 9 J d G V t V H l w Z T 4 8 S X R l b V B h d G g + U 2 V j d G l v b j E v U m V w b 3 J 0 Z S U y M E N v b n N v b G l k Y W N p J U M z J U I z b i U y M D I w M j I v U H J v b W 9 0 Z W Q l M j B I Z W F k Z X J z P C 9 J d G V t U G F 0 a D 4 8 L 0 l 0 Z W 1 M b 2 N h d G l v b j 4 8 U 3 R h Y m x l R W 5 0 c m l l c y A v P j w v S X R l b T 4 8 S X R l b T 4 8 S X R l b U x v Y 2 F 0 a W 9 u P j x J d G V t V H l w Z T 5 G b 3 J t d W x h P C 9 J d G V t V H l w Z T 4 8 S X R l b V B h d G g + U 2 V j d G l v b j E v U m V w b 3 J 0 Z S U y M E N v b n N v b G l k Y W N p J U M z J U I z b i U y M D I w M j I v Q 2 h h b m d l Z C U y M F R 5 c G U x P C 9 J d G V t U G F 0 a D 4 8 L 0 l 0 Z W 1 M b 2 N h d G l v b j 4 8 U 3 R h Y m x l R W 5 0 c m l l c y A v P j w v S X R l b T 4 8 S X R l b T 4 8 S X R l b U x v Y 2 F 0 a W 9 u P j x J d G V t V H l w Z T 5 G b 3 J t d W x h P C 9 J d G V t V H l w Z T 4 8 S X R l b V B h d G g + U 2 V j d G l v b j E v U m V w b 3 J 0 Z S U y M E N v b n N v b G l k Y W N p J U M z J U I z b i U y M D I w M j I v R G V t b 3 R l Z C U y M E h l Y W R l c n M 8 L 0 l 0 Z W 1 Q Y X R o P j w v S X R l b U x v Y 2 F 0 a W 9 u P j x T d G F i b G V F b n R y a W V z I C 8 + P C 9 J d G V t P j x J d G V t P j x J d G V t T G 9 j Y X R p b 2 4 + P E l 0 Z W 1 U e X B l P k Z v c m 1 1 b G E 8 L 0 l 0 Z W 1 U e X B l P j x J d G V t U G F 0 a D 5 T Z W N 0 a W 9 u M S 9 S Z X B v c n R l J T I w Q 2 9 u c 2 9 s a W R h Y 2 k l Q z M l Q j N u J T I w M j A y M i 9 D a G F u Z 2 V k J T I w V H l w Z T I 8 L 0 l 0 Z W 1 Q Y X R o P j w v S X R l b U x v Y 2 F 0 a W 9 u P j x T d G F i b G V F b n R y a W V z I C 8 + P C 9 J d G V t P j x J d G V t P j x J d G V t T G 9 j Y X R p b 2 4 + P E l 0 Z W 1 U e X B l P k Z v c m 1 1 b G E 8 L 0 l 0 Z W 1 U e X B l P j x J d G V t U G F 0 a D 5 T Z W N 0 a W 9 u M S 9 S Z X B v c n R l J T I w Q 2 9 u c 2 9 s a W R h Y 2 k l Q z M l Q j N u J T I w M j A y M i 9 Q c m 9 t b 3 R l Z C U y M E h l Y W R l c n M x P C 9 J d G V t U G F 0 a D 4 8 L 0 l 0 Z W 1 M b 2 N h d G l v b j 4 8 U 3 R h Y m x l R W 5 0 c m l l c y A v P j w v S X R l b T 4 8 S X R l b T 4 8 S X R l b U x v Y 2 F 0 a W 9 u P j x J d G V t V H l w Z T 5 G b 3 J t d W x h P C 9 J d G V t V H l w Z T 4 8 S X R l b V B h d G g + U 2 V j d G l v b j E v U m V w b 3 J 0 Z S U y M E N v b n N v b G l k Y W N p J U M z J U I z b i U y M D I w M j I v Q 2 h h b m d l Z C U y M F R 5 c G U z P C 9 J d G V t U G F 0 a D 4 8 L 0 l 0 Z W 1 M b 2 N h d G l v b j 4 8 U 3 R h Y m x l R W 5 0 c m l l c y A v P j w v S X R l b T 4 8 S X R l b T 4 8 S X R l b U x v Y 2 F 0 a W 9 u P j x J d G V t V H l w Z T 5 G b 3 J t d W x h P C 9 J d G V t V H l w Z T 4 8 S X R l b V B h d G g + U 2 V j d G l v b j E v U m V w b 3 J 0 Z S U y M E N v b n N v b G l k Y W N p J U M z J U I z b i U y M D I w M j I v U m V t b 3 Z l Z C U y M E N v b H V t b n M 8 L 0 l 0 Z W 1 Q Y X R o P j w v S X R l b U x v Y 2 F 0 a W 9 u P j x T d G F i b G V F b n R y a W V z I C 8 + P C 9 J d G V t P j x J d G V t P j x J d G V t T G 9 j Y X R p b 2 4 + P E l 0 Z W 1 U e X B l P k Z v c m 1 1 b G E 8 L 0 l 0 Z W 1 U e X B l P j x J d G V t U G F 0 a D 5 T Z W N 0 a W 9 u M S 9 S Z X B v c n R l J T I w Q 2 9 u c 2 9 s a W R h Y 2 k l Q z M l Q j N u J T I w M j A y M i 9 G a W x 0 Z X J l Z C U y M F J v d 3 M x P C 9 J d G V t U G F 0 a D 4 8 L 0 l 0 Z W 1 M b 2 N h d G l v b j 4 8 U 3 R h Y m x l R W 5 0 c m l l c y A v P j w v S X R l b T 4 8 S X R l b T 4 8 S X R l b U x v Y 2 F 0 a W 9 u P j x J d G V t V H l w Z T 5 G b 3 J t d W x h P C 9 J d G V t V H l w Z T 4 8 S X R l b V B h d G g + U 2 V j d G l v b j E v U m V w b 3 J 0 Z S U y M E N v b n N v b G l k Y W N p J U M z J U I z b i U y M D I w M j I l M j A t J T I w Q 2 9 w e T w v S X R l b V B h d G g + P C 9 J d G V t T G 9 j Y X R p b 2 4 + P F N 0 Y W J s Z U V u d H J p Z X M + P E V u d H J 5 I F R 5 c G U 9 I k l z U H J p d m F 0 Z S I g V m F s d W U 9 I m w w 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S Z X B v c n R l X 0 N v b n N v b G l k Y W N p w 7 N u X z I w M j J f X 1 9 D b 3 B 5 I i A v P j x F b n R y e S B U e X B l P S J G a W x s Z W R D b 2 1 w b G V 0 Z V J l c 3 V s d F R v V 2 9 y a 3 N o Z W V 0 I i B W Y W x 1 Z T 0 i b D E i I C 8 + P E V u d H J 5 I F R 5 c G U 9 I l F 1 Z X J 5 S U Q i I F Z h b H V l P S J z N z E 1 M D g 0 N j M t O W U w N y 0 0 Z T g 1 L T l h M T Y t N D V j Y z g z Y W M 1 M z l i I i A v P j x F b n R y e S B U e X B l P S J G a W x s V G 9 E Y X R h T W 9 k Z W x F b m F i b G V k I i B W Y W x 1 Z T 0 i b D A i I C 8 + P E V u d H J 5 I F R 5 c G U 9 I k Z p b G x P Y m p l Y 3 R U e X B l I i B W Y W x 1 Z T 0 i c 1 R h Y m x l I i A v P j x F b n R y e S B U e X B l P S J G a W x s R X J y b 3 J D b 3 V u d C I g V m F s d W U 9 I m w w I i A v P j x F b n R y e S B U e X B l P S J G a W x s T G F z d F V w Z G F 0 Z W Q i I F Z h b H V l P S J k M j A y M i 0 w N i 0 y M l Q x N z o y M j o 0 O S 4 z O D Y z N T g w W i I g L z 4 8 R W 5 0 c n k g V H l w Z T 0 i R m l s b E N v b H V t b l R 5 c G V z I i B W Y W x 1 Z T 0 i c 0 J n W U d C Z 1 l H Q X d N S k J 3 W U d D U W t B Q 1 F Z S k J n a 0 d D U V l K Q m d r R 0 N R W U p C Z 2 t H Q 1 F Z S k J n W U d C d 1 l H Q m d Z Q U J n Q U R B Q U 1 B Q m d B R 0 F B Q U F B Q V l I Q m d j P S I g L z 4 8 R W 5 0 c n k g V H l w Z T 0 i R m l s b E V y c m 9 y Q 2 9 k Z S I g V m F s d W U 9 I n N V b m t u b 3 d u I i A v P j x F b n R y e S B U e X B l P S J G a W x s Q 2 9 1 b n Q i I F Z h b H V l P S J s M j U y I i A v P j x F b n R y e S B U e X B l P S J G a W x s Q 2 9 s d W 1 u T m F t Z X M i I F Z h b H V l P S J z W y Z x d W 9 0 O 1 N v d X J j Z S 5 O Y W 1 l J n F 1 b 3 Q 7 L C Z x d W 9 0 O 0 5 v b W J y Z S B D b 2 9 y Z G l u Y W R v c m E m c X V v d D s s J n F 1 b 3 Q 7 T m 9 t Y n J l I G 1 l b n R v c i Z x d W 9 0 O y w m c X V v d D t E Z X B h c n R h b W V u d G 8 g S U U m c X V v d D s s J n F 1 b 3 Q 7 T X V u a W N p c G l v I E l F J n F 1 b 3 Q 7 L C Z x d W 9 0 O 0 5 v b W J y Z S B J b n N 0 a X R 1 Y 2 n D s 2 4 g R W R 1 Y 2 F 0 a X Z h J n F 1 b 3 Q 7 L C Z x d W 9 0 O 0 P D s 2 R p Z 2 8 g R E F O R S B J R S Z x d W 9 0 O y w m c X V v d D t D w 7 N k a W d v I E N G S y B J R S Z x d W 9 0 O y w m c X V v d D t G Z W N o Y S B k Z S B s b G F t Y W R h I G l u a W N p Y W w m c X V v d D s s J n F 1 b 3 Q 7 S G 9 y Y S B w c m l t Z X J h I G x s Y W 1 h Z G E m c X V v d D s s J n F 1 b 3 Q 7 R X N 0 Y W R v I G x s Y W 1 h Z G E m c X V v d D s s J n F 1 b 3 Q 7 T 2 J z Z X J 2 Y W N p b 2 5 l c y B M b G F t Y W R h J n F 1 b 3 Q 7 L C Z x d W 9 0 O 0 Z l Y 2 h h I F Z p c 2 l 0 Y S B E w 6 1 h I D E m c X V v d D s s J n F 1 b 3 Q 7 R m V j a G E g V m l z a X R h I E T D r W E g M i Z x d W 9 0 O y w m c X V v d D t P Y n N l c n Z h Y 2 l v b m V z I E T D r W F z I G R l I F Z p c 2 l 0 Y S Z x d W 9 0 O y w m c X V v d D t G Z W N o Y S B S Z X U g S W 5 p Y 2 l h b C B E a X J l Y 3 R p d m 9 z J n F 1 b 3 Q 7 L C Z x d W 9 0 O 0 V z d G F k b y B S S U Q m c X V v d D s s J n F 1 b 3 Q 7 R W 5 j d W V z d G E g R G l y Z W N 0 a X Z v c y Z x d W 9 0 O y w m c X V v d D t F c 3 R h Z G 8 g R W 5 j d W V z d G E g R G l y Z W N 0 a X Z v c y Z x d W 9 0 O y w m c X V v d D t Q U F Q g U H J v Z 3 J h b W E g Y S B E a X J l Y 3 R p d m 9 z J n F 1 b 3 Q 7 L C Z x d W 9 0 O 0 V z d G F k b y B Q U F Q g U H J v Z 3 J h b W E g R G l y Z W N 0 a X Z v c y Z x d W 9 0 O y w m c X V v d D t Q U F Q g U H J v Z 3 J h b W E g R G 9 j Z W 5 0 Z X M m c X V v d D s s J n F 1 b 3 Q 7 R X N 0 Y W R v I F B Q V C B Q c m 9 n c m F t Y S B E b 2 N l b n R l c y Z x d W 9 0 O y w m c X V v d D t F b m N 1 Z X N 0 Y S B E b 2 N l b n R l c y Z x d W 9 0 O y w m c X V v d D t F c 3 R h Z G 8 g R W 5 j d W V z d G E g R G 9 j Z W 5 0 Z X M m c X V v d D s s J n F 1 b 3 Q 7 V G F s b G V y I F B D I E R v Y 2 V u d G V z J n F 1 b 3 Q 7 L C Z x d W 9 0 O 0 V z d G F k b y B U Y W x s Z X I g U E M g R G 9 j Z W 5 0 Z X M m c X V v d D s s J n F 1 b 3 Q 7 R W 5 j d W V z d G E g R X N 0 d W R p Y W 5 0 Z X M m c X V v d D s s J n F 1 b 3 Q 7 R X N 0 Y W R v I E V u Y 3 V l c 3 R h I E V z d H V k a W F u d G V z J n F 1 b 3 Q 7 L C Z x d W 9 0 O 0 l u d m V u d G F y a W 8 g S W 5 m c m F l c 3 R y d W N 0 d X J h I F R l Y 2 5 v b M O z Z 2 l j Y S Z x d W 9 0 O y w m c X V v d D t F c 3 R h Z G 8 g S W 5 m c m F l c 3 R y d W N 0 d X J h J n F 1 b 3 Q 7 L C Z x d W 9 0 O 0 V u d H J l d m l z d G E g T M O t Z G V y I G R l I M O B c m V h I E l u Z m 9 y b c O h d G l j Y S Z x d W 9 0 O y w m c X V v d D t F c 3 R h Z G 8 g R W 5 0 c m V 2 a X N 0 Y S B M w 6 1 k Z X I g w 4 F y Z W E g S W 5 m b 3 J t w 6 F 0 a W N h J n F 1 b 3 Q 7 L C Z x d W 9 0 O 0 9 i c 2 V y d m F j a c O z b i B k Z S B B d W x h J n F 1 b 3 Q 7 L C Z x d W 9 0 O 0 V z d G F k b y B P Y n M g Q X V s Y S Z x d W 9 0 O y w m c X V v d D t S Z W N v b G V j Y 2 n D s 2 4 g R G 9 j d W 1 l b n R h b C Z x d W 9 0 O y w m c X V v d D t F c 3 R h Z G 8 g U m V j b 2 x l Y 2 N p w 7 N u I E R v Y 3 V t Z W 5 0 Y W w m c X V v d D s s J n F 1 b 3 Q 7 R X N 0 Y W R v I E l u Z m 9 y b W U g R m l u Y W w g R T I 3 J n F 1 b 3 Q 7 L C Z x d W 9 0 O 0 x h c 3 Q g T W 9 k a W Z p Z W Q g Q n k m c X V v d D s s J n F 1 b 3 Q 7 T G F z d C B N b 2 R p Z m l l Z C Z x d W 9 0 O y w m c X V v d D t F b m x h Y 2 U g R H J p d m U g R X Z p Z G V u Y 2 l h c y B N S S Z x d W 9 0 O y w m c X V v d D s 0 L i B B Y 3 R h I G R l I H Z p c 2 l 0 Y S A x J n F 1 b 3 Q 7 L C Z x d W 9 0 O 1 Z v I E N v b 3 I u I D Q u I E F j d G E g V m l z a X R h I D E m c X V v d D s s J n F 1 b 3 Q 7 N C 4 x I F J l Z 2 l z d H J v I E Z v d G 9 n c s O h Z m l j b y Z x d W 9 0 O y w m c X V v d D t W b y B D b 2 9 y L i A 0 L j E g U m V n a X N 0 c m 8 g R m 9 0 b y Z x d W 9 0 O y w m c X V v d D s 1 L i B F b n R y Z X Z p c 3 R h I E z D r W R l c i Z x d W 9 0 O y w m c X V v d D t W b y B D b 2 9 y L i A 1 L i B F b n R y Z X Z p c 3 R h I E z D r W R l c i Z x d W 9 0 O y w m c X V v d D s 2 L i B O w r A g Q X B s a W N h Y 2 n D s 2 4 g Q 3 V l c 3 R p b 2 5 h c m l v I E V z d H V k a W F u d G V z J n F 1 b 3 Q 7 L C Z x d W 9 0 O 1 Z v I E N v b 3 I u I D Y u I E 7 C s C B B c G x p Y 2 F j a c O z b i B D d W V z d G l v b m F y a W 8 g R X N 0 d W R p Y W 5 0 Z X M m c X V v d D s s J n F 1 b 3 Q 7 O C 4 g T s K w I E F w b G l j Y W N p w 7 N u I E N 1 Z X N 0 a W 9 u Y X J p b y B E b 2 N l b n R l c y Z x d W 9 0 O y w m c X V v d D t W b y B D b 2 9 y L i A 4 L i B O w r A g Q X B s a W N h Y 2 n D s 2 4 g Q 3 V l c 3 R p b 2 5 h c m l v I E R v Y 2 V u d G V z J n F 1 b 3 Q 7 L C Z x d W 9 0 O z E x L i B B c G x p Y 2 F j a c O z b i B F b m N 1 Z X N 0 Y S B E a X J l Y 3 R p d m 9 z J n F 1 b 3 Q 7 L C Z x d W 9 0 O 1 Z v I E N v b 3 I u I D E x L i B B c G x p Y 2 F j a c O z b i B F b m N 1 Z X N 0 Y S B E a X J l Y 3 R p d m 9 z J n F 1 b 3 Q 7 L C Z x d W 9 0 O 1 J l Z 2 l z d H J v I F B s Y W 4 g Z G U g w 4 F y Z W E m c X V v d D s s J n F 1 b 3 Q 7 V m 8 g Q 2 9 v c i 4 g U m V n a X N 0 c m 8 g U G x h b i B k Z S D D g X J l Y S Z x d W 9 0 O y w m c X V v d D t J b m Z v c m 1 l I E Z p b m F s I F Z p c 2 l 0 Y S B F M j c m c X V v d D s s J n F 1 b 3 Q 7 V m 8 g Q 2 9 v c i 4 g S W 5 m b 3 J t Z S B F M j c m c X V v d D s s J n F 1 b 3 Q 7 T 2 J z Z X J 2 Y W N p b 2 5 l c y B D b 2 9 y Z C 4 m c X V v d D s s J n F 1 b 3 Q 7 Q 2 h l Y 2 s g T W V u d G 9 y Z X M m c X V v d D s s J n F 1 b 3 Q 7 R m V j a G E g Q 2 h l Y 2 s g T W V u d G 9 y J n F 1 b 3 Q 7 L C Z x d W 9 0 O 0 N o Z W N r I E N v b 3 J k J n F 1 b 3 Q 7 L C Z x d W 9 0 O 0 Z l Y 2 h h I E N o Z W N r I G N v b 3 I m c X V v d D t d I i A v P j x F b n R y e S B U e X B l P S J G a W x s U 3 R h d H V z I i B W Y W x 1 Z T 0 i c 0 N v b X B s Z X R l I i A v P j x F b n R y e S B U e X B l P S J B Z G R l Z F R v R G F 0 Y U 1 v Z G V s I i B W Y W x 1 Z T 0 i b D A i I C 8 + P E V u d H J 5 I F R 5 c G U 9 I l J l b G F 0 a W 9 u c 2 h p c E l u Z m 9 D b 2 5 0 Y W l u Z X I i I F Z h b H V l P S J z e y Z x d W 9 0 O 2 N v b H V t b k N v d W 5 0 J n F 1 b 3 Q 7 O j Y y L C Z x d W 9 0 O 2 t l e U N v b H V t b k 5 h b W V z J n F 1 b 3 Q 7 O l t d L C Z x d W 9 0 O 3 F 1 Z X J 5 U m V s Y X R p b 2 5 z a G l w c y Z x d W 9 0 O z p b X S w m c X V v d D t j b 2 x 1 b W 5 J Z G V u d G l 0 a W V z J n F 1 b 3 Q 7 O l s m c X V v d D t T Z W N 0 a W 9 u M S 9 S Z X B v c n R l I E N v b n N v b G l k Y W N p w 7 N u I D I w M j I g L S B D b 3 B 5 L 0 N o Y W 5 n Z W Q g V H l w Z S 5 7 U 2 9 1 c m N l L k 5 h b W U s M H 0 m c X V v d D s s J n F 1 b 3 Q 7 U 2 V j d G l v b j E v U m V w b 3 J 0 Z S B D b 2 5 z b 2 x p Z G F j a c O z b i A y M D I y I C 0 g Q 2 9 w e S 9 D a G F u Z 2 V k I F R 5 c G U u e 0 5 v b W J y Z S B D b 2 9 y Z G l u Y W R v c m E s M X 0 m c X V v d D s s J n F 1 b 3 Q 7 U 2 V j d G l v b j E v U m V w b 3 J 0 Z S B D b 2 5 z b 2 x p Z G F j a c O z b i A y M D I y I C 0 g Q 2 9 w e S 9 D a G F u Z 2 V k I F R 5 c G U u e 0 5 v b W J y Z S B t Z W 5 0 b 3 I s M n 0 m c X V v d D s s J n F 1 b 3 Q 7 U 2 V j d G l v b j E v U m V w b 3 J 0 Z S B D b 2 5 z b 2 x p Z G F j a c O z b i A y M D I y I C 0 g Q 2 9 w e S 9 D a G F u Z 2 V k I F R 5 c G U u e 0 R l c G F y d G F t Z W 5 0 b y B J R S w z f S Z x d W 9 0 O y w m c X V v d D t T Z W N 0 a W 9 u M S 9 S Z X B v c n R l I E N v b n N v b G l k Y W N p w 7 N u I D I w M j I g L S B D b 3 B 5 L 0 N o Y W 5 n Z W Q g V H l w Z S 5 7 T X V u a W N p c G l v I E l F L D R 9 J n F 1 b 3 Q 7 L C Z x d W 9 0 O 1 N l Y 3 R p b 2 4 x L 1 J l c G 9 y d G U g Q 2 9 u c 2 9 s a W R h Y 2 n D s 2 4 g M j A y M i A t I E N v c H k v Q 2 h h b m d l Z C B U e X B l L n t O b 2 1 i c m U g S W 5 z d G l 0 d W N p w 7 N u I E V k d W N h d G l 2 Y S w 1 f S Z x d W 9 0 O y w m c X V v d D t T Z W N 0 a W 9 u M S 9 S Z X B v c n R l I E N v b n N v b G l k Y W N p w 7 N u I D I w M j I g L S B D b 3 B 5 L 0 N o Y W 5 n Z W Q g V H l w Z S 5 7 Q 8 O z Z G l n b y B E Q U 5 F I E l F L D Z 9 J n F 1 b 3 Q 7 L C Z x d W 9 0 O 1 N l Y 3 R p b 2 4 x L 1 J l c G 9 y d G U g Q 2 9 u c 2 9 s a W R h Y 2 n D s 2 4 g M j A y M i A t I E N v c H k v Q 2 h h b m d l Z C B U e X B l L n t D w 7 N k a W d v I E N G S y B J R S w 3 f S Z x d W 9 0 O y w m c X V v d D t T Z W N 0 a W 9 u M S 9 S Z X B v c n R l I E N v b n N v b G l k Y W N p w 7 N u I D I w M j I g L S B D b 3 B 5 L 0 N o Y W 5 n Z W Q g V H l w Z S 5 7 R m V j a G E g Z G U g b G x h b W F k Y S B p b m l j a W F s L D h 9 J n F 1 b 3 Q 7 L C Z x d W 9 0 O 1 N l Y 3 R p b 2 4 x L 1 J l c G 9 y d G U g Q 2 9 u c 2 9 s a W R h Y 2 n D s 2 4 g M j A y M i A t I E N v c H k v Q 2 h h b m d l Z C B U e X B l L n t I b 3 J h I H B y a W 1 l c m E g b G x h b W F k Y S w 5 f S Z x d W 9 0 O y w m c X V v d D t T Z W N 0 a W 9 u M S 9 S Z X B v c n R l I E N v b n N v b G l k Y W N p w 7 N u I D I w M j I g L S B D b 3 B 5 L 0 N o Y W 5 n Z W Q g V H l w Z S 5 7 R X N 0 Y W R v I G x s Y W 1 h Z G E s M T B 9 J n F 1 b 3 Q 7 L C Z x d W 9 0 O 1 N l Y 3 R p b 2 4 x L 1 J l c G 9 y d G U g Q 2 9 u c 2 9 s a W R h Y 2 n D s 2 4 g M j A y M i A t I E N v c H k v Q 2 h h b m d l Z C B U e X B l L n t P Y n N l c n Z h Y 2 l v b m V z I E x s Y W 1 h Z G E s M T F 9 J n F 1 b 3 Q 7 L C Z x d W 9 0 O 1 N l Y 3 R p b 2 4 x L 1 J l c G 9 y d G U g Q 2 9 u c 2 9 s a W R h Y 2 n D s 2 4 g M j A y M i A t I E N v c H k v Q 2 h h b m d l Z C B U e X B l L n t G Z W N o Y S B W a X N p d G E g R M O t Y S A x L D E y f S Z x d W 9 0 O y w m c X V v d D t T Z W N 0 a W 9 u M S 9 S Z X B v c n R l I E N v b n N v b G l k Y W N p w 7 N u I D I w M j I g L S B D b 3 B 5 L 0 N o Y W 5 n Z W Q g V H l w Z S 5 7 R m V j a G E g V m l z a X R h I E T D r W E g M i w x M 3 0 m c X V v d D s s J n F 1 b 3 Q 7 U 2 V j d G l v b j E v U m V w b 3 J 0 Z S B D b 2 5 z b 2 x p Z G F j a c O z b i A y M D I y I C 0 g Q 2 9 w e S 9 D a G F u Z 2 V k I F R 5 c G U u e 0 9 i c 2 V y d m F j a W 9 u Z X M g R M O t Y X M g Z G U g V m l z a X R h L D E 0 f S Z x d W 9 0 O y w m c X V v d D t T Z W N 0 a W 9 u M S 9 S Z X B v c n R l I E N v b n N v b G l k Y W N p w 7 N u I D I w M j I g L S B D b 3 B 5 L 0 N o Y W 5 n Z W Q g V H l w Z S 5 7 R m V j a G E g U m V 1 I E l u a W N p Y W w g R G l y Z W N 0 a X Z v c y w x N X 0 m c X V v d D s s J n F 1 b 3 Q 7 U 2 V j d G l v b j E v U m V w b 3 J 0 Z S B D b 2 5 z b 2 x p Z G F j a c O z b i A y M D I y I C 0 g Q 2 9 w e S 9 D a G F u Z 2 V k I F R 5 c G U u e 0 V z d G F k b y B S S U Q s M T Z 9 J n F 1 b 3 Q 7 L C Z x d W 9 0 O 1 N l Y 3 R p b 2 4 x L 1 J l c G 9 y d G U g Q 2 9 u c 2 9 s a W R h Y 2 n D s 2 4 g M j A y M i A t I E N v c H k v Q 2 h h b m d l Z C B U e X B l L n t F b m N 1 Z X N 0 Y S B E a X J l Y 3 R p d m 9 z L D E 3 f S Z x d W 9 0 O y w m c X V v d D t T Z W N 0 a W 9 u M S 9 S Z X B v c n R l I E N v b n N v b G l k Y W N p w 7 N u I D I w M j I g L S B D b 3 B 5 L 0 N o Y W 5 n Z W Q g V H l w Z S 5 7 R X N 0 Y W R v I E V u Y 3 V l c 3 R h I E R p c m V j d G l 2 b 3 M s M T h 9 J n F 1 b 3 Q 7 L C Z x d W 9 0 O 1 N l Y 3 R p b 2 4 x L 1 J l c G 9 y d G U g Q 2 9 u c 2 9 s a W R h Y 2 n D s 2 4 g M j A y M i A t I E N v c H k v Q 2 h h b m d l Z C B U e X B l L n t Q U F Q g U H J v Z 3 J h b W E g Y S B E a X J l Y 3 R p d m 9 z L D E 5 f S Z x d W 9 0 O y w m c X V v d D t T Z W N 0 a W 9 u M S 9 S Z X B v c n R l I E N v b n N v b G l k Y W N p w 7 N u I D I w M j I g L S B D b 3 B 5 L 0 N o Y W 5 n Z W Q g V H l w Z S 5 7 R X N 0 Y W R v I F B Q V C B Q c m 9 n c m F t Y S B E a X J l Y 3 R p d m 9 z L D I w f S Z x d W 9 0 O y w m c X V v d D t T Z W N 0 a W 9 u M S 9 S Z X B v c n R l I E N v b n N v b G l k Y W N p w 7 N u I D I w M j I g L S B D b 3 B 5 L 0 N o Y W 5 n Z W Q g V H l w Z S 5 7 U F B U I F B y b 2 d y Y W 1 h I E R v Y 2 V u d G V z L D I x f S Z x d W 9 0 O y w m c X V v d D t T Z W N 0 a W 9 u M S 9 S Z X B v c n R l I E N v b n N v b G l k Y W N p w 7 N u I D I w M j I g L S B D b 3 B 5 L 0 N o Y W 5 n Z W Q g V H l w Z S 5 7 R X N 0 Y W R v I F B Q V C B Q c m 9 n c m F t Y S B E b 2 N l b n R l c y w y M n 0 m c X V v d D s s J n F 1 b 3 Q 7 U 2 V j d G l v b j E v U m V w b 3 J 0 Z S B D b 2 5 z b 2 x p Z G F j a c O z b i A y M D I y I C 0 g Q 2 9 w e S 9 D a G F u Z 2 V k I F R 5 c G U u e 0 V u Y 3 V l c 3 R h I E R v Y 2 V u d G V z L D I z f S Z x d W 9 0 O y w m c X V v d D t T Z W N 0 a W 9 u M S 9 S Z X B v c n R l I E N v b n N v b G l k Y W N p w 7 N u I D I w M j I g L S B D b 3 B 5 L 0 N o Y W 5 n Z W Q g V H l w Z S 5 7 R X N 0 Y W R v I E V u Y 3 V l c 3 R h I E R v Y 2 V u d G V z L D I 0 f S Z x d W 9 0 O y w m c X V v d D t T Z W N 0 a W 9 u M S 9 S Z X B v c n R l I E N v b n N v b G l k Y W N p w 7 N u I D I w M j I g L S B D b 3 B 5 L 0 N o Y W 5 n Z W Q g V H l w Z S 5 7 V G F s b G V y I F B D I E R v Y 2 V u d G V z L D I 1 f S Z x d W 9 0 O y w m c X V v d D t T Z W N 0 a W 9 u M S 9 S Z X B v c n R l I E N v b n N v b G l k Y W N p w 7 N u I D I w M j I g L S B D b 3 B 5 L 0 N o Y W 5 n Z W Q g V H l w Z S 5 7 R X N 0 Y W R v I F R h b G x l c i B Q Q y B E b 2 N l b n R l c y w y N n 0 m c X V v d D s s J n F 1 b 3 Q 7 U 2 V j d G l v b j E v U m V w b 3 J 0 Z S B D b 2 5 z b 2 x p Z G F j a c O z b i A y M D I y I C 0 g Q 2 9 w e S 9 D a G F u Z 2 V k I F R 5 c G U u e 0 V u Y 3 V l c 3 R h I E V z d H V k a W F u d G V z L D I 3 f S Z x d W 9 0 O y w m c X V v d D t T Z W N 0 a W 9 u M S 9 S Z X B v c n R l I E N v b n N v b G l k Y W N p w 7 N u I D I w M j I g L S B D b 3 B 5 L 0 N o Y W 5 n Z W Q g V H l w Z S 5 7 R X N 0 Y W R v I E V u Y 3 V l c 3 R h I E V z d H V k a W F u d G V z L D I 4 f S Z x d W 9 0 O y w m c X V v d D t T Z W N 0 a W 9 u M S 9 S Z X B v c n R l I E N v b n N v b G l k Y W N p w 7 N u I D I w M j I g L S B D b 3 B 5 L 0 N o Y W 5 n Z W Q g V H l w Z S 5 7 S W 5 2 Z W 5 0 Y X J p b y B J b m Z y Y W V z d H J 1 Y 3 R 1 c m E g V G V j b m 9 s w 7 N n a W N h L D I 5 f S Z x d W 9 0 O y w m c X V v d D t T Z W N 0 a W 9 u M S 9 S Z X B v c n R l I E N v b n N v b G l k Y W N p w 7 N u I D I w M j I g L S B D b 3 B 5 L 0 N o Y W 5 n Z W Q g V H l w Z S 5 7 R X N 0 Y W R v I E l u Z n J h Z X N 0 c n V j d H V y Y S w z M H 0 m c X V v d D s s J n F 1 b 3 Q 7 U 2 V j d G l v b j E v U m V w b 3 J 0 Z S B D b 2 5 z b 2 x p Z G F j a c O z b i A y M D I y I C 0 g Q 2 9 w e S 9 D a G F u Z 2 V k I F R 5 c G U u e 0 V u d H J l d m l z d G E g T M O t Z G V y I G R l I M O B c m V h I E l u Z m 9 y b c O h d G l j Y S w z M X 0 m c X V v d D s s J n F 1 b 3 Q 7 U 2 V j d G l v b j E v U m V w b 3 J 0 Z S B D b 2 5 z b 2 x p Z G F j a c O z b i A y M D I y I C 0 g Q 2 9 w e S 9 D a G F u Z 2 V k I F R 5 c G U u e 0 V z d G F k b y B F b n R y Z X Z p c 3 R h I E z D r W R l c i D D g X J l Y S B J b m Z v c m 3 D o X R p Y 2 E s M z J 9 J n F 1 b 3 Q 7 L C Z x d W 9 0 O 1 N l Y 3 R p b 2 4 x L 1 J l c G 9 y d G U g Q 2 9 u c 2 9 s a W R h Y 2 n D s 2 4 g M j A y M i A t I E N v c H k v Q 2 h h b m d l Z C B U e X B l L n t P Y n N l c n Z h Y 2 n D s 2 4 g Z G U g Q X V s Y S w z M 3 0 m c X V v d D s s J n F 1 b 3 Q 7 U 2 V j d G l v b j E v U m V w b 3 J 0 Z S B D b 2 5 z b 2 x p Z G F j a c O z b i A y M D I y I C 0 g Q 2 9 w e S 9 D a G F u Z 2 V k I F R 5 c G U u e 0 V z d G F k b y B P Y n M g Q X V s Y S w z N H 0 m c X V v d D s s J n F 1 b 3 Q 7 U 2 V j d G l v b j E v U m V w b 3 J 0 Z S B D b 2 5 z b 2 x p Z G F j a c O z b i A y M D I y I C 0 g Q 2 9 w e S 9 D a G F u Z 2 V k I F R 5 c G U u e 1 J l Y 2 9 s Z W N j a c O z b i B E b 2 N 1 b W V u d G F s L D M 1 f S Z x d W 9 0 O y w m c X V v d D t T Z W N 0 a W 9 u M S 9 S Z X B v c n R l I E N v b n N v b G l k Y W N p w 7 N u I D I w M j I g L S B D b 3 B 5 L 0 N o Y W 5 n Z W Q g V H l w Z S 5 7 R X N 0 Y W R v I F J l Y 2 9 s Z W N j a c O z b i B E b 2 N 1 b W V u d G F s L D M 2 f S Z x d W 9 0 O y w m c X V v d D t T Z W N 0 a W 9 u M S 9 S Z X B v c n R l I E N v b n N v b G l k Y W N p w 7 N u I D I w M j I g L S B D b 3 B 5 L 0 N o Y W 5 n Z W Q g V H l w Z S 5 7 R X N 0 Y W R v I E l u Z m 9 y b W U g R m l u Y W w g R T I 3 L D M 3 f S Z x d W 9 0 O y w m c X V v d D t T Z W N 0 a W 9 u M S 9 S Z X B v c n R l I E N v b n N v b G l k Y W N p w 7 N u I D I w M j I g L S B D b 3 B 5 L 0 N o Y W 5 n Z W Q g V H l w Z S 5 7 T G F z d C B N b 2 R p Z m l l Z C B C e S w z O H 0 m c X V v d D s s J n F 1 b 3 Q 7 U 2 V j d G l v b j E v U m V w b 3 J 0 Z S B D b 2 5 z b 2 x p Z G F j a c O z b i A y M D I y I C 0 g Q 2 9 w e S 9 D a G F u Z 2 V k I F R 5 c G U u e 0 x h c 3 Q g T W 9 k a W Z p Z W Q s M z l 9 J n F 1 b 3 Q 7 L C Z x d W 9 0 O 1 N l Y 3 R p b 2 4 x L 1 J l c G 9 y d G U g Q 2 9 u c 2 9 s a W R h Y 2 n D s 2 4 g M j A y M i A t I E N v c H k v Q 2 h h b m d l Z C B U e X B l L n t F b m x h Y 2 U g R H J p d m U g R X Z p Z G V u Y 2 l h c y B N S S w 0 M H 0 m c X V v d D s s J n F 1 b 3 Q 7 U 2 V j d G l v b j E v U m V w b 3 J 0 Z S B D b 2 5 z b 2 x p Z G F j a c O z b i A y M D I y I C 0 g Q 2 9 w e S 9 D a G F u Z 2 V k I F R 5 c G U u e z Q u I E F j d G E g Z G U g d m l z a X R h I D E s N D F 9 J n F 1 b 3 Q 7 L C Z x d W 9 0 O 1 N l Y 3 R p b 2 4 x L 1 J l c G 9 y d G U g Q 2 9 u c 2 9 s a W R h Y 2 n D s 2 4 g M j A y M i A t I E N v c H k v Q 2 h h b m d l Z C B U e X B l L n t W b y B D b 2 9 y L i A 0 L i B B Y 3 R h I F Z p c 2 l 0 Y S A x L D Q y f S Z x d W 9 0 O y w m c X V v d D t T Z W N 0 a W 9 u M S 9 S Z X B v c n R l I E N v b n N v b G l k Y W N p w 7 N u I D I w M j I g L S B D b 3 B 5 L 0 N o Y W 5 n Z W Q g V H l w Z S 5 7 N C 4 x I F J l Z 2 l z d H J v I E Z v d G 9 n c s O h Z m l j b y w 0 M 3 0 m c X V v d D s s J n F 1 b 3 Q 7 U 2 V j d G l v b j E v U m V w b 3 J 0 Z S B D b 2 5 z b 2 x p Z G F j a c O z b i A y M D I y I C 0 g Q 2 9 w e S 9 D a G F u Z 2 V k I F R 5 c G U u e 1 Z v I E N v b 3 I u I D Q u M S B S Z W d p c 3 R y b y B G b 3 R v L D Q 0 f S Z x d W 9 0 O y w m c X V v d D t T Z W N 0 a W 9 u M S 9 S Z X B v c n R l I E N v b n N v b G l k Y W N p w 7 N u I D I w M j I g L S B D b 3 B 5 L 0 N o Y W 5 n Z W Q g V H l w Z S 5 7 N S 4 g R W 5 0 c m V 2 a X N 0 Y S B M w 6 1 k Z X I s N D V 9 J n F 1 b 3 Q 7 L C Z x d W 9 0 O 1 N l Y 3 R p b 2 4 x L 1 J l c G 9 y d G U g Q 2 9 u c 2 9 s a W R h Y 2 n D s 2 4 g M j A y M i A t I E N v c H k v Q 2 h h b m d l Z C B U e X B l L n t W b y B D b 2 9 y L i A 1 L i B F b n R y Z X Z p c 3 R h I E z D r W R l c i w 0 N n 0 m c X V v d D s s J n F 1 b 3 Q 7 U 2 V j d G l v b j E v U m V w b 3 J 0 Z S B D b 2 5 z b 2 x p Z G F j a c O z b i A y M D I y I C 0 g Q 2 9 w e S 9 D a G F u Z 2 V k I F R 5 c G U u e z Y u I E 7 C s C B B c G x p Y 2 F j a c O z b i B D d W V z d G l v b m F y a W 8 g R X N 0 d W R p Y W 5 0 Z X M s N D d 9 J n F 1 b 3 Q 7 L C Z x d W 9 0 O 1 N l Y 3 R p b 2 4 x L 1 J l c G 9 y d G U g Q 2 9 u c 2 9 s a W R h Y 2 n D s 2 4 g M j A y M i A t I E N v c H k v Q 2 h h b m d l Z C B U e X B l L n t W b y B D b 2 9 y L i A 2 L i B O w r A g Q X B s a W N h Y 2 n D s 2 4 g Q 3 V l c 3 R p b 2 5 h c m l v I E V z d H V k a W F u d G V z L D Q 4 f S Z x d W 9 0 O y w m c X V v d D t T Z W N 0 a W 9 u M S 9 S Z X B v c n R l I E N v b n N v b G l k Y W N p w 7 N u I D I w M j I g L S B D b 3 B 5 L 0 N o Y W 5 n Z W Q g V H l w Z S 5 7 O C 4 g T s K w I E F w b G l j Y W N p w 7 N u I E N 1 Z X N 0 a W 9 u Y X J p b y B E b 2 N l b n R l c y w 0 O X 0 m c X V v d D s s J n F 1 b 3 Q 7 U 2 V j d G l v b j E v U m V w b 3 J 0 Z S B D b 2 5 z b 2 x p Z G F j a c O z b i A y M D I y I C 0 g Q 2 9 w e S 9 D a G F u Z 2 V k I F R 5 c G U u e 1 Z v I E N v b 3 I u I D g u I E 7 C s C B B c G x p Y 2 F j a c O z b i B D d W V z d G l v b m F y a W 8 g R G 9 j Z W 5 0 Z X M s N T B 9 J n F 1 b 3 Q 7 L C Z x d W 9 0 O 1 N l Y 3 R p b 2 4 x L 1 J l c G 9 y d G U g Q 2 9 u c 2 9 s a W R h Y 2 n D s 2 4 g M j A y M i A t I E N v c H k v Q 2 h h b m d l Z C B U e X B l L n s x M S 4 g Q X B s a W N h Y 2 n D s 2 4 g R W 5 j d W V z d G E g R G l y Z W N 0 a X Z v c y w 1 M X 0 m c X V v d D s s J n F 1 b 3 Q 7 U 2 V j d G l v b j E v U m V w b 3 J 0 Z S B D b 2 5 z b 2 x p Z G F j a c O z b i A y M D I y I C 0 g Q 2 9 w e S 9 D a G F u Z 2 V k I F R 5 c G U u e 1 Z v I E N v b 3 I u I D E x L i B B c G x p Y 2 F j a c O z b i B F b m N 1 Z X N 0 Y S B E a X J l Y 3 R p d m 9 z L D U y f S Z x d W 9 0 O y w m c X V v d D t T Z W N 0 a W 9 u M S 9 S Z X B v c n R l I E N v b n N v b G l k Y W N p w 7 N u I D I w M j I g L S B D b 3 B 5 L 0 N o Y W 5 n Z W Q g V H l w Z S 5 7 U m V n a X N 0 c m 8 g U G x h b i B k Z S D D g X J l Y S w 1 M 3 0 m c X V v d D s s J n F 1 b 3 Q 7 U 2 V j d G l v b j E v U m V w b 3 J 0 Z S B D b 2 5 z b 2 x p Z G F j a c O z b i A y M D I y I C 0 g Q 2 9 w e S 9 D a G F u Z 2 V k I F R 5 c G U u e 1 Z v I E N v b 3 I u I F J l Z 2 l z d H J v I F B s Y W 4 g Z G U g w 4 F y Z W E s N T R 9 J n F 1 b 3 Q 7 L C Z x d W 9 0 O 1 N l Y 3 R p b 2 4 x L 1 J l c G 9 y d G U g Q 2 9 u c 2 9 s a W R h Y 2 n D s 2 4 g M j A y M i A t I E N v c H k v Q 2 h h b m d l Z C B U e X B l L n t J b m Z v c m 1 l I E Z p b m F s I F Z p c 2 l 0 Y S B F M j c s N T V 9 J n F 1 b 3 Q 7 L C Z x d W 9 0 O 1 N l Y 3 R p b 2 4 x L 1 J l c G 9 y d G U g Q 2 9 u c 2 9 s a W R h Y 2 n D s 2 4 g M j A y M i A t I E N v c H k v Q 2 h h b m d l Z C B U e X B l L n t W b y B D b 2 9 y L i B J b m Z v c m 1 l I E U y N y w 1 N n 0 m c X V v d D s s J n F 1 b 3 Q 7 U 2 V j d G l v b j E v U m V w b 3 J 0 Z S B D b 2 5 z b 2 x p Z G F j a c O z b i A y M D I y I C 0 g Q 2 9 w e S 9 D a G F u Z 2 V k I F R 5 c G U u e 0 9 i c 2 V y d m F j a W 9 u Z X M g Q 2 9 v c m Q u L D U 3 f S Z x d W 9 0 O y w m c X V v d D t T Z W N 0 a W 9 u M S 9 S Z X B v c n R l I E N v b n N v b G l k Y W N p w 7 N u I D I w M j I g L S B D b 3 B 5 L 0 N o Y W 5 n Z W Q g V H l w Z S 5 7 Q 2 h l Y 2 s g T W V u d G 9 y Z X M s N T h 9 J n F 1 b 3 Q 7 L C Z x d W 9 0 O 1 N l Y 3 R p b 2 4 x L 1 J l c G 9 y d G U g Q 2 9 u c 2 9 s a W R h Y 2 n D s 2 4 g M j A y M i A t I E N v c H k v Q 2 h h b m d l Z C B U e X B l L n t G Z W N o Y S B D a G V j a y B N Z W 5 0 b 3 I s N T l 9 J n F 1 b 3 Q 7 L C Z x d W 9 0 O 1 N l Y 3 R p b 2 4 x L 1 J l c G 9 y d G U g Q 2 9 u c 2 9 s a W R h Y 2 n D s 2 4 g M j A y M i A t I E N v c H k v Q 2 h h b m d l Z C B U e X B l L n t D a G V j a y B D b 2 9 y Z C w 2 M H 0 m c X V v d D s s J n F 1 b 3 Q 7 U 2 V j d G l v b j E v U m V w b 3 J 0 Z S B D b 2 5 z b 2 x p Z G F j a c O z b i A y M D I y I C 0 g Q 2 9 w e S 9 D a G F u Z 2 V k I F R 5 c G U u e 0 Z l Y 2 h h I E N o Z W N r I G N v b 3 I s N j F 9 J n F 1 b 3 Q 7 X S w m c X V v d D t D b 2 x 1 b W 5 D b 3 V u d C Z x d W 9 0 O z o 2 M i w m c X V v d D t L Z X l D b 2 x 1 b W 5 O Y W 1 l c y Z x d W 9 0 O z p b X S w m c X V v d D t D b 2 x 1 b W 5 J Z G V u d G l 0 a W V z J n F 1 b 3 Q 7 O l s m c X V v d D t T Z W N 0 a W 9 u M S 9 S Z X B v c n R l I E N v b n N v b G l k Y W N p w 7 N u I D I w M j I g L S B D b 3 B 5 L 0 N o Y W 5 n Z W Q g V H l w Z S 5 7 U 2 9 1 c m N l L k 5 h b W U s M H 0 m c X V v d D s s J n F 1 b 3 Q 7 U 2 V j d G l v b j E v U m V w b 3 J 0 Z S B D b 2 5 z b 2 x p Z G F j a c O z b i A y M D I y I C 0 g Q 2 9 w e S 9 D a G F u Z 2 V k I F R 5 c G U u e 0 5 v b W J y Z S B D b 2 9 y Z G l u Y W R v c m E s M X 0 m c X V v d D s s J n F 1 b 3 Q 7 U 2 V j d G l v b j E v U m V w b 3 J 0 Z S B D b 2 5 z b 2 x p Z G F j a c O z b i A y M D I y I C 0 g Q 2 9 w e S 9 D a G F u Z 2 V k I F R 5 c G U u e 0 5 v b W J y Z S B t Z W 5 0 b 3 I s M n 0 m c X V v d D s s J n F 1 b 3 Q 7 U 2 V j d G l v b j E v U m V w b 3 J 0 Z S B D b 2 5 z b 2 x p Z G F j a c O z b i A y M D I y I C 0 g Q 2 9 w e S 9 D a G F u Z 2 V k I F R 5 c G U u e 0 R l c G F y d G F t Z W 5 0 b y B J R S w z f S Z x d W 9 0 O y w m c X V v d D t T Z W N 0 a W 9 u M S 9 S Z X B v c n R l I E N v b n N v b G l k Y W N p w 7 N u I D I w M j I g L S B D b 3 B 5 L 0 N o Y W 5 n Z W Q g V H l w Z S 5 7 T X V u a W N p c G l v I E l F L D R 9 J n F 1 b 3 Q 7 L C Z x d W 9 0 O 1 N l Y 3 R p b 2 4 x L 1 J l c G 9 y d G U g Q 2 9 u c 2 9 s a W R h Y 2 n D s 2 4 g M j A y M i A t I E N v c H k v Q 2 h h b m d l Z C B U e X B l L n t O b 2 1 i c m U g S W 5 z d G l 0 d W N p w 7 N u I E V k d W N h d G l 2 Y S w 1 f S Z x d W 9 0 O y w m c X V v d D t T Z W N 0 a W 9 u M S 9 S Z X B v c n R l I E N v b n N v b G l k Y W N p w 7 N u I D I w M j I g L S B D b 3 B 5 L 0 N o Y W 5 n Z W Q g V H l w Z S 5 7 Q 8 O z Z G l n b y B E Q U 5 F I E l F L D Z 9 J n F 1 b 3 Q 7 L C Z x d W 9 0 O 1 N l Y 3 R p b 2 4 x L 1 J l c G 9 y d G U g Q 2 9 u c 2 9 s a W R h Y 2 n D s 2 4 g M j A y M i A t I E N v c H k v Q 2 h h b m d l Z C B U e X B l L n t D w 7 N k a W d v I E N G S y B J R S w 3 f S Z x d W 9 0 O y w m c X V v d D t T Z W N 0 a W 9 u M S 9 S Z X B v c n R l I E N v b n N v b G l k Y W N p w 7 N u I D I w M j I g L S B D b 3 B 5 L 0 N o Y W 5 n Z W Q g V H l w Z S 5 7 R m V j a G E g Z G U g b G x h b W F k Y S B p b m l j a W F s L D h 9 J n F 1 b 3 Q 7 L C Z x d W 9 0 O 1 N l Y 3 R p b 2 4 x L 1 J l c G 9 y d G U g Q 2 9 u c 2 9 s a W R h Y 2 n D s 2 4 g M j A y M i A t I E N v c H k v Q 2 h h b m d l Z C B U e X B l L n t I b 3 J h I H B y a W 1 l c m E g b G x h b W F k Y S w 5 f S Z x d W 9 0 O y w m c X V v d D t T Z W N 0 a W 9 u M S 9 S Z X B v c n R l I E N v b n N v b G l k Y W N p w 7 N u I D I w M j I g L S B D b 3 B 5 L 0 N o Y W 5 n Z W Q g V H l w Z S 5 7 R X N 0 Y W R v I G x s Y W 1 h Z G E s M T B 9 J n F 1 b 3 Q 7 L C Z x d W 9 0 O 1 N l Y 3 R p b 2 4 x L 1 J l c G 9 y d G U g Q 2 9 u c 2 9 s a W R h Y 2 n D s 2 4 g M j A y M i A t I E N v c H k v Q 2 h h b m d l Z C B U e X B l L n t P Y n N l c n Z h Y 2 l v b m V z I E x s Y W 1 h Z G E s M T F 9 J n F 1 b 3 Q 7 L C Z x d W 9 0 O 1 N l Y 3 R p b 2 4 x L 1 J l c G 9 y d G U g Q 2 9 u c 2 9 s a W R h Y 2 n D s 2 4 g M j A y M i A t I E N v c H k v Q 2 h h b m d l Z C B U e X B l L n t G Z W N o Y S B W a X N p d G E g R M O t Y S A x L D E y f S Z x d W 9 0 O y w m c X V v d D t T Z W N 0 a W 9 u M S 9 S Z X B v c n R l I E N v b n N v b G l k Y W N p w 7 N u I D I w M j I g L S B D b 3 B 5 L 0 N o Y W 5 n Z W Q g V H l w Z S 5 7 R m V j a G E g V m l z a X R h I E T D r W E g M i w x M 3 0 m c X V v d D s s J n F 1 b 3 Q 7 U 2 V j d G l v b j E v U m V w b 3 J 0 Z S B D b 2 5 z b 2 x p Z G F j a c O z b i A y M D I y I C 0 g Q 2 9 w e S 9 D a G F u Z 2 V k I F R 5 c G U u e 0 9 i c 2 V y d m F j a W 9 u Z X M g R M O t Y X M g Z G U g V m l z a X R h L D E 0 f S Z x d W 9 0 O y w m c X V v d D t T Z W N 0 a W 9 u M S 9 S Z X B v c n R l I E N v b n N v b G l k Y W N p w 7 N u I D I w M j I g L S B D b 3 B 5 L 0 N o Y W 5 n Z W Q g V H l w Z S 5 7 R m V j a G E g U m V 1 I E l u a W N p Y W w g R G l y Z W N 0 a X Z v c y w x N X 0 m c X V v d D s s J n F 1 b 3 Q 7 U 2 V j d G l v b j E v U m V w b 3 J 0 Z S B D b 2 5 z b 2 x p Z G F j a c O z b i A y M D I y I C 0 g Q 2 9 w e S 9 D a G F u Z 2 V k I F R 5 c G U u e 0 V z d G F k b y B S S U Q s M T Z 9 J n F 1 b 3 Q 7 L C Z x d W 9 0 O 1 N l Y 3 R p b 2 4 x L 1 J l c G 9 y d G U g Q 2 9 u c 2 9 s a W R h Y 2 n D s 2 4 g M j A y M i A t I E N v c H k v Q 2 h h b m d l Z C B U e X B l L n t F b m N 1 Z X N 0 Y S B E a X J l Y 3 R p d m 9 z L D E 3 f S Z x d W 9 0 O y w m c X V v d D t T Z W N 0 a W 9 u M S 9 S Z X B v c n R l I E N v b n N v b G l k Y W N p w 7 N u I D I w M j I g L S B D b 3 B 5 L 0 N o Y W 5 n Z W Q g V H l w Z S 5 7 R X N 0 Y W R v I E V u Y 3 V l c 3 R h I E R p c m V j d G l 2 b 3 M s M T h 9 J n F 1 b 3 Q 7 L C Z x d W 9 0 O 1 N l Y 3 R p b 2 4 x L 1 J l c G 9 y d G U g Q 2 9 u c 2 9 s a W R h Y 2 n D s 2 4 g M j A y M i A t I E N v c H k v Q 2 h h b m d l Z C B U e X B l L n t Q U F Q g U H J v Z 3 J h b W E g Y S B E a X J l Y 3 R p d m 9 z L D E 5 f S Z x d W 9 0 O y w m c X V v d D t T Z W N 0 a W 9 u M S 9 S Z X B v c n R l I E N v b n N v b G l k Y W N p w 7 N u I D I w M j I g L S B D b 3 B 5 L 0 N o Y W 5 n Z W Q g V H l w Z S 5 7 R X N 0 Y W R v I F B Q V C B Q c m 9 n c m F t Y S B E a X J l Y 3 R p d m 9 z L D I w f S Z x d W 9 0 O y w m c X V v d D t T Z W N 0 a W 9 u M S 9 S Z X B v c n R l I E N v b n N v b G l k Y W N p w 7 N u I D I w M j I g L S B D b 3 B 5 L 0 N o Y W 5 n Z W Q g V H l w Z S 5 7 U F B U I F B y b 2 d y Y W 1 h I E R v Y 2 V u d G V z L D I x f S Z x d W 9 0 O y w m c X V v d D t T Z W N 0 a W 9 u M S 9 S Z X B v c n R l I E N v b n N v b G l k Y W N p w 7 N u I D I w M j I g L S B D b 3 B 5 L 0 N o Y W 5 n Z W Q g V H l w Z S 5 7 R X N 0 Y W R v I F B Q V C B Q c m 9 n c m F t Y S B E b 2 N l b n R l c y w y M n 0 m c X V v d D s s J n F 1 b 3 Q 7 U 2 V j d G l v b j E v U m V w b 3 J 0 Z S B D b 2 5 z b 2 x p Z G F j a c O z b i A y M D I y I C 0 g Q 2 9 w e S 9 D a G F u Z 2 V k I F R 5 c G U u e 0 V u Y 3 V l c 3 R h I E R v Y 2 V u d G V z L D I z f S Z x d W 9 0 O y w m c X V v d D t T Z W N 0 a W 9 u M S 9 S Z X B v c n R l I E N v b n N v b G l k Y W N p w 7 N u I D I w M j I g L S B D b 3 B 5 L 0 N o Y W 5 n Z W Q g V H l w Z S 5 7 R X N 0 Y W R v I E V u Y 3 V l c 3 R h I E R v Y 2 V u d G V z L D I 0 f S Z x d W 9 0 O y w m c X V v d D t T Z W N 0 a W 9 u M S 9 S Z X B v c n R l I E N v b n N v b G l k Y W N p w 7 N u I D I w M j I g L S B D b 3 B 5 L 0 N o Y W 5 n Z W Q g V H l w Z S 5 7 V G F s b G V y I F B D I E R v Y 2 V u d G V z L D I 1 f S Z x d W 9 0 O y w m c X V v d D t T Z W N 0 a W 9 u M S 9 S Z X B v c n R l I E N v b n N v b G l k Y W N p w 7 N u I D I w M j I g L S B D b 3 B 5 L 0 N o Y W 5 n Z W Q g V H l w Z S 5 7 R X N 0 Y W R v I F R h b G x l c i B Q Q y B E b 2 N l b n R l c y w y N n 0 m c X V v d D s s J n F 1 b 3 Q 7 U 2 V j d G l v b j E v U m V w b 3 J 0 Z S B D b 2 5 z b 2 x p Z G F j a c O z b i A y M D I y I C 0 g Q 2 9 w e S 9 D a G F u Z 2 V k I F R 5 c G U u e 0 V u Y 3 V l c 3 R h I E V z d H V k a W F u d G V z L D I 3 f S Z x d W 9 0 O y w m c X V v d D t T Z W N 0 a W 9 u M S 9 S Z X B v c n R l I E N v b n N v b G l k Y W N p w 7 N u I D I w M j I g L S B D b 3 B 5 L 0 N o Y W 5 n Z W Q g V H l w Z S 5 7 R X N 0 Y W R v I E V u Y 3 V l c 3 R h I E V z d H V k a W F u d G V z L D I 4 f S Z x d W 9 0 O y w m c X V v d D t T Z W N 0 a W 9 u M S 9 S Z X B v c n R l I E N v b n N v b G l k Y W N p w 7 N u I D I w M j I g L S B D b 3 B 5 L 0 N o Y W 5 n Z W Q g V H l w Z S 5 7 S W 5 2 Z W 5 0 Y X J p b y B J b m Z y Y W V z d H J 1 Y 3 R 1 c m E g V G V j b m 9 s w 7 N n a W N h L D I 5 f S Z x d W 9 0 O y w m c X V v d D t T Z W N 0 a W 9 u M S 9 S Z X B v c n R l I E N v b n N v b G l k Y W N p w 7 N u I D I w M j I g L S B D b 3 B 5 L 0 N o Y W 5 n Z W Q g V H l w Z S 5 7 R X N 0 Y W R v I E l u Z n J h Z X N 0 c n V j d H V y Y S w z M H 0 m c X V v d D s s J n F 1 b 3 Q 7 U 2 V j d G l v b j E v U m V w b 3 J 0 Z S B D b 2 5 z b 2 x p Z G F j a c O z b i A y M D I y I C 0 g Q 2 9 w e S 9 D a G F u Z 2 V k I F R 5 c G U u e 0 V u d H J l d m l z d G E g T M O t Z G V y I G R l I M O B c m V h I E l u Z m 9 y b c O h d G l j Y S w z M X 0 m c X V v d D s s J n F 1 b 3 Q 7 U 2 V j d G l v b j E v U m V w b 3 J 0 Z S B D b 2 5 z b 2 x p Z G F j a c O z b i A y M D I y I C 0 g Q 2 9 w e S 9 D a G F u Z 2 V k I F R 5 c G U u e 0 V z d G F k b y B F b n R y Z X Z p c 3 R h I E z D r W R l c i D D g X J l Y S B J b m Z v c m 3 D o X R p Y 2 E s M z J 9 J n F 1 b 3 Q 7 L C Z x d W 9 0 O 1 N l Y 3 R p b 2 4 x L 1 J l c G 9 y d G U g Q 2 9 u c 2 9 s a W R h Y 2 n D s 2 4 g M j A y M i A t I E N v c H k v Q 2 h h b m d l Z C B U e X B l L n t P Y n N l c n Z h Y 2 n D s 2 4 g Z G U g Q X V s Y S w z M 3 0 m c X V v d D s s J n F 1 b 3 Q 7 U 2 V j d G l v b j E v U m V w b 3 J 0 Z S B D b 2 5 z b 2 x p Z G F j a c O z b i A y M D I y I C 0 g Q 2 9 w e S 9 D a G F u Z 2 V k I F R 5 c G U u e 0 V z d G F k b y B P Y n M g Q X V s Y S w z N H 0 m c X V v d D s s J n F 1 b 3 Q 7 U 2 V j d G l v b j E v U m V w b 3 J 0 Z S B D b 2 5 z b 2 x p Z G F j a c O z b i A y M D I y I C 0 g Q 2 9 w e S 9 D a G F u Z 2 V k I F R 5 c G U u e 1 J l Y 2 9 s Z W N j a c O z b i B E b 2 N 1 b W V u d G F s L D M 1 f S Z x d W 9 0 O y w m c X V v d D t T Z W N 0 a W 9 u M S 9 S Z X B v c n R l I E N v b n N v b G l k Y W N p w 7 N u I D I w M j I g L S B D b 3 B 5 L 0 N o Y W 5 n Z W Q g V H l w Z S 5 7 R X N 0 Y W R v I F J l Y 2 9 s Z W N j a c O z b i B E b 2 N 1 b W V u d G F s L D M 2 f S Z x d W 9 0 O y w m c X V v d D t T Z W N 0 a W 9 u M S 9 S Z X B v c n R l I E N v b n N v b G l k Y W N p w 7 N u I D I w M j I g L S B D b 3 B 5 L 0 N o Y W 5 n Z W Q g V H l w Z S 5 7 R X N 0 Y W R v I E l u Z m 9 y b W U g R m l u Y W w g R T I 3 L D M 3 f S Z x d W 9 0 O y w m c X V v d D t T Z W N 0 a W 9 u M S 9 S Z X B v c n R l I E N v b n N v b G l k Y W N p w 7 N u I D I w M j I g L S B D b 3 B 5 L 0 N o Y W 5 n Z W Q g V H l w Z S 5 7 T G F z d C B N b 2 R p Z m l l Z C B C e S w z O H 0 m c X V v d D s s J n F 1 b 3 Q 7 U 2 V j d G l v b j E v U m V w b 3 J 0 Z S B D b 2 5 z b 2 x p Z G F j a c O z b i A y M D I y I C 0 g Q 2 9 w e S 9 D a G F u Z 2 V k I F R 5 c G U u e 0 x h c 3 Q g T W 9 k a W Z p Z W Q s M z l 9 J n F 1 b 3 Q 7 L C Z x d W 9 0 O 1 N l Y 3 R p b 2 4 x L 1 J l c G 9 y d G U g Q 2 9 u c 2 9 s a W R h Y 2 n D s 2 4 g M j A y M i A t I E N v c H k v Q 2 h h b m d l Z C B U e X B l L n t F b m x h Y 2 U g R H J p d m U g R X Z p Z G V u Y 2 l h c y B N S S w 0 M H 0 m c X V v d D s s J n F 1 b 3 Q 7 U 2 V j d G l v b j E v U m V w b 3 J 0 Z S B D b 2 5 z b 2 x p Z G F j a c O z b i A y M D I y I C 0 g Q 2 9 w e S 9 D a G F u Z 2 V k I F R 5 c G U u e z Q u I E F j d G E g Z G U g d m l z a X R h I D E s N D F 9 J n F 1 b 3 Q 7 L C Z x d W 9 0 O 1 N l Y 3 R p b 2 4 x L 1 J l c G 9 y d G U g Q 2 9 u c 2 9 s a W R h Y 2 n D s 2 4 g M j A y M i A t I E N v c H k v Q 2 h h b m d l Z C B U e X B l L n t W b y B D b 2 9 y L i A 0 L i B B Y 3 R h I F Z p c 2 l 0 Y S A x L D Q y f S Z x d W 9 0 O y w m c X V v d D t T Z W N 0 a W 9 u M S 9 S Z X B v c n R l I E N v b n N v b G l k Y W N p w 7 N u I D I w M j I g L S B D b 3 B 5 L 0 N o Y W 5 n Z W Q g V H l w Z S 5 7 N C 4 x I F J l Z 2 l z d H J v I E Z v d G 9 n c s O h Z m l j b y w 0 M 3 0 m c X V v d D s s J n F 1 b 3 Q 7 U 2 V j d G l v b j E v U m V w b 3 J 0 Z S B D b 2 5 z b 2 x p Z G F j a c O z b i A y M D I y I C 0 g Q 2 9 w e S 9 D a G F u Z 2 V k I F R 5 c G U u e 1 Z v I E N v b 3 I u I D Q u M S B S Z W d p c 3 R y b y B G b 3 R v L D Q 0 f S Z x d W 9 0 O y w m c X V v d D t T Z W N 0 a W 9 u M S 9 S Z X B v c n R l I E N v b n N v b G l k Y W N p w 7 N u I D I w M j I g L S B D b 3 B 5 L 0 N o Y W 5 n Z W Q g V H l w Z S 5 7 N S 4 g R W 5 0 c m V 2 a X N 0 Y S B M w 6 1 k Z X I s N D V 9 J n F 1 b 3 Q 7 L C Z x d W 9 0 O 1 N l Y 3 R p b 2 4 x L 1 J l c G 9 y d G U g Q 2 9 u c 2 9 s a W R h Y 2 n D s 2 4 g M j A y M i A t I E N v c H k v Q 2 h h b m d l Z C B U e X B l L n t W b y B D b 2 9 y L i A 1 L i B F b n R y Z X Z p c 3 R h I E z D r W R l c i w 0 N n 0 m c X V v d D s s J n F 1 b 3 Q 7 U 2 V j d G l v b j E v U m V w b 3 J 0 Z S B D b 2 5 z b 2 x p Z G F j a c O z b i A y M D I y I C 0 g Q 2 9 w e S 9 D a G F u Z 2 V k I F R 5 c G U u e z Y u I E 7 C s C B B c G x p Y 2 F j a c O z b i B D d W V z d G l v b m F y a W 8 g R X N 0 d W R p Y W 5 0 Z X M s N D d 9 J n F 1 b 3 Q 7 L C Z x d W 9 0 O 1 N l Y 3 R p b 2 4 x L 1 J l c G 9 y d G U g Q 2 9 u c 2 9 s a W R h Y 2 n D s 2 4 g M j A y M i A t I E N v c H k v Q 2 h h b m d l Z C B U e X B l L n t W b y B D b 2 9 y L i A 2 L i B O w r A g Q X B s a W N h Y 2 n D s 2 4 g Q 3 V l c 3 R p b 2 5 h c m l v I E V z d H V k a W F u d G V z L D Q 4 f S Z x d W 9 0 O y w m c X V v d D t T Z W N 0 a W 9 u M S 9 S Z X B v c n R l I E N v b n N v b G l k Y W N p w 7 N u I D I w M j I g L S B D b 3 B 5 L 0 N o Y W 5 n Z W Q g V H l w Z S 5 7 O C 4 g T s K w I E F w b G l j Y W N p w 7 N u I E N 1 Z X N 0 a W 9 u Y X J p b y B E b 2 N l b n R l c y w 0 O X 0 m c X V v d D s s J n F 1 b 3 Q 7 U 2 V j d G l v b j E v U m V w b 3 J 0 Z S B D b 2 5 z b 2 x p Z G F j a c O z b i A y M D I y I C 0 g Q 2 9 w e S 9 D a G F u Z 2 V k I F R 5 c G U u e 1 Z v I E N v b 3 I u I D g u I E 7 C s C B B c G x p Y 2 F j a c O z b i B D d W V z d G l v b m F y a W 8 g R G 9 j Z W 5 0 Z X M s N T B 9 J n F 1 b 3 Q 7 L C Z x d W 9 0 O 1 N l Y 3 R p b 2 4 x L 1 J l c G 9 y d G U g Q 2 9 u c 2 9 s a W R h Y 2 n D s 2 4 g M j A y M i A t I E N v c H k v Q 2 h h b m d l Z C B U e X B l L n s x M S 4 g Q X B s a W N h Y 2 n D s 2 4 g R W 5 j d W V z d G E g R G l y Z W N 0 a X Z v c y w 1 M X 0 m c X V v d D s s J n F 1 b 3 Q 7 U 2 V j d G l v b j E v U m V w b 3 J 0 Z S B D b 2 5 z b 2 x p Z G F j a c O z b i A y M D I y I C 0 g Q 2 9 w e S 9 D a G F u Z 2 V k I F R 5 c G U u e 1 Z v I E N v b 3 I u I D E x L i B B c G x p Y 2 F j a c O z b i B F b m N 1 Z X N 0 Y S B E a X J l Y 3 R p d m 9 z L D U y f S Z x d W 9 0 O y w m c X V v d D t T Z W N 0 a W 9 u M S 9 S Z X B v c n R l I E N v b n N v b G l k Y W N p w 7 N u I D I w M j I g L S B D b 3 B 5 L 0 N o Y W 5 n Z W Q g V H l w Z S 5 7 U m V n a X N 0 c m 8 g U G x h b i B k Z S D D g X J l Y S w 1 M 3 0 m c X V v d D s s J n F 1 b 3 Q 7 U 2 V j d G l v b j E v U m V w b 3 J 0 Z S B D b 2 5 z b 2 x p Z G F j a c O z b i A y M D I y I C 0 g Q 2 9 w e S 9 D a G F u Z 2 V k I F R 5 c G U u e 1 Z v I E N v b 3 I u I F J l Z 2 l z d H J v I F B s Y W 4 g Z G U g w 4 F y Z W E s N T R 9 J n F 1 b 3 Q 7 L C Z x d W 9 0 O 1 N l Y 3 R p b 2 4 x L 1 J l c G 9 y d G U g Q 2 9 u c 2 9 s a W R h Y 2 n D s 2 4 g M j A y M i A t I E N v c H k v Q 2 h h b m d l Z C B U e X B l L n t J b m Z v c m 1 l I E Z p b m F s I F Z p c 2 l 0 Y S B F M j c s N T V 9 J n F 1 b 3 Q 7 L C Z x d W 9 0 O 1 N l Y 3 R p b 2 4 x L 1 J l c G 9 y d G U g Q 2 9 u c 2 9 s a W R h Y 2 n D s 2 4 g M j A y M i A t I E N v c H k v Q 2 h h b m d l Z C B U e X B l L n t W b y B D b 2 9 y L i B J b m Z v c m 1 l I E U y N y w 1 N n 0 m c X V v d D s s J n F 1 b 3 Q 7 U 2 V j d G l v b j E v U m V w b 3 J 0 Z S B D b 2 5 z b 2 x p Z G F j a c O z b i A y M D I y I C 0 g Q 2 9 w e S 9 D a G F u Z 2 V k I F R 5 c G U u e 0 9 i c 2 V y d m F j a W 9 u Z X M g Q 2 9 v c m Q u L D U 3 f S Z x d W 9 0 O y w m c X V v d D t T Z W N 0 a W 9 u M S 9 S Z X B v c n R l I E N v b n N v b G l k Y W N p w 7 N u I D I w M j I g L S B D b 3 B 5 L 0 N o Y W 5 n Z W Q g V H l w Z S 5 7 Q 2 h l Y 2 s g T W V u d G 9 y Z X M s N T h 9 J n F 1 b 3 Q 7 L C Z x d W 9 0 O 1 N l Y 3 R p b 2 4 x L 1 J l c G 9 y d G U g Q 2 9 u c 2 9 s a W R h Y 2 n D s 2 4 g M j A y M i A t I E N v c H k v Q 2 h h b m d l Z C B U e X B l L n t G Z W N o Y S B D a G V j a y B N Z W 5 0 b 3 I s N T l 9 J n F 1 b 3 Q 7 L C Z x d W 9 0 O 1 N l Y 3 R p b 2 4 x L 1 J l c G 9 y d G U g Q 2 9 u c 2 9 s a W R h Y 2 n D s 2 4 g M j A y M i A t I E N v c H k v Q 2 h h b m d l Z C B U e X B l L n t D a G V j a y B D b 2 9 y Z C w 2 M H 0 m c X V v d D s s J n F 1 b 3 Q 7 U 2 V j d G l v b j E v U m V w b 3 J 0 Z S B D b 2 5 z b 2 x p Z G F j a c O z b i A y M D I y I C 0 g Q 2 9 w e S 9 D a G F u Z 2 V k I F R 5 c G U u e 0 Z l Y 2 h h I E N o Z W N r I G N v b 3 I s N j F 9 J n F 1 b 3 Q 7 X S w m c X V v d D t S Z W x h d G l v b n N o a X B J b m Z v J n F 1 b 3 Q 7 O l t d f S I g L z 4 8 L 1 N 0 Y W J s Z U V u d H J p Z X M + P C 9 J d G V t P j x J d G V t P j x J d G V t T G 9 j Y X R p b 2 4 + P E l 0 Z W 1 U e X B l P k Z v c m 1 1 b G E 8 L 0 l 0 Z W 1 U e X B l P j x J d G V t U G F 0 a D 5 T Z W N 0 a W 9 u M S 9 S Z X B v c n R l J T I w Q 2 9 u c 2 9 s a W R h Y 2 k l Q z M l Q j N u J T I w M j A y M i U y M C 0 l M j B D b 3 B 5 L 1 N v d X J j Z T w v S X R l b V B h d G g + P C 9 J d G V t T G 9 j Y X R p b 2 4 + P F N 0 Y W J s Z U V u d H J p Z X M g L z 4 8 L 0 l 0 Z W 0 + P E l 0 Z W 0 + P E l 0 Z W 1 M b 2 N h d G l v b j 4 8 S X R l b V R 5 c G U + R m 9 y b X V s Y T w v S X R l b V R 5 c G U + P E l 0 Z W 1 Q Y X R o P l N l Y 3 R p b 2 4 x L 1 B h c m F t Z X R l c j Q 8 L 0 l 0 Z W 1 Q Y X R o P j w v S X R l b U x v Y 2 F 0 a W 9 u P j x T d G F i b G V F b n R y a W V z P j x F b n R y e S B U e X B l P S J J c 1 B y a X Z h d G U i I F Z h b H V l P S J s M C I g L z 4 8 R W 5 0 c n k g V H l w Z T 0 i T G 9 h Z F R v U m V w b 3 J 0 R G l z Y W J s Z W Q i I F Z h b H V l P S J s M S I g L z 4 8 R W 5 0 c n k g V H l w Z T 0 i U X V l c n l H c m 9 1 c E l E I i B W Y W x 1 Z T 0 i c z N l Y z N l Z j F h L T B m Y j I t N D h m N C 0 4 M j E z L W J j M D l l Y m Q z O G Y 0 O 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M t M z F U M j E 6 M j M 6 M T A u M j g w M z U z N 1 o i I C 8 + P E V u d H J 5 I F R 5 c G U 9 I k Z p b G x T d G F 0 d X M i I F Z h b H V l P S J z Q 2 9 t c G x l d G U i I C 8 + P E V u d H J 5 I F R 5 c G U 9 I l J l c 3 V s d F R 5 c G U i I F Z h b H V l P S J z Q m l u Y X J 5 I i A v P j x F b n R y e S B U e X B l P S J C d W Z m Z X J O Z X h 0 U m V m c m V z a C I g V m F s d W U 9 I m w x I i A v P j w v U 3 R h Y m x l R W 5 0 c m l l c z 4 8 L 0 l 0 Z W 0 + P E l 0 Z W 0 + P E l 0 Z W 1 M b 2 N h d G l v b j 4 8 S X R l b V R 5 c G U + R m 9 y b X V s Y T w v S X R l b V R 5 c G U + P E l 0 Z W 1 Q Y X R o P l N l Y 3 R p b 2 4 x L 1 N h b X B s Z S U y M E Z p b G U l M j A o N C k 8 L 0 l 0 Z W 1 Q Y X R o P j w v S X R l b U x v Y 2 F 0 a W 9 u P j x T d G F i b G V F b n R y a W V z P j x F b n R y e S B U e X B l P S J J c 1 B y a X Z h d G U i I F Z h b H V l P S J s M C I g L z 4 8 R W 5 0 c n k g V H l w Z T 0 i T G 9 h Z G V k V G 9 B b m F s e X N p c 1 N l c n Z p Y 2 V z I i B W Y W x 1 Z T 0 i b D A i I C 8 + P E V u d H J 5 I F R 5 c G U 9 I k F k Z G V k V G 9 E Y X R h T W 9 k Z W w i I F Z h b H V l P S J s M C I g L z 4 8 R W 5 0 c n k g V H l w Z T 0 i R m l s b E V y c m 9 y Q 2 9 k Z S I g V m F s d W U 9 I n N V b m t u b 3 d u I i A v P j x F b n R y e S B U e X B l P S J M b 2 F k V G 9 S Z X B v c n R E a X N h Y m x l Z C I g V m F s d W U 9 I m w x I i A v P j x F b n R y e S B U e X B l P S J R d W V y e U d y b 3 V w S U Q i I F Z h b H V l P S J z M 2 V j M 2 V m M W E t M G Z i M i 0 0 O G Y 0 L T g y M T M t Y m M w O W V i Z D M 4 Z j Q 5 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M Y X N 0 V X B k Y X R l Z C I g V m F s d W U 9 I m Q y M D I y L T A 0 L T I 3 V D E 0 O j I z O j E 4 L j Q z N T E z O D l 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J T I w K D Q p L 1 N v d X J j Z T w v S X R l b V B h d G g + P C 9 J d G V t T G 9 j Y X R p b 2 4 + P F N 0 Y W J s Z U V u d H J p Z X M g L z 4 8 L 0 l 0 Z W 0 + P E l 0 Z W 0 + P E l 0 Z W 1 M b 2 N h d G l v b j 4 8 S X R l b V R 5 c G U + R m 9 y b X V s Y T w v S X R l b V R 5 c G U + P E l 0 Z W 1 Q Y X R o P l N l Y 3 R p b 2 4 x L 1 N h b X B s Z S U y M E Z p b G U l M j A o N C k v R m l s d G V y Z W Q l M j B S b 3 d z P C 9 J d G V t U G F 0 a D 4 8 L 0 l 0 Z W 1 M b 2 N h d G l v b j 4 8 U 3 R h Y m x l R W 5 0 c m l l c y A v P j w v S X R l b T 4 8 S X R l b T 4 8 S X R l b U x v Y 2 F 0 a W 9 u P j x J d G V t V H l w Z T 5 G b 3 J t d W x h P C 9 J d G V t V H l w Z T 4 8 S X R l b V B h d G g + U 2 V j d G l v b j E v U 2 F t c G x l J T I w R m l s Z S U y M C g 0 K S 9 O Y X Z p Z 2 F 0 a W 9 u M T w v S X R l b V B h d G g + P C 9 J d G V t T G 9 j Y X R p b 2 4 + P F N 0 Y W J s Z U V u d H J p Z X M g L z 4 8 L 0 l 0 Z W 0 + P E l 0 Z W 0 + P E l 0 Z W 1 M b 2 N h d G l v b j 4 8 S X R l b V R 5 c G U + R m 9 y b X V s Y T w v S X R l b V R 5 c G U + P E l 0 Z W 1 Q Y X R o P l N l Y 3 R p b 2 4 x L 1 R y Y W 5 z Z m 9 y b S U y M F N h b X B s Z S U y M E Z p b G U l M j A o N C k 8 L 0 l 0 Z W 1 Q Y X R o P j w v S X R l b U x v Y 2 F 0 a W 9 u P j x T d G F i b G V F b n R y a W V z P j x F b n R y e S B U e X B l P S J J c 1 B y a X Z h d G U i I F Z h b H V l P S J s M C I g L z 4 8 R W 5 0 c n k g V H l w Z T 0 i T G 9 h Z F R v U m V w b 3 J 0 R G l z Y W J s Z W Q i I F Z h b H V l P S J s M S I g L z 4 8 R W 5 0 c n k g V H l w Z T 0 i U X V l c n l H c m 9 1 c E l E I i B W Y W x 1 Z T 0 i c z E 1 Z j V j M D d j L T Y 1 N T E t N D Z j M i 0 4 N m Q 0 L W M 3 O G E 2 N T c y M W Q 5 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Z p b G x l Z E N v b X B s Z X R l U m V z d W x 0 V G 9 X b 3 J r c 2 h l Z X Q i I F Z h b H V l P S J s M C I g L z 4 8 R W 5 0 c n k g V H l w Z T 0 i Q W R k Z W R U b 0 R h d G F N b 2 R l b C I g V m F s d W U 9 I m w w I i A v P j x F b n R y e S B U e X B l P S J G a W x s R X J y b 3 J D b 2 R l I i B W Y W x 1 Z T 0 i c 1 V u a 2 5 v d 2 4 i I C 8 + P E V u d H J 5 I F R 5 c G U 9 I k Z p b G x M Y X N 0 V X B k Y X R l Z C I g V m F s d W U 9 I m Q y M D I y L T A z L T M x V D I x O j I z O j E w L j I 5 M j g 5 O D l a I i A v P j x F b n R y e S B U e X B l P S J G a W x s U 3 R h d H V z I i B W Y W x 1 Z T 0 i c 0 N v b X B s Z X R l I i A v P j w v U 3 R h Y m x l R W 5 0 c m l l c z 4 8 L 0 l 0 Z W 0 + P E l 0 Z W 0 + P E l 0 Z W 1 M b 2 N h d G l v b j 4 8 S X R l b V R 5 c G U + R m 9 y b X V s Y T w v S X R l b V R 5 c G U + P E l 0 Z W 1 Q Y X R o P l N l Y 3 R p b 2 4 x L 1 R y Y W 5 z Z m 9 y b S U y M F N h b X B s Z S U y M E Z p b G U l M j A o N C k v U 2 9 1 c m N l P C 9 J d G V t U G F 0 a D 4 8 L 0 l 0 Z W 1 M b 2 N h d G l v b j 4 8 U 3 R h Y m x l R W 5 0 c m l l c y A v P j w v S X R l b T 4 8 S X R l b T 4 8 S X R l b U x v Y 2 F 0 a W 9 u P j x J d G V t V H l w Z T 5 G b 3 J t d W x h P C 9 J d G V t V H l w Z T 4 8 S X R l b V B h d G g + U 2 V j d G l v b j E v V H J h b n N m b 3 J t J T I w U 2 F t c G x l J T I w R m l s Z S U y M C g 0 K S 9 N T 0 1 F T l R P J T I w S S 1 H c m l k J T I w d m l l d y U y M C g y K V 9 T a G V l d D w v S X R l b V B h d G g + P C 9 J d G V t T G 9 j Y X R p b 2 4 + P F N 0 Y W J s Z U V u d H J p Z X M g L z 4 8 L 0 l 0 Z W 0 + P E l 0 Z W 0 + P E l 0 Z W 1 M b 2 N h d G l v b j 4 8 S X R l b V R 5 c G U + R m 9 y b X V s Y T w v S X R l b V R 5 c G U + P E l 0 Z W 1 Q Y X R o P l N l Y 3 R p b 2 4 x L 1 R y Y W 5 z Z m 9 y b S U y M F N h b X B s Z S U y M E Z p b G U l M j A o N C k v U H J v b W 9 0 Z W Q l M j B I Z W F k Z X J z P C 9 J d G V t U G F 0 a D 4 8 L 0 l 0 Z W 1 M b 2 N h d G l v b j 4 8 U 3 R h Y m x l R W 5 0 c m l l c y A v P j w v S X R l b T 4 8 S X R l b T 4 8 S X R l b U x v Y 2 F 0 a W 9 u P j x J d G V t V H l w Z T 5 G b 3 J t d W x h P C 9 J d G V t V H l w Z T 4 8 S X R l b V B h d G g + U 2 V j d G l v b j E v V H J h b n N m b 3 J t J T I w R m l s Z S U y M C g 0 K T w v S X R l b V B h d G g + P C 9 J d G V t T G 9 j Y X R p b 2 4 + P F N 0 Y W J s Z U V u d H J p Z X M + P E V u d H J 5 I F R 5 c G U 9 I k x v Y W R U b 1 J l c G 9 y d E R p c 2 F i b G V k I i B W Y W x 1 Z T 0 i b D E i I C 8 + P E V u d H J 5 I F R 5 c G U 9 I l F 1 Z X J 5 R 3 J v d X B J R C I g V m F s d W U 9 I n M z Z W M z Z W Y x Y S 0 w Z m I y L T Q 4 Z j Q t O D I x M y 1 i Y z A 5 Z W J k M z h m N D k 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N C 0 y N 1 Q x N D o y M z o x O C 4 1 M z I z M T c 2 W i I g L z 4 8 R W 5 0 c n k g V H l w Z T 0 i R m l s b F N 0 Y X R 1 c y I g V m F s d W U 9 I n N D b 2 1 w b G V 0 Z S I g L z 4 8 L 1 N 0 Y W J s Z U V u d H J p Z X M + P C 9 J d G V t P j x J d G V t P j x J d G V t T G 9 j Y X R p b 2 4 + P E l 0 Z W 1 U e X B l P k Z v c m 1 1 b G E 8 L 0 l 0 Z W 1 U e X B l P j x J d G V t U G F 0 a D 5 T Z W N 0 a W 9 u M S 9 U c m F u c 2 Z v c m 0 l M j B G a W x l J T I w K D Q p L 1 N v d X J j Z T w v S X R l b V B h d G g + P C 9 J d G V t T G 9 j Y X R p b 2 4 + P F N 0 Y W J s Z U V u d H J p Z X M g L z 4 8 L 0 l 0 Z W 0 + P E l 0 Z W 0 + P E l 0 Z W 1 M b 2 N h d G l v b j 4 8 S X R l b V R 5 c G U + R m 9 y b X V s Y T w v S X R l b V R 5 c G U + P E l 0 Z W 1 Q Y X R o P l N l Y 3 R p b 2 4 x L 1 B h c m F t Z X R l c j U 8 L 0 l 0 Z W 1 Q Y X R o P j w v S X R l b U x v Y 2 F 0 a W 9 u P j x T d G F i b G V F b n R y a W V z P j x F b n R y e S B U e X B l P S J J c 1 B y a X Z h d G U i I F Z h b H V l P S J s M C I g L z 4 8 R W 5 0 c n k g V H l w Z T 0 i T G 9 h Z F R v U m V w b 3 J 0 R G l z Y W J s Z W Q i I F Z h b H V l P S J s M S I g L z 4 8 R W 5 0 c n k g V H l w Z T 0 i U X V l c n l H c m 9 1 c E l E I i B W Y W x 1 Z T 0 i c 2 Q 5 O W Y y M m N m L W U 5 Y z c t N G Z l O S 0 5 O G Y 0 L T B j Y z k 1 M W Q 0 M D d i Z 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M t M z F U M j M 6 M D I 6 M T I u M T c 3 M j I 0 N V o i I C 8 + P E V u d H J 5 I F R 5 c G U 9 I k Z p b G x T d G F 0 d X M i I F Z h b H V l P S J z Q 2 9 t c G x l d G U i I C 8 + P E V u d H J 5 I F R 5 c G U 9 I l J l c 3 V s d F R 5 c G U i I F Z h b H V l P S J z Q m l u Y X J 5 I i A v P j x F b n R y e S B U e X B l P S J C d W Z m Z X J O Z X h 0 U m V m c m V z a C I g V m F s d W U 9 I m w x I i A v P j w v U 3 R h Y m x l R W 5 0 c m l l c z 4 8 L 0 l 0 Z W 0 + P E l 0 Z W 0 + P E l 0 Z W 1 M b 2 N h d G l v b j 4 8 S X R l b V R 5 c G U + R m 9 y b X V s Y T w v S X R l b V R 5 c G U + P E l 0 Z W 1 Q Y X R o P l N l Y 3 R p b 2 4 x L 1 N h b X B s Z S U y M E Z p b G U 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M b 2 F k Z W R U b 0 F u Y W x 5 c 2 l z U 2 V y d m l j Z X M i I F Z h b H V l P S J s M C I g L z 4 8 R W 5 0 c n k g V H l w Z T 0 i T G 9 h Z F R v U m V w b 3 J 0 R G l z Y W J s Z W Q i I F Z h b H V l P S J s M S I g L z 4 8 R W 5 0 c n k g V H l w Z T 0 i U X V l c n l H c m 9 1 c E l E I i B W Y W x 1 Z T 0 i c 2 Q 5 O W Y y M m N m L W U 5 Y z c t N G Z l O S 0 5 O G Y 0 L T B j Y z k 1 M W Q 0 M D d i Z C I g L z 4 8 R W 5 0 c n k g V H l w Z T 0 i R m l s b E x h c 3 R V c G R h d G V k I i B W Y W x 1 Z T 0 i Z D I w M j I t M D Q t M j d U M T Q 6 M j M 6 M T g u N j I y M D k w N 1 o 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S Z X B v c n R l I E N v b n N v b G l k Y W N p w 7 N u I D I w M j I g L S B D b 3 B 5 L 0 N o Y W 5 n Z W Q g V H l w Z S 5 7 T m 9 t Y n J l I E N v b 3 J k a W 5 h Z G 9 y Y S w x f S Z x d W 9 0 O y w m c X V v d D t T Z W N 0 a W 9 u M S 9 S Z X B v c n R l I E N v b n N v b G l k Y W N p w 7 N u I D I w M j I g L S B D b 3 B 5 L 0 N o Y W 5 n Z W Q g V H l w Z S 5 7 T m 9 t Y n J l I G 1 l b n R v c i w y f S Z x d W 9 0 O y w m c X V v d D t T Z W N 0 a W 9 u M S 9 S Z X B v c n R l I E N v b n N v b G l k Y W N p w 7 N u I D I w M j I g L S B D b 3 B 5 L 0 N o Y W 5 n Z W Q g V H l w Z S 5 7 R G V w Y X J 0 Y W 1 l b n R v I E l F L D N 9 J n F 1 b 3 Q 7 L C Z x d W 9 0 O 1 N l Y 3 R p b 2 4 x L 1 J l c G 9 y d G U g Q 2 9 u c 2 9 s a W R h Y 2 n D s 2 4 g M j A y M i A t I E N v c H k v Q 2 h h b m d l Z C B U e X B l L n t N d W 5 p Y 2 l w a W 8 g S U U s N H 0 m c X V v d D s s J n F 1 b 3 Q 7 U 2 V j d G l v b j E v U m V w b 3 J 0 Z S B D b 2 5 z b 2 x p Z G F j a c O z b i A y M D I y I C 0 g Q 2 9 w e S 9 D a G F u Z 2 V k I F R 5 c G U u e 0 5 v b W J y Z S B J b n N 0 a X R 1 Y 2 n D s 2 4 g R W R 1 Y 2 F 0 a X Z h L D V 9 J n F 1 b 3 Q 7 L C Z x d W 9 0 O 1 N l Y 3 R p b 2 4 x L 1 J l c G 9 y d G U g Q 2 9 u c 2 9 s a W R h Y 2 n D s 2 4 g M j A y M i A t I E N v c H k v Q 2 h h b m d l Z C B U e X B l L n t D w 7 N k a W d v I E R B T k U g S U U s N n 0 m c X V v d D s s J n F 1 b 3 Q 7 U 2 V j d G l v b j E v U m V w b 3 J 0 Z S B D b 2 5 z b 2 x p Z G F j a c O z b i A y M D I y I C 0 g Q 2 9 w e S 9 D a G F u Z 2 V k I F R 5 c G U u e 0 Z l Y 2 h h I G R l I G x s Y W 1 h Z G E g a W 5 p Y 2 l h b C w 3 f S Z x d W 9 0 O y w m c X V v d D t T Z W N 0 a W 9 u M S 9 S Z X B v c n R l I E N v b n N v b G l k Y W N p w 7 N u I D I w M j I g L S B D b 3 B 5 L 0 N o Y W 5 n Z W Q g V H l w Z S 5 7 S G 9 y Y S B w c m l t Z X J h I G x s Y W 1 h Z G E s O H 0 m c X V v d D s s J n F 1 b 3 Q 7 U 2 V j d G l v b j E v U m V w b 3 J 0 Z S B D b 2 5 z b 2 x p Z G F j a c O z b i A y M D I y I C 0 g Q 2 9 w e S 9 D a G F u Z 2 V k I F R 5 c G U u e 0 V z d G F k b y B s b G F t Y W R h L D l 9 J n F 1 b 3 Q 7 L C Z x d W 9 0 O 1 N l Y 3 R p b 2 4 x L 1 J l c G 9 y d G U g Q 2 9 u c 2 9 s a W R h Y 2 n D s 2 4 g M j A y M i A t I E N v c H k v Q 2 h h b m d l Z C B U e X B l L n t P Y n N l c n Z h Y 2 l v b m V z I E x s Y W 1 h Z G E s M T B 9 J n F 1 b 3 Q 7 L C Z x d W 9 0 O 1 N l Y 3 R p b 2 4 x L 1 J l c G 9 y d G U g Q 2 9 u c 2 9 s a W R h Y 2 n D s 2 4 g M j A y M i A t I E N v c H k v Q 2 h h b m d l Z C B U e X B l L n t G Z W N o Y S B S Z X U g S W 5 p Y 2 l h b C B E a X J l Y 3 R p d m 9 z I G N v c H k g Y 2 9 w e S w x M X 0 m c X V v d D s s J n F 1 b 3 Q 7 U 2 V j d G l v b j E v U m V w b 3 J 0 Z S B D b 2 5 z b 2 x p Z G F j a c O z b i A y M D I y I C 0 g Q 2 9 w e S 9 D a G F u Z 2 V k I F R 5 c G U u e 0 V z d G F k b y B S S U Q s M T J 9 J n F 1 b 3 Q 7 L C Z x d W 9 0 O 1 N l Y 3 R p b 2 4 x L 1 J l c G 9 y d G U g Q 2 9 u c 2 9 s a W R h Y 2 n D s 2 4 g M j A y M i A t I E N v c H k v Q 2 h h b m d l Z C B U e X B l L n t B c G x p Y y 4 g R G l h Z 2 7 D s 3 N 0 a W N v L D E z f S Z x d W 9 0 O y w m c X V v d D t T Z W N 0 a W 9 u M S 9 S Z X B v c n R l I E N v b n N v b G l k Y W N p w 7 N u I D I w M j I g L S B D b 3 B 5 L 0 N o Y W 5 n Z W Q g V H l w Z S 5 7 R X N 0 Y W R v I E F w b G l j L i B E a W F n b s O z c 3 R p Y 2 8 s M T R 9 J n F 1 b 3 Q 7 L C Z x d W 9 0 O 1 N l Y 3 R p b 2 4 x L 1 J l c G 9 y d G U g Q 2 9 u c 2 9 s a W R h Y 2 n D s 2 4 g M j A y M i A t I E N v c H k v Q 2 h h b m d l Z C B U e X B l L n t F b n R y Z X Z p c 3 R h I E R p c m V j d G l 2 b y w x N X 0 m c X V v d D s s J n F 1 b 3 Q 7 U 2 V j d G l v b j E v U m V w b 3 J 0 Z S B D b 2 5 z b 2 x p Z G F j a c O z b i A y M D I y I C 0 g Q 2 9 w e S 9 D a G F u Z 2 V k I F R 5 c G U u e 0 V z d G F k b y B F b n R y Z X Z p c 3 R h I E R p c m V j d G l 2 b 3 M s M T Z 9 J n F 1 b 3 Q 7 L C Z x d W 9 0 O 1 N l Y 3 R p b 2 4 x L 1 J l c G 9 y d G U g Q 2 9 u c 2 9 s a W R h Y 2 n D s 2 4 g M j A y M i A t I E N v c H k v Q 2 h h b m d l Z C B U e X B l L n t F b m N 1 Z X N 0 Y S B F c 3 R 1 Z G l h b n R l c y w x N 3 0 m c X V v d D s s J n F 1 b 3 Q 7 U 2 V j d G l v b j E v U m V w b 3 J 0 Z S B D b 2 5 z b 2 x p Z G F j a c O z b i A y M D I y I C 0 g Q 2 9 w e S 9 D a G F u Z 2 V k I F R 5 c G U u e 0 V z d G F k b y B F b m N 1 Z X N 0 Y S B F c 3 R 1 Z G l h b n R l c y w x O H 0 m c X V v d D s s J n F 1 b 3 Q 7 U 2 V j d G l v b j E v U m V w b 3 J 0 Z S B D b 2 5 z b 2 x p Z G F j a c O z b i A y M D I y I C 0 g Q 2 9 w e S 9 D a G F u Z 2 V k I F R 5 c G U u e 0 9 i c 2 V y d m F j a c O z b i B k Z S B B d W x h L D E 5 f S Z x d W 9 0 O y w m c X V v d D t T Z W N 0 a W 9 u M S 9 S Z X B v c n R l I E N v b n N v b G l k Y W N p w 7 N u I D I w M j I g L S B D b 3 B 5 L 0 N o Y W 5 n Z W Q g V H l w Z S 5 7 R X N 0 Y W R v I E 9 i c y B B d W x h L D I w f S Z x d W 9 0 O y w m c X V v d D t T Z W N 0 a W 9 u M S 9 S Z X B v c n R l I E N v b n N v b G l k Y W N p w 7 N u I D I w M j I g L S B D b 3 B 5 L 0 N o Y W 5 n Z W Q g V H l w Z S 5 7 T G F z d C B N b 2 R p Z m l l Z C B C e S w y M X 0 m c X V v d D s s J n F 1 b 3 Q 7 U 2 V j d G l v b j E v U m V w b 3 J 0 Z S B D b 2 5 z b 2 x p Z G F j a c O z b i A y M D I y I C 0 g Q 2 9 w e S 9 D a G F u Z 2 V k I F R 5 c G U u e 0 x h c 3 Q g T W 9 k a W Z p Z W Q s M j J 9 J n F 1 b 3 Q 7 L C Z x d W 9 0 O 1 N l Y 3 R p b 2 4 x L 1 J l c G 9 y d G U g Q 2 9 u c 2 9 s a W R h Y 2 n D s 2 4 g M j A y M i A t I E N v c H k v Q 2 h h b m d l Z C B U e X B l L n t F b m x h Y 2 U g R H J p d m U g R X Z p Z G V u Y 2 l h c y B N S S w y M 3 0 m c X V v d D s s J n F 1 b 3 Q 7 U 2 V j d G l v b j E v U m V w b 3 J 0 Z S B D b 2 5 z b 2 x p Z G F j a c O z b i A y M D I y I C 0 g Q 2 9 w e S 9 D a G F u Z 2 V k I F R 5 c G U u e 0 F j d G E s M j R 9 J n F 1 b 3 Q 7 L C Z x d W 9 0 O 1 N l Y 3 R p b 2 4 x L 1 J l c G 9 y d G U g Q 2 9 u c 2 9 s a W R h Y 2 n D s 2 4 g M j A y M i A t I E N v c H k v Q 2 h h b m d l Z C B U e X B l L n t W b y B D b 2 9 y L i B B Y 3 R h L D I 1 f S Z x d W 9 0 O y w m c X V v d D t T Z W N 0 a W 9 u M S 9 S Z X B v c n R l I E N v b n N v b G l k Y W N p w 7 N u I D I w M j I g L S B D b 3 B 5 L 0 N o Y W 5 n Z W Q g V H l w Z S 5 7 R m 9 0 b 3 M g V m l z a X R h L D I 2 f S Z x d W 9 0 O y w m c X V v d D t T Z W N 0 a W 9 u M S 9 S Z X B v c n R l I E N v b n N v b G l k Y W N p w 7 N u I D I w M j I g L S B D b 3 B 5 L 0 N o Y W 5 n Z W Q g V H l w Z S 5 7 V m 8 g Q 2 9 v c i B G b 3 R v c y w y N 3 0 m c X V v d D s s J n F 1 b 3 Q 7 U 2 V j d G l v b j E v U m V w b 3 J 0 Z S B D b 2 5 z b 2 x p Z G F j a c O z b i A y M D I y I C 0 g Q 2 9 w e S 9 D a G F u Z 2 V k I F R 5 c G U u e 1 B h b n R h b G x h e m 8 g T 2 J z I E F 1 b G E s M j h 9 J n F 1 b 3 Q 7 L C Z x d W 9 0 O 1 N l Y 3 R p b 2 4 x L 1 J l c G 9 y d G U g Q 2 9 u c 2 9 s a W R h Y 2 n D s 2 4 g M j A y M i A t I E N v c H k v Q 2 h h b m d l Z C B U e X B l L n t W b y B D b 2 9 y Z C B P Y n M g Q X V s Y S w y O X 0 m c X V v d D s s J n F 1 b 3 Q 7 U 2 V j d G l v b j E v U m V w b 3 J 0 Z S B D b 2 5 z b 2 x p Z G F j a c O z b i A y M D I y I C 0 g Q 2 9 w e S 9 D a G F u Z 2 V k I F R 5 c G U u e 1 B s Y W 4 g Z G U g d H J h Y m F q b y B J R S w z M H 0 m c X V v d D s s J n F 1 b 3 Q 7 U 2 V j d G l v b j E v U m V w b 3 J 0 Z S B D b 2 5 z b 2 x p Z G F j a c O z b i A y M D I y I C 0 g Q 2 9 w e S 9 D a G F u Z 2 V k I F R 5 c G U u e 1 Z v I E N v b 3 I g U G x h b i B U c m F i Y W p v L D M x f S Z x d W 9 0 O y w m c X V v d D t T Z W N 0 a W 9 u M S 9 S Z X B v c n R l I E N v b n N v b G l k Y W N p w 7 N u I D I w M j I g L S B D b 3 B 5 L 0 N o Y W 5 n Z W Q g V H l w Z S 5 7 Q 2 h l Y 2 s g T W V u d G 9 y Z X M s M z J 9 J n F 1 b 3 Q 7 L C Z x d W 9 0 O 1 N l Y 3 R p b 2 4 x L 1 J l c G 9 y d G U g Q 2 9 u c 2 9 s a W R h Y 2 n D s 2 4 g M j A y M i A t I E N v c H k v Q 2 h h b m d l Z C B U e X B l L n t W b y B D b 2 9 y Z G l u Y W N p w 7 N u I E V 2 a W R l b m N p Y X M s M z N 9 J n F 1 b 3 Q 7 L C Z x d W 9 0 O 1 N l Y 3 R p b 2 4 x L 1 J l c G 9 y d G U g Q 2 9 u c 2 9 s a W R h Y 2 n D s 2 4 g M j A y M i A t I E N v c H k v Q 2 h h b m d l Z C B U e X B l L n t W b y B D b 2 9 y Z C B F d m k s M z R 9 J n F 1 b 3 Q 7 L C Z x d W 9 0 O 1 N l Y 3 R p b 2 4 x L 1 J l c G 9 y d G U g Q 2 9 u c 2 9 s a W R h Y 2 n D s 2 4 g M j A y M i A t I E N v c H k v Q 2 h h b m d l Z C B U e X B l L n t P Y n N l c n Z h Y 2 l v b m V z I E N v b 3 J k a S B j b 3 B 5 L D M 1 f S Z x d W 9 0 O 1 0 s J n F 1 b 3 Q 7 Q 2 9 s d W 1 u Q 2 9 1 b n Q m c X V v d D s 6 M z U s J n F 1 b 3 Q 7 S 2 V 5 Q 2 9 s d W 1 u T m F t Z X M m c X V v d D s 6 W 1 0 s J n F 1 b 3 Q 7 Q 2 9 s d W 1 u S W R l b n R p d G l l c y Z x d W 9 0 O z p b J n F 1 b 3 Q 7 U 2 V j d G l v b j E v U m V w b 3 J 0 Z S B D b 2 5 z b 2 x p Z G F j a c O z b i A y M D I y I C 0 g Q 2 9 w e S 9 D a G F u Z 2 V k I F R 5 c G U u e 0 5 v b W J y Z S B D b 2 9 y Z G l u Y W R v c m E s M X 0 m c X V v d D s s J n F 1 b 3 Q 7 U 2 V j d G l v b j E v U m V w b 3 J 0 Z S B D b 2 5 z b 2 x p Z G F j a c O z b i A y M D I y I C 0 g Q 2 9 w e S 9 D a G F u Z 2 V k I F R 5 c G U u e 0 5 v b W J y Z S B t Z W 5 0 b 3 I s M n 0 m c X V v d D s s J n F 1 b 3 Q 7 U 2 V j d G l v b j E v U m V w b 3 J 0 Z S B D b 2 5 z b 2 x p Z G F j a c O z b i A y M D I y I C 0 g Q 2 9 w e S 9 D a G F u Z 2 V k I F R 5 c G U u e 0 R l c G F y d G F t Z W 5 0 b y B J R S w z f S Z x d W 9 0 O y w m c X V v d D t T Z W N 0 a W 9 u M S 9 S Z X B v c n R l I E N v b n N v b G l k Y W N p w 7 N u I D I w M j I g L S B D b 3 B 5 L 0 N o Y W 5 n Z W Q g V H l w Z S 5 7 T X V u a W N p c G l v I E l F L D R 9 J n F 1 b 3 Q 7 L C Z x d W 9 0 O 1 N l Y 3 R p b 2 4 x L 1 J l c G 9 y d G U g Q 2 9 u c 2 9 s a W R h Y 2 n D s 2 4 g M j A y M i A t I E N v c H k v Q 2 h h b m d l Z C B U e X B l L n t O b 2 1 i c m U g S W 5 z d G l 0 d W N p w 7 N u I E V k d W N h d G l 2 Y S w 1 f S Z x d W 9 0 O y w m c X V v d D t T Z W N 0 a W 9 u M S 9 S Z X B v c n R l I E N v b n N v b G l k Y W N p w 7 N u I D I w M j I g L S B D b 3 B 5 L 0 N o Y W 5 n Z W Q g V H l w Z S 5 7 Q 8 O z Z G l n b y B E Q U 5 F I E l F L D Z 9 J n F 1 b 3 Q 7 L C Z x d W 9 0 O 1 N l Y 3 R p b 2 4 x L 1 J l c G 9 y d G U g Q 2 9 u c 2 9 s a W R h Y 2 n D s 2 4 g M j A y M i A t I E N v c H k v Q 2 h h b m d l Z C B U e X B l L n t G Z W N o Y S B k Z S B s b G F t Y W R h I G l u a W N p Y W w s N 3 0 m c X V v d D s s J n F 1 b 3 Q 7 U 2 V j d G l v b j E v U m V w b 3 J 0 Z S B D b 2 5 z b 2 x p Z G F j a c O z b i A y M D I y I C 0 g Q 2 9 w e S 9 D a G F u Z 2 V k I F R 5 c G U u e 0 h v c m E g c H J p b W V y Y S B s b G F t Y W R h L D h 9 J n F 1 b 3 Q 7 L C Z x d W 9 0 O 1 N l Y 3 R p b 2 4 x L 1 J l c G 9 y d G U g Q 2 9 u c 2 9 s a W R h Y 2 n D s 2 4 g M j A y M i A t I E N v c H k v Q 2 h h b m d l Z C B U e X B l L n t F c 3 R h Z G 8 g b G x h b W F k Y S w 5 f S Z x d W 9 0 O y w m c X V v d D t T Z W N 0 a W 9 u M S 9 S Z X B v c n R l I E N v b n N v b G l k Y W N p w 7 N u I D I w M j I g L S B D b 3 B 5 L 0 N o Y W 5 n Z W Q g V H l w Z S 5 7 T 2 J z Z X J 2 Y W N p b 2 5 l c y B M b G F t Y W R h L D E w f S Z x d W 9 0 O y w m c X V v d D t T Z W N 0 a W 9 u M S 9 S Z X B v c n R l I E N v b n N v b G l k Y W N p w 7 N u I D I w M j I g L S B D b 3 B 5 L 0 N o Y W 5 n Z W Q g V H l w Z S 5 7 R m V j a G E g U m V 1 I E l u a W N p Y W w g R G l y Z W N 0 a X Z v c y B j b 3 B 5 I G N v c H k s M T F 9 J n F 1 b 3 Q 7 L C Z x d W 9 0 O 1 N l Y 3 R p b 2 4 x L 1 J l c G 9 y d G U g Q 2 9 u c 2 9 s a W R h Y 2 n D s 2 4 g M j A y M i A t I E N v c H k v Q 2 h h b m d l Z C B U e X B l L n t F c 3 R h Z G 8 g U k l E L D E y f S Z x d W 9 0 O y w m c X V v d D t T Z W N 0 a W 9 u M S 9 S Z X B v c n R l I E N v b n N v b G l k Y W N p w 7 N u I D I w M j I g L S B D b 3 B 5 L 0 N o Y W 5 n Z W Q g V H l w Z S 5 7 Q X B s a W M u I E R p Y W d u w 7 N z d G l j b y w x M 3 0 m c X V v d D s s J n F 1 b 3 Q 7 U 2 V j d G l v b j E v U m V w b 3 J 0 Z S B D b 2 5 z b 2 x p Z G F j a c O z b i A y M D I y I C 0 g Q 2 9 w e S 9 D a G F u Z 2 V k I F R 5 c G U u e 0 V z d G F k b y B B c G x p Y y 4 g R G l h Z 2 7 D s 3 N 0 a W N v L D E 0 f S Z x d W 9 0 O y w m c X V v d D t T Z W N 0 a W 9 u M S 9 S Z X B v c n R l I E N v b n N v b G l k Y W N p w 7 N u I D I w M j I g L S B D b 3 B 5 L 0 N o Y W 5 n Z W Q g V H l w Z S 5 7 R W 5 0 c m V 2 a X N 0 Y S B E a X J l Y 3 R p d m 8 s M T V 9 J n F 1 b 3 Q 7 L C Z x d W 9 0 O 1 N l Y 3 R p b 2 4 x L 1 J l c G 9 y d G U g Q 2 9 u c 2 9 s a W R h Y 2 n D s 2 4 g M j A y M i A t I E N v c H k v Q 2 h h b m d l Z C B U e X B l L n t F c 3 R h Z G 8 g R W 5 0 c m V 2 a X N 0 Y S B E a X J l Y 3 R p d m 9 z L D E 2 f S Z x d W 9 0 O y w m c X V v d D t T Z W N 0 a W 9 u M S 9 S Z X B v c n R l I E N v b n N v b G l k Y W N p w 7 N u I D I w M j I g L S B D b 3 B 5 L 0 N o Y W 5 n Z W Q g V H l w Z S 5 7 R W 5 j d W V z d G E g R X N 0 d W R p Y W 5 0 Z X M s M T d 9 J n F 1 b 3 Q 7 L C Z x d W 9 0 O 1 N l Y 3 R p b 2 4 x L 1 J l c G 9 y d G U g Q 2 9 u c 2 9 s a W R h Y 2 n D s 2 4 g M j A y M i A t I E N v c H k v Q 2 h h b m d l Z C B U e X B l L n t F c 3 R h Z G 8 g R W 5 j d W V z d G E g R X N 0 d W R p Y W 5 0 Z X M s M T h 9 J n F 1 b 3 Q 7 L C Z x d W 9 0 O 1 N l Y 3 R p b 2 4 x L 1 J l c G 9 y d G U g Q 2 9 u c 2 9 s a W R h Y 2 n D s 2 4 g M j A y M i A t I E N v c H k v Q 2 h h b m d l Z C B U e X B l L n t P Y n N l c n Z h Y 2 n D s 2 4 g Z G U g Q X V s Y S w x O X 0 m c X V v d D s s J n F 1 b 3 Q 7 U 2 V j d G l v b j E v U m V w b 3 J 0 Z S B D b 2 5 z b 2 x p Z G F j a c O z b i A y M D I y I C 0 g Q 2 9 w e S 9 D a G F u Z 2 V k I F R 5 c G U u e 0 V z d G F k b y B P Y n M g Q X V s Y S w y M H 0 m c X V v d D s s J n F 1 b 3 Q 7 U 2 V j d G l v b j E v U m V w b 3 J 0 Z S B D b 2 5 z b 2 x p Z G F j a c O z b i A y M D I y I C 0 g Q 2 9 w e S 9 D a G F u Z 2 V k I F R 5 c G U u e 0 x h c 3 Q g T W 9 k a W Z p Z W Q g Q n k s M j F 9 J n F 1 b 3 Q 7 L C Z x d W 9 0 O 1 N l Y 3 R p b 2 4 x L 1 J l c G 9 y d G U g Q 2 9 u c 2 9 s a W R h Y 2 n D s 2 4 g M j A y M i A t I E N v c H k v Q 2 h h b m d l Z C B U e X B l L n t M Y X N 0 I E 1 v Z G l m a W V k L D I y f S Z x d W 9 0 O y w m c X V v d D t T Z W N 0 a W 9 u M S 9 S Z X B v c n R l I E N v b n N v b G l k Y W N p w 7 N u I D I w M j I g L S B D b 3 B 5 L 0 N o Y W 5 n Z W Q g V H l w Z S 5 7 R W 5 s Y W N l I E R y a X Z l I E V 2 a W R l b m N p Y X M g T U k s M j N 9 J n F 1 b 3 Q 7 L C Z x d W 9 0 O 1 N l Y 3 R p b 2 4 x L 1 J l c G 9 y d G U g Q 2 9 u c 2 9 s a W R h Y 2 n D s 2 4 g M j A y M i A t I E N v c H k v Q 2 h h b m d l Z C B U e X B l L n t B Y 3 R h L D I 0 f S Z x d W 9 0 O y w m c X V v d D t T Z W N 0 a W 9 u M S 9 S Z X B v c n R l I E N v b n N v b G l k Y W N p w 7 N u I D I w M j I g L S B D b 3 B 5 L 0 N o Y W 5 n Z W Q g V H l w Z S 5 7 V m 8 g Q 2 9 v c i 4 g Q W N 0 Y S w y N X 0 m c X V v d D s s J n F 1 b 3 Q 7 U 2 V j d G l v b j E v U m V w b 3 J 0 Z S B D b 2 5 z b 2 x p Z G F j a c O z b i A y M D I y I C 0 g Q 2 9 w e S 9 D a G F u Z 2 V k I F R 5 c G U u e 0 Z v d G 9 z I F Z p c 2 l 0 Y S w y N n 0 m c X V v d D s s J n F 1 b 3 Q 7 U 2 V j d G l v b j E v U m V w b 3 J 0 Z S B D b 2 5 z b 2 x p Z G F j a c O z b i A y M D I y I C 0 g Q 2 9 w e S 9 D a G F u Z 2 V k I F R 5 c G U u e 1 Z v I E N v b 3 I g R m 9 0 b 3 M s M j d 9 J n F 1 b 3 Q 7 L C Z x d W 9 0 O 1 N l Y 3 R p b 2 4 x L 1 J l c G 9 y d G U g Q 2 9 u c 2 9 s a W R h Y 2 n D s 2 4 g M j A y M i A t I E N v c H k v Q 2 h h b m d l Z C B U e X B l L n t Q Y W 5 0 Y W x s Y X p v I E 9 i c y B B d W x h L D I 4 f S Z x d W 9 0 O y w m c X V v d D t T Z W N 0 a W 9 u M S 9 S Z X B v c n R l I E N v b n N v b G l k Y W N p w 7 N u I D I w M j I g L S B D b 3 B 5 L 0 N o Y W 5 n Z W Q g V H l w Z S 5 7 V m 8 g Q 2 9 v c m Q g T 2 J z I E F 1 b G E s M j l 9 J n F 1 b 3 Q 7 L C Z x d W 9 0 O 1 N l Y 3 R p b 2 4 x L 1 J l c G 9 y d G U g Q 2 9 u c 2 9 s a W R h Y 2 n D s 2 4 g M j A y M i A t I E N v c H k v Q 2 h h b m d l Z C B U e X B l L n t Q b G F u I G R l I H R y Y W J h a m 8 g S U U s M z B 9 J n F 1 b 3 Q 7 L C Z x d W 9 0 O 1 N l Y 3 R p b 2 4 x L 1 J l c G 9 y d G U g Q 2 9 u c 2 9 s a W R h Y 2 n D s 2 4 g M j A y M i A t I E N v c H k v Q 2 h h b m d l Z C B U e X B l L n t W b y B D b 2 9 y I F B s Y W 4 g V H J h Y m F q b y w z M X 0 m c X V v d D s s J n F 1 b 3 Q 7 U 2 V j d G l v b j E v U m V w b 3 J 0 Z S B D b 2 5 z b 2 x p Z G F j a c O z b i A y M D I y I C 0 g Q 2 9 w e S 9 D a G F u Z 2 V k I F R 5 c G U u e 0 N o Z W N r I E 1 l b n R v c m V z L D M y f S Z x d W 9 0 O y w m c X V v d D t T Z W N 0 a W 9 u M S 9 S Z X B v c n R l I E N v b n N v b G l k Y W N p w 7 N u I D I w M j I g L S B D b 3 B 5 L 0 N o Y W 5 n Z W Q g V H l w Z S 5 7 V m 8 g Q 2 9 v c m R p b m F j a c O z b i B F d m l k Z W 5 j a W F z L D M z f S Z x d W 9 0 O y w m c X V v d D t T Z W N 0 a W 9 u M S 9 S Z X B v c n R l I E N v b n N v b G l k Y W N p w 7 N u I D I w M j I g L S B D b 3 B 5 L 0 N o Y W 5 n Z W Q g V H l w Z S 5 7 V m 8 g Q 2 9 v c m Q g R X Z p L D M 0 f S Z x d W 9 0 O y w m c X V v d D t T Z W N 0 a W 9 u M S 9 S Z X B v c n R l I E N v b n N v b G l k Y W N p w 7 N u I D I w M j I g L S B D b 3 B 5 L 0 N o Y W 5 n Z W Q g V H l w Z S 5 7 T 2 J z Z X J 2 Y W N p b 2 5 l c y B D b 2 9 y Z G k g Y 2 9 w e S w z N X 0 m c X V v d D t d L C Z x d W 9 0 O 1 J l b G F 0 a W 9 u c 2 h p c E l u Z m 8 m c X V v d D s 6 W 1 1 9 I i A v P j w v U 3 R h Y m x l R W 5 0 c m l l c z 4 8 L 0 l 0 Z W 0 + P E l 0 Z W 0 + P E l 0 Z W 1 M b 2 N h d G l v b j 4 8 S X R l b V R 5 c G U + R m 9 y b X V s Y T w v S X R l b V R 5 c G U + P E l 0 Z W 1 Q Y X R o P l N l Y 3 R p b 2 4 x L 1 N h b X B s Z S U y M E Z p b G U l M j A o N S k v U 2 9 1 c m N l P C 9 J d G V t U G F 0 a D 4 8 L 0 l 0 Z W 1 M b 2 N h d G l v b j 4 8 U 3 R h Y m x l R W 5 0 c m l l c y A v P j w v S X R l b T 4 8 S X R l b T 4 8 S X R l b U x v Y 2 F 0 a W 9 u P j x J d G V t V H l w Z T 5 G b 3 J t d W x h P C 9 J d G V t V H l w Z T 4 8 S X R l b V B h d G g + U 2 V j d G l v b j E v U 2 F t c G x l J T I w R m l s Z S U y M C g 1 K S 9 G a W x 0 Z X J l Z C U y M F J v d 3 M 8 L 0 l 0 Z W 1 Q Y X R o P j w v S X R l b U x v Y 2 F 0 a W 9 u P j x T d G F i b G V F b n R y a W V z I C 8 + P C 9 J d G V t P j x J d G V t P j x J d G V t T G 9 j Y X R p b 2 4 + P E l 0 Z W 1 U e X B l P k Z v c m 1 1 b G E 8 L 0 l 0 Z W 1 U e X B l P j x J d G V t U G F 0 a D 5 T Z W N 0 a W 9 u M S 9 T Y W 1 w b G U l M j B G a W x l J T I w K D U p L 0 5 h d m l n Y X R p b 2 4 x P C 9 J d G V t U G F 0 a D 4 8 L 0 l 0 Z W 1 M b 2 N h d G l v b j 4 8 U 3 R h Y m x l R W 5 0 c m l l c y A v P j w v S X R l b T 4 8 S X R l b T 4 8 S X R l b U x v Y 2 F 0 a W 9 u P j x J d G V t V H l w Z T 5 G b 3 J t d W x h P C 9 J d G V t V H l w Z T 4 8 S X R l b V B h d G g + U 2 V j d G l v b j E v V H J h b n N m b 3 J t J T I w U 2 F t c G x l J T I w R m l s Z S U y M C g 1 K T w v S X R l b V B h d G g + P C 9 J d G V t T G 9 j Y X R p b 2 4 + P F N 0 Y W J s Z U V u d H J p Z X M + P E V u d H J 5 I F R 5 c G U 9 I k l z U H J p d m F 0 Z S I g V m F s d W U 9 I m w w I i A v P j x F b n R y e S B U e X B l P S J M b 2 F k V G 9 S Z X B v c n R E a X N h Y m x l Z C I g V m F s d W U 9 I m w x I i A v P j x F b n R y e S B U e X B l P S J R d W V y e U d y b 3 V w S U Q i I F Z h b H V l P S J z Z G Y 1 Y 2 J j Z D I t Z j g 2 Z S 0 0 M 2 M w L T g w Z W E t M 2 U 4 M m R k N T d h M D Q 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z F U M j M 6 M D I 6 M T I u M T k 0 M D A w M 1 o i I C 8 + P E V u d H J 5 I F R 5 c G U 9 I k Z p b G x T d G F 0 d X M i I F Z h b H V l P S J z Q 2 9 t c G x l d G U i I C 8 + P C 9 T d G F i b G V F b n R y a W V z P j w v S X R l b T 4 8 S X R l b T 4 8 S X R l b U x v Y 2 F 0 a W 9 u P j x J d G V t V H l w Z T 5 G b 3 J t d W x h P C 9 J d G V t V H l w Z T 4 8 S X R l b V B h d G g + U 2 V j d G l v b j E v V H J h b n N m b 3 J t J T I w U 2 F t c G x l J T I w R m l s Z S U y M C g 1 K S 9 T b 3 V y Y 2 U 8 L 0 l 0 Z W 1 Q Y X R o P j w v S X R l b U x v Y 2 F 0 a W 9 u P j x T d G F i b G V F b n R y a W V z I C 8 + P C 9 J d G V t P j x J d G V t P j x J d G V t T G 9 j Y X R p b 2 4 + P E l 0 Z W 1 U e X B l P k Z v c m 1 1 b G E 8 L 0 l 0 Z W 1 U e X B l P j x J d G V t U G F 0 a D 5 T Z W N 0 a W 9 u M S 9 U c m F u c 2 Z v c m 0 l M j B T Y W 1 w b G U l M j B G a W x l J T I w K D U p L 0 1 P T U V O V E 8 l M j B J L U d y a W Q l M j B 2 a W V 3 J T I w K D I p X 1 N o Z W V 0 P C 9 J d G V t U G F 0 a D 4 8 L 0 l 0 Z W 1 M b 2 N h d G l v b j 4 8 U 3 R h Y m x l R W 5 0 c m l l c y A v P j w v S X R l b T 4 8 S X R l b T 4 8 S X R l b U x v Y 2 F 0 a W 9 u P j x J d G V t V H l w Z T 5 G b 3 J t d W x h P C 9 J d G V t V H l w Z T 4 8 S X R l b V B h d G g + U 2 V j d G l v b j E v V H J h b n N m b 3 J t J T I w U 2 F t c G x l J T I w R m l s Z S U y M C g 1 K S 9 Q c m 9 t b 3 R l Z C U y M E h l Y W R l c n M 8 L 0 l 0 Z W 1 Q Y X R o P j w v S X R l b U x v Y 2 F 0 a W 9 u P j x T d G F i b G V F b n R y a W V z I C 8 + P C 9 J d G V t P j x J d G V t P j x J d G V t T G 9 j Y X R p b 2 4 + P E l 0 Z W 1 U e X B l P k Z v c m 1 1 b G E 8 L 0 l 0 Z W 1 U e X B l P j x J d G V t U G F 0 a D 5 T Z W N 0 a W 9 u M S 9 U c m F u c 2 Z v c m 0 l M j B G a W x l J T I w K D U p P C 9 J d G V t U G F 0 a D 4 8 L 0 l 0 Z W 1 M b 2 N h d G l v b j 4 8 U 3 R h Y m x l R W 5 0 c m l l c z 4 8 R W 5 0 c n k g V H l w Z T 0 i T G 9 h Z F R v U m V w b 3 J 0 R G l z Y W J s Z W Q i I F Z h b H V l P S J s M S I g L z 4 8 R W 5 0 c n k g V H l w Z T 0 i U X V l c n l H c m 9 1 c E l E I i B W Y W x 1 Z T 0 i c 2 Q 5 O W Y y M m N m L W U 5 Y z c t N G Z l O S 0 5 O G Y 0 L T B j Y z k 1 M W Q 0 M D d i Z 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y L T A 0 L T I 3 V D E 0 O j I z O j E 4 L j c x N D M 4 N D N a I i A v P j x F b n R y e S B U e X B l P S J G a W x s U 3 R h d H V z I i B W Y W x 1 Z T 0 i c 0 N v b X B s Z X R l I i A v P j w v U 3 R h Y m x l R W 5 0 c m l l c z 4 8 L 0 l 0 Z W 0 + P E l 0 Z W 0 + P E l 0 Z W 1 M b 2 N h d G l v b j 4 8 S X R l b V R 5 c G U + R m 9 y b X V s Y T w v S X R l b V R 5 c G U + P E l 0 Z W 1 Q Y X R o P l N l Y 3 R p b 2 4 x L 1 R y Y W 5 z Z m 9 y b S U y M E Z p b G U l M j A o N S k v U 2 9 1 c m N l P C 9 J d G V t U G F 0 a D 4 8 L 0 l 0 Z W 1 M b 2 N h d G l v b j 4 8 U 3 R h Y m x l R W 5 0 c m l l c y A v P j w v S X R l b T 4 8 S X R l b T 4 8 S X R l b U x v Y 2 F 0 a W 9 u P j x J d G V t V H l w Z T 5 G b 3 J t d W x h P C 9 J d G V t V H l w Z T 4 8 S X R l b V B h d G g + U 2 V j d G l v b j E v U G F y Y W 1 l d G V y N j w v S X R l b V B h d G g + P C 9 J d G V t T G 9 j Y X R p b 2 4 + P F N 0 Y W J s Z U V u d H J p Z X M + P E V u d H J 5 I F R 5 c G U 9 I k l z U H J p d m F 0 Z S I g V m F s d W U 9 I m w w I i A v P j x F b n R y e S B U e X B l P S J M b 2 F k V G 9 S Z X B v c n R E a X N h Y m x l Z C I g V m F s d W U 9 I m w x I i A v P j x F b n R y e S B U e X B l P S J R d W V y e U d y b 3 V w S U Q i I F Z h b H V l P S J z N D l j O T B k M W I t N j R i M y 0 0 M m E 1 L T k 0 N m Q t Z W I 1 M G Q 0 Y m R l O T Q 0 I i A v P j x F b n R y e S B U e X B l P S J C d W Z m Z X J O Z X h 0 U m V m c m V z a C I g V m F s d W U 9 I m w x I i A v P j x F b n R y e S B U e X B l P S J S Z X N 1 b H R U e X B l I i B W Y W x 1 Z T 0 i c 0 V 4 Y 2 V w d G l v b i 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M t M z F U M j M 6 M T M 6 M D k u M D c 3 N T I y N V o i I C 8 + P E V u d H J 5 I F R 5 c G U 9 I k Z p b G x T d G F 0 d X M i I F Z h b H V l P S J z Q 2 9 t c G x l d G U i I C 8 + P C 9 T d G F i b G V F b n R y a W V z P j w v S X R l b T 4 8 S X R l b T 4 8 S X R l b U x v Y 2 F 0 a W 9 u P j x J d G V t V H l w Z T 5 G b 3 J t d W x h P C 9 J d G V t V H l w Z T 4 8 S X R l b V B h d G g + U 2 V j d G l v b j E v U 2 F t c G x l J T I w R m l s Z S 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R m l s b G V k Q 2 9 t c G x l d G V S Z X N 1 b H R U b 1 d v c m t z a G V l d C I g V m F s d W U 9 I m w w I i A v P j x F b n R y e S B U e X B l P S J G a W x s Q 2 9 s d W 1 u V H l w Z X M i I F Z h b H V l P S J z Q m d Z R 0 J n W U R D U W N H Q U F r R 0 N R W U p C Z 0 F H Q U F Z Q U F B Q U d C Z 1 l H Q m d Z R 0 J n W U d C d 0 E 9 I i A v P j x F b n R y e S B U e X B l P S J G a W x s T G F z d F V w Z G F 0 Z W Q i I F Z h b H V l P S J k M j A y M i 0 w N C 0 y N 1 Q x N D o y M z o x O C 4 4 N z Q 5 M T Y y W i I g L z 4 8 R W 5 0 c n k g V H l w Z T 0 i R m l s b E V y c m 9 y Q 2 9 k Z S I g V m F s d W U 9 I n N V b m t u b 3 d u I i A v P j x F b n R y e S B U e X B l P S J B Z G R l Z F R v R G F 0 Y U 1 v Z G V s I i B W Y W x 1 Z T 0 i b D A i I C 8 + P E V u d H J 5 I F R 5 c G U 9 I k x v Y W R U b 1 J l c G 9 y d E R p c 2 F i b G V k I i B W Y W x 1 Z T 0 i b D E i I C 8 + P E V u d H J 5 I F R 5 c G U 9 I l F 1 Z X J 5 R 3 J v d X B J R C I g V m F s d W U 9 I n M 0 O W M 5 M G Q x Y i 0 2 N G I z L T Q y Y T U t O T Q 2 Z C 1 l Y j U w Z D R i Z G U 5 N D Q i I C 8 + P E V u d H J 5 I F R 5 c G U 9 I l J l Y 2 9 2 Z X J 5 V G F y Z 2 V 0 U 2 h l Z X Q i I F Z h b H V l P S J z U m V w b 3 J 0 Z S B D b 2 5 z b 2 x p Z G F j a c O z b i A y M D I y I C 0 g Q 2 8 i I C 8 + P E V u d H J 5 I F R 5 c G U 9 I l J l Y 2 9 2 Z X J 5 V G F y Z 2 V 0 Q 2 9 s d W 1 u I i B W Y W x 1 Z T 0 i b D E i I C 8 + P E V u d H J 5 I F R 5 c G U 9 I l J l Y 2 9 2 Z X J 5 V G F y Z 2 V 0 U m 9 3 I i B W Y W x 1 Z T 0 i b D E i I C 8 + P E V u d H J 5 I F R 5 c G U 9 I k Z p b G x D b 2 x 1 b W 5 O Y W 1 l c y I g V m F s d W U 9 I n N b J n F 1 b 3 Q 7 T m 9 t Y n J l I E N v b 3 J k a W 5 h Z G 9 y Y S Z x d W 9 0 O y w m c X V v d D t O b 2 1 i c m U g b W V u d G 9 y J n F 1 b 3 Q 7 L C Z x d W 9 0 O 0 R l c G F y d G F t Z W 5 0 b y B J R S Z x d W 9 0 O y w m c X V v d D t N d W 5 p Y 2 l w a W 8 g S U U m c X V v d D s s J n F 1 b 3 Q 7 T m 9 t Y n J l I E l u c 3 R p d H V j a c O z b i B F Z H V j Y X R p d m E m c X V v d D s s J n F 1 b 3 Q 7 Q 8 O z Z G l n b y B E Q U 5 F I E l F J n F 1 b 3 Q 7 L C Z x d W 9 0 O 0 Z l Y 2 h h I G R l I G x s Y W 1 h Z G E g a W 5 p Y 2 l h b C Z x d W 9 0 O y w m c X V v d D t I b 3 J h I H B y a W 1 l c m E g b G x h b W F k Y S Z x d W 9 0 O y w m c X V v d D t F c 3 R h Z G 8 g b G x h b W F k Y S Z x d W 9 0 O y w m c X V v d D t P Y n N l c n Z h Y 2 l v b m V z I E x s Y W 1 h Z G E m c X V v d D s s J n F 1 b 3 Q 7 R m V j a G E g U m V 1 I E l u a W N p Y W w g R G l y Z W N 0 a X Z v c y B j b 3 B 5 I G N v c H k m c X V v d D s s J n F 1 b 3 Q 7 R X N 0 Y W R v I F J J R C Z x d W 9 0 O y w m c X V v d D t B c G x p Y y 4 g R G l h Z 2 7 D s 3 N 0 a W N v J n F 1 b 3 Q 7 L C Z x d W 9 0 O 0 V z d G F k b y B B c G x p Y y 4 g R G l h Z 2 7 D s 3 N 0 a W N v J n F 1 b 3 Q 7 L C Z x d W 9 0 O 0 V u d H J l d m l z d G E g R G l y Z W N 0 a X Z v J n F 1 b 3 Q 7 L C Z x d W 9 0 O 0 V z d G F k b y B F b n R y Z X Z p c 3 R h I E R p c m V j d G l 2 b 3 M m c X V v d D s s J n F 1 b 3 Q 7 R W 5 j d W V z d G E g R X N 0 d W R p Y W 5 0 Z X M m c X V v d D s s J n F 1 b 3 Q 7 R X N 0 Y W R v I E V u Y 3 V l c 3 R h I E V z d H V k a W F u d G V z J n F 1 b 3 Q 7 L C Z x d W 9 0 O 0 9 i c 2 V y d m F j a c O z b i B k Z S B B d W x h J n F 1 b 3 Q 7 L C Z x d W 9 0 O 0 V z d G F k b y B P Y n M g Q X V s Y S Z x d W 9 0 O y w m c X V v d D t M Y X N 0 I E 1 v Z G l m a W V k I E J 5 J n F 1 b 3 Q 7 L C Z x d W 9 0 O 0 x h c 3 Q g T W 9 k a W Z p Z W Q m c X V v d D s s J n F 1 b 3 Q 7 R W 5 s Y W N l I E R y a X Z l I E V 2 a W R l b m N p Y X M g T U k m c X V v d D s s J n F 1 b 3 Q 7 Q W N 0 Y S Z x d W 9 0 O y w m c X V v d D t W b y B D b 2 9 y L i B B Y 3 R h J n F 1 b 3 Q 7 L C Z x d W 9 0 O 0 Z v d G 9 z I F Z p c 2 l 0 Y S Z x d W 9 0 O y w m c X V v d D t W b y B D b 2 9 y I E Z v d G 9 z J n F 1 b 3 Q 7 L C Z x d W 9 0 O 1 B h b n R h b G x h e m 8 g T 2 J z I E F 1 b G E m c X V v d D s s J n F 1 b 3 Q 7 V m 8 g Q 2 9 v c m Q g T 2 J z I E F 1 b G E m c X V v d D s s J n F 1 b 3 Q 7 U G x h b i B k Z S B 0 c m F i Y W p v I E l F J n F 1 b 3 Q 7 L C Z x d W 9 0 O 1 Z v I E N v b 3 I g U G x h b i B U c m F i Y W p v J n F 1 b 3 Q 7 L C Z x d W 9 0 O 0 N o Z W N r I E 1 l b n R v c m V z J n F 1 b 3 Q 7 L C Z x d W 9 0 O 1 Z v I E N v b 3 J k a W 5 h Y 2 n D s 2 4 g R X Z p Z G V u Y 2 l h c y Z x d W 9 0 O y w m c X V v d D t W b y B D b 2 9 y Z C B F d m k m c X V v d D s s J n F 1 b 3 Q 7 T 2 J z Z X J 2 Y W N p b 2 5 l c y B D b 2 9 y Z G k g Y 2 9 w e S Z x d W 9 0 O 1 0 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S Z X B v c n R l I E N v b n N v b G l k Y W N p w 7 N u I D I w M j I g L S B D b 3 B 5 L 0 N o Y W 5 n Z W Q g V H l w Z S 5 7 T m 9 t Y n J l I E N v b 3 J k a W 5 h Z G 9 y Y S w x f S Z x d W 9 0 O y w m c X V v d D t T Z W N 0 a W 9 u M S 9 S Z X B v c n R l I E N v b n N v b G l k Y W N p w 7 N u I D I w M j I g L S B D b 3 B 5 L 0 N o Y W 5 n Z W Q g V H l w Z S 5 7 T m 9 t Y n J l I G 1 l b n R v c i w y f S Z x d W 9 0 O y w m c X V v d D t T Z W N 0 a W 9 u M S 9 S Z X B v c n R l I E N v b n N v b G l k Y W N p w 7 N u I D I w M j I g L S B D b 3 B 5 L 0 N o Y W 5 n Z W Q g V H l w Z S 5 7 R G V w Y X J 0 Y W 1 l b n R v I E l F L D N 9 J n F 1 b 3 Q 7 L C Z x d W 9 0 O 1 N l Y 3 R p b 2 4 x L 1 J l c G 9 y d G U g Q 2 9 u c 2 9 s a W R h Y 2 n D s 2 4 g M j A y M i A t I E N v c H k v Q 2 h h b m d l Z C B U e X B l L n t N d W 5 p Y 2 l w a W 8 g S U U s N H 0 m c X V v d D s s J n F 1 b 3 Q 7 U 2 V j d G l v b j E v U m V w b 3 J 0 Z S B D b 2 5 z b 2 x p Z G F j a c O z b i A y M D I y I C 0 g Q 2 9 w e S 9 D a G F u Z 2 V k I F R 5 c G U u e 0 5 v b W J y Z S B J b n N 0 a X R 1 Y 2 n D s 2 4 g R W R 1 Y 2 F 0 a X Z h L D V 9 J n F 1 b 3 Q 7 L C Z x d W 9 0 O 1 N l Y 3 R p b 2 4 x L 1 J l c G 9 y d G U g Q 2 9 u c 2 9 s a W R h Y 2 n D s 2 4 g M j A y M i A t I E N v c H k v Q 2 h h b m d l Z C B U e X B l L n t D w 7 N k a W d v I E R B T k U g S U U s N n 0 m c X V v d D s s J n F 1 b 3 Q 7 U 2 V j d G l v b j E v U m V w b 3 J 0 Z S B D b 2 5 z b 2 x p Z G F j a c O z b i A y M D I y I C 0 g Q 2 9 w e S 9 D a G F u Z 2 V k I F R 5 c G U u e 0 Z l Y 2 h h I G R l I G x s Y W 1 h Z G E g a W 5 p Y 2 l h b C w 3 f S Z x d W 9 0 O y w m c X V v d D t T Z W N 0 a W 9 u M S 9 S Z X B v c n R l I E N v b n N v b G l k Y W N p w 7 N u I D I w M j I g L S B D b 3 B 5 L 0 N o Y W 5 n Z W Q g V H l w Z S 5 7 S G 9 y Y S B w c m l t Z X J h I G x s Y W 1 h Z G E s O H 0 m c X V v d D s s J n F 1 b 3 Q 7 U 2 V j d G l v b j E v U m V w b 3 J 0 Z S B D b 2 5 z b 2 x p Z G F j a c O z b i A y M D I y I C 0 g Q 2 9 w e S 9 D a G F u Z 2 V k I F R 5 c G U u e 0 V z d G F k b y B s b G F t Y W R h L D l 9 J n F 1 b 3 Q 7 L C Z x d W 9 0 O 1 N l Y 3 R p b 2 4 x L 1 J l c G 9 y d G U g Q 2 9 u c 2 9 s a W R h Y 2 n D s 2 4 g M j A y M i A t I E N v c H k v Q 2 h h b m d l Z C B U e X B l L n t P Y n N l c n Z h Y 2 l v b m V z I E x s Y W 1 h Z G E s M T B 9 J n F 1 b 3 Q 7 L C Z x d W 9 0 O 1 N l Y 3 R p b 2 4 x L 1 J l c G 9 y d G U g Q 2 9 u c 2 9 s a W R h Y 2 n D s 2 4 g M j A y M i A t I E N v c H k v Q 2 h h b m d l Z C B U e X B l L n t G Z W N o Y S B S Z X U g S W 5 p Y 2 l h b C B E a X J l Y 3 R p d m 9 z I G N v c H k g Y 2 9 w e S w x M X 0 m c X V v d D s s J n F 1 b 3 Q 7 U 2 V j d G l v b j E v U m V w b 3 J 0 Z S B D b 2 5 z b 2 x p Z G F j a c O z b i A y M D I y I C 0 g Q 2 9 w e S 9 D a G F u Z 2 V k I F R 5 c G U u e 0 V z d G F k b y B S S U Q s M T J 9 J n F 1 b 3 Q 7 L C Z x d W 9 0 O 1 N l Y 3 R p b 2 4 x L 1 J l c G 9 y d G U g Q 2 9 u c 2 9 s a W R h Y 2 n D s 2 4 g M j A y M i A t I E N v c H k v Q 2 h h b m d l Z C B U e X B l L n t B c G x p Y y 4 g R G l h Z 2 7 D s 3 N 0 a W N v L D E z f S Z x d W 9 0 O y w m c X V v d D t T Z W N 0 a W 9 u M S 9 S Z X B v c n R l I E N v b n N v b G l k Y W N p w 7 N u I D I w M j I g L S B D b 3 B 5 L 0 N o Y W 5 n Z W Q g V H l w Z S 5 7 R X N 0 Y W R v I E F w b G l j L i B E a W F n b s O z c 3 R p Y 2 8 s M T R 9 J n F 1 b 3 Q 7 L C Z x d W 9 0 O 1 N l Y 3 R p b 2 4 x L 1 J l c G 9 y d G U g Q 2 9 u c 2 9 s a W R h Y 2 n D s 2 4 g M j A y M i A t I E N v c H k v Q 2 h h b m d l Z C B U e X B l L n t F b n R y Z X Z p c 3 R h I E R p c m V j d G l 2 b y w x N X 0 m c X V v d D s s J n F 1 b 3 Q 7 U 2 V j d G l v b j E v U m V w b 3 J 0 Z S B D b 2 5 z b 2 x p Z G F j a c O z b i A y M D I y I C 0 g Q 2 9 w e S 9 D a G F u Z 2 V k I F R 5 c G U u e 0 V z d G F k b y B F b n R y Z X Z p c 3 R h I E R p c m V j d G l 2 b 3 M s M T Z 9 J n F 1 b 3 Q 7 L C Z x d W 9 0 O 1 N l Y 3 R p b 2 4 x L 1 J l c G 9 y d G U g Q 2 9 u c 2 9 s a W R h Y 2 n D s 2 4 g M j A y M i A t I E N v c H k v Q 2 h h b m d l Z C B U e X B l L n t F b m N 1 Z X N 0 Y S B F c 3 R 1 Z G l h b n R l c y w x N 3 0 m c X V v d D s s J n F 1 b 3 Q 7 U 2 V j d G l v b j E v U m V w b 3 J 0 Z S B D b 2 5 z b 2 x p Z G F j a c O z b i A y M D I y I C 0 g Q 2 9 w e S 9 D a G F u Z 2 V k I F R 5 c G U u e 0 V z d G F k b y B F b m N 1 Z X N 0 Y S B F c 3 R 1 Z G l h b n R l c y w x O H 0 m c X V v d D s s J n F 1 b 3 Q 7 U 2 V j d G l v b j E v U m V w b 3 J 0 Z S B D b 2 5 z b 2 x p Z G F j a c O z b i A y M D I y I C 0 g Q 2 9 w e S 9 D a G F u Z 2 V k I F R 5 c G U u e 0 9 i c 2 V y d m F j a c O z b i B k Z S B B d W x h L D E 5 f S Z x d W 9 0 O y w m c X V v d D t T Z W N 0 a W 9 u M S 9 S Z X B v c n R l I E N v b n N v b G l k Y W N p w 7 N u I D I w M j I g L S B D b 3 B 5 L 0 N o Y W 5 n Z W Q g V H l w Z S 5 7 R X N 0 Y W R v I E 9 i c y B B d W x h L D I w f S Z x d W 9 0 O y w m c X V v d D t T Z W N 0 a W 9 u M S 9 S Z X B v c n R l I E N v b n N v b G l k Y W N p w 7 N u I D I w M j I g L S B D b 3 B 5 L 0 N o Y W 5 n Z W Q g V H l w Z S 5 7 T G F z d C B N b 2 R p Z m l l Z C B C e S w y M X 0 m c X V v d D s s J n F 1 b 3 Q 7 U 2 V j d G l v b j E v U m V w b 3 J 0 Z S B D b 2 5 z b 2 x p Z G F j a c O z b i A y M D I y I C 0 g Q 2 9 w e S 9 D a G F u Z 2 V k I F R 5 c G U u e 0 x h c 3 Q g T W 9 k a W Z p Z W Q s M j J 9 J n F 1 b 3 Q 7 L C Z x d W 9 0 O 1 N l Y 3 R p b 2 4 x L 1 J l c G 9 y d G U g Q 2 9 u c 2 9 s a W R h Y 2 n D s 2 4 g M j A y M i A t I E N v c H k v Q 2 h h b m d l Z C B U e X B l L n t F b m x h Y 2 U g R H J p d m U g R X Z p Z G V u Y 2 l h c y B N S S w y M 3 0 m c X V v d D s s J n F 1 b 3 Q 7 U 2 V j d G l v b j E v U m V w b 3 J 0 Z S B D b 2 5 z b 2 x p Z G F j a c O z b i A y M D I y I C 0 g Q 2 9 w e S 9 D a G F u Z 2 V k I F R 5 c G U u e 0 F j d G E s M j R 9 J n F 1 b 3 Q 7 L C Z x d W 9 0 O 1 N l Y 3 R p b 2 4 x L 1 J l c G 9 y d G U g Q 2 9 u c 2 9 s a W R h Y 2 n D s 2 4 g M j A y M i A t I E N v c H k v Q 2 h h b m d l Z C B U e X B l L n t W b y B D b 2 9 y L i B B Y 3 R h L D I 1 f S Z x d W 9 0 O y w m c X V v d D t T Z W N 0 a W 9 u M S 9 S Z X B v c n R l I E N v b n N v b G l k Y W N p w 7 N u I D I w M j I g L S B D b 3 B 5 L 0 N o Y W 5 n Z W Q g V H l w Z S 5 7 R m 9 0 b 3 M g V m l z a X R h L D I 2 f S Z x d W 9 0 O y w m c X V v d D t T Z W N 0 a W 9 u M S 9 S Z X B v c n R l I E N v b n N v b G l k Y W N p w 7 N u I D I w M j I g L S B D b 3 B 5 L 0 N o Y W 5 n Z W Q g V H l w Z S 5 7 V m 8 g Q 2 9 v c i B G b 3 R v c y w y N 3 0 m c X V v d D s s J n F 1 b 3 Q 7 U 2 V j d G l v b j E v U m V w b 3 J 0 Z S B D b 2 5 z b 2 x p Z G F j a c O z b i A y M D I y I C 0 g Q 2 9 w e S 9 D a G F u Z 2 V k I F R 5 c G U u e 1 B h b n R h b G x h e m 8 g T 2 J z I E F 1 b G E s M j h 9 J n F 1 b 3 Q 7 L C Z x d W 9 0 O 1 N l Y 3 R p b 2 4 x L 1 J l c G 9 y d G U g Q 2 9 u c 2 9 s a W R h Y 2 n D s 2 4 g M j A y M i A t I E N v c H k v Q 2 h h b m d l Z C B U e X B l L n t W b y B D b 2 9 y Z C B P Y n M g Q X V s Y S w y O X 0 m c X V v d D s s J n F 1 b 3 Q 7 U 2 V j d G l v b j E v U m V w b 3 J 0 Z S B D b 2 5 z b 2 x p Z G F j a c O z b i A y M D I y I C 0 g Q 2 9 w e S 9 D a G F u Z 2 V k I F R 5 c G U u e 1 B s Y W 4 g Z G U g d H J h Y m F q b y B J R S w z M H 0 m c X V v d D s s J n F 1 b 3 Q 7 U 2 V j d G l v b j E v U m V w b 3 J 0 Z S B D b 2 5 z b 2 x p Z G F j a c O z b i A y M D I y I C 0 g Q 2 9 w e S 9 D a G F u Z 2 V k I F R 5 c G U u e 1 Z v I E N v b 3 I g U G x h b i B U c m F i Y W p v L D M x f S Z x d W 9 0 O y w m c X V v d D t T Z W N 0 a W 9 u M S 9 S Z X B v c n R l I E N v b n N v b G l k Y W N p w 7 N u I D I w M j I g L S B D b 3 B 5 L 0 N o Y W 5 n Z W Q g V H l w Z S 5 7 Q 2 h l Y 2 s g T W V u d G 9 y Z X M s M z J 9 J n F 1 b 3 Q 7 L C Z x d W 9 0 O 1 N l Y 3 R p b 2 4 x L 1 J l c G 9 y d G U g Q 2 9 u c 2 9 s a W R h Y 2 n D s 2 4 g M j A y M i A t I E N v c H k v Q 2 h h b m d l Z C B U e X B l L n t W b y B D b 2 9 y Z G l u Y W N p w 7 N u I E V 2 a W R l b m N p Y X M s M z N 9 J n F 1 b 3 Q 7 L C Z x d W 9 0 O 1 N l Y 3 R p b 2 4 x L 1 J l c G 9 y d G U g Q 2 9 u c 2 9 s a W R h Y 2 n D s 2 4 g M j A y M i A t I E N v c H k v Q 2 h h b m d l Z C B U e X B l L n t W b y B D b 2 9 y Z C B F d m k s M z R 9 J n F 1 b 3 Q 7 L C Z x d W 9 0 O 1 N l Y 3 R p b 2 4 x L 1 J l c G 9 y d G U g Q 2 9 u c 2 9 s a W R h Y 2 n D s 2 4 g M j A y M i A t I E N v c H k v Q 2 h h b m d l Z C B U e X B l L n t P Y n N l c n Z h Y 2 l v b m V z I E N v b 3 J k a S B j b 3 B 5 L D M 1 f S Z x d W 9 0 O 1 0 s J n F 1 b 3 Q 7 Q 2 9 s d W 1 u Q 2 9 1 b n Q m c X V v d D s 6 M z U s J n F 1 b 3 Q 7 S 2 V 5 Q 2 9 s d W 1 u T m F t Z X M m c X V v d D s 6 W 1 0 s J n F 1 b 3 Q 7 Q 2 9 s d W 1 u S W R l b n R p d G l l c y Z x d W 9 0 O z p b J n F 1 b 3 Q 7 U 2 V j d G l v b j E v U m V w b 3 J 0 Z S B D b 2 5 z b 2 x p Z G F j a c O z b i A y M D I y I C 0 g Q 2 9 w e S 9 D a G F u Z 2 V k I F R 5 c G U u e 0 5 v b W J y Z S B D b 2 9 y Z G l u Y W R v c m E s M X 0 m c X V v d D s s J n F 1 b 3 Q 7 U 2 V j d G l v b j E v U m V w b 3 J 0 Z S B D b 2 5 z b 2 x p Z G F j a c O z b i A y M D I y I C 0 g Q 2 9 w e S 9 D a G F u Z 2 V k I F R 5 c G U u e 0 5 v b W J y Z S B t Z W 5 0 b 3 I s M n 0 m c X V v d D s s J n F 1 b 3 Q 7 U 2 V j d G l v b j E v U m V w b 3 J 0 Z S B D b 2 5 z b 2 x p Z G F j a c O z b i A y M D I y I C 0 g Q 2 9 w e S 9 D a G F u Z 2 V k I F R 5 c G U u e 0 R l c G F y d G F t Z W 5 0 b y B J R S w z f S Z x d W 9 0 O y w m c X V v d D t T Z W N 0 a W 9 u M S 9 S Z X B v c n R l I E N v b n N v b G l k Y W N p w 7 N u I D I w M j I g L S B D b 3 B 5 L 0 N o Y W 5 n Z W Q g V H l w Z S 5 7 T X V u a W N p c G l v I E l F L D R 9 J n F 1 b 3 Q 7 L C Z x d W 9 0 O 1 N l Y 3 R p b 2 4 x L 1 J l c G 9 y d G U g Q 2 9 u c 2 9 s a W R h Y 2 n D s 2 4 g M j A y M i A t I E N v c H k v Q 2 h h b m d l Z C B U e X B l L n t O b 2 1 i c m U g S W 5 z d G l 0 d W N p w 7 N u I E V k d W N h d G l 2 Y S w 1 f S Z x d W 9 0 O y w m c X V v d D t T Z W N 0 a W 9 u M S 9 S Z X B v c n R l I E N v b n N v b G l k Y W N p w 7 N u I D I w M j I g L S B D b 3 B 5 L 0 N o Y W 5 n Z W Q g V H l w Z S 5 7 Q 8 O z Z G l n b y B E Q U 5 F I E l F L D Z 9 J n F 1 b 3 Q 7 L C Z x d W 9 0 O 1 N l Y 3 R p b 2 4 x L 1 J l c G 9 y d G U g Q 2 9 u c 2 9 s a W R h Y 2 n D s 2 4 g M j A y M i A t I E N v c H k v Q 2 h h b m d l Z C B U e X B l L n t G Z W N o Y S B k Z S B s b G F t Y W R h I G l u a W N p Y W w s N 3 0 m c X V v d D s s J n F 1 b 3 Q 7 U 2 V j d G l v b j E v U m V w b 3 J 0 Z S B D b 2 5 z b 2 x p Z G F j a c O z b i A y M D I y I C 0 g Q 2 9 w e S 9 D a G F u Z 2 V k I F R 5 c G U u e 0 h v c m E g c H J p b W V y Y S B s b G F t Y W R h L D h 9 J n F 1 b 3 Q 7 L C Z x d W 9 0 O 1 N l Y 3 R p b 2 4 x L 1 J l c G 9 y d G U g Q 2 9 u c 2 9 s a W R h Y 2 n D s 2 4 g M j A y M i A t I E N v c H k v Q 2 h h b m d l Z C B U e X B l L n t F c 3 R h Z G 8 g b G x h b W F k Y S w 5 f S Z x d W 9 0 O y w m c X V v d D t T Z W N 0 a W 9 u M S 9 S Z X B v c n R l I E N v b n N v b G l k Y W N p w 7 N u I D I w M j I g L S B D b 3 B 5 L 0 N o Y W 5 n Z W Q g V H l w Z S 5 7 T 2 J z Z X J 2 Y W N p b 2 5 l c y B M b G F t Y W R h L D E w f S Z x d W 9 0 O y w m c X V v d D t T Z W N 0 a W 9 u M S 9 S Z X B v c n R l I E N v b n N v b G l k Y W N p w 7 N u I D I w M j I g L S B D b 3 B 5 L 0 N o Y W 5 n Z W Q g V H l w Z S 5 7 R m V j a G E g U m V 1 I E l u a W N p Y W w g R G l y Z W N 0 a X Z v c y B j b 3 B 5 I G N v c H k s M T F 9 J n F 1 b 3 Q 7 L C Z x d W 9 0 O 1 N l Y 3 R p b 2 4 x L 1 J l c G 9 y d G U g Q 2 9 u c 2 9 s a W R h Y 2 n D s 2 4 g M j A y M i A t I E N v c H k v Q 2 h h b m d l Z C B U e X B l L n t F c 3 R h Z G 8 g U k l E L D E y f S Z x d W 9 0 O y w m c X V v d D t T Z W N 0 a W 9 u M S 9 S Z X B v c n R l I E N v b n N v b G l k Y W N p w 7 N u I D I w M j I g L S B D b 3 B 5 L 0 N o Y W 5 n Z W Q g V H l w Z S 5 7 Q X B s a W M u I E R p Y W d u w 7 N z d G l j b y w x M 3 0 m c X V v d D s s J n F 1 b 3 Q 7 U 2 V j d G l v b j E v U m V w b 3 J 0 Z S B D b 2 5 z b 2 x p Z G F j a c O z b i A y M D I y I C 0 g Q 2 9 w e S 9 D a G F u Z 2 V k I F R 5 c G U u e 0 V z d G F k b y B B c G x p Y y 4 g R G l h Z 2 7 D s 3 N 0 a W N v L D E 0 f S Z x d W 9 0 O y w m c X V v d D t T Z W N 0 a W 9 u M S 9 S Z X B v c n R l I E N v b n N v b G l k Y W N p w 7 N u I D I w M j I g L S B D b 3 B 5 L 0 N o Y W 5 n Z W Q g V H l w Z S 5 7 R W 5 0 c m V 2 a X N 0 Y S B E a X J l Y 3 R p d m 8 s M T V 9 J n F 1 b 3 Q 7 L C Z x d W 9 0 O 1 N l Y 3 R p b 2 4 x L 1 J l c G 9 y d G U g Q 2 9 u c 2 9 s a W R h Y 2 n D s 2 4 g M j A y M i A t I E N v c H k v Q 2 h h b m d l Z C B U e X B l L n t F c 3 R h Z G 8 g R W 5 0 c m V 2 a X N 0 Y S B E a X J l Y 3 R p d m 9 z L D E 2 f S Z x d W 9 0 O y w m c X V v d D t T Z W N 0 a W 9 u M S 9 S Z X B v c n R l I E N v b n N v b G l k Y W N p w 7 N u I D I w M j I g L S B D b 3 B 5 L 0 N o Y W 5 n Z W Q g V H l w Z S 5 7 R W 5 j d W V z d G E g R X N 0 d W R p Y W 5 0 Z X M s M T d 9 J n F 1 b 3 Q 7 L C Z x d W 9 0 O 1 N l Y 3 R p b 2 4 x L 1 J l c G 9 y d G U g Q 2 9 u c 2 9 s a W R h Y 2 n D s 2 4 g M j A y M i A t I E N v c H k v Q 2 h h b m d l Z C B U e X B l L n t F c 3 R h Z G 8 g R W 5 j d W V z d G E g R X N 0 d W R p Y W 5 0 Z X M s M T h 9 J n F 1 b 3 Q 7 L C Z x d W 9 0 O 1 N l Y 3 R p b 2 4 x L 1 J l c G 9 y d G U g Q 2 9 u c 2 9 s a W R h Y 2 n D s 2 4 g M j A y M i A t I E N v c H k v Q 2 h h b m d l Z C B U e X B l L n t P Y n N l c n Z h Y 2 n D s 2 4 g Z G U g Q X V s Y S w x O X 0 m c X V v d D s s J n F 1 b 3 Q 7 U 2 V j d G l v b j E v U m V w b 3 J 0 Z S B D b 2 5 z b 2 x p Z G F j a c O z b i A y M D I y I C 0 g Q 2 9 w e S 9 D a G F u Z 2 V k I F R 5 c G U u e 0 V z d G F k b y B P Y n M g Q X V s Y S w y M H 0 m c X V v d D s s J n F 1 b 3 Q 7 U 2 V j d G l v b j E v U m V w b 3 J 0 Z S B D b 2 5 z b 2 x p Z G F j a c O z b i A y M D I y I C 0 g Q 2 9 w e S 9 D a G F u Z 2 V k I F R 5 c G U u e 0 x h c 3 Q g T W 9 k a W Z p Z W Q g Q n k s M j F 9 J n F 1 b 3 Q 7 L C Z x d W 9 0 O 1 N l Y 3 R p b 2 4 x L 1 J l c G 9 y d G U g Q 2 9 u c 2 9 s a W R h Y 2 n D s 2 4 g M j A y M i A t I E N v c H k v Q 2 h h b m d l Z C B U e X B l L n t M Y X N 0 I E 1 v Z G l m a W V k L D I y f S Z x d W 9 0 O y w m c X V v d D t T Z W N 0 a W 9 u M S 9 S Z X B v c n R l I E N v b n N v b G l k Y W N p w 7 N u I D I w M j I g L S B D b 3 B 5 L 0 N o Y W 5 n Z W Q g V H l w Z S 5 7 R W 5 s Y W N l I E R y a X Z l I E V 2 a W R l b m N p Y X M g T U k s M j N 9 J n F 1 b 3 Q 7 L C Z x d W 9 0 O 1 N l Y 3 R p b 2 4 x L 1 J l c G 9 y d G U g Q 2 9 u c 2 9 s a W R h Y 2 n D s 2 4 g M j A y M i A t I E N v c H k v Q 2 h h b m d l Z C B U e X B l L n t B Y 3 R h L D I 0 f S Z x d W 9 0 O y w m c X V v d D t T Z W N 0 a W 9 u M S 9 S Z X B v c n R l I E N v b n N v b G l k Y W N p w 7 N u I D I w M j I g L S B D b 3 B 5 L 0 N o Y W 5 n Z W Q g V H l w Z S 5 7 V m 8 g Q 2 9 v c i 4 g Q W N 0 Y S w y N X 0 m c X V v d D s s J n F 1 b 3 Q 7 U 2 V j d G l v b j E v U m V w b 3 J 0 Z S B D b 2 5 z b 2 x p Z G F j a c O z b i A y M D I y I C 0 g Q 2 9 w e S 9 D a G F u Z 2 V k I F R 5 c G U u e 0 Z v d G 9 z I F Z p c 2 l 0 Y S w y N n 0 m c X V v d D s s J n F 1 b 3 Q 7 U 2 V j d G l v b j E v U m V w b 3 J 0 Z S B D b 2 5 z b 2 x p Z G F j a c O z b i A y M D I y I C 0 g Q 2 9 w e S 9 D a G F u Z 2 V k I F R 5 c G U u e 1 Z v I E N v b 3 I g R m 9 0 b 3 M s M j d 9 J n F 1 b 3 Q 7 L C Z x d W 9 0 O 1 N l Y 3 R p b 2 4 x L 1 J l c G 9 y d G U g Q 2 9 u c 2 9 s a W R h Y 2 n D s 2 4 g M j A y M i A t I E N v c H k v Q 2 h h b m d l Z C B U e X B l L n t Q Y W 5 0 Y W x s Y X p v I E 9 i c y B B d W x h L D I 4 f S Z x d W 9 0 O y w m c X V v d D t T Z W N 0 a W 9 u M S 9 S Z X B v c n R l I E N v b n N v b G l k Y W N p w 7 N u I D I w M j I g L S B D b 3 B 5 L 0 N o Y W 5 n Z W Q g V H l w Z S 5 7 V m 8 g Q 2 9 v c m Q g T 2 J z I E F 1 b G E s M j l 9 J n F 1 b 3 Q 7 L C Z x d W 9 0 O 1 N l Y 3 R p b 2 4 x L 1 J l c G 9 y d G U g Q 2 9 u c 2 9 s a W R h Y 2 n D s 2 4 g M j A y M i A t I E N v c H k v Q 2 h h b m d l Z C B U e X B l L n t Q b G F u I G R l I H R y Y W J h a m 8 g S U U s M z B 9 J n F 1 b 3 Q 7 L C Z x d W 9 0 O 1 N l Y 3 R p b 2 4 x L 1 J l c G 9 y d G U g Q 2 9 u c 2 9 s a W R h Y 2 n D s 2 4 g M j A y M i A t I E N v c H k v Q 2 h h b m d l Z C B U e X B l L n t W b y B D b 2 9 y I F B s Y W 4 g V H J h Y m F q b y w z M X 0 m c X V v d D s s J n F 1 b 3 Q 7 U 2 V j d G l v b j E v U m V w b 3 J 0 Z S B D b 2 5 z b 2 x p Z G F j a c O z b i A y M D I y I C 0 g Q 2 9 w e S 9 D a G F u Z 2 V k I F R 5 c G U u e 0 N o Z W N r I E 1 l b n R v c m V z L D M y f S Z x d W 9 0 O y w m c X V v d D t T Z W N 0 a W 9 u M S 9 S Z X B v c n R l I E N v b n N v b G l k Y W N p w 7 N u I D I w M j I g L S B D b 3 B 5 L 0 N o Y W 5 n Z W Q g V H l w Z S 5 7 V m 8 g Q 2 9 v c m R p b m F j a c O z b i B F d m l k Z W 5 j a W F z L D M z f S Z x d W 9 0 O y w m c X V v d D t T Z W N 0 a W 9 u M S 9 S Z X B v c n R l I E N v b n N v b G l k Y W N p w 7 N u I D I w M j I g L S B D b 3 B 5 L 0 N o Y W 5 n Z W Q g V H l w Z S 5 7 V m 8 g Q 2 9 v c m Q g R X Z p L D M 0 f S Z x d W 9 0 O y w m c X V v d D t T Z W N 0 a W 9 u M S 9 S Z X B v c n R l I E N v b n N v b G l k Y W N p w 7 N u I D I w M j I g L S B D b 3 B 5 L 0 N o Y W 5 n Z W Q g V H l w Z S 5 7 T 2 J z Z X J 2 Y W N p b 2 5 l c y B D b 2 9 y Z G k g Y 2 9 w e S w z N X 0 m c X V v d D t d L C Z x d W 9 0 O 1 J l b G F 0 a W 9 u c 2 h p c E l u Z m 8 m c X V v d D s 6 W 1 1 9 I i A v P j w v U 3 R h Y m x l R W 5 0 c m l l c z 4 8 L 0 l 0 Z W 0 + P E l 0 Z W 0 + P E l 0 Z W 1 M b 2 N h d G l v b j 4 8 S X R l b V R 5 c G U + R m 9 y b X V s Y T w v S X R l b V R 5 c G U + P E l 0 Z W 1 Q Y X R o P l N l Y 3 R p b 2 4 x L 1 N h b X B s Z S U y M E Z p b G U l M j A o N i k v U 2 9 1 c m N l P C 9 J d G V t U G F 0 a D 4 8 L 0 l 0 Z W 1 M b 2 N h d G l v b j 4 8 U 3 R h Y m x l R W 5 0 c m l l c y A v P j w v S X R l b T 4 8 S X R l b T 4 8 S X R l b U x v Y 2 F 0 a W 9 u P j x J d G V t V H l w Z T 5 G b 3 J t d W x h P C 9 J d G V t V H l w Z T 4 8 S X R l b V B h d G g + U 2 V j d G l v b j E v U 2 F t c G x l J T I w R m l s Z S U y M C g 2 K S 9 G a W x 0 Z X J l Z C U y M F J v d 3 M 8 L 0 l 0 Z W 1 Q Y X R o P j w v S X R l b U x v Y 2 F 0 a W 9 u P j x T d G F i b G V F b n R y a W V z I C 8 + P C 9 J d G V t P j x J d G V t P j x J d G V t T G 9 j Y X R p b 2 4 + P E l 0 Z W 1 U e X B l P k Z v c m 1 1 b G E 8 L 0 l 0 Z W 1 U e X B l P j x J d G V t U G F 0 a D 5 T Z W N 0 a W 9 u M S 9 T Y W 1 w b G U l M j B G a W x l J T I w K D Y p L 0 M l M 0 E l N U N V c 2 V y c y U 1 Q 2 R h d m l k b W 9 u Y 2 x v d S U 1 Q 0 R v Y 3 V t Z W 5 0 c y U 1 Q 1 J l c G 9 y d G U l M j B D b 2 5 z b 2 x p Z G F j a S V D M y V C M 2 4 l M j A y M D I y J T I w L S U y M E N v c H k l N U N f U m V w b 3 J 0 Z S U y M E N v b 3 J k a W 5 h Z G 9 y Y S U y M F Z p d m l h b m E l M j B W Z X J k Z X p h J T I w e G x z e D w v S X R l b V B h d G g + P C 9 J d G V t T G 9 j Y X R p b 2 4 + P F N 0 Y W J s Z U V u d H J p Z X M g L z 4 8 L 0 l 0 Z W 0 + P E l 0 Z W 0 + P E l 0 Z W 1 M b 2 N h d G l v b j 4 8 S X R l b V R 5 c G U + R m 9 y b X V s Y T w v S X R l b V R 5 c G U + P E l 0 Z W 1 Q Y X R o P l N l Y 3 R p b 2 4 x L 1 R y Y W 5 z Z m 9 y b S U y M F N h b X B s Z S U y M E Z p b G U l M j A o N i k 8 L 0 l 0 Z W 1 Q Y X R o P j w v S X R l b U x v Y 2 F 0 a W 9 u P j x T d G F i b G V F b n R y a W V z P j x F b n R y e S B U e X B l P S J J c 1 B y a X Z h d G U i I F Z h b H V l P S J s M C I g L z 4 8 R W 5 0 c n k g V H l w Z T 0 i T G 9 h Z F R v U m V w b 3 J 0 R G l z Y W J s Z W Q i I F Z h b H V l P S J s M S I g L z 4 8 R W 5 0 c n k g V H l w Z T 0 i U X V l c n l H c m 9 1 c E l E I i B W Y W x 1 Z T 0 i c z E y M j R k Z T R h L W Q z N 2 I t N D M 0 N y 1 i Y j c 5 L T M y N j N k M m R k M 2 Z j N C I g L z 4 8 R W 5 0 c n k g V H l w Z T 0 i Q n V m Z m V y T m V 4 d F J l Z n J l c 2 g i I F Z h b H V l P S J s M S I g L z 4 8 R W 5 0 c n k g V H l w Z T 0 i U m V z d W x 0 V H l w Z S I g V m F s d W U 9 I n N F e G N l c H R p b 2 4 i I C 8 + P E V u d H J 5 I F R 5 c G U 9 I k 5 h b W V V c G R h d G V k Q W Z 0 Z X J G a W x s 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z L T M x V D I z O j E z O j A 5 L j A 5 M j c 2 M D h a I i A v P j x F b n R y e S B U e X B l P S J G a W x s U 3 R h d H V z I i B W Y W x 1 Z T 0 i c 0 N v b X B s Z X R l I i A v P j w v U 3 R h Y m x l R W 5 0 c m l l c z 4 8 L 0 l 0 Z W 0 + P E l 0 Z W 0 + P E l 0 Z W 1 M b 2 N h d G l v b j 4 8 S X R l b V R 5 c G U + R m 9 y b X V s Y T w v S X R l b V R 5 c G U + P E l 0 Z W 1 Q Y X R o P l N l Y 3 R p b 2 4 x L 1 R y Y W 5 z Z m 9 y b S U y M F N h b X B s Z S U y M E Z p b G U l M j A o N i k v U 2 9 1 c m N l P C 9 J d G V t U G F 0 a D 4 8 L 0 l 0 Z W 1 M b 2 N h d G l v b j 4 8 U 3 R h Y m x l R W 5 0 c m l l c y A v P j w v S X R l b T 4 8 S X R l b T 4 8 S X R l b U x v Y 2 F 0 a W 9 u P j x J d G V t V H l w Z T 5 G b 3 J t d W x h P C 9 J d G V t V H l w Z T 4 8 S X R l b V B h d G g + U 2 V j d G l v b j E v V H J h b n N m b 3 J t J T I w U 2 F t c G x l J T I w R m l s Z S U y M C g 2 K S 9 N T 0 1 F T l R P J T I w S S 1 H c m l k J T I w d m l l d y U y M C g z K V 9 T a G V l d D w v S X R l b V B h d G g + P C 9 J d G V t T G 9 j Y X R p b 2 4 + P F N 0 Y W J s Z U V u d H J p Z X M g L z 4 8 L 0 l 0 Z W 0 + P E l 0 Z W 0 + P E l 0 Z W 1 M b 2 N h d G l v b j 4 8 S X R l b V R 5 c G U + R m 9 y b X V s Y T w v S X R l b V R 5 c G U + P E l 0 Z W 1 Q Y X R o P l N l Y 3 R p b 2 4 x L 1 R y Y W 5 z Z m 9 y b S U y M F N h b X B s Z S U y M E Z p b G U l M j A o N i k v U H J v b W 9 0 Z W Q l M j B I Z W F k Z X J z P C 9 J d G V t U G F 0 a D 4 8 L 0 l 0 Z W 1 M b 2 N h d G l v b j 4 8 U 3 R h Y m x l R W 5 0 c m l l c y A v P j w v S X R l b T 4 8 S X R l b T 4 8 S X R l b U x v Y 2 F 0 a W 9 u P j x J d G V t V H l w Z T 5 G b 3 J t d W x h P C 9 J d G V t V H l w Z T 4 8 S X R l b V B h d G g + U 2 V j d G l v b j E v V H J h b n N m b 3 J t J T I w R m l s Z S U y M C g 2 K T w v S X R l b V B h d G g + P C 9 J d G V t T G 9 j Y X R p b 2 4 + P F N 0 Y W J s Z U V u d H J p Z X M + P E V u d H J 5 I F R 5 c G U 9 I k x v Y W R U b 1 J l c G 9 y d E R p c 2 F i b G V k I i B W Y W x 1 Z T 0 i b D E i I C 8 + P E V u d H J 5 I F R 5 c G U 9 I l F 1 Z X J 5 R 3 J v d X B J R C I g V m F s d W U 9 I n M 0 O W M 5 M G Q x Y i 0 2 N G I z L T Q y Y T U t O T Q 2 Z C 1 l Y j U w Z D R i Z G U 5 N D Q i I C 8 + P E V u d H J 5 I F R 5 c G U 9 I k l z U H J p d m F 0 Z S I g V m F s d W U 9 I m w w I i A v P j x F b n R y e S B U e X B l P S J S Z X N 1 b H R U e X B l I i B W Y W x 1 Z T 0 i c 0 Z 1 b m N 0 a W 9 u 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F c n J v c k N v Z G U i I F Z h b H V l P S J z V W 5 r b m 9 3 b i I g L z 4 8 R W 5 0 c n k g V H l w Z T 0 i Q W R k Z W R U b 0 R h d G F N b 2 R l b C I g V m F s d W U 9 I m w w I i A v P j x F b n R y e S B U e X B l P S J G a W x s T G F z d F V w Z G F 0 Z W Q i I F Z h b H V l P S J k M j A y M i 0 w N C 0 y N 1 Q x N D o y M z o x O C 4 5 N z Q 0 N z g x W i I g L z 4 8 R W 5 0 c n k g V H l w Z T 0 i R m l s b F N 0 Y X R 1 c y I g V m F s d W U 9 I n N D b 2 1 w b G V 0 Z S I g L z 4 8 L 1 N 0 Y W J s Z U V u d H J p Z X M + P C 9 J d G V t P j x J d G V t P j x J d G V t T G 9 j Y X R p b 2 4 + P E l 0 Z W 1 U e X B l P k Z v c m 1 1 b G E 8 L 0 l 0 Z W 1 U e X B l P j x J d G V t U G F 0 a D 5 T Z W N 0 a W 9 u M S 9 U c m F u c 2 Z v c m 0 l M j B G a W x l J T I w K D Y p L 1 N v d X J j Z T w v S X R l b V B h d G g + P C 9 J d G V t T G 9 j Y X R p b 2 4 + P F N 0 Y W J s Z U V u d H J p Z X M g L z 4 8 L 0 l 0 Z W 0 + P E l 0 Z W 0 + P E l 0 Z W 1 M b 2 N h d G l v b j 4 8 S X R l b V R 5 c G U + R m 9 y b X V s Y T w v S X R l b V R 5 c G U + P E l 0 Z W 1 Q Y X R o P l N l Y 3 R p b 2 4 x L 1 B h c m F t Z X R l c j c 8 L 0 l 0 Z W 1 Q Y X R o P j w v S X R l b U x v Y 2 F 0 a W 9 u P j x T d G F i b G V F b n R y a W V z P j x F b n R y e S B U e X B l P S J J c 1 B y a X Z h d G U i I F Z h b H V l P S J s M C I g L z 4 8 R W 5 0 c n k g V H l w Z T 0 i T G 9 h Z F R v U m V w b 3 J 0 R G l z Y W J s Z W Q i I F Z h b H V l P S J s M S I g L z 4 8 R W 5 0 c n k g V H l w Z T 0 i U X V l c n l H c m 9 1 c E l E I i B W Y W x 1 Z T 0 i c z V k N T M 0 Y j k 0 L W N i N T E t N G J j N i 1 i N m R h L T M 2 N G M 0 N 2 M z N m M 2 Y i 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M t M z F U M j M 6 M T M 6 M D k u M T E 0 O T c 5 N V o i I C 8 + P E V u d H J 5 I F R 5 c G U 9 I k Z p b G x T d G F 0 d X M i I F Z h b H V l P S J z Q 2 9 t c G x l d G U i I C 8 + P E V u d H J 5 I F R 5 c G U 9 I l J l c 3 V s d F R 5 c G U i I F Z h b H V l P S J z Q m l u Y X J 5 I i A v P j x F b n R y e S B U e X B l P S J C d W Z m Z X J O Z X h 0 U m V m c m V z a C I g V m F s d W U 9 I m w x I i A v P j w v U 3 R h Y m x l R W 5 0 c m l l c z 4 8 L 0 l 0 Z W 0 + P E l 0 Z W 0 + P E l 0 Z W 1 M b 2 N h d G l v b j 4 8 S X R l b V R 5 c G U + R m 9 y b X V s Y T w v S X R l b V R 5 c G U + P E l 0 Z W 1 Q Y X R o P l N l Y 3 R p b 2 4 x L 1 N h b X B s Z S U y M E Z p b G U l M j A o N 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M b 2 F k Z W R U b 0 F u Y W x 5 c 2 l z U 2 V y d m l j Z X M i I F Z h b H V l P S J s M C I g L z 4 8 R W 5 0 c n k g V H l w Z T 0 i T G 9 h Z F R v U m V w b 3 J 0 R G l z Y W J s Z W Q i I F Z h b H V l P S J s M S I g L z 4 8 R W 5 0 c n k g V H l w Z T 0 i U X V l c n l H c m 9 1 c E l E I i B W Y W x 1 Z T 0 i c z V k N T M 0 Y j k 0 L W N i N T E t N G J j N i 1 i N m R h L T M 2 N G M 0 N 2 M z N m M 2 Y i I g L z 4 8 R W 5 0 c n k g V H l w Z T 0 i R m l s b E x h c 3 R V c G R h d G V k I i B W Y W x 1 Z T 0 i Z D I w M j I t M D Q t M j d U M T Q 6 M j M 6 M T k u M D g 2 M D g 3 N l o 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S Z X B v c n R l I E N v b n N v b G l k Y W N p w 7 N u I D I w M j I g L S B D b 3 B 5 L 0 N o Y W 5 n Z W Q g V H l w Z S 5 7 T m 9 t Y n J l I E N v b 3 J k a W 5 h Z G 9 y Y S w x f S Z x d W 9 0 O y w m c X V v d D t T Z W N 0 a W 9 u M S 9 S Z X B v c n R l I E N v b n N v b G l k Y W N p w 7 N u I D I w M j I g L S B D b 3 B 5 L 0 N o Y W 5 n Z W Q g V H l w Z S 5 7 T m 9 t Y n J l I G 1 l b n R v c i w y f S Z x d W 9 0 O y w m c X V v d D t T Z W N 0 a W 9 u M S 9 S Z X B v c n R l I E N v b n N v b G l k Y W N p w 7 N u I D I w M j I g L S B D b 3 B 5 L 0 N o Y W 5 n Z W Q g V H l w Z S 5 7 R G V w Y X J 0 Y W 1 l b n R v I E l F L D N 9 J n F 1 b 3 Q 7 L C Z x d W 9 0 O 1 N l Y 3 R p b 2 4 x L 1 J l c G 9 y d G U g Q 2 9 u c 2 9 s a W R h Y 2 n D s 2 4 g M j A y M i A t I E N v c H k v Q 2 h h b m d l Z C B U e X B l L n t N d W 5 p Y 2 l w a W 8 g S U U s N H 0 m c X V v d D s s J n F 1 b 3 Q 7 U 2 V j d G l v b j E v U m V w b 3 J 0 Z S B D b 2 5 z b 2 x p Z G F j a c O z b i A y M D I y I C 0 g Q 2 9 w e S 9 D a G F u Z 2 V k I F R 5 c G U u e 0 5 v b W J y Z S B J b n N 0 a X R 1 Y 2 n D s 2 4 g R W R 1 Y 2 F 0 a X Z h L D V 9 J n F 1 b 3 Q 7 L C Z x d W 9 0 O 1 N l Y 3 R p b 2 4 x L 1 J l c G 9 y d G U g Q 2 9 u c 2 9 s a W R h Y 2 n D s 2 4 g M j A y M i A t I E N v c H k v Q 2 h h b m d l Z C B U e X B l L n t D w 7 N k a W d v I E R B T k U g S U U s N n 0 m c X V v d D s s J n F 1 b 3 Q 7 U 2 V j d G l v b j E v U m V w b 3 J 0 Z S B D b 2 5 z b 2 x p Z G F j a c O z b i A y M D I y I C 0 g Q 2 9 w e S 9 D a G F u Z 2 V k I F R 5 c G U u e 0 Z l Y 2 h h I G R l I G x s Y W 1 h Z G E g a W 5 p Y 2 l h b C w 3 f S Z x d W 9 0 O y w m c X V v d D t T Z W N 0 a W 9 u M S 9 S Z X B v c n R l I E N v b n N v b G l k Y W N p w 7 N u I D I w M j I g L S B D b 3 B 5 L 0 N o Y W 5 n Z W Q g V H l w Z S 5 7 S G 9 y Y S B w c m l t Z X J h I G x s Y W 1 h Z G E s O H 0 m c X V v d D s s J n F 1 b 3 Q 7 U 2 V j d G l v b j E v U m V w b 3 J 0 Z S B D b 2 5 z b 2 x p Z G F j a c O z b i A y M D I y I C 0 g Q 2 9 w e S 9 D a G F u Z 2 V k I F R 5 c G U u e 0 V z d G F k b y B s b G F t Y W R h L D l 9 J n F 1 b 3 Q 7 L C Z x d W 9 0 O 1 N l Y 3 R p b 2 4 x L 1 J l c G 9 y d G U g Q 2 9 u c 2 9 s a W R h Y 2 n D s 2 4 g M j A y M i A t I E N v c H k v Q 2 h h b m d l Z C B U e X B l L n t P Y n N l c n Z h Y 2 l v b m V z I E x s Y W 1 h Z G E s M T B 9 J n F 1 b 3 Q 7 L C Z x d W 9 0 O 1 N l Y 3 R p b 2 4 x L 1 J l c G 9 y d G U g Q 2 9 u c 2 9 s a W R h Y 2 n D s 2 4 g M j A y M i A t I E N v c H k v Q 2 h h b m d l Z C B U e X B l L n t G Z W N o Y S B S Z X U g S W 5 p Y 2 l h b C B E a X J l Y 3 R p d m 9 z I G N v c H k g Y 2 9 w e S w x M X 0 m c X V v d D s s J n F 1 b 3 Q 7 U 2 V j d G l v b j E v U m V w b 3 J 0 Z S B D b 2 5 z b 2 x p Z G F j a c O z b i A y M D I y I C 0 g Q 2 9 w e S 9 D a G F u Z 2 V k I F R 5 c G U u e 0 V z d G F k b y B S S U Q s M T J 9 J n F 1 b 3 Q 7 L C Z x d W 9 0 O 1 N l Y 3 R p b 2 4 x L 1 J l c G 9 y d G U g Q 2 9 u c 2 9 s a W R h Y 2 n D s 2 4 g M j A y M i A t I E N v c H k v Q 2 h h b m d l Z C B U e X B l L n t B c G x p Y y 4 g R G l h Z 2 7 D s 3 N 0 a W N v L D E z f S Z x d W 9 0 O y w m c X V v d D t T Z W N 0 a W 9 u M S 9 S Z X B v c n R l I E N v b n N v b G l k Y W N p w 7 N u I D I w M j I g L S B D b 3 B 5 L 0 N o Y W 5 n Z W Q g V H l w Z S 5 7 R X N 0 Y W R v I E F w b G l j L i B E a W F n b s O z c 3 R p Y 2 8 s M T R 9 J n F 1 b 3 Q 7 L C Z x d W 9 0 O 1 N l Y 3 R p b 2 4 x L 1 J l c G 9 y d G U g Q 2 9 u c 2 9 s a W R h Y 2 n D s 2 4 g M j A y M i A t I E N v c H k v Q 2 h h b m d l Z C B U e X B l L n t F b n R y Z X Z p c 3 R h I E R p c m V j d G l 2 b y w x N X 0 m c X V v d D s s J n F 1 b 3 Q 7 U 2 V j d G l v b j E v U m V w b 3 J 0 Z S B D b 2 5 z b 2 x p Z G F j a c O z b i A y M D I y I C 0 g Q 2 9 w e S 9 D a G F u Z 2 V k I F R 5 c G U u e 0 V z d G F k b y B F b n R y Z X Z p c 3 R h I E R p c m V j d G l 2 b 3 M s M T Z 9 J n F 1 b 3 Q 7 L C Z x d W 9 0 O 1 N l Y 3 R p b 2 4 x L 1 J l c G 9 y d G U g Q 2 9 u c 2 9 s a W R h Y 2 n D s 2 4 g M j A y M i A t I E N v c H k v Q 2 h h b m d l Z C B U e X B l L n t F b m N 1 Z X N 0 Y S B F c 3 R 1 Z G l h b n R l c y w x N 3 0 m c X V v d D s s J n F 1 b 3 Q 7 U 2 V j d G l v b j E v U m V w b 3 J 0 Z S B D b 2 5 z b 2 x p Z G F j a c O z b i A y M D I y I C 0 g Q 2 9 w e S 9 D a G F u Z 2 V k I F R 5 c G U u e 0 V z d G F k b y B F b m N 1 Z X N 0 Y S B F c 3 R 1 Z G l h b n R l c y w x O H 0 m c X V v d D s s J n F 1 b 3 Q 7 U 2 V j d G l v b j E v U m V w b 3 J 0 Z S B D b 2 5 z b 2 x p Z G F j a c O z b i A y M D I y I C 0 g Q 2 9 w e S 9 D a G F u Z 2 V k I F R 5 c G U u e 0 9 i c 2 V y d m F j a c O z b i B k Z S B B d W x h L D E 5 f S Z x d W 9 0 O y w m c X V v d D t T Z W N 0 a W 9 u M S 9 S Z X B v c n R l I E N v b n N v b G l k Y W N p w 7 N u I D I w M j I g L S B D b 3 B 5 L 0 N o Y W 5 n Z W Q g V H l w Z S 5 7 R X N 0 Y W R v I E 9 i c y B B d W x h L D I w f S Z x d W 9 0 O y w m c X V v d D t T Z W N 0 a W 9 u M S 9 S Z X B v c n R l I E N v b n N v b G l k Y W N p w 7 N u I D I w M j I g L S B D b 3 B 5 L 0 N o Y W 5 n Z W Q g V H l w Z S 5 7 T G F z d C B N b 2 R p Z m l l Z C B C e S w y M X 0 m c X V v d D s s J n F 1 b 3 Q 7 U 2 V j d G l v b j E v U m V w b 3 J 0 Z S B D b 2 5 z b 2 x p Z G F j a c O z b i A y M D I y I C 0 g Q 2 9 w e S 9 D a G F u Z 2 V k I F R 5 c G U u e 0 x h c 3 Q g T W 9 k a W Z p Z W Q s M j J 9 J n F 1 b 3 Q 7 L C Z x d W 9 0 O 1 N l Y 3 R p b 2 4 x L 1 J l c G 9 y d G U g Q 2 9 u c 2 9 s a W R h Y 2 n D s 2 4 g M j A y M i A t I E N v c H k v Q 2 h h b m d l Z C B U e X B l L n t F b m x h Y 2 U g R H J p d m U g R X Z p Z G V u Y 2 l h c y B N S S w y M 3 0 m c X V v d D s s J n F 1 b 3 Q 7 U 2 V j d G l v b j E v U m V w b 3 J 0 Z S B D b 2 5 z b 2 x p Z G F j a c O z b i A y M D I y I C 0 g Q 2 9 w e S 9 D a G F u Z 2 V k I F R 5 c G U u e 0 F j d G E s M j R 9 J n F 1 b 3 Q 7 L C Z x d W 9 0 O 1 N l Y 3 R p b 2 4 x L 1 J l c G 9 y d G U g Q 2 9 u c 2 9 s a W R h Y 2 n D s 2 4 g M j A y M i A t I E N v c H k v Q 2 h h b m d l Z C B U e X B l L n t W b y B D b 2 9 y L i B B Y 3 R h L D I 1 f S Z x d W 9 0 O y w m c X V v d D t T Z W N 0 a W 9 u M S 9 S Z X B v c n R l I E N v b n N v b G l k Y W N p w 7 N u I D I w M j I g L S B D b 3 B 5 L 0 N o Y W 5 n Z W Q g V H l w Z S 5 7 R m 9 0 b 3 M g V m l z a X R h L D I 2 f S Z x d W 9 0 O y w m c X V v d D t T Z W N 0 a W 9 u M S 9 S Z X B v c n R l I E N v b n N v b G l k Y W N p w 7 N u I D I w M j I g L S B D b 3 B 5 L 0 N o Y W 5 n Z W Q g V H l w Z S 5 7 V m 8 g Q 2 9 v c i B G b 3 R v c y w y N 3 0 m c X V v d D s s J n F 1 b 3 Q 7 U 2 V j d G l v b j E v U m V w b 3 J 0 Z S B D b 2 5 z b 2 x p Z G F j a c O z b i A y M D I y I C 0 g Q 2 9 w e S 9 D a G F u Z 2 V k I F R 5 c G U u e 1 B h b n R h b G x h e m 8 g T 2 J z I E F 1 b G E s M j h 9 J n F 1 b 3 Q 7 L C Z x d W 9 0 O 1 N l Y 3 R p b 2 4 x L 1 J l c G 9 y d G U g Q 2 9 u c 2 9 s a W R h Y 2 n D s 2 4 g M j A y M i A t I E N v c H k v Q 2 h h b m d l Z C B U e X B l L n t W b y B D b 2 9 y Z C B P Y n M g Q X V s Y S w y O X 0 m c X V v d D s s J n F 1 b 3 Q 7 U 2 V j d G l v b j E v U m V w b 3 J 0 Z S B D b 2 5 z b 2 x p Z G F j a c O z b i A y M D I y I C 0 g Q 2 9 w e S 9 D a G F u Z 2 V k I F R 5 c G U u e 1 B s Y W 4 g Z G U g d H J h Y m F q b y B J R S w z M H 0 m c X V v d D s s J n F 1 b 3 Q 7 U 2 V j d G l v b j E v U m V w b 3 J 0 Z S B D b 2 5 z b 2 x p Z G F j a c O z b i A y M D I y I C 0 g Q 2 9 w e S 9 D a G F u Z 2 V k I F R 5 c G U u e 1 Z v I E N v b 3 I g U G x h b i B U c m F i Y W p v L D M x f S Z x d W 9 0 O y w m c X V v d D t T Z W N 0 a W 9 u M S 9 S Z X B v c n R l I E N v b n N v b G l k Y W N p w 7 N u I D I w M j I g L S B D b 3 B 5 L 0 N o Y W 5 n Z W Q g V H l w Z S 5 7 Q 2 h l Y 2 s g T W V u d G 9 y Z X M s M z J 9 J n F 1 b 3 Q 7 L C Z x d W 9 0 O 1 N l Y 3 R p b 2 4 x L 1 J l c G 9 y d G U g Q 2 9 u c 2 9 s a W R h Y 2 n D s 2 4 g M j A y M i A t I E N v c H k v Q 2 h h b m d l Z C B U e X B l L n t W b y B D b 2 9 y Z G l u Y W N p w 7 N u I E V 2 a W R l b m N p Y X M s M z N 9 J n F 1 b 3 Q 7 L C Z x d W 9 0 O 1 N l Y 3 R p b 2 4 x L 1 J l c G 9 y d G U g Q 2 9 u c 2 9 s a W R h Y 2 n D s 2 4 g M j A y M i A t I E N v c H k v Q 2 h h b m d l Z C B U e X B l L n t W b y B D b 2 9 y Z C B F d m k s M z R 9 J n F 1 b 3 Q 7 L C Z x d W 9 0 O 1 N l Y 3 R p b 2 4 x L 1 J l c G 9 y d G U g Q 2 9 u c 2 9 s a W R h Y 2 n D s 2 4 g M j A y M i A t I E N v c H k v Q 2 h h b m d l Z C B U e X B l L n t P Y n N l c n Z h Y 2 l v b m V z I E N v b 3 J k a S B j b 3 B 5 L D M 1 f S Z x d W 9 0 O 1 0 s J n F 1 b 3 Q 7 Q 2 9 s d W 1 u Q 2 9 1 b n Q m c X V v d D s 6 M z U s J n F 1 b 3 Q 7 S 2 V 5 Q 2 9 s d W 1 u T m F t Z X M m c X V v d D s 6 W 1 0 s J n F 1 b 3 Q 7 Q 2 9 s d W 1 u S W R l b n R p d G l l c y Z x d W 9 0 O z p b J n F 1 b 3 Q 7 U 2 V j d G l v b j E v U m V w b 3 J 0 Z S B D b 2 5 z b 2 x p Z G F j a c O z b i A y M D I y I C 0 g Q 2 9 w e S 9 D a G F u Z 2 V k I F R 5 c G U u e 0 5 v b W J y Z S B D b 2 9 y Z G l u Y W R v c m E s M X 0 m c X V v d D s s J n F 1 b 3 Q 7 U 2 V j d G l v b j E v U m V w b 3 J 0 Z S B D b 2 5 z b 2 x p Z G F j a c O z b i A y M D I y I C 0 g Q 2 9 w e S 9 D a G F u Z 2 V k I F R 5 c G U u e 0 5 v b W J y Z S B t Z W 5 0 b 3 I s M n 0 m c X V v d D s s J n F 1 b 3 Q 7 U 2 V j d G l v b j E v U m V w b 3 J 0 Z S B D b 2 5 z b 2 x p Z G F j a c O z b i A y M D I y I C 0 g Q 2 9 w e S 9 D a G F u Z 2 V k I F R 5 c G U u e 0 R l c G F y d G F t Z W 5 0 b y B J R S w z f S Z x d W 9 0 O y w m c X V v d D t T Z W N 0 a W 9 u M S 9 S Z X B v c n R l I E N v b n N v b G l k Y W N p w 7 N u I D I w M j I g L S B D b 3 B 5 L 0 N o Y W 5 n Z W Q g V H l w Z S 5 7 T X V u a W N p c G l v I E l F L D R 9 J n F 1 b 3 Q 7 L C Z x d W 9 0 O 1 N l Y 3 R p b 2 4 x L 1 J l c G 9 y d G U g Q 2 9 u c 2 9 s a W R h Y 2 n D s 2 4 g M j A y M i A t I E N v c H k v Q 2 h h b m d l Z C B U e X B l L n t O b 2 1 i c m U g S W 5 z d G l 0 d W N p w 7 N u I E V k d W N h d G l 2 Y S w 1 f S Z x d W 9 0 O y w m c X V v d D t T Z W N 0 a W 9 u M S 9 S Z X B v c n R l I E N v b n N v b G l k Y W N p w 7 N u I D I w M j I g L S B D b 3 B 5 L 0 N o Y W 5 n Z W Q g V H l w Z S 5 7 Q 8 O z Z G l n b y B E Q U 5 F I E l F L D Z 9 J n F 1 b 3 Q 7 L C Z x d W 9 0 O 1 N l Y 3 R p b 2 4 x L 1 J l c G 9 y d G U g Q 2 9 u c 2 9 s a W R h Y 2 n D s 2 4 g M j A y M i A t I E N v c H k v Q 2 h h b m d l Z C B U e X B l L n t G Z W N o Y S B k Z S B s b G F t Y W R h I G l u a W N p Y W w s N 3 0 m c X V v d D s s J n F 1 b 3 Q 7 U 2 V j d G l v b j E v U m V w b 3 J 0 Z S B D b 2 5 z b 2 x p Z G F j a c O z b i A y M D I y I C 0 g Q 2 9 w e S 9 D a G F u Z 2 V k I F R 5 c G U u e 0 h v c m E g c H J p b W V y Y S B s b G F t Y W R h L D h 9 J n F 1 b 3 Q 7 L C Z x d W 9 0 O 1 N l Y 3 R p b 2 4 x L 1 J l c G 9 y d G U g Q 2 9 u c 2 9 s a W R h Y 2 n D s 2 4 g M j A y M i A t I E N v c H k v Q 2 h h b m d l Z C B U e X B l L n t F c 3 R h Z G 8 g b G x h b W F k Y S w 5 f S Z x d W 9 0 O y w m c X V v d D t T Z W N 0 a W 9 u M S 9 S Z X B v c n R l I E N v b n N v b G l k Y W N p w 7 N u I D I w M j I g L S B D b 3 B 5 L 0 N o Y W 5 n Z W Q g V H l w Z S 5 7 T 2 J z Z X J 2 Y W N p b 2 5 l c y B M b G F t Y W R h L D E w f S Z x d W 9 0 O y w m c X V v d D t T Z W N 0 a W 9 u M S 9 S Z X B v c n R l I E N v b n N v b G l k Y W N p w 7 N u I D I w M j I g L S B D b 3 B 5 L 0 N o Y W 5 n Z W Q g V H l w Z S 5 7 R m V j a G E g U m V 1 I E l u a W N p Y W w g R G l y Z W N 0 a X Z v c y B j b 3 B 5 I G N v c H k s M T F 9 J n F 1 b 3 Q 7 L C Z x d W 9 0 O 1 N l Y 3 R p b 2 4 x L 1 J l c G 9 y d G U g Q 2 9 u c 2 9 s a W R h Y 2 n D s 2 4 g M j A y M i A t I E N v c H k v Q 2 h h b m d l Z C B U e X B l L n t F c 3 R h Z G 8 g U k l E L D E y f S Z x d W 9 0 O y w m c X V v d D t T Z W N 0 a W 9 u M S 9 S Z X B v c n R l I E N v b n N v b G l k Y W N p w 7 N u I D I w M j I g L S B D b 3 B 5 L 0 N o Y W 5 n Z W Q g V H l w Z S 5 7 Q X B s a W M u I E R p Y W d u w 7 N z d G l j b y w x M 3 0 m c X V v d D s s J n F 1 b 3 Q 7 U 2 V j d G l v b j E v U m V w b 3 J 0 Z S B D b 2 5 z b 2 x p Z G F j a c O z b i A y M D I y I C 0 g Q 2 9 w e S 9 D a G F u Z 2 V k I F R 5 c G U u e 0 V z d G F k b y B B c G x p Y y 4 g R G l h Z 2 7 D s 3 N 0 a W N v L D E 0 f S Z x d W 9 0 O y w m c X V v d D t T Z W N 0 a W 9 u M S 9 S Z X B v c n R l I E N v b n N v b G l k Y W N p w 7 N u I D I w M j I g L S B D b 3 B 5 L 0 N o Y W 5 n Z W Q g V H l w Z S 5 7 R W 5 0 c m V 2 a X N 0 Y S B E a X J l Y 3 R p d m 8 s M T V 9 J n F 1 b 3 Q 7 L C Z x d W 9 0 O 1 N l Y 3 R p b 2 4 x L 1 J l c G 9 y d G U g Q 2 9 u c 2 9 s a W R h Y 2 n D s 2 4 g M j A y M i A t I E N v c H k v Q 2 h h b m d l Z C B U e X B l L n t F c 3 R h Z G 8 g R W 5 0 c m V 2 a X N 0 Y S B E a X J l Y 3 R p d m 9 z L D E 2 f S Z x d W 9 0 O y w m c X V v d D t T Z W N 0 a W 9 u M S 9 S Z X B v c n R l I E N v b n N v b G l k Y W N p w 7 N u I D I w M j I g L S B D b 3 B 5 L 0 N o Y W 5 n Z W Q g V H l w Z S 5 7 R W 5 j d W V z d G E g R X N 0 d W R p Y W 5 0 Z X M s M T d 9 J n F 1 b 3 Q 7 L C Z x d W 9 0 O 1 N l Y 3 R p b 2 4 x L 1 J l c G 9 y d G U g Q 2 9 u c 2 9 s a W R h Y 2 n D s 2 4 g M j A y M i A t I E N v c H k v Q 2 h h b m d l Z C B U e X B l L n t F c 3 R h Z G 8 g R W 5 j d W V z d G E g R X N 0 d W R p Y W 5 0 Z X M s M T h 9 J n F 1 b 3 Q 7 L C Z x d W 9 0 O 1 N l Y 3 R p b 2 4 x L 1 J l c G 9 y d G U g Q 2 9 u c 2 9 s a W R h Y 2 n D s 2 4 g M j A y M i A t I E N v c H k v Q 2 h h b m d l Z C B U e X B l L n t P Y n N l c n Z h Y 2 n D s 2 4 g Z G U g Q X V s Y S w x O X 0 m c X V v d D s s J n F 1 b 3 Q 7 U 2 V j d G l v b j E v U m V w b 3 J 0 Z S B D b 2 5 z b 2 x p Z G F j a c O z b i A y M D I y I C 0 g Q 2 9 w e S 9 D a G F u Z 2 V k I F R 5 c G U u e 0 V z d G F k b y B P Y n M g Q X V s Y S w y M H 0 m c X V v d D s s J n F 1 b 3 Q 7 U 2 V j d G l v b j E v U m V w b 3 J 0 Z S B D b 2 5 z b 2 x p Z G F j a c O z b i A y M D I y I C 0 g Q 2 9 w e S 9 D a G F u Z 2 V k I F R 5 c G U u e 0 x h c 3 Q g T W 9 k a W Z p Z W Q g Q n k s M j F 9 J n F 1 b 3 Q 7 L C Z x d W 9 0 O 1 N l Y 3 R p b 2 4 x L 1 J l c G 9 y d G U g Q 2 9 u c 2 9 s a W R h Y 2 n D s 2 4 g M j A y M i A t I E N v c H k v Q 2 h h b m d l Z C B U e X B l L n t M Y X N 0 I E 1 v Z G l m a W V k L D I y f S Z x d W 9 0 O y w m c X V v d D t T Z W N 0 a W 9 u M S 9 S Z X B v c n R l I E N v b n N v b G l k Y W N p w 7 N u I D I w M j I g L S B D b 3 B 5 L 0 N o Y W 5 n Z W Q g V H l w Z S 5 7 R W 5 s Y W N l I E R y a X Z l I E V 2 a W R l b m N p Y X M g T U k s M j N 9 J n F 1 b 3 Q 7 L C Z x d W 9 0 O 1 N l Y 3 R p b 2 4 x L 1 J l c G 9 y d G U g Q 2 9 u c 2 9 s a W R h Y 2 n D s 2 4 g M j A y M i A t I E N v c H k v Q 2 h h b m d l Z C B U e X B l L n t B Y 3 R h L D I 0 f S Z x d W 9 0 O y w m c X V v d D t T Z W N 0 a W 9 u M S 9 S Z X B v c n R l I E N v b n N v b G l k Y W N p w 7 N u I D I w M j I g L S B D b 3 B 5 L 0 N o Y W 5 n Z W Q g V H l w Z S 5 7 V m 8 g Q 2 9 v c i 4 g Q W N 0 Y S w y N X 0 m c X V v d D s s J n F 1 b 3 Q 7 U 2 V j d G l v b j E v U m V w b 3 J 0 Z S B D b 2 5 z b 2 x p Z G F j a c O z b i A y M D I y I C 0 g Q 2 9 w e S 9 D a G F u Z 2 V k I F R 5 c G U u e 0 Z v d G 9 z I F Z p c 2 l 0 Y S w y N n 0 m c X V v d D s s J n F 1 b 3 Q 7 U 2 V j d G l v b j E v U m V w b 3 J 0 Z S B D b 2 5 z b 2 x p Z G F j a c O z b i A y M D I y I C 0 g Q 2 9 w e S 9 D a G F u Z 2 V k I F R 5 c G U u e 1 Z v I E N v b 3 I g R m 9 0 b 3 M s M j d 9 J n F 1 b 3 Q 7 L C Z x d W 9 0 O 1 N l Y 3 R p b 2 4 x L 1 J l c G 9 y d G U g Q 2 9 u c 2 9 s a W R h Y 2 n D s 2 4 g M j A y M i A t I E N v c H k v Q 2 h h b m d l Z C B U e X B l L n t Q Y W 5 0 Y W x s Y X p v I E 9 i c y B B d W x h L D I 4 f S Z x d W 9 0 O y w m c X V v d D t T Z W N 0 a W 9 u M S 9 S Z X B v c n R l I E N v b n N v b G l k Y W N p w 7 N u I D I w M j I g L S B D b 3 B 5 L 0 N o Y W 5 n Z W Q g V H l w Z S 5 7 V m 8 g Q 2 9 v c m Q g T 2 J z I E F 1 b G E s M j l 9 J n F 1 b 3 Q 7 L C Z x d W 9 0 O 1 N l Y 3 R p b 2 4 x L 1 J l c G 9 y d G U g Q 2 9 u c 2 9 s a W R h Y 2 n D s 2 4 g M j A y M i A t I E N v c H k v Q 2 h h b m d l Z C B U e X B l L n t Q b G F u I G R l I H R y Y W J h a m 8 g S U U s M z B 9 J n F 1 b 3 Q 7 L C Z x d W 9 0 O 1 N l Y 3 R p b 2 4 x L 1 J l c G 9 y d G U g Q 2 9 u c 2 9 s a W R h Y 2 n D s 2 4 g M j A y M i A t I E N v c H k v Q 2 h h b m d l Z C B U e X B l L n t W b y B D b 2 9 y I F B s Y W 4 g V H J h Y m F q b y w z M X 0 m c X V v d D s s J n F 1 b 3 Q 7 U 2 V j d G l v b j E v U m V w b 3 J 0 Z S B D b 2 5 z b 2 x p Z G F j a c O z b i A y M D I y I C 0 g Q 2 9 w e S 9 D a G F u Z 2 V k I F R 5 c G U u e 0 N o Z W N r I E 1 l b n R v c m V z L D M y f S Z x d W 9 0 O y w m c X V v d D t T Z W N 0 a W 9 u M S 9 S Z X B v c n R l I E N v b n N v b G l k Y W N p w 7 N u I D I w M j I g L S B D b 3 B 5 L 0 N o Y W 5 n Z W Q g V H l w Z S 5 7 V m 8 g Q 2 9 v c m R p b m F j a c O z b i B F d m l k Z W 5 j a W F z L D M z f S Z x d W 9 0 O y w m c X V v d D t T Z W N 0 a W 9 u M S 9 S Z X B v c n R l I E N v b n N v b G l k Y W N p w 7 N u I D I w M j I g L S B D b 3 B 5 L 0 N o Y W 5 n Z W Q g V H l w Z S 5 7 V m 8 g Q 2 9 v c m Q g R X Z p L D M 0 f S Z x d W 9 0 O y w m c X V v d D t T Z W N 0 a W 9 u M S 9 S Z X B v c n R l I E N v b n N v b G l k Y W N p w 7 N u I D I w M j I g L S B D b 3 B 5 L 0 N o Y W 5 n Z W Q g V H l w Z S 5 7 T 2 J z Z X J 2 Y W N p b 2 5 l c y B D b 2 9 y Z G k g Y 2 9 w e S w z N X 0 m c X V v d D t d L C Z x d W 9 0 O 1 J l b G F 0 a W 9 u c 2 h p c E l u Z m 8 m c X V v d D s 6 W 1 1 9 I i A v P j w v U 3 R h Y m x l R W 5 0 c m l l c z 4 8 L 0 l 0 Z W 0 + P E l 0 Z W 0 + P E l 0 Z W 1 M b 2 N h d G l v b j 4 8 S X R l b V R 5 c G U + R m 9 y b X V s Y T w v S X R l b V R 5 c G U + P E l 0 Z W 1 Q Y X R o P l N l Y 3 R p b 2 4 x L 1 N h b X B s Z S U y M E Z p b G U l M j A o N y k v U 2 9 1 c m N l P C 9 J d G V t U G F 0 a D 4 8 L 0 l 0 Z W 1 M b 2 N h d G l v b j 4 8 U 3 R h Y m x l R W 5 0 c m l l c y A v P j w v S X R l b T 4 8 S X R l b T 4 8 S X R l b U x v Y 2 F 0 a W 9 u P j x J d G V t V H l w Z T 5 G b 3 J t d W x h P C 9 J d G V t V H l w Z T 4 8 S X R l b V B h d G g + U 2 V j d G l v b j E v U 2 F t c G x l J T I w R m l s Z S U y M C g 3 K S 9 G a W x 0 Z X J l Z C U y M F J v d 3 M 8 L 0 l 0 Z W 1 Q Y X R o P j w v S X R l b U x v Y 2 F 0 a W 9 u P j x T d G F i b G V F b n R y a W V z I C 8 + P C 9 J d G V t P j x J d G V t P j x J d G V t T G 9 j Y X R p b 2 4 + P E l 0 Z W 1 U e X B l P k Z v c m 1 1 b G E 8 L 0 l 0 Z W 1 U e X B l P j x J d G V t U G F 0 a D 5 T Z W N 0 a W 9 u M S 9 T Y W 1 w b G U l M j B G a W x l J T I w K D c p L 0 5 h d m l n Y X R p b 2 4 x P C 9 J d G V t U G F 0 a D 4 8 L 0 l 0 Z W 1 M b 2 N h d G l v b j 4 8 U 3 R h Y m x l R W 5 0 c m l l c y A v P j w v S X R l b T 4 8 S X R l b T 4 8 S X R l b U x v Y 2 F 0 a W 9 u P j x J d G V t V H l w Z T 5 G b 3 J t d W x h P C 9 J d G V t V H l w Z T 4 8 S X R l b V B h d G g + U 2 V j d G l v b j E v V H J h b n N m b 3 J t J T I w U 2 F t c G x l J T I w R m l s Z S U y M C g 3 K T w v S X R l b V B h d G g + P C 9 J d G V t T G 9 j Y X R p b 2 4 + P F N 0 Y W J s Z U V u d H J p Z X M + P E V u d H J 5 I F R 5 c G U 9 I k l z U H J p d m F 0 Z S I g V m F s d W U 9 I m w w I i A v P j x F b n R y e S B U e X B l P S J M b 2 F k V G 9 S Z X B v c n R E a X N h Y m x l Z C I g V m F s d W U 9 I m w x I i A v P j x F b n R y e S B U e X B l P S J R d W V y e U d y b 3 V w S U Q i I F Z h b H V l P S J z N z F h Y 2 J l Z G U t N T Y w N y 0 0 O T g 5 L T h l M W Q t M D J i O W J m Z W Y 5 N z g 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z F U M j M 6 M T M 6 M D k u M T I 1 M z E w N F o i I C 8 + P E V u d H J 5 I F R 5 c G U 9 I k Z p b G x T d G F 0 d X M i I F Z h b H V l P S J z Q 2 9 t c G x l d G U i I C 8 + P C 9 T d G F i b G V F b n R y a W V z P j w v S X R l b T 4 8 S X R l b T 4 8 S X R l b U x v Y 2 F 0 a W 9 u P j x J d G V t V H l w Z T 5 G b 3 J t d W x h P C 9 J d G V t V H l w Z T 4 8 S X R l b V B h d G g + U 2 V j d G l v b j E v V H J h b n N m b 3 J t J T I w U 2 F t c G x l J T I w R m l s Z S U y M C g 3 K S 9 T b 3 V y Y 2 U 8 L 0 l 0 Z W 1 Q Y X R o P j w v S X R l b U x v Y 2 F 0 a W 9 u P j x T d G F i b G V F b n R y a W V z I C 8 + P C 9 J d G V t P j x J d G V t P j x J d G V t T G 9 j Y X R p b 2 4 + P E l 0 Z W 1 U e X B l P k Z v c m 1 1 b G E 8 L 0 l 0 Z W 1 U e X B l P j x J d G V t U G F 0 a D 5 T Z W N 0 a W 9 u M S 9 U c m F u c 2 Z v c m 0 l M j B T Y W 1 w b G U l M j B G a W x l J T I w K D c p L 0 1 P T U V O V E 8 l M j B J L U d y a W Q l M j B 2 a W V 3 J T I w K D I p X 1 N o Z W V 0 P C 9 J d G V t U G F 0 a D 4 8 L 0 l 0 Z W 1 M b 2 N h d G l v b j 4 8 U 3 R h Y m x l R W 5 0 c m l l c y A v P j w v S X R l b T 4 8 S X R l b T 4 8 S X R l b U x v Y 2 F 0 a W 9 u P j x J d G V t V H l w Z T 5 G b 3 J t d W x h P C 9 J d G V t V H l w Z T 4 8 S X R l b V B h d G g + U 2 V j d G l v b j E v V H J h b n N m b 3 J t J T I w U 2 F t c G x l J T I w R m l s Z S U y M C g 3 K S 9 Q c m 9 t b 3 R l Z C U y M E h l Y W R l c n M 8 L 0 l 0 Z W 1 Q Y X R o P j w v S X R l b U x v Y 2 F 0 a W 9 u P j x T d G F i b G V F b n R y a W V z I C 8 + P C 9 J d G V t P j x J d G V t P j x J d G V t T G 9 j Y X R p b 2 4 + P E l 0 Z W 1 U e X B l P k Z v c m 1 1 b G E 8 L 0 l 0 Z W 1 U e X B l P j x J d G V t U G F 0 a D 5 T Z W N 0 a W 9 u M S 9 U c m F u c 2 Z v c m 0 l M j B G a W x l J T I w K D c p P C 9 J d G V t U G F 0 a D 4 8 L 0 l 0 Z W 1 M b 2 N h d G l v b j 4 8 U 3 R h Y m x l R W 5 0 c m l l c z 4 8 R W 5 0 c n k g V H l w Z T 0 i T G 9 h Z F R v U m V w b 3 J 0 R G l z Y W J s Z W Q i I F Z h b H V l P S J s M S I g L z 4 8 R W 5 0 c n k g V H l w Z T 0 i U X V l c n l H c m 9 1 c E l E I i B W Y W x 1 Z T 0 i c z V k N T M 0 Y j k 0 L W N i N T E t N G J j N i 1 i N m R h L T M 2 N G M 0 N 2 M z N m M 2 Y 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y L T A 0 L T I 3 V D E 0 O j I z O j E 5 L j E 4 M T E 2 N T h a I i A v P j x F b n R y e S B U e X B l P S J G a W x s U 3 R h d H V z I i B W Y W x 1 Z T 0 i c 0 N v b X B s Z X R l I i A v P j w v U 3 R h Y m x l R W 5 0 c m l l c z 4 8 L 0 l 0 Z W 0 + P E l 0 Z W 0 + P E l 0 Z W 1 M b 2 N h d G l v b j 4 8 S X R l b V R 5 c G U + R m 9 y b X V s Y T w v S X R l b V R 5 c G U + P E l 0 Z W 1 Q Y X R o P l N l Y 3 R p b 2 4 x L 1 R y Y W 5 z Z m 9 y b S U y M E Z p b G U l M j A o N y k v U 2 9 1 c m N l P C 9 J d G V t U G F 0 a D 4 8 L 0 l 0 Z W 1 M b 2 N h d G l v b j 4 8 U 3 R h Y m x l R W 5 0 c m l l c y A v P j w v S X R l b T 4 8 S X R l b T 4 8 S X R l b U x v Y 2 F 0 a W 9 u P j x J d G V t V H l w Z T 5 G b 3 J t d W x h P C 9 J d G V t V H l w Z T 4 8 S X R l b V B h d G g + U 2 V j d G l v b j E v U G F y Y W 1 l d G V y O D w v S X R l b V B h d G g + P C 9 J d G V t T G 9 j Y X R p b 2 4 + P F N 0 Y W J s Z U V u d H J p Z X M + P E V u d H J 5 I F R 5 c G U 9 I k l z U H J p d m F 0 Z S I g V m F s d W U 9 I m w w I i A v P j x F b n R y e S B U e X B l P S J M b 2 F k V G 9 S Z X B v c n R E a X N h Y m x l Z C I g V m F s d W U 9 I m w x I i A v P j x F b n R y e S B U e X B l P S J R d W V y e U d y b 3 V w S U Q i I F Z h b H V l P S J z O T F m Y T Q 4 N G Y t N T N j Z S 0 0 Y 2 J i L W E 1 M W Y t O T B l Y T V i M j k 3 Y m Y 1 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M y 0 z M V Q y M z o z N T o z N y 4 2 M D c 1 M T E 2 W i I g L z 4 8 R W 5 0 c n k g V H l w Z T 0 i R m l s b F N 0 Y X R 1 c y I g V m F s d W U 9 I n N D b 2 1 w b G V 0 Z S I g L z 4 8 R W 5 0 c n k g V H l w Z T 0 i U m V z d W x 0 V H l w Z S I g V m F s d W U 9 I n N C a W 5 h c n k i I C 8 + P E V u d H J 5 I F R 5 c G U 9 I k J 1 Z m Z l c k 5 l e H R S Z W Z y Z X N o I i B W Y W x 1 Z T 0 i b D E i I C 8 + P C 9 T d G F i b G V F b n R y a W V z P j w v S X R l b T 4 8 S X R l b T 4 8 S X R l b U x v Y 2 F 0 a W 9 u P j x J d G V t V H l w Z T 5 G b 3 J t d W x h P C 9 J d G V t V H l w Z T 4 8 S X R l b V B h d G g + U 2 V j d G l v b j E v U 2 F t c G x l J T I w R m l s Z S U y M C g 4 K T w v S X R l b V B h d G g + P C 9 J d G V t T G 9 j Y X R p b 2 4 + P F N 0 Y W J s Z U V u d H J p Z X M + P E V u d H J 5 I F R 5 c G U 9 I k l z U H J p d m F 0 Z S I g V m F s d W U 9 I m w w I i A v P j x F b n R y e S B U e X B l P S J G a W x s R W 5 h Y m x l Z C I g V m F s d W U 9 I m w w I i A v P j x F b n R y e S B U e X B l P S J C d W Z m Z X J O Z X h 0 U m V m c m V z a C I g V m F s d W U 9 I m w x I i A v P j x F b n R y e S B U e X B l P S J S Z X N 1 b H R U e X B l I i B W Y W x 1 Z T 0 i c 0 J p b m F y e 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U b 0 R h d G F N b 2 R l b E V u Y W J s Z W Q i I F Z h b H V l P S J s M C I g L z 4 8 R W 5 0 c n k g V H l w Z T 0 i R m l s b E 9 i a m V j d F R 5 c G U i I F Z h b H V l P S J z Q 2 9 u b m V j d G l v b k 9 u b H k i I C 8 + P E V u d H J 5 I F R 5 c G U 9 I k x v Y W R l Z F R v Q W 5 h b H l z a X N T Z X J 2 a W N l c y I g V m F s d W U 9 I m w w I i A v P j x F b n R y e S B U e X B l P S J M b 2 F k V G 9 S Z X B v c n R E a X N h Y m x l Z C I g V m F s d W U 9 I m w x I i A v P j x F b n R y e S B U e X B l P S J R d W V y e U d y b 3 V w S U Q i I F Z h b H V l P S J z O T F m Y T Q 4 N G Y t N T N j Z S 0 0 Y 2 J i L W E 1 M W Y t O T B l Y T V i M j k 3 Y m Y 1 I i A v P j x F b n R y e S B U e X B l P S J G a W x s T G F z d F V w Z G F 0 Z W Q i I F Z h b H V l P S J k M j A y M i 0 w N C 0 y N 1 Q x N D o y M z o x O S 4 z N j A w N D E y W i I g L z 4 8 R W 5 0 c n k g V H l w Z T 0 i R m l s b F N 0 Y X R 1 c y I g V m F s d W U 9 I n N D b 2 1 w b G V 0 Z S I g L z 4 8 R W 5 0 c n k g V H l w Z T 0 i U m V s Y X R p b 2 5 z a G l w S W 5 m b 0 N v b n R h a W 5 l c i I g V m F s d W U 9 I n N 7 J n F 1 b 3 Q 7 Y 2 9 s d W 1 u Q 2 9 1 b n Q m c X V v d D s 6 M z U s J n F 1 b 3 Q 7 a 2 V 5 Q 2 9 s d W 1 u T m F t Z X M m c X V v d D s 6 W 1 0 s J n F 1 b 3 Q 7 c X V l c n l S Z W x h d G l v b n N o a X B z J n F 1 b 3 Q 7 O l t d L C Z x d W 9 0 O 2 N v b H V t b k l k Z W 5 0 a X R p Z X M m c X V v d D s 6 W y Z x d W 9 0 O 1 N l Y 3 R p b 2 4 x L 1 J l c G 9 y d G U g Q 2 9 u c 2 9 s a W R h Y 2 n D s 2 4 g M j A y M i A t I E N v c H k v Q 2 h h b m d l Z C B U e X B l L n t O b 2 1 i c m U g Q 2 9 v c m R p b m F k b 3 J h L D F 9 J n F 1 b 3 Q 7 L C Z x d W 9 0 O 1 N l Y 3 R p b 2 4 x L 1 J l c G 9 y d G U g Q 2 9 u c 2 9 s a W R h Y 2 n D s 2 4 g M j A y M i A t I E N v c H k v Q 2 h h b m d l Z C B U e X B l L n t O b 2 1 i c m U g b W V u d G 9 y L D J 9 J n F 1 b 3 Q 7 L C Z x d W 9 0 O 1 N l Y 3 R p b 2 4 x L 1 J l c G 9 y d G U g Q 2 9 u c 2 9 s a W R h Y 2 n D s 2 4 g M j A y M i A t I E N v c H k v Q 2 h h b m d l Z C B U e X B l L n t E Z X B h c n R h b W V u d G 8 g S U U s M 3 0 m c X V v d D s s J n F 1 b 3 Q 7 U 2 V j d G l v b j E v U m V w b 3 J 0 Z S B D b 2 5 z b 2 x p Z G F j a c O z b i A y M D I y I C 0 g Q 2 9 w e S 9 D a G F u Z 2 V k I F R 5 c G U u e 0 1 1 b m l j a X B p b y B J R S w 0 f S Z x d W 9 0 O y w m c X V v d D t T Z W N 0 a W 9 u M S 9 S Z X B v c n R l I E N v b n N v b G l k Y W N p w 7 N u I D I w M j I g L S B D b 3 B 5 L 0 N o Y W 5 n Z W Q g V H l w Z S 5 7 T m 9 t Y n J l I E l u c 3 R p d H V j a c O z b i B F Z H V j Y X R p d m E s N X 0 m c X V v d D s s J n F 1 b 3 Q 7 U 2 V j d G l v b j E v U m V w b 3 J 0 Z S B D b 2 5 z b 2 x p Z G F j a c O z b i A y M D I y I C 0 g Q 2 9 w e S 9 D a G F u Z 2 V k I F R 5 c G U u e 0 P D s 2 R p Z 2 8 g R E F O R S B J R S w 2 f S Z x d W 9 0 O y w m c X V v d D t T Z W N 0 a W 9 u M S 9 S Z X B v c n R l I E N v b n N v b G l k Y W N p w 7 N u I D I w M j I g L S B D b 3 B 5 L 0 N o Y W 5 n Z W Q g V H l w Z S 5 7 R m V j a G E g Z G U g b G x h b W F k Y S B p b m l j a W F s L D d 9 J n F 1 b 3 Q 7 L C Z x d W 9 0 O 1 N l Y 3 R p b 2 4 x L 1 J l c G 9 y d G U g Q 2 9 u c 2 9 s a W R h Y 2 n D s 2 4 g M j A y M i A t I E N v c H k v Q 2 h h b m d l Z C B U e X B l L n t I b 3 J h I H B y a W 1 l c m E g b G x h b W F k Y S w 4 f S Z x d W 9 0 O y w m c X V v d D t T Z W N 0 a W 9 u M S 9 S Z X B v c n R l I E N v b n N v b G l k Y W N p w 7 N u I D I w M j I g L S B D b 3 B 5 L 0 N o Y W 5 n Z W Q g V H l w Z S 5 7 R X N 0 Y W R v I G x s Y W 1 h Z G E s O X 0 m c X V v d D s s J n F 1 b 3 Q 7 U 2 V j d G l v b j E v U m V w b 3 J 0 Z S B D b 2 5 z b 2 x p Z G F j a c O z b i A y M D I y I C 0 g Q 2 9 w e S 9 D a G F u Z 2 V k I F R 5 c G U u e 0 9 i c 2 V y d m F j a W 9 u Z X M g T G x h b W F k Y S w x M H 0 m c X V v d D s s J n F 1 b 3 Q 7 U 2 V j d G l v b j E v U m V w b 3 J 0 Z S B D b 2 5 z b 2 x p Z G F j a c O z b i A y M D I y I C 0 g Q 2 9 w e S 9 D a G F u Z 2 V k I F R 5 c G U u e 0 Z l Y 2 h h I F J l d S B J b m l j a W F s I E R p c m V j d G l 2 b 3 M g Y 2 9 w e S B j b 3 B 5 L D E x f S Z x d W 9 0 O y w m c X V v d D t T Z W N 0 a W 9 u M S 9 S Z X B v c n R l I E N v b n N v b G l k Y W N p w 7 N u I D I w M j I g L S B D b 3 B 5 L 0 N o Y W 5 n Z W Q g V H l w Z S 5 7 R X N 0 Y W R v I F J J R C w x M n 0 m c X V v d D s s J n F 1 b 3 Q 7 U 2 V j d G l v b j E v U m V w b 3 J 0 Z S B D b 2 5 z b 2 x p Z G F j a c O z b i A y M D I y I C 0 g Q 2 9 w e S 9 D a G F u Z 2 V k I F R 5 c G U u e 0 F w b G l j L i B E a W F n b s O z c 3 R p Y 2 8 s M T N 9 J n F 1 b 3 Q 7 L C Z x d W 9 0 O 1 N l Y 3 R p b 2 4 x L 1 J l c G 9 y d G U g Q 2 9 u c 2 9 s a W R h Y 2 n D s 2 4 g M j A y M i A t I E N v c H k v Q 2 h h b m d l Z C B U e X B l L n t F c 3 R h Z G 8 g Q X B s a W M u I E R p Y W d u w 7 N z d G l j b y w x N H 0 m c X V v d D s s J n F 1 b 3 Q 7 U 2 V j d G l v b j E v U m V w b 3 J 0 Z S B D b 2 5 z b 2 x p Z G F j a c O z b i A y M D I y I C 0 g Q 2 9 w e S 9 D a G F u Z 2 V k I F R 5 c G U u e 0 V u d H J l d m l z d G E g R G l y Z W N 0 a X Z v L D E 1 f S Z x d W 9 0 O y w m c X V v d D t T Z W N 0 a W 9 u M S 9 S Z X B v c n R l I E N v b n N v b G l k Y W N p w 7 N u I D I w M j I g L S B D b 3 B 5 L 0 N o Y W 5 n Z W Q g V H l w Z S 5 7 R X N 0 Y W R v I E V u d H J l d m l z d G E g R G l y Z W N 0 a X Z v c y w x N n 0 m c X V v d D s s J n F 1 b 3 Q 7 U 2 V j d G l v b j E v U m V w b 3 J 0 Z S B D b 2 5 z b 2 x p Z G F j a c O z b i A y M D I y I C 0 g Q 2 9 w e S 9 D a G F u Z 2 V k I F R 5 c G U u e 0 V u Y 3 V l c 3 R h I E V z d H V k a W F u d G V z L D E 3 f S Z x d W 9 0 O y w m c X V v d D t T Z W N 0 a W 9 u M S 9 S Z X B v c n R l I E N v b n N v b G l k Y W N p w 7 N u I D I w M j I g L S B D b 3 B 5 L 0 N o Y W 5 n Z W Q g V H l w Z S 5 7 R X N 0 Y W R v I E V u Y 3 V l c 3 R h I E V z d H V k a W F u d G V z L D E 4 f S Z x d W 9 0 O y w m c X V v d D t T Z W N 0 a W 9 u M S 9 S Z X B v c n R l I E N v b n N v b G l k Y W N p w 7 N u I D I w M j I g L S B D b 3 B 5 L 0 N o Y W 5 n Z W Q g V H l w Z S 5 7 T 2 J z Z X J 2 Y W N p w 7 N u I G R l I E F 1 b G E s M T l 9 J n F 1 b 3 Q 7 L C Z x d W 9 0 O 1 N l Y 3 R p b 2 4 x L 1 J l c G 9 y d G U g Q 2 9 u c 2 9 s a W R h Y 2 n D s 2 4 g M j A y M i A t I E N v c H k v Q 2 h h b m d l Z C B U e X B l L n t F c 3 R h Z G 8 g T 2 J z I E F 1 b G E s M j B 9 J n F 1 b 3 Q 7 L C Z x d W 9 0 O 1 N l Y 3 R p b 2 4 x L 1 J l c G 9 y d G U g Q 2 9 u c 2 9 s a W R h Y 2 n D s 2 4 g M j A y M i A t I E N v c H k v Q 2 h h b m d l Z C B U e X B l L n t M Y X N 0 I E 1 v Z G l m a W V k I E J 5 L D I x f S Z x d W 9 0 O y w m c X V v d D t T Z W N 0 a W 9 u M S 9 S Z X B v c n R l I E N v b n N v b G l k Y W N p w 7 N u I D I w M j I g L S B D b 3 B 5 L 0 N o Y W 5 n Z W Q g V H l w Z S 5 7 T G F z d C B N b 2 R p Z m l l Z C w y M n 0 m c X V v d D s s J n F 1 b 3 Q 7 U 2 V j d G l v b j E v U m V w b 3 J 0 Z S B D b 2 5 z b 2 x p Z G F j a c O z b i A y M D I y I C 0 g Q 2 9 w e S 9 D a G F u Z 2 V k I F R 5 c G U u e 0 V u b G F j Z S B E c m l 2 Z S B F d m l k Z W 5 j a W F z I E 1 J L D I z f S Z x d W 9 0 O y w m c X V v d D t T Z W N 0 a W 9 u M S 9 S Z X B v c n R l I E N v b n N v b G l k Y W N p w 7 N u I D I w M j I g L S B D b 3 B 5 L 0 N o Y W 5 n Z W Q g V H l w Z S 5 7 Q W N 0 Y S w y N H 0 m c X V v d D s s J n F 1 b 3 Q 7 U 2 V j d G l v b j E v U m V w b 3 J 0 Z S B D b 2 5 z b 2 x p Z G F j a c O z b i A y M D I y I C 0 g Q 2 9 w e S 9 D a G F u Z 2 V k I F R 5 c G U u e 1 Z v I E N v b 3 I u I E F j d G E s M j V 9 J n F 1 b 3 Q 7 L C Z x d W 9 0 O 1 N l Y 3 R p b 2 4 x L 1 J l c G 9 y d G U g Q 2 9 u c 2 9 s a W R h Y 2 n D s 2 4 g M j A y M i A t I E N v c H k v Q 2 h h b m d l Z C B U e X B l L n t G b 3 R v c y B W a X N p d G E s M j Z 9 J n F 1 b 3 Q 7 L C Z x d W 9 0 O 1 N l Y 3 R p b 2 4 x L 1 J l c G 9 y d G U g Q 2 9 u c 2 9 s a W R h Y 2 n D s 2 4 g M j A y M i A t I E N v c H k v Q 2 h h b m d l Z C B U e X B l L n t W b y B D b 2 9 y I E Z v d G 9 z L D I 3 f S Z x d W 9 0 O y w m c X V v d D t T Z W N 0 a W 9 u M S 9 S Z X B v c n R l I E N v b n N v b G l k Y W N p w 7 N u I D I w M j I g L S B D b 3 B 5 L 0 N o Y W 5 n Z W Q g V H l w Z S 5 7 U G F u d G F s b G F 6 b y B P Y n M g Q X V s Y S w y O H 0 m c X V v d D s s J n F 1 b 3 Q 7 U 2 V j d G l v b j E v U m V w b 3 J 0 Z S B D b 2 5 z b 2 x p Z G F j a c O z b i A y M D I y I C 0 g Q 2 9 w e S 9 D a G F u Z 2 V k I F R 5 c G U u e 1 Z v I E N v b 3 J k I E 9 i c y B B d W x h L D I 5 f S Z x d W 9 0 O y w m c X V v d D t T Z W N 0 a W 9 u M S 9 S Z X B v c n R l I E N v b n N v b G l k Y W N p w 7 N u I D I w M j I g L S B D b 3 B 5 L 0 N o Y W 5 n Z W Q g V H l w Z S 5 7 U G x h b i B k Z S B 0 c m F i Y W p v I E l F L D M w f S Z x d W 9 0 O y w m c X V v d D t T Z W N 0 a W 9 u M S 9 S Z X B v c n R l I E N v b n N v b G l k Y W N p w 7 N u I D I w M j I g L S B D b 3 B 5 L 0 N o Y W 5 n Z W Q g V H l w Z S 5 7 V m 8 g Q 2 9 v c i B Q b G F u I F R y Y W J h a m 8 s M z F 9 J n F 1 b 3 Q 7 L C Z x d W 9 0 O 1 N l Y 3 R p b 2 4 x L 1 J l c G 9 y d G U g Q 2 9 u c 2 9 s a W R h Y 2 n D s 2 4 g M j A y M i A t I E N v c H k v Q 2 h h b m d l Z C B U e X B l L n t D a G V j a y B N Z W 5 0 b 3 J l c y w z M n 0 m c X V v d D s s J n F 1 b 3 Q 7 U 2 V j d G l v b j E v U m V w b 3 J 0 Z S B D b 2 5 z b 2 x p Z G F j a c O z b i A y M D I y I C 0 g Q 2 9 w e S 9 D a G F u Z 2 V k I F R 5 c G U u e 1 Z v I E N v b 3 J k a W 5 h Y 2 n D s 2 4 g R X Z p Z G V u Y 2 l h c y w z M 3 0 m c X V v d D s s J n F 1 b 3 Q 7 U 2 V j d G l v b j E v U m V w b 3 J 0 Z S B D b 2 5 z b 2 x p Z G F j a c O z b i A y M D I y I C 0 g Q 2 9 w e S 9 D a G F u Z 2 V k I F R 5 c G U u e 1 Z v I E N v b 3 J k I E V 2 a S w z N H 0 m c X V v d D s s J n F 1 b 3 Q 7 U 2 V j d G l v b j E v U m V w b 3 J 0 Z S B D b 2 5 z b 2 x p Z G F j a c O z b i A y M D I y I C 0 g Q 2 9 w e S 9 D a G F u Z 2 V k I F R 5 c G U u e 0 9 i c 2 V y d m F j a W 9 u Z X M g Q 2 9 v c m R p I G N v c H k s M z V 9 J n F 1 b 3 Q 7 X S w m c X V v d D t D b 2 x 1 b W 5 D b 3 V u d C Z x d W 9 0 O z o z N S w m c X V v d D t L Z X l D b 2 x 1 b W 5 O Y W 1 l c y Z x d W 9 0 O z p b X S w m c X V v d D t D b 2 x 1 b W 5 J Z G V u d G l 0 a W V z J n F 1 b 3 Q 7 O l s m c X V v d D t T Z W N 0 a W 9 u M S 9 S Z X B v c n R l I E N v b n N v b G l k Y W N p w 7 N u I D I w M j I g L S B D b 3 B 5 L 0 N o Y W 5 n Z W Q g V H l w Z S 5 7 T m 9 t Y n J l I E N v b 3 J k a W 5 h Z G 9 y Y S w x f S Z x d W 9 0 O y w m c X V v d D t T Z W N 0 a W 9 u M S 9 S Z X B v c n R l I E N v b n N v b G l k Y W N p w 7 N u I D I w M j I g L S B D b 3 B 5 L 0 N o Y W 5 n Z W Q g V H l w Z S 5 7 T m 9 t Y n J l I G 1 l b n R v c i w y f S Z x d W 9 0 O y w m c X V v d D t T Z W N 0 a W 9 u M S 9 S Z X B v c n R l I E N v b n N v b G l k Y W N p w 7 N u I D I w M j I g L S B D b 3 B 5 L 0 N o Y W 5 n Z W Q g V H l w Z S 5 7 R G V w Y X J 0 Y W 1 l b n R v I E l F L D N 9 J n F 1 b 3 Q 7 L C Z x d W 9 0 O 1 N l Y 3 R p b 2 4 x L 1 J l c G 9 y d G U g Q 2 9 u c 2 9 s a W R h Y 2 n D s 2 4 g M j A y M i A t I E N v c H k v Q 2 h h b m d l Z C B U e X B l L n t N d W 5 p Y 2 l w a W 8 g S U U s N H 0 m c X V v d D s s J n F 1 b 3 Q 7 U 2 V j d G l v b j E v U m V w b 3 J 0 Z S B D b 2 5 z b 2 x p Z G F j a c O z b i A y M D I y I C 0 g Q 2 9 w e S 9 D a G F u Z 2 V k I F R 5 c G U u e 0 5 v b W J y Z S B J b n N 0 a X R 1 Y 2 n D s 2 4 g R W R 1 Y 2 F 0 a X Z h L D V 9 J n F 1 b 3 Q 7 L C Z x d W 9 0 O 1 N l Y 3 R p b 2 4 x L 1 J l c G 9 y d G U g Q 2 9 u c 2 9 s a W R h Y 2 n D s 2 4 g M j A y M i A t I E N v c H k v Q 2 h h b m d l Z C B U e X B l L n t D w 7 N k a W d v I E R B T k U g S U U s N n 0 m c X V v d D s s J n F 1 b 3 Q 7 U 2 V j d G l v b j E v U m V w b 3 J 0 Z S B D b 2 5 z b 2 x p Z G F j a c O z b i A y M D I y I C 0 g Q 2 9 w e S 9 D a G F u Z 2 V k I F R 5 c G U u e 0 Z l Y 2 h h I G R l I G x s Y W 1 h Z G E g a W 5 p Y 2 l h b C w 3 f S Z x d W 9 0 O y w m c X V v d D t T Z W N 0 a W 9 u M S 9 S Z X B v c n R l I E N v b n N v b G l k Y W N p w 7 N u I D I w M j I g L S B D b 3 B 5 L 0 N o Y W 5 n Z W Q g V H l w Z S 5 7 S G 9 y Y S B w c m l t Z X J h I G x s Y W 1 h Z G E s O H 0 m c X V v d D s s J n F 1 b 3 Q 7 U 2 V j d G l v b j E v U m V w b 3 J 0 Z S B D b 2 5 z b 2 x p Z G F j a c O z b i A y M D I y I C 0 g Q 2 9 w e S 9 D a G F u Z 2 V k I F R 5 c G U u e 0 V z d G F k b y B s b G F t Y W R h L D l 9 J n F 1 b 3 Q 7 L C Z x d W 9 0 O 1 N l Y 3 R p b 2 4 x L 1 J l c G 9 y d G U g Q 2 9 u c 2 9 s a W R h Y 2 n D s 2 4 g M j A y M i A t I E N v c H k v Q 2 h h b m d l Z C B U e X B l L n t P Y n N l c n Z h Y 2 l v b m V z I E x s Y W 1 h Z G E s M T B 9 J n F 1 b 3 Q 7 L C Z x d W 9 0 O 1 N l Y 3 R p b 2 4 x L 1 J l c G 9 y d G U g Q 2 9 u c 2 9 s a W R h Y 2 n D s 2 4 g M j A y M i A t I E N v c H k v Q 2 h h b m d l Z C B U e X B l L n t G Z W N o Y S B S Z X U g S W 5 p Y 2 l h b C B E a X J l Y 3 R p d m 9 z I G N v c H k g Y 2 9 w e S w x M X 0 m c X V v d D s s J n F 1 b 3 Q 7 U 2 V j d G l v b j E v U m V w b 3 J 0 Z S B D b 2 5 z b 2 x p Z G F j a c O z b i A y M D I y I C 0 g Q 2 9 w e S 9 D a G F u Z 2 V k I F R 5 c G U u e 0 V z d G F k b y B S S U Q s M T J 9 J n F 1 b 3 Q 7 L C Z x d W 9 0 O 1 N l Y 3 R p b 2 4 x L 1 J l c G 9 y d G U g Q 2 9 u c 2 9 s a W R h Y 2 n D s 2 4 g M j A y M i A t I E N v c H k v Q 2 h h b m d l Z C B U e X B l L n t B c G x p Y y 4 g R G l h Z 2 7 D s 3 N 0 a W N v L D E z f S Z x d W 9 0 O y w m c X V v d D t T Z W N 0 a W 9 u M S 9 S Z X B v c n R l I E N v b n N v b G l k Y W N p w 7 N u I D I w M j I g L S B D b 3 B 5 L 0 N o Y W 5 n Z W Q g V H l w Z S 5 7 R X N 0 Y W R v I E F w b G l j L i B E a W F n b s O z c 3 R p Y 2 8 s M T R 9 J n F 1 b 3 Q 7 L C Z x d W 9 0 O 1 N l Y 3 R p b 2 4 x L 1 J l c G 9 y d G U g Q 2 9 u c 2 9 s a W R h Y 2 n D s 2 4 g M j A y M i A t I E N v c H k v Q 2 h h b m d l Z C B U e X B l L n t F b n R y Z X Z p c 3 R h I E R p c m V j d G l 2 b y w x N X 0 m c X V v d D s s J n F 1 b 3 Q 7 U 2 V j d G l v b j E v U m V w b 3 J 0 Z S B D b 2 5 z b 2 x p Z G F j a c O z b i A y M D I y I C 0 g Q 2 9 w e S 9 D a G F u Z 2 V k I F R 5 c G U u e 0 V z d G F k b y B F b n R y Z X Z p c 3 R h I E R p c m V j d G l 2 b 3 M s M T Z 9 J n F 1 b 3 Q 7 L C Z x d W 9 0 O 1 N l Y 3 R p b 2 4 x L 1 J l c G 9 y d G U g Q 2 9 u c 2 9 s a W R h Y 2 n D s 2 4 g M j A y M i A t I E N v c H k v Q 2 h h b m d l Z C B U e X B l L n t F b m N 1 Z X N 0 Y S B F c 3 R 1 Z G l h b n R l c y w x N 3 0 m c X V v d D s s J n F 1 b 3 Q 7 U 2 V j d G l v b j E v U m V w b 3 J 0 Z S B D b 2 5 z b 2 x p Z G F j a c O z b i A y M D I y I C 0 g Q 2 9 w e S 9 D a G F u Z 2 V k I F R 5 c G U u e 0 V z d G F k b y B F b m N 1 Z X N 0 Y S B F c 3 R 1 Z G l h b n R l c y w x O H 0 m c X V v d D s s J n F 1 b 3 Q 7 U 2 V j d G l v b j E v U m V w b 3 J 0 Z S B D b 2 5 z b 2 x p Z G F j a c O z b i A y M D I y I C 0 g Q 2 9 w e S 9 D a G F u Z 2 V k I F R 5 c G U u e 0 9 i c 2 V y d m F j a c O z b i B k Z S B B d W x h L D E 5 f S Z x d W 9 0 O y w m c X V v d D t T Z W N 0 a W 9 u M S 9 S Z X B v c n R l I E N v b n N v b G l k Y W N p w 7 N u I D I w M j I g L S B D b 3 B 5 L 0 N o Y W 5 n Z W Q g V H l w Z S 5 7 R X N 0 Y W R v I E 9 i c y B B d W x h L D I w f S Z x d W 9 0 O y w m c X V v d D t T Z W N 0 a W 9 u M S 9 S Z X B v c n R l I E N v b n N v b G l k Y W N p w 7 N u I D I w M j I g L S B D b 3 B 5 L 0 N o Y W 5 n Z W Q g V H l w Z S 5 7 T G F z d C B N b 2 R p Z m l l Z C B C e S w y M X 0 m c X V v d D s s J n F 1 b 3 Q 7 U 2 V j d G l v b j E v U m V w b 3 J 0 Z S B D b 2 5 z b 2 x p Z G F j a c O z b i A y M D I y I C 0 g Q 2 9 w e S 9 D a G F u Z 2 V k I F R 5 c G U u e 0 x h c 3 Q g T W 9 k a W Z p Z W Q s M j J 9 J n F 1 b 3 Q 7 L C Z x d W 9 0 O 1 N l Y 3 R p b 2 4 x L 1 J l c G 9 y d G U g Q 2 9 u c 2 9 s a W R h Y 2 n D s 2 4 g M j A y M i A t I E N v c H k v Q 2 h h b m d l Z C B U e X B l L n t F b m x h Y 2 U g R H J p d m U g R X Z p Z G V u Y 2 l h c y B N S S w y M 3 0 m c X V v d D s s J n F 1 b 3 Q 7 U 2 V j d G l v b j E v U m V w b 3 J 0 Z S B D b 2 5 z b 2 x p Z G F j a c O z b i A y M D I y I C 0 g Q 2 9 w e S 9 D a G F u Z 2 V k I F R 5 c G U u e 0 F j d G E s M j R 9 J n F 1 b 3 Q 7 L C Z x d W 9 0 O 1 N l Y 3 R p b 2 4 x L 1 J l c G 9 y d G U g Q 2 9 u c 2 9 s a W R h Y 2 n D s 2 4 g M j A y M i A t I E N v c H k v Q 2 h h b m d l Z C B U e X B l L n t W b y B D b 2 9 y L i B B Y 3 R h L D I 1 f S Z x d W 9 0 O y w m c X V v d D t T Z W N 0 a W 9 u M S 9 S Z X B v c n R l I E N v b n N v b G l k Y W N p w 7 N u I D I w M j I g L S B D b 3 B 5 L 0 N o Y W 5 n Z W Q g V H l w Z S 5 7 R m 9 0 b 3 M g V m l z a X R h L D I 2 f S Z x d W 9 0 O y w m c X V v d D t T Z W N 0 a W 9 u M S 9 S Z X B v c n R l I E N v b n N v b G l k Y W N p w 7 N u I D I w M j I g L S B D b 3 B 5 L 0 N o Y W 5 n Z W Q g V H l w Z S 5 7 V m 8 g Q 2 9 v c i B G b 3 R v c y w y N 3 0 m c X V v d D s s J n F 1 b 3 Q 7 U 2 V j d G l v b j E v U m V w b 3 J 0 Z S B D b 2 5 z b 2 x p Z G F j a c O z b i A y M D I y I C 0 g Q 2 9 w e S 9 D a G F u Z 2 V k I F R 5 c G U u e 1 B h b n R h b G x h e m 8 g T 2 J z I E F 1 b G E s M j h 9 J n F 1 b 3 Q 7 L C Z x d W 9 0 O 1 N l Y 3 R p b 2 4 x L 1 J l c G 9 y d G U g Q 2 9 u c 2 9 s a W R h Y 2 n D s 2 4 g M j A y M i A t I E N v c H k v Q 2 h h b m d l Z C B U e X B l L n t W b y B D b 2 9 y Z C B P Y n M g Q X V s Y S w y O X 0 m c X V v d D s s J n F 1 b 3 Q 7 U 2 V j d G l v b j E v U m V w b 3 J 0 Z S B D b 2 5 z b 2 x p Z G F j a c O z b i A y M D I y I C 0 g Q 2 9 w e S 9 D a G F u Z 2 V k I F R 5 c G U u e 1 B s Y W 4 g Z G U g d H J h Y m F q b y B J R S w z M H 0 m c X V v d D s s J n F 1 b 3 Q 7 U 2 V j d G l v b j E v U m V w b 3 J 0 Z S B D b 2 5 z b 2 x p Z G F j a c O z b i A y M D I y I C 0 g Q 2 9 w e S 9 D a G F u Z 2 V k I F R 5 c G U u e 1 Z v I E N v b 3 I g U G x h b i B U c m F i Y W p v L D M x f S Z x d W 9 0 O y w m c X V v d D t T Z W N 0 a W 9 u M S 9 S Z X B v c n R l I E N v b n N v b G l k Y W N p w 7 N u I D I w M j I g L S B D b 3 B 5 L 0 N o Y W 5 n Z W Q g V H l w Z S 5 7 Q 2 h l Y 2 s g T W V u d G 9 y Z X M s M z J 9 J n F 1 b 3 Q 7 L C Z x d W 9 0 O 1 N l Y 3 R p b 2 4 x L 1 J l c G 9 y d G U g Q 2 9 u c 2 9 s a W R h Y 2 n D s 2 4 g M j A y M i A t I E N v c H k v Q 2 h h b m d l Z C B U e X B l L n t W b y B D b 2 9 y Z G l u Y W N p w 7 N u I E V 2 a W R l b m N p Y X M s M z N 9 J n F 1 b 3 Q 7 L C Z x d W 9 0 O 1 N l Y 3 R p b 2 4 x L 1 J l c G 9 y d G U g Q 2 9 u c 2 9 s a W R h Y 2 n D s 2 4 g M j A y M i A t I E N v c H k v Q 2 h h b m d l Z C B U e X B l L n t W b y B D b 2 9 y Z C B F d m k s M z R 9 J n F 1 b 3 Q 7 L C Z x d W 9 0 O 1 N l Y 3 R p b 2 4 x L 1 J l c G 9 y d G U g Q 2 9 u c 2 9 s a W R h Y 2 n D s 2 4 g M j A y M i A t I E N v c H k v Q 2 h h b m d l Z C B U e X B l L n t P Y n N l c n Z h Y 2 l v b m V z I E N v b 3 J k a S B j b 3 B 5 L D M 1 f S Z x d W 9 0 O 1 0 s J n F 1 b 3 Q 7 U m V s Y X R p b 2 5 z a G l w S W 5 m b y Z x d W 9 0 O z p b X X 0 i I C 8 + P C 9 T d G F i b G V F b n R y a W V z P j w v S X R l b T 4 8 S X R l b T 4 8 S X R l b U x v Y 2 F 0 a W 9 u P j x J d G V t V H l w Z T 5 G b 3 J t d W x h P C 9 J d G V t V H l w Z T 4 8 S X R l b V B h d G g + U 2 V j d G l v b j E v U 2 F t c G x l J T I w R m l s Z S U y M C g 4 K S 9 T b 3 V y Y 2 U 8 L 0 l 0 Z W 1 Q Y X R o P j w v S X R l b U x v Y 2 F 0 a W 9 u P j x T d G F i b G V F b n R y a W V z I C 8 + P C 9 J d G V t P j x J d G V t P j x J d G V t T G 9 j Y X R p b 2 4 + P E l 0 Z W 1 U e X B l P k Z v c m 1 1 b G E 8 L 0 l 0 Z W 1 U e X B l P j x J d G V t U G F 0 a D 5 T Z W N 0 a W 9 u M S 9 T Y W 1 w b G U l M j B G a W x l J T I w K D g p L 0 Z p b H R l c m V k J T I w U m 9 3 c z w v S X R l b V B h d G g + P C 9 J d G V t T G 9 j Y X R p b 2 4 + P F N 0 Y W J s Z U V u d H J p Z X M g L z 4 8 L 0 l 0 Z W 0 + P E l 0 Z W 0 + P E l 0 Z W 1 M b 2 N h d G l v b j 4 8 S X R l b V R 5 c G U + R m 9 y b X V s Y T w v S X R l b V R 5 c G U + P E l 0 Z W 1 Q Y X R o P l N l Y 3 R p b 2 4 x L 1 N h b X B s Z S U y M E Z p b G U l M j A o O C k v T m F 2 a W d h d G l v b j E 8 L 0 l 0 Z W 1 Q Y X R o P j w v S X R l b U x v Y 2 F 0 a W 9 u P j x T d G F i b G V F b n R y a W V z I C 8 + P C 9 J d G V t P j x J d G V t P j x J d G V t T G 9 j Y X R p b 2 4 + P E l 0 Z W 1 U e X B l P k Z v c m 1 1 b G E 8 L 0 l 0 Z W 1 U e X B l P j x J d G V t U G F 0 a D 5 T Z W N 0 a W 9 u M S 9 U c m F u c 2 Z v c m 0 l M j B T Y W 1 w b G U l M j B G a W x l J T I w K D g p P C 9 J d G V t U G F 0 a D 4 8 L 0 l 0 Z W 1 M b 2 N h d G l v b j 4 8 U 3 R h Y m x l R W 5 0 c m l l c z 4 8 R W 5 0 c n k g V H l w Z T 0 i S X N Q c m l 2 Y X R l I i B W Y W x 1 Z T 0 i b D A i I C 8 + P E V u d H J 5 I F R 5 c G U 9 I k x v Y W R U b 1 J l c G 9 y d E R p c 2 F i b G V k I i B W Y W x 1 Z T 0 i b D E i I C 8 + P E V u d H J 5 I F R 5 c G U 9 I l F 1 Z X J 5 R 3 J v d X B J R C I g V m F s d W U 9 I n M 5 Z G I z Z m R j N i 1 k N T M w L T Q 4 Y T U t Y j R h M y 1 h M j k y M m M 2 Y m U w N G 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G a W x s Z W R D b 2 1 w b G V 0 Z V J l c 3 V s d F R v V 2 9 y a 3 N o Z W V 0 I i B W Y W x 1 Z T 0 i b D A i I C 8 + P E V u d H J 5 I F R 5 c G U 9 I k F k Z G V k V G 9 E Y X R h T W 9 k Z W w i I F Z h b H V l P S J s M C I g L z 4 8 R W 5 0 c n k g V H l w Z T 0 i R m l s b E V y c m 9 y Q 2 9 k Z S I g V m F s d W U 9 I n N V b m t u b 3 d u I i A v P j x F b n R y e S B U e X B l P S J G a W x s T G F z d F V w Z G F 0 Z W Q i I F Z h b H V l P S J k M j A y M i 0 w M y 0 z M V Q y M z o z N T o z N y 4 2 M T Q w M z Y 5 W i I g L z 4 8 R W 5 0 c n k g V H l w Z T 0 i R m l s b F N 0 Y X R 1 c y I g V m F s d W U 9 I n N D b 2 1 w b G V 0 Z S I g L z 4 8 L 1 N 0 Y W J s Z U V u d H J p Z X M + P C 9 J d G V t P j x J d G V t P j x J d G V t T G 9 j Y X R p b 2 4 + P E l 0 Z W 1 U e X B l P k Z v c m 1 1 b G E 8 L 0 l 0 Z W 1 U e X B l P j x J d G V t U G F 0 a D 5 T Z W N 0 a W 9 u M S 9 U c m F u c 2 Z v c m 0 l M j B T Y W 1 w b G U l M j B G a W x l J T I w K D g p L 1 N v d X J j Z T w v S X R l b V B h d G g + P C 9 J d G V t T G 9 j Y X R p b 2 4 + P F N 0 Y W J s Z U V u d H J p Z X M g L z 4 8 L 0 l 0 Z W 0 + P E l 0 Z W 0 + P E l 0 Z W 1 M b 2 N h d G l v b j 4 8 S X R l b V R 5 c G U + R m 9 y b X V s Y T w v S X R l b V R 5 c G U + P E l 0 Z W 1 Q Y X R o P l N l Y 3 R p b 2 4 x L 1 R y Y W 5 z Z m 9 y b S U y M F N h b X B s Z S U y M E Z p b G U l M j A o O C k v U 2 h l Z X R f U 2 h l Z X Q 8 L 0 l 0 Z W 1 Q Y X R o P j w v S X R l b U x v Y 2 F 0 a W 9 u P j x T d G F i b G V F b n R y a W V z I C 8 + P C 9 J d G V t P j x J d G V t P j x J d G V t T G 9 j Y X R p b 2 4 + P E l 0 Z W 1 U e X B l P k Z v c m 1 1 b G E 8 L 0 l 0 Z W 1 U e X B l P j x J d G V t U G F 0 a D 5 T Z W N 0 a W 9 u M S 9 U c m F u c 2 Z v c m 0 l M j B T Y W 1 w b G U l M j B G a W x l J T I w K D g p L 1 B y b 2 1 v d G V k J T I w S G V h Z G V y c z w v S X R l b V B h d G g + P C 9 J d G V t T G 9 j Y X R p b 2 4 + P F N 0 Y W J s Z U V u d H J p Z X M g L z 4 8 L 0 l 0 Z W 0 + P E l 0 Z W 0 + P E l 0 Z W 1 M b 2 N h d G l v b j 4 8 S X R l b V R 5 c G U + R m 9 y b X V s Y T w v S X R l b V R 5 c G U + P E l 0 Z W 1 Q Y X R o P l N l Y 3 R p b 2 4 x L 1 R y Y W 5 z Z m 9 y b S U y M E Z p b G U l M j A o O C k 8 L 0 l 0 Z W 1 Q Y X R o P j w v S X R l b U x v Y 2 F 0 a W 9 u P j x T d G F i b G V F b n R y a W V z P j x F b n R y e S B U e X B l P S J M b 2 F k V G 9 S Z X B v c n R E a X N h Y m x l Z C I g V m F s d W U 9 I m w x I i A v P j x F b n R y e S B U e X B l P S J R d W V y e U d y b 3 V w S U Q i I F Z h b H V l P S J z O T F m Y T Q 4 N G Y t N T N j Z S 0 0 Y 2 J i L W E 1 M W Y t O T B l Y T V i M j k 3 Y m Y 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Q t M j d U M T Q 6 M j M 6 M T k u N D Y x M j E 0 O F o i I C 8 + P E V u d H J 5 I F R 5 c G U 9 I k Z p b G x T d G F 0 d X M i I F Z h b H V l P S J z Q 2 9 t c G x l d G U i I C 8 + P C 9 T d G F i b G V F b n R y a W V z P j w v S X R l b T 4 8 S X R l b T 4 8 S X R l b U x v Y 2 F 0 a W 9 u P j x J d G V t V H l w Z T 5 G b 3 J t d W x h P C 9 J d G V t V H l w Z T 4 8 S X R l b V B h d G g + U 2 V j d G l v b j E v V H J h b n N m b 3 J t J T I w R m l s Z S U y M C g 4 K S 9 T b 3 V y Y 2 U 8 L 0 l 0 Z W 1 Q Y X R o P j w v S X R l b U x v Y 2 F 0 a W 9 u P j x T d G F i b G V F b n R y a W V z I C 8 + P C 9 J d G V t P j x J d G V t P j x J d G V t T G 9 j Y X R p b 2 4 + P E l 0 Z W 1 U e X B l P k Z v c m 1 1 b G E 8 L 0 l 0 Z W 1 U e X B l P j x J d G V t U G F 0 a D 5 T Z W N 0 a W 9 u M S 9 Q Y X J h b W V 0 Z X I 5 P C 9 J d G V t U G F 0 a D 4 8 L 0 l 0 Z W 1 M b 2 N h d G l v b j 4 8 U 3 R h Y m x l R W 5 0 c m l l c z 4 8 R W 5 0 c n k g V H l w Z T 0 i S X N Q c m l 2 Y X R l I i B W Y W x 1 Z T 0 i b D A i I C 8 + P E V u d H J 5 I F R 5 c G U 9 I k x v Y W R U b 1 J l c G 9 y d E R p c 2 F i b G V k I i B W Y W x 1 Z T 0 i b D E i I C 8 + P E V u d H J 5 I F R 5 c G U 9 I l F 1 Z X J 5 R 3 J v d X B J R C I g V m F s d W U 9 I n M 1 M j Z l M z c z M S 1 h O T Q z L T Q 0 Y T M t O D A 2 Z C 1 l Z D Q 3 Y j d j N m Q w O T 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F k Z G V k V G 9 E Y X R h T W 9 k Z W w i I F Z h b H V l P S J s M C I g L z 4 8 R W 5 0 c n k g V H l w Z T 0 i R m l s b E V y c m 9 y Q 2 9 k Z S I g V m F s d W U 9 I n N V b m t u b 3 d u I i A v P j x F b n R y e S B U e X B l P S J G a W x s T G F z d F V w Z G F 0 Z W Q i I F Z h b H V l P S J k M j A y M i 0 w N C 0 y N 1 Q x N D o y M z o x O S 4 3 O D M y M D I y W i I g L z 4 8 R W 5 0 c n k g V H l w Z T 0 i R m l s b F N 0 Y X R 1 c y I g V m F s d W U 9 I n N D b 2 1 w b G V 0 Z S I g L z 4 8 L 1 N 0 Y W J s Z U V u d H J p Z X M + P C 9 J d G V t P j x J d G V t P j x J d G V t T G 9 j Y X R p b 2 4 + P E l 0 Z W 1 U e X B l P k Z v c m 1 1 b G E 8 L 0 l 0 Z W 1 U e X B l P j x J d G V t U G F 0 a D 5 T Z W N 0 a W 9 u M S 9 T Y W 1 w b G U l M j B G a W x l J T I w K D k p P C 9 J d G V t U G F 0 a D 4 8 L 0 l 0 Z W 1 M b 2 N h d G l v b j 4 8 U 3 R h Y m x l R W 5 0 c m l l c z 4 8 R W 5 0 c n k g V H l w Z T 0 i S X N Q c m l 2 Y X R l I i B W Y W x 1 Z T 0 i b D A i I C 8 + P E V u d H J 5 I F R 5 c G U 9 I k Z p b G x F b m F i b G V k I i B W Y W x 1 Z T 0 i b D A i I C 8 + P E V u d H J 5 I F R 5 c G U 9 I k Z p b G x T d G F 0 d X M i I F Z h b H V l P S J z Q 2 9 t c G x l d G U i I C 8 + P E V u d H J 5 I F R 5 c G U 9 I k J 1 Z m Z l c k 5 l e H R S Z W Z y Z X N o I i B W Y W x 1 Z T 0 i b D E i I C 8 + P E V u d H J 5 I F R 5 c G U 9 I l J l c 3 V s d F R 5 c G U i I F Z h b H V l P S J z R X h j Z X B 0 a W 9 u I i A v P j x F b n R y e S B U e X B l P S J O Y W 1 l V X B k Y X R l Z E F m d G V y R m l s b C I g V m F s d W U 9 I m w x I i A v P j x F b n R y e S B U e X B l P S J G a W x s V G F y Z 2 V 0 I i B W Y W x 1 Z T 0 i c 1 J l c G 9 y d G V f Q 2 9 u c 2 9 s a W R h Y 2 n D s 2 5 f M j A y M l 9 f X 0 N v c H k i I C 8 + P E V u d H J 5 I F R 5 c G U 9 I k Z p b G x l Z E N v b X B s Z X R l U m V z d W x 0 V G 9 X b 3 J r c 2 h l Z X Q i I F Z h b H V l P S J s M C I g L z 4 8 R W 5 0 c n k g V H l w Z T 0 i U m V s Y X R p b 2 5 z a G l w S W 5 m b 0 N v b n R h a W 5 l c i I g V m F s d W U 9 I n N 7 J n F 1 b 3 Q 7 Y 2 9 s d W 1 u Q 2 9 1 b n Q m c X V v d D s 6 M z U s J n F 1 b 3 Q 7 a 2 V 5 Q 2 9 s d W 1 u T m F t Z X M m c X V v d D s 6 W 1 0 s J n F 1 b 3 Q 7 c X V l c n l S Z W x h d G l v b n N o a X B z J n F 1 b 3 Q 7 O l t d L C Z x d W 9 0 O 2 N v b H V t b k l k Z W 5 0 a X R p Z X M m c X V v d D s 6 W y Z x d W 9 0 O 1 N l Y 3 R p b 2 4 x L 1 J l c G 9 y d G U g Q 2 9 u c 2 9 s a W R h Y 2 n D s 2 4 g M j A y M i A t I E N v c H k v Q 2 h h b m d l Z C B U e X B l L n t O b 2 1 i c m U g Q 2 9 v c m R p b m F k b 3 J h L D F 9 J n F 1 b 3 Q 7 L C Z x d W 9 0 O 1 N l Y 3 R p b 2 4 x L 1 J l c G 9 y d G U g Q 2 9 u c 2 9 s a W R h Y 2 n D s 2 4 g M j A y M i A t I E N v c H k v Q 2 h h b m d l Z C B U e X B l L n t O b 2 1 i c m U g b W V u d G 9 y L D J 9 J n F 1 b 3 Q 7 L C Z x d W 9 0 O 1 N l Y 3 R p b 2 4 x L 1 J l c G 9 y d G U g Q 2 9 u c 2 9 s a W R h Y 2 n D s 2 4 g M j A y M i A t I E N v c H k v Q 2 h h b m d l Z C B U e X B l L n t E Z X B h c n R h b W V u d G 8 g S U U s M 3 0 m c X V v d D s s J n F 1 b 3 Q 7 U 2 V j d G l v b j E v U m V w b 3 J 0 Z S B D b 2 5 z b 2 x p Z G F j a c O z b i A y M D I y I C 0 g Q 2 9 w e S 9 D a G F u Z 2 V k I F R 5 c G U u e 0 1 1 b m l j a X B p b y B J R S w 0 f S Z x d W 9 0 O y w m c X V v d D t T Z W N 0 a W 9 u M S 9 S Z X B v c n R l I E N v b n N v b G l k Y W N p w 7 N u I D I w M j I g L S B D b 3 B 5 L 0 N o Y W 5 n Z W Q g V H l w Z S 5 7 T m 9 t Y n J l I E l u c 3 R p d H V j a c O z b i B F Z H V j Y X R p d m E s N X 0 m c X V v d D s s J n F 1 b 3 Q 7 U 2 V j d G l v b j E v U m V w b 3 J 0 Z S B D b 2 5 z b 2 x p Z G F j a c O z b i A y M D I y I C 0 g Q 2 9 w e S 9 D a G F u Z 2 V k I F R 5 c G U u e 0 P D s 2 R p Z 2 8 g R E F O R S B J R S w 2 f S Z x d W 9 0 O y w m c X V v d D t T Z W N 0 a W 9 u M S 9 S Z X B v c n R l I E N v b n N v b G l k Y W N p w 7 N u I D I w M j I g L S B D b 3 B 5 L 0 N o Y W 5 n Z W Q g V H l w Z S 5 7 R m V j a G E g Z G U g b G x h b W F k Y S B p b m l j a W F s L D d 9 J n F 1 b 3 Q 7 L C Z x d W 9 0 O 1 N l Y 3 R p b 2 4 x L 1 J l c G 9 y d G U g Q 2 9 u c 2 9 s a W R h Y 2 n D s 2 4 g M j A y M i A t I E N v c H k v Q 2 h h b m d l Z C B U e X B l L n t I b 3 J h I H B y a W 1 l c m E g b G x h b W F k Y S w 4 f S Z x d W 9 0 O y w m c X V v d D t T Z W N 0 a W 9 u M S 9 S Z X B v c n R l I E N v b n N v b G l k Y W N p w 7 N u I D I w M j I g L S B D b 3 B 5 L 0 N o Y W 5 n Z W Q g V H l w Z S 5 7 R X N 0 Y W R v I G x s Y W 1 h Z G E s O X 0 m c X V v d D s s J n F 1 b 3 Q 7 U 2 V j d G l v b j E v U m V w b 3 J 0 Z S B D b 2 5 z b 2 x p Z G F j a c O z b i A y M D I y I C 0 g Q 2 9 w e S 9 D a G F u Z 2 V k I F R 5 c G U u e 0 9 i c 2 V y d m F j a W 9 u Z X M g T G x h b W F k Y S w x M H 0 m c X V v d D s s J n F 1 b 3 Q 7 U 2 V j d G l v b j E v U m V w b 3 J 0 Z S B D b 2 5 z b 2 x p Z G F j a c O z b i A y M D I y I C 0 g Q 2 9 w e S 9 D a G F u Z 2 V k I F R 5 c G U u e 0 Z l Y 2 h h I F J l d S B J b m l j a W F s I E R p c m V j d G l 2 b 3 M g Y 2 9 w e S B j b 3 B 5 L D E x f S Z x d W 9 0 O y w m c X V v d D t T Z W N 0 a W 9 u M S 9 S Z X B v c n R l I E N v b n N v b G l k Y W N p w 7 N u I D I w M j I g L S B D b 3 B 5 L 0 N o Y W 5 n Z W Q g V H l w Z S 5 7 R X N 0 Y W R v I F J J R C w x M n 0 m c X V v d D s s J n F 1 b 3 Q 7 U 2 V j d G l v b j E v U m V w b 3 J 0 Z S B D b 2 5 z b 2 x p Z G F j a c O z b i A y M D I y I C 0 g Q 2 9 w e S 9 D a G F u Z 2 V k I F R 5 c G U u e 0 F w b G l j L i B E a W F n b s O z c 3 R p Y 2 8 s M T N 9 J n F 1 b 3 Q 7 L C Z x d W 9 0 O 1 N l Y 3 R p b 2 4 x L 1 J l c G 9 y d G U g Q 2 9 u c 2 9 s a W R h Y 2 n D s 2 4 g M j A y M i A t I E N v c H k v Q 2 h h b m d l Z C B U e X B l L n t F c 3 R h Z G 8 g Q X B s a W M u I E R p Y W d u w 7 N z d G l j b y w x N H 0 m c X V v d D s s J n F 1 b 3 Q 7 U 2 V j d G l v b j E v U m V w b 3 J 0 Z S B D b 2 5 z b 2 x p Z G F j a c O z b i A y M D I y I C 0 g Q 2 9 w e S 9 D a G F u Z 2 V k I F R 5 c G U u e 0 V u d H J l d m l z d G E g R G l y Z W N 0 a X Z v L D E 1 f S Z x d W 9 0 O y w m c X V v d D t T Z W N 0 a W 9 u M S 9 S Z X B v c n R l I E N v b n N v b G l k Y W N p w 7 N u I D I w M j I g L S B D b 3 B 5 L 0 N o Y W 5 n Z W Q g V H l w Z S 5 7 R X N 0 Y W R v I E V u d H J l d m l z d G E g R G l y Z W N 0 a X Z v c y w x N n 0 m c X V v d D s s J n F 1 b 3 Q 7 U 2 V j d G l v b j E v U m V w b 3 J 0 Z S B D b 2 5 z b 2 x p Z G F j a c O z b i A y M D I y I C 0 g Q 2 9 w e S 9 D a G F u Z 2 V k I F R 5 c G U u e 0 V u Y 3 V l c 3 R h I E V z d H V k a W F u d G V z L D E 3 f S Z x d W 9 0 O y w m c X V v d D t T Z W N 0 a W 9 u M S 9 S Z X B v c n R l I E N v b n N v b G l k Y W N p w 7 N u I D I w M j I g L S B D b 3 B 5 L 0 N o Y W 5 n Z W Q g V H l w Z S 5 7 R X N 0 Y W R v I E V u Y 3 V l c 3 R h I E V z d H V k a W F u d G V z L D E 4 f S Z x d W 9 0 O y w m c X V v d D t T Z W N 0 a W 9 u M S 9 S Z X B v c n R l I E N v b n N v b G l k Y W N p w 7 N u I D I w M j I g L S B D b 3 B 5 L 0 N o Y W 5 n Z W Q g V H l w Z S 5 7 T 2 J z Z X J 2 Y W N p w 7 N u I G R l I E F 1 b G E s M T l 9 J n F 1 b 3 Q 7 L C Z x d W 9 0 O 1 N l Y 3 R p b 2 4 x L 1 J l c G 9 y d G U g Q 2 9 u c 2 9 s a W R h Y 2 n D s 2 4 g M j A y M i A t I E N v c H k v Q 2 h h b m d l Z C B U e X B l L n t F c 3 R h Z G 8 g T 2 J z I E F 1 b G E s M j B 9 J n F 1 b 3 Q 7 L C Z x d W 9 0 O 1 N l Y 3 R p b 2 4 x L 1 J l c G 9 y d G U g Q 2 9 u c 2 9 s a W R h Y 2 n D s 2 4 g M j A y M i A t I E N v c H k v Q 2 h h b m d l Z C B U e X B l L n t M Y X N 0 I E 1 v Z G l m a W V k I E J 5 L D I x f S Z x d W 9 0 O y w m c X V v d D t T Z W N 0 a W 9 u M S 9 S Z X B v c n R l I E N v b n N v b G l k Y W N p w 7 N u I D I w M j I g L S B D b 3 B 5 L 0 N o Y W 5 n Z W Q g V H l w Z S 5 7 T G F z d C B N b 2 R p Z m l l Z C w y M n 0 m c X V v d D s s J n F 1 b 3 Q 7 U 2 V j d G l v b j E v U m V w b 3 J 0 Z S B D b 2 5 z b 2 x p Z G F j a c O z b i A y M D I y I C 0 g Q 2 9 w e S 9 D a G F u Z 2 V k I F R 5 c G U u e 0 V u b G F j Z S B E c m l 2 Z S B F d m l k Z W 5 j a W F z I E 1 J L D I z f S Z x d W 9 0 O y w m c X V v d D t T Z W N 0 a W 9 u M S 9 S Z X B v c n R l I E N v b n N v b G l k Y W N p w 7 N u I D I w M j I g L S B D b 3 B 5 L 0 N o Y W 5 n Z W Q g V H l w Z S 5 7 Q W N 0 Y S w y N H 0 m c X V v d D s s J n F 1 b 3 Q 7 U 2 V j d G l v b j E v U m V w b 3 J 0 Z S B D b 2 5 z b 2 x p Z G F j a c O z b i A y M D I y I C 0 g Q 2 9 w e S 9 D a G F u Z 2 V k I F R 5 c G U u e 1 Z v I E N v b 3 I u I E F j d G E s M j V 9 J n F 1 b 3 Q 7 L C Z x d W 9 0 O 1 N l Y 3 R p b 2 4 x L 1 J l c G 9 y d G U g Q 2 9 u c 2 9 s a W R h Y 2 n D s 2 4 g M j A y M i A t I E N v c H k v Q 2 h h b m d l Z C B U e X B l L n t G b 3 R v c y B W a X N p d G E s M j Z 9 J n F 1 b 3 Q 7 L C Z x d W 9 0 O 1 N l Y 3 R p b 2 4 x L 1 J l c G 9 y d G U g Q 2 9 u c 2 9 s a W R h Y 2 n D s 2 4 g M j A y M i A t I E N v c H k v Q 2 h h b m d l Z C B U e X B l L n t W b y B D b 2 9 y I E Z v d G 9 z L D I 3 f S Z x d W 9 0 O y w m c X V v d D t T Z W N 0 a W 9 u M S 9 S Z X B v c n R l I E N v b n N v b G l k Y W N p w 7 N u I D I w M j I g L S B D b 3 B 5 L 0 N o Y W 5 n Z W Q g V H l w Z S 5 7 U G F u d G F s b G F 6 b y B P Y n M g Q X V s Y S w y O H 0 m c X V v d D s s J n F 1 b 3 Q 7 U 2 V j d G l v b j E v U m V w b 3 J 0 Z S B D b 2 5 z b 2 x p Z G F j a c O z b i A y M D I y I C 0 g Q 2 9 w e S 9 D a G F u Z 2 V k I F R 5 c G U u e 1 Z v I E N v b 3 J k I E 9 i c y B B d W x h L D I 5 f S Z x d W 9 0 O y w m c X V v d D t T Z W N 0 a W 9 u M S 9 S Z X B v c n R l I E N v b n N v b G l k Y W N p w 7 N u I D I w M j I g L S B D b 3 B 5 L 0 N o Y W 5 n Z W Q g V H l w Z S 5 7 U G x h b i B k Z S B 0 c m F i Y W p v I E l F L D M w f S Z x d W 9 0 O y w m c X V v d D t T Z W N 0 a W 9 u M S 9 S Z X B v c n R l I E N v b n N v b G l k Y W N p w 7 N u I D I w M j I g L S B D b 3 B 5 L 0 N o Y W 5 n Z W Q g V H l w Z S 5 7 V m 8 g Q 2 9 v c i B Q b G F u I F R y Y W J h a m 8 s M z F 9 J n F 1 b 3 Q 7 L C Z x d W 9 0 O 1 N l Y 3 R p b 2 4 x L 1 J l c G 9 y d G U g Q 2 9 u c 2 9 s a W R h Y 2 n D s 2 4 g M j A y M i A t I E N v c H k v Q 2 h h b m d l Z C B U e X B l L n t D a G V j a y B N Z W 5 0 b 3 J l c y w z M n 0 m c X V v d D s s J n F 1 b 3 Q 7 U 2 V j d G l v b j E v U m V w b 3 J 0 Z S B D b 2 5 z b 2 x p Z G F j a c O z b i A y M D I y I C 0 g Q 2 9 w e S 9 D a G F u Z 2 V k I F R 5 c G U u e 1 Z v I E N v b 3 J k a W 5 h Y 2 n D s 2 4 g R X Z p Z G V u Y 2 l h c y w z M 3 0 m c X V v d D s s J n F 1 b 3 Q 7 U 2 V j d G l v b j E v U m V w b 3 J 0 Z S B D b 2 5 z b 2 x p Z G F j a c O z b i A y M D I y I C 0 g Q 2 9 w e S 9 D a G F u Z 2 V k I F R 5 c G U u e 1 Z v I E N v b 3 J k I E V 2 a S w z N H 0 m c X V v d D s s J n F 1 b 3 Q 7 U 2 V j d G l v b j E v U m V w b 3 J 0 Z S B D b 2 5 z b 2 x p Z G F j a c O z b i A y M D I y I C 0 g Q 2 9 w e S 9 D a G F u Z 2 V k I F R 5 c G U u e 0 9 i c 2 V y d m F j a W 9 u Z X M g Q 2 9 v c m R p I G N v c H k s M z V 9 J n F 1 b 3 Q 7 X S w m c X V v d D t D b 2 x 1 b W 5 D b 3 V u d C Z x d W 9 0 O z o z N S w m c X V v d D t L Z X l D b 2 x 1 b W 5 O Y W 1 l c y Z x d W 9 0 O z p b X S w m c X V v d D t D b 2 x 1 b W 5 J Z G V u d G l 0 a W V z J n F 1 b 3 Q 7 O l s m c X V v d D t T Z W N 0 a W 9 u M S 9 S Z X B v c n R l I E N v b n N v b G l k Y W N p w 7 N u I D I w M j I g L S B D b 3 B 5 L 0 N o Y W 5 n Z W Q g V H l w Z S 5 7 T m 9 t Y n J l I E N v b 3 J k a W 5 h Z G 9 y Y S w x f S Z x d W 9 0 O y w m c X V v d D t T Z W N 0 a W 9 u M S 9 S Z X B v c n R l I E N v b n N v b G l k Y W N p w 7 N u I D I w M j I g L S B D b 3 B 5 L 0 N o Y W 5 n Z W Q g V H l w Z S 5 7 T m 9 t Y n J l I G 1 l b n R v c i w y f S Z x d W 9 0 O y w m c X V v d D t T Z W N 0 a W 9 u M S 9 S Z X B v c n R l I E N v b n N v b G l k Y W N p w 7 N u I D I w M j I g L S B D b 3 B 5 L 0 N o Y W 5 n Z W Q g V H l w Z S 5 7 R G V w Y X J 0 Y W 1 l b n R v I E l F L D N 9 J n F 1 b 3 Q 7 L C Z x d W 9 0 O 1 N l Y 3 R p b 2 4 x L 1 J l c G 9 y d G U g Q 2 9 u c 2 9 s a W R h Y 2 n D s 2 4 g M j A y M i A t I E N v c H k v Q 2 h h b m d l Z C B U e X B l L n t N d W 5 p Y 2 l w a W 8 g S U U s N H 0 m c X V v d D s s J n F 1 b 3 Q 7 U 2 V j d G l v b j E v U m V w b 3 J 0 Z S B D b 2 5 z b 2 x p Z G F j a c O z b i A y M D I y I C 0 g Q 2 9 w e S 9 D a G F u Z 2 V k I F R 5 c G U u e 0 5 v b W J y Z S B J b n N 0 a X R 1 Y 2 n D s 2 4 g R W R 1 Y 2 F 0 a X Z h L D V 9 J n F 1 b 3 Q 7 L C Z x d W 9 0 O 1 N l Y 3 R p b 2 4 x L 1 J l c G 9 y d G U g Q 2 9 u c 2 9 s a W R h Y 2 n D s 2 4 g M j A y M i A t I E N v c H k v Q 2 h h b m d l Z C B U e X B l L n t D w 7 N k a W d v I E R B T k U g S U U s N n 0 m c X V v d D s s J n F 1 b 3 Q 7 U 2 V j d G l v b j E v U m V w b 3 J 0 Z S B D b 2 5 z b 2 x p Z G F j a c O z b i A y M D I y I C 0 g Q 2 9 w e S 9 D a G F u Z 2 V k I F R 5 c G U u e 0 Z l Y 2 h h I G R l I G x s Y W 1 h Z G E g a W 5 p Y 2 l h b C w 3 f S Z x d W 9 0 O y w m c X V v d D t T Z W N 0 a W 9 u M S 9 S Z X B v c n R l I E N v b n N v b G l k Y W N p w 7 N u I D I w M j I g L S B D b 3 B 5 L 0 N o Y W 5 n Z W Q g V H l w Z S 5 7 S G 9 y Y S B w c m l t Z X J h I G x s Y W 1 h Z G E s O H 0 m c X V v d D s s J n F 1 b 3 Q 7 U 2 V j d G l v b j E v U m V w b 3 J 0 Z S B D b 2 5 z b 2 x p Z G F j a c O z b i A y M D I y I C 0 g Q 2 9 w e S 9 D a G F u Z 2 V k I F R 5 c G U u e 0 V z d G F k b y B s b G F t Y W R h L D l 9 J n F 1 b 3 Q 7 L C Z x d W 9 0 O 1 N l Y 3 R p b 2 4 x L 1 J l c G 9 y d G U g Q 2 9 u c 2 9 s a W R h Y 2 n D s 2 4 g M j A y M i A t I E N v c H k v Q 2 h h b m d l Z C B U e X B l L n t P Y n N l c n Z h Y 2 l v b m V z I E x s Y W 1 h Z G E s M T B 9 J n F 1 b 3 Q 7 L C Z x d W 9 0 O 1 N l Y 3 R p b 2 4 x L 1 J l c G 9 y d G U g Q 2 9 u c 2 9 s a W R h Y 2 n D s 2 4 g M j A y M i A t I E N v c H k v Q 2 h h b m d l Z C B U e X B l L n t G Z W N o Y S B S Z X U g S W 5 p Y 2 l h b C B E a X J l Y 3 R p d m 9 z I G N v c H k g Y 2 9 w e S w x M X 0 m c X V v d D s s J n F 1 b 3 Q 7 U 2 V j d G l v b j E v U m V w b 3 J 0 Z S B D b 2 5 z b 2 x p Z G F j a c O z b i A y M D I y I C 0 g Q 2 9 w e S 9 D a G F u Z 2 V k I F R 5 c G U u e 0 V z d G F k b y B S S U Q s M T J 9 J n F 1 b 3 Q 7 L C Z x d W 9 0 O 1 N l Y 3 R p b 2 4 x L 1 J l c G 9 y d G U g Q 2 9 u c 2 9 s a W R h Y 2 n D s 2 4 g M j A y M i A t I E N v c H k v Q 2 h h b m d l Z C B U e X B l L n t B c G x p Y y 4 g R G l h Z 2 7 D s 3 N 0 a W N v L D E z f S Z x d W 9 0 O y w m c X V v d D t T Z W N 0 a W 9 u M S 9 S Z X B v c n R l I E N v b n N v b G l k Y W N p w 7 N u I D I w M j I g L S B D b 3 B 5 L 0 N o Y W 5 n Z W Q g V H l w Z S 5 7 R X N 0 Y W R v I E F w b G l j L i B E a W F n b s O z c 3 R p Y 2 8 s M T R 9 J n F 1 b 3 Q 7 L C Z x d W 9 0 O 1 N l Y 3 R p b 2 4 x L 1 J l c G 9 y d G U g Q 2 9 u c 2 9 s a W R h Y 2 n D s 2 4 g M j A y M i A t I E N v c H k v Q 2 h h b m d l Z C B U e X B l L n t F b n R y Z X Z p c 3 R h I E R p c m V j d G l 2 b y w x N X 0 m c X V v d D s s J n F 1 b 3 Q 7 U 2 V j d G l v b j E v U m V w b 3 J 0 Z S B D b 2 5 z b 2 x p Z G F j a c O z b i A y M D I y I C 0 g Q 2 9 w e S 9 D a G F u Z 2 V k I F R 5 c G U u e 0 V z d G F k b y B F b n R y Z X Z p c 3 R h I E R p c m V j d G l 2 b 3 M s M T Z 9 J n F 1 b 3 Q 7 L C Z x d W 9 0 O 1 N l Y 3 R p b 2 4 x L 1 J l c G 9 y d G U g Q 2 9 u c 2 9 s a W R h Y 2 n D s 2 4 g M j A y M i A t I E N v c H k v Q 2 h h b m d l Z C B U e X B l L n t F b m N 1 Z X N 0 Y S B F c 3 R 1 Z G l h b n R l c y w x N 3 0 m c X V v d D s s J n F 1 b 3 Q 7 U 2 V j d G l v b j E v U m V w b 3 J 0 Z S B D b 2 5 z b 2 x p Z G F j a c O z b i A y M D I y I C 0 g Q 2 9 w e S 9 D a G F u Z 2 V k I F R 5 c G U u e 0 V z d G F k b y B F b m N 1 Z X N 0 Y S B F c 3 R 1 Z G l h b n R l c y w x O H 0 m c X V v d D s s J n F 1 b 3 Q 7 U 2 V j d G l v b j E v U m V w b 3 J 0 Z S B D b 2 5 z b 2 x p Z G F j a c O z b i A y M D I y I C 0 g Q 2 9 w e S 9 D a G F u Z 2 V k I F R 5 c G U u e 0 9 i c 2 V y d m F j a c O z b i B k Z S B B d W x h L D E 5 f S Z x d W 9 0 O y w m c X V v d D t T Z W N 0 a W 9 u M S 9 S Z X B v c n R l I E N v b n N v b G l k Y W N p w 7 N u I D I w M j I g L S B D b 3 B 5 L 0 N o Y W 5 n Z W Q g V H l w Z S 5 7 R X N 0 Y W R v I E 9 i c y B B d W x h L D I w f S Z x d W 9 0 O y w m c X V v d D t T Z W N 0 a W 9 u M S 9 S Z X B v c n R l I E N v b n N v b G l k Y W N p w 7 N u I D I w M j I g L S B D b 3 B 5 L 0 N o Y W 5 n Z W Q g V H l w Z S 5 7 T G F z d C B N b 2 R p Z m l l Z C B C e S w y M X 0 m c X V v d D s s J n F 1 b 3 Q 7 U 2 V j d G l v b j E v U m V w b 3 J 0 Z S B D b 2 5 z b 2 x p Z G F j a c O z b i A y M D I y I C 0 g Q 2 9 w e S 9 D a G F u Z 2 V k I F R 5 c G U u e 0 x h c 3 Q g T W 9 k a W Z p Z W Q s M j J 9 J n F 1 b 3 Q 7 L C Z x d W 9 0 O 1 N l Y 3 R p b 2 4 x L 1 J l c G 9 y d G U g Q 2 9 u c 2 9 s a W R h Y 2 n D s 2 4 g M j A y M i A t I E N v c H k v Q 2 h h b m d l Z C B U e X B l L n t F b m x h Y 2 U g R H J p d m U g R X Z p Z G V u Y 2 l h c y B N S S w y M 3 0 m c X V v d D s s J n F 1 b 3 Q 7 U 2 V j d G l v b j E v U m V w b 3 J 0 Z S B D b 2 5 z b 2 x p Z G F j a c O z b i A y M D I y I C 0 g Q 2 9 w e S 9 D a G F u Z 2 V k I F R 5 c G U u e 0 F j d G E s M j R 9 J n F 1 b 3 Q 7 L C Z x d W 9 0 O 1 N l Y 3 R p b 2 4 x L 1 J l c G 9 y d G U g Q 2 9 u c 2 9 s a W R h Y 2 n D s 2 4 g M j A y M i A t I E N v c H k v Q 2 h h b m d l Z C B U e X B l L n t W b y B D b 2 9 y L i B B Y 3 R h L D I 1 f S Z x d W 9 0 O y w m c X V v d D t T Z W N 0 a W 9 u M S 9 S Z X B v c n R l I E N v b n N v b G l k Y W N p w 7 N u I D I w M j I g L S B D b 3 B 5 L 0 N o Y W 5 n Z W Q g V H l w Z S 5 7 R m 9 0 b 3 M g V m l z a X R h L D I 2 f S Z x d W 9 0 O y w m c X V v d D t T Z W N 0 a W 9 u M S 9 S Z X B v c n R l I E N v b n N v b G l k Y W N p w 7 N u I D I w M j I g L S B D b 3 B 5 L 0 N o Y W 5 n Z W Q g V H l w Z S 5 7 V m 8 g Q 2 9 v c i B G b 3 R v c y w y N 3 0 m c X V v d D s s J n F 1 b 3 Q 7 U 2 V j d G l v b j E v U m V w b 3 J 0 Z S B D b 2 5 z b 2 x p Z G F j a c O z b i A y M D I y I C 0 g Q 2 9 w e S 9 D a G F u Z 2 V k I F R 5 c G U u e 1 B h b n R h b G x h e m 8 g T 2 J z I E F 1 b G E s M j h 9 J n F 1 b 3 Q 7 L C Z x d W 9 0 O 1 N l Y 3 R p b 2 4 x L 1 J l c G 9 y d G U g Q 2 9 u c 2 9 s a W R h Y 2 n D s 2 4 g M j A y M i A t I E N v c H k v Q 2 h h b m d l Z C B U e X B l L n t W b y B D b 2 9 y Z C B P Y n M g Q X V s Y S w y O X 0 m c X V v d D s s J n F 1 b 3 Q 7 U 2 V j d G l v b j E v U m V w b 3 J 0 Z S B D b 2 5 z b 2 x p Z G F j a c O z b i A y M D I y I C 0 g Q 2 9 w e S 9 D a G F u Z 2 V k I F R 5 c G U u e 1 B s Y W 4 g Z G U g d H J h Y m F q b y B J R S w z M H 0 m c X V v d D s s J n F 1 b 3 Q 7 U 2 V j d G l v b j E v U m V w b 3 J 0 Z S B D b 2 5 z b 2 x p Z G F j a c O z b i A y M D I y I C 0 g Q 2 9 w e S 9 D a G F u Z 2 V k I F R 5 c G U u e 1 Z v I E N v b 3 I g U G x h b i B U c m F i Y W p v L D M x f S Z x d W 9 0 O y w m c X V v d D t T Z W N 0 a W 9 u M S 9 S Z X B v c n R l I E N v b n N v b G l k Y W N p w 7 N u I D I w M j I g L S B D b 3 B 5 L 0 N o Y W 5 n Z W Q g V H l w Z S 5 7 Q 2 h l Y 2 s g T W V u d G 9 y Z X M s M z J 9 J n F 1 b 3 Q 7 L C Z x d W 9 0 O 1 N l Y 3 R p b 2 4 x L 1 J l c G 9 y d G U g Q 2 9 u c 2 9 s a W R h Y 2 n D s 2 4 g M j A y M i A t I E N v c H k v Q 2 h h b m d l Z C B U e X B l L n t W b y B D b 2 9 y Z G l u Y W N p w 7 N u I E V 2 a W R l b m N p Y X M s M z N 9 J n F 1 b 3 Q 7 L C Z x d W 9 0 O 1 N l Y 3 R p b 2 4 x L 1 J l c G 9 y d G U g Q 2 9 u c 2 9 s a W R h Y 2 n D s 2 4 g M j A y M i A t I E N v c H k v Q 2 h h b m d l Z C B U e X B l L n t W b y B D b 2 9 y Z C B F d m k s M z R 9 J n F 1 b 3 Q 7 L C Z x d W 9 0 O 1 N l Y 3 R p b 2 4 x L 1 J l c G 9 y d G U g Q 2 9 u c 2 9 s a W R h Y 2 n D s 2 4 g M j A y M i A t I E N v c H k v Q 2 h h b m d l Z C B U e X B l L n t P Y n N l c n Z h Y 2 l v b m V z I E N v b 3 J k a S B j b 3 B 5 L D M 1 f S Z x d W 9 0 O 1 0 s J n F 1 b 3 Q 7 U m V s Y X R p b 2 5 z a G l w S W 5 m b y Z x d W 9 0 O z p b X X 0 i I C 8 + P E V u d H J 5 I F R 5 c G U 9 I k Z p b G x D b 2 x 1 b W 5 U e X B l c y I g V m F s d W U 9 I n N C Z 1 l H Q m d Z R E N R Q U d B Q W t H Q 1 F Z S k J n Q U d B Q V l H Q n d B R 0 J n W U d C Z 1 l H Q m d Z R 0 J 3 Q T 0 i I C 8 + P E V u d H J 5 I F R 5 c G U 9 I k Z p b G x D b 2 x 1 b W 5 O Y W 1 l c y I g V m F s d W U 9 I n N b J n F 1 b 3 Q 7 T m 9 t Y n J l I E N v b 3 J k a W 5 h Z G 9 y Y S Z x d W 9 0 O y w m c X V v d D t O b 2 1 i c m U g b W V u d G 9 y J n F 1 b 3 Q 7 L C Z x d W 9 0 O 0 R l c G F y d G F t Z W 5 0 b y B J R S Z x d W 9 0 O y w m c X V v d D t N d W 5 p Y 2 l w a W 8 g S U U m c X V v d D s s J n F 1 b 3 Q 7 T m 9 t Y n J l I E l u c 3 R p d H V j a c O z b i B F Z H V j Y X R p d m E m c X V v d D s s J n F 1 b 3 Q 7 Q 8 O z Z G l n b y B E Q U 5 F I E l F J n F 1 b 3 Q 7 L C Z x d W 9 0 O 0 Z l Y 2 h h I G R l I G x s Y W 1 h Z G E g a W 5 p Y 2 l h b C Z x d W 9 0 O y w m c X V v d D t I b 3 J h I H B y a W 1 l c m E g b G x h b W F k Y S Z x d W 9 0 O y w m c X V v d D t F c 3 R h Z G 8 g b G x h b W F k Y S Z x d W 9 0 O y w m c X V v d D t P Y n N l c n Z h Y 2 l v b m V z I E x s Y W 1 h Z G E m c X V v d D s s J n F 1 b 3 Q 7 R m V j a G E g U m V 1 I E l u a W N p Y W w g R G l y Z W N 0 a X Z v c y B j b 3 B 5 I G N v c H k m c X V v d D s s J n F 1 b 3 Q 7 R X N 0 Y W R v I F J J R C Z x d W 9 0 O y w m c X V v d D t B c G x p Y y 4 g R G l h Z 2 7 D s 3 N 0 a W N v J n F 1 b 3 Q 7 L C Z x d W 9 0 O 0 V z d G F k b y B B c G x p Y y 4 g R G l h Z 2 7 D s 3 N 0 a W N v J n F 1 b 3 Q 7 L C Z x d W 9 0 O 0 V u d H J l d m l z d G E g R G l y Z W N 0 a X Z v J n F 1 b 3 Q 7 L C Z x d W 9 0 O 0 V z d G F k b y B F b n R y Z X Z p c 3 R h I E R p c m V j d G l 2 b 3 M m c X V v d D s s J n F 1 b 3 Q 7 R W 5 j d W V z d G E g R X N 0 d W R p Y W 5 0 Z X M m c X V v d D s s J n F 1 b 3 Q 7 R X N 0 Y W R v I E V u Y 3 V l c 3 R h I E V z d H V k a W F u d G V z J n F 1 b 3 Q 7 L C Z x d W 9 0 O 0 9 i c 2 V y d m F j a c O z b i B k Z S B B d W x h J n F 1 b 3 Q 7 L C Z x d W 9 0 O 0 V z d G F k b y B P Y n M g Q X V s Y S Z x d W 9 0 O y w m c X V v d D t M Y X N 0 I E 1 v Z G l m a W V k I E J 5 J n F 1 b 3 Q 7 L C Z x d W 9 0 O 0 x h c 3 Q g T W 9 k a W Z p Z W Q m c X V v d D s s J n F 1 b 3 Q 7 R W 5 s Y W N l I E R y a X Z l I E V 2 a W R l b m N p Y X M g T U k m c X V v d D s s J n F 1 b 3 Q 7 Q W N 0 Y S Z x d W 9 0 O y w m c X V v d D t W b y B D b 2 9 y L i B B Y 3 R h J n F 1 b 3 Q 7 L C Z x d W 9 0 O 0 Z v d G 9 z I F Z p c 2 l 0 Y S Z x d W 9 0 O y w m c X V v d D t W b y B D b 2 9 y I E Z v d G 9 z J n F 1 b 3 Q 7 L C Z x d W 9 0 O 1 B h b n R h b G x h e m 8 g T 2 J z I E F 1 b G E m c X V v d D s s J n F 1 b 3 Q 7 V m 8 g Q 2 9 v c m Q g T 2 J z I E F 1 b G E m c X V v d D s s J n F 1 b 3 Q 7 U G x h b i B k Z S B 0 c m F i Y W p v I E l F J n F 1 b 3 Q 7 L C Z x d W 9 0 O 1 Z v I E N v b 3 I g U G x h b i B U c m F i Y W p v J n F 1 b 3 Q 7 L C Z x d W 9 0 O 0 N o Z W N r I E 1 l b n R v c m V z J n F 1 b 3 Q 7 L C Z x d W 9 0 O 1 Z v I E N v b 3 J k a W 5 h Y 2 n D s 2 4 g R X Z p Z G V u Y 2 l h c y Z x d W 9 0 O y w m c X V v d D t W b y B D b 2 9 y Z C B F d m k m c X V v d D s s J n F 1 b 3 Q 7 T 2 J z Z X J 2 Y W N p b 2 5 l c y B D b 2 9 y Z G k g Y 2 9 w e S Z x d W 9 0 O 1 0 i I C 8 + P E V u d H J 5 I F R 5 c G U 9 I l F 1 Z X J 5 S U Q i I F Z h b H V l P S J z N z E 1 M D g 0 N j M t O W U w N y 0 0 Z T g 1 L T l h M T Y t N D V j Y z g z Y W M 1 M z l i I i A v P j x F b n R y e S B U e X B l P S J G a W x s V G 9 E Y X R h T W 9 k Z W x F b m F i b G V k I i B W Y W x 1 Z T 0 i b D A i I C 8 + P E V u d H J 5 I F R 5 c G U 9 I k Z p b G x M Y X N 0 V X B k Y X R l Z C I g V m F s d W U 9 I m Q y M D I y L T A 0 L T I 3 V D E 0 O j I z O j E 5 L j g y N T E 1 N D l a I i A v P j x F b n R y e S B U e X B l P S J G a W x s T 2 J q Z W N 0 V H l w Z S I g V m F s d W U 9 I n N D b 2 5 u Z W N 0 a W 9 u T 2 5 s e S I g L z 4 8 R W 5 0 c n k g V H l w Z T 0 i R m l s b E V y c m 9 y Q 2 9 k Z S I g V m F s d W U 9 I n N V b m t u b 3 d u I i A v P j x F b n R y e S B U e X B l P S J B Z G R l Z F R v R G F 0 Y U 1 v Z G V s I i B W Y W x 1 Z T 0 i b D A i I C 8 + P E V u d H J 5 I F R 5 c G U 9 I k x v Y W R U b 1 J l c G 9 y d E R p c 2 F i b G V k I i B W Y W x 1 Z T 0 i b D E i I C 8 + P E V u d H J 5 I F R 5 c G U 9 I l F 1 Z X J 5 R 3 J v d X B J R C I g V m F s d W U 9 I n M 1 M j Z l M z c z M S 1 h O T Q z L T Q 0 Y T M t O D A 2 Z C 1 l Z D Q 3 Y j d j N m Q w O T M i I C 8 + P C 9 T d G F i b G V F b n R y a W V z P j w v S X R l b T 4 8 S X R l b T 4 8 S X R l b U x v Y 2 F 0 a W 9 u P j x J d G V t V H l w Z T 5 G b 3 J t d W x h P C 9 J d G V t V H l w Z T 4 8 S X R l b V B h d G g + U 2 V j d G l v b j E v U 2 F t c G x l J T I w R m l s Z S U y M C g 5 K S 9 T b 3 V y Y 2 U 8 L 0 l 0 Z W 1 Q Y X R o P j w v S X R l b U x v Y 2 F 0 a W 9 u P j x T d G F i b G V F b n R y a W V z I C 8 + P C 9 J d G V t P j x J d G V t P j x J d G V t T G 9 j Y X R p b 2 4 + P E l 0 Z W 1 U e X B l P k Z v c m 1 1 b G E 8 L 0 l 0 Z W 1 U e X B l P j x J d G V t U G F 0 a D 5 T Z W N 0 a W 9 u M S 9 T Y W 1 w b G U l M j B G a W x l J T I w K D k p L 0 Z p b H R l c m V k J T I w U m 9 3 c z w v S X R l b V B h d G g + P C 9 J d G V t T G 9 j Y X R p b 2 4 + P F N 0 Y W J s Z U V u d H J p Z X M g L z 4 8 L 0 l 0 Z W 0 + P E l 0 Z W 0 + P E l 0 Z W 1 M b 2 N h d G l v b j 4 8 S X R l b V R 5 c G U + R m 9 y b X V s Y T w v S X R l b V R 5 c G U + P E l 0 Z W 1 Q Y X R o P l N l Y 3 R p b 2 4 x L 1 N h b X B s Z S U y M E Z p b G U l M j A o O S k v Q y U z Q S U 1 Q 1 V z Z X J z J T V D Z G F 2 a W R t b 2 5 j b G 9 1 J T V D R G 9 j d W 1 l b n R z J T V D U m V w b 3 J 0 Z S U y M E N v b n N v b G l k Y W N p J U M z J U I z b i U y M D I w M j I l M j A t J T I w Q 2 9 w e S U y M C 0 l M j B D b 3 B 5 J T V D X 1 J l c G 9 y d G U l M j B D b 2 9 y Z G l u Y W R v c m E l M j B W a X Z p Y W 5 h J T I w V m V y Z G V 6 Y S U y M H h s c 3 g 8 L 0 l 0 Z W 1 Q Y X R o P j w v S X R l b U x v Y 2 F 0 a W 9 u P j x T d G F i b G V F b n R y a W V z I C 8 + P C 9 J d G V t P j x J d G V t P j x J d G V t T G 9 j Y X R p b 2 4 + P E l 0 Z W 1 U e X B l P k Z v c m 1 1 b G E 8 L 0 l 0 Z W 1 U e X B l P j x J d G V t U G F 0 a D 5 T Z W N 0 a W 9 u M S 9 U c m F u c 2 Z v c m 0 l M j B T Y W 1 w b G U l M j B G a W x l J T I w K D k p P C 9 J d G V t U G F 0 a D 4 8 L 0 l 0 Z W 1 M b 2 N h d G l v b j 4 8 U 3 R h Y m x l R W 5 0 c m l l c z 4 8 R W 5 0 c n k g V H l w Z T 0 i S X N Q c m l 2 Y X R l I i B W Y W x 1 Z T 0 i b D A i I C 8 + P E V u d H J 5 I F R 5 c G U 9 I k x v Y W R U b 1 J l c G 9 y d E R p c 2 F i b G V k I i B W Y W x 1 Z T 0 i b D E i I C 8 + P E V u d H J 5 I F R 5 c G U 9 I l F 1 Z X J 5 R 3 J v d X B J R C I g V m F s d W U 9 I n M 1 N z c 4 O D c 0 Z C 1 m O T Z m L T Q 1 O T k t Y j I x M S 0 2 M D Y 5 N z A z Z j A w M m 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y N 1 Q x N D o y M z o x O S 4 4 M T A y N j Y x W i I g L z 4 8 R W 5 0 c n k g V H l w Z T 0 i R m l s b F N 0 Y X R 1 c y I g V m F s d W U 9 I n N D b 2 1 w b G V 0 Z S I g L z 4 8 L 1 N 0 Y W J s Z U V u d H J p Z X M + P C 9 J d G V t P j x J d G V t P j x J d G V t T G 9 j Y X R p b 2 4 + P E l 0 Z W 1 U e X B l P k Z v c m 1 1 b G E 8 L 0 l 0 Z W 1 U e X B l P j x J d G V t U G F 0 a D 5 T Z W N 0 a W 9 u M S 9 U c m F u c 2 Z v c m 0 l M j B T Y W 1 w b G U l M j B G a W x l J T I w K D k p L 1 N v d X J j Z T w v S X R l b V B h d G g + P C 9 J d G V t T G 9 j Y X R p b 2 4 + P F N 0 Y W J s Z U V u d H J p Z X M g L z 4 8 L 0 l 0 Z W 0 + P E l 0 Z W 0 + P E l 0 Z W 1 M b 2 N h d G l v b j 4 8 S X R l b V R 5 c G U + R m 9 y b X V s Y T w v S X R l b V R 5 c G U + P E l 0 Z W 1 Q Y X R o P l N l Y 3 R p b 2 4 x L 1 R y Y W 5 z Z m 9 y b S U y M F N h b X B s Z S U y M E Z p b G U l M j A o O S k v S G 9 q Y T F f U 2 h l Z X Q 8 L 0 l 0 Z W 1 Q Y X R o P j w v S X R l b U x v Y 2 F 0 a W 9 u P j x T d G F i b G V F b n R y a W V z I C 8 + P C 9 J d G V t P j x J d G V t P j x J d G V t T G 9 j Y X R p b 2 4 + P E l 0 Z W 1 U e X B l P k Z v c m 1 1 b G E 8 L 0 l 0 Z W 1 U e X B l P j x J d G V t U G F 0 a D 5 T Z W N 0 a W 9 u M S 9 U c m F u c 2 Z v c m 0 l M j B T Y W 1 w b G U l M j B G a W x l J T I w K D k p L 1 B y b 2 1 v d G V k J T I w S G V h Z G V y c z w v S X R l b V B h d G g + P C 9 J d G V t T G 9 j Y X R p b 2 4 + P F N 0 Y W J s Z U V u d H J p Z X M g L z 4 8 L 0 l 0 Z W 0 + P E l 0 Z W 0 + P E l 0 Z W 1 M b 2 N h d G l v b j 4 8 S X R l b V R 5 c G U + R m 9 y b X V s Y T w v S X R l b V R 5 c G U + P E l 0 Z W 1 Q Y X R o P l N l Y 3 R p b 2 4 x L 1 R y Y W 5 z Z m 9 y b S U y M E Z p b G U l M j A o O S k 8 L 0 l 0 Z W 1 Q Y X R o P j w v S X R l b U x v Y 2 F 0 a W 9 u P j x T d G F i b G V F b n R y a W V z P j x F b n R y e S B U e X B l P S J M b 2 F k V G 9 S Z X B v c n R E a X N h Y m x l Z C I g V m F s d W U 9 I m w x I i A v P j x F b n R y e S B U e X B l P S J R d W V y e U d y b 3 V w S U Q i I F Z h b H V l P S J z N T I 2 Z T M 3 M z E t Y T k 0 M y 0 0 N G E z L T g w N m Q t Z W Q 0 N 2 I 3 Y z Z k M D k 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d U M T Q 6 M j M 6 M T k u O D M 4 N T E z N 1 o i I C 8 + P E V u d H J 5 I F R 5 c G U 9 I k Z p b G x T d G F 0 d X M i I F Z h b H V l P S J z Q 2 9 t c G x l d G U i I C 8 + P C 9 T d G F i b G V F b n R y a W V z P j w v S X R l b T 4 8 S X R l b T 4 8 S X R l b U x v Y 2 F 0 a W 9 u P j x J d G V t V H l w Z T 5 G b 3 J t d W x h P C 9 J d G V t V H l w Z T 4 8 S X R l b V B h d G g + U 2 V j d G l v b j E v V H J h b n N m b 3 J t J T I w R m l s Z S U y M C g 5 K S 9 T b 3 V y Y 2 U 8 L 0 l 0 Z W 1 Q Y X R o P j w v S X R l b U x v Y 2 F 0 a W 9 u P j x T d G F i b G V F b n R y a W V z I C 8 + P C 9 J d G V t P j x J d G V t P j x J d G V t T G 9 j Y X R p b 2 4 + P E l 0 Z W 1 U e X B l P k Z v c m 1 1 b G E 8 L 0 l 0 Z W 1 U e X B l P j x J d G V t U G F 0 a D 5 T Z W N 0 a W 9 u M S 9 S Z X B v c n R l J T I w Q 2 9 u c 2 9 s a W R h Y 2 k l Q z M l Q j N u J T I w M j A y M i U y M C 0 l M j B D b 3 B 5 L 0 Z p b H R l c m V k J T I w U m 9 3 c z w v S X R l b V B h d G g + P C 9 J d G V t T G 9 j Y X R p b 2 4 + P F N 0 Y W J s Z U V u d H J p Z X M g L z 4 8 L 0 l 0 Z W 0 + P E l 0 Z W 0 + P E l 0 Z W 1 M b 2 N h d G l v b j 4 8 S X R l b V R 5 c G U + R m 9 y b X V s Y T w v S X R l b V R 5 c G U + P E l 0 Z W 1 Q Y X R o P l N l Y 3 R p b 2 4 x L 1 B h c m F t Z X R l c j E w P C 9 J d G V t U G F 0 a D 4 8 L 0 l 0 Z W 1 M b 2 N h d G l v b j 4 8 U 3 R h Y m x l R W 5 0 c m l l c z 4 8 R W 5 0 c n k g V H l w Z T 0 i S X N Q c m l 2 Y X R l I i B W Y W x 1 Z T 0 i b D A i I C 8 + P E V u d H J 5 I F R 5 c G U 9 I k x v Y W R U b 1 J l c G 9 y d E R p c 2 F i b G V k I i B W Y W x 1 Z T 0 i b D E i I C 8 + P E V u d H J 5 I F R 5 c G U 9 I l F 1 Z X J 5 R 3 J v d X B J R C I g V m F s d W U 9 I n M x Y 2 J m O W N j N S 0 y N T l j L T Q w N z U t O T B l M y 1 i Z D g 1 M G U z Y W J j N z Y 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0 L T I 5 V D I y O j I 1 O j Q x L j g y M z Y z M D l 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J T I w K D E w K T w v S X R l b V B h d G g + P C 9 J d G V t T G 9 j Y X R p b 2 4 + P F N 0 Y W J s Z U V u d H J p Z X M + P E V u d H J 5 I F R 5 c G U 9 I k l z U H J p d m F 0 Z S I g V m F s d W U 9 I m w w I i A v P j x F b n R y e S B U e X B l P S J G a W x s R W 5 h Y m x l Z C I g V m F s d W U 9 I m w w I i A v P j x F b n R y e S B U e X B l P S J G a W x s U 3 R h d H V z I i B W Y W x 1 Z T 0 i c 0 N v b X B s Z X R l I i A v P j x F b n R y e S B U e X B l P S J O Y X Z p Z 2 F 0 a W 9 u U 3 R l c E 5 h b W U i I F Z h b H V l P S J z T m F 2 a W d h d G l v b i I g L z 4 8 R W 5 0 c n k g V H l w Z T 0 i T m F t Z V V w Z G F 0 Z W R B Z n R l c k Z p b G w i I F Z h b H V l P S J s M C I g L z 4 8 R W 5 0 c n k g V H l w Z T 0 i U m V z d W x 0 V H l w Z S I g V m F s d W U 9 I n N C a W 5 h c n k i I C 8 + P E V u d H J 5 I F R 5 c G U 9 I k J 1 Z m Z l c k 5 l e H R S Z W Z y Z X N o I i B W Y W x 1 Z T 0 i b D E i I C 8 + P E V u d H J 5 I F R 5 c G U 9 I k Z p b G x l Z E N v b X B s Z X R l U m V z d W x 0 V G 9 X b 3 J r c 2 h l Z X Q i I F Z h b H V l P S J s M C I g L z 4 8 R W 5 0 c n k g V H l w Z T 0 i R m l s b E x h c 3 R V c G R h d G V k I i B W Y W x 1 Z T 0 i Z D I w M j I t M D Q t M j l U M j I 6 M j U 6 N D E u O D M 3 N D A x M 1 o i I C 8 + P E V u d H J 5 I F R 5 c G U 9 I k Z p b G x U b 0 R h d G F N b 2 R l b E V u Y W J s Z W Q i I F Z h b H V l P S J s M C I g L z 4 8 R W 5 0 c n k g V H l w Z T 0 i R m l s b E 9 i a m V j d F R 5 c G U i I F Z h b H V l P S J z Q 2 9 u b m V j d G l v b k 9 u b H k i I C 8 + P E V u d H J 5 I F R 5 c G U 9 I k Z p b G x F c n J v c k N v Z G U i I F Z h b H V l P S J z V W 5 r b m 9 3 b i I g L z 4 8 R W 5 0 c n k g V H l w Z T 0 i U m V s Y X R p b 2 5 z a G l w S W 5 m b 0 N v b n R h a W 5 l c i I g V m F s d W U 9 I n N 7 J n F 1 b 3 Q 7 Y 2 9 s d W 1 u Q 2 9 1 b n Q m c X V v d D s 6 N j E s J n F 1 b 3 Q 7 a 2 V 5 Q 2 9 s d W 1 u T m F t Z X M m c X V v d D s 6 W 1 0 s J n F 1 b 3 Q 7 c X V l c n l S Z W x h d G l v b n N o a X B z J n F 1 b 3 Q 7 O l t d L C Z x d W 9 0 O 2 N v b H V t b k l k Z W 5 0 a X R p Z X M m c X V v d D s 6 W y Z x d W 9 0 O 1 N l Y 3 R p b 2 4 x L 1 J l c G 9 y d G U g Q 2 9 u c 2 9 s a W R h Y 2 n D s 2 4 g M j A y M i A t I E N v c H k v Q 2 h h b m d l Z C B U e X B l L n t O b 2 1 i c m U g Q 2 9 v c m R p b m F k b 3 J h L D F 9 J n F 1 b 3 Q 7 L C Z x d W 9 0 O 1 N l Y 3 R p b 2 4 x L 1 J l c G 9 y d G U g Q 2 9 u c 2 9 s a W R h Y 2 n D s 2 4 g M j A y M i A t I E N v c H k v Q 2 h h b m d l Z C B U e X B l L n t O b 2 1 i c m U g b W V u d G 9 y L D J 9 J n F 1 b 3 Q 7 L C Z x d W 9 0 O 1 N l Y 3 R p b 2 4 x L 1 J l c G 9 y d G U g Q 2 9 u c 2 9 s a W R h Y 2 n D s 2 4 g M j A y M i A t I E N v c H k v Q 2 h h b m d l Z C B U e X B l L n t E Z X B h c n R h b W V u d G 8 g S U U s M 3 0 m c X V v d D s s J n F 1 b 3 Q 7 U 2 V j d G l v b j E v U m V w b 3 J 0 Z S B D b 2 5 z b 2 x p Z G F j a c O z b i A y M D I y I C 0 g Q 2 9 w e S 9 D a G F u Z 2 V k I F R 5 c G U u e 0 1 1 b m l j a X B p b y B J R S w 0 f S Z x d W 9 0 O y w m c X V v d D t T Z W N 0 a W 9 u M S 9 S Z X B v c n R l I E N v b n N v b G l k Y W N p w 7 N u I D I w M j I g L S B D b 3 B 5 L 0 N o Y W 5 n Z W Q g V H l w Z S 5 7 T m 9 t Y n J l I E l u c 3 R p d H V j a c O z b i B F Z H V j Y X R p d m E s N X 0 m c X V v d D s s J n F 1 b 3 Q 7 U 2 V j d G l v b j E v U m V w b 3 J 0 Z S B D b 2 5 z b 2 x p Z G F j a c O z b i A y M D I y I C 0 g Q 2 9 w e S 9 D a G F u Z 2 V k I F R 5 c G U u e 0 P D s 2 R p Z 2 8 g R E F O R S B J R S w 2 f S Z x d W 9 0 O y w m c X V v d D t T Z W N 0 a W 9 u M S 9 S Z X B v c n R l I E N v b n N v b G l k Y W N p w 7 N u I D I w M j I g L S B D b 3 B 5 L 0 N o Y W 5 n Z W Q g V H l w Z S 5 7 Q 8 O z Z G l n b y B D S 0 Y g S U U s N 3 0 m c X V v d D s s J n F 1 b 3 Q 7 U 2 V j d G l v b j E v U m V w b 3 J 0 Z S B D b 2 5 z b 2 x p Z G F j a c O z b i A y M D I y I C 0 g Q 2 9 w e S 9 D a G F u Z 2 V k I F R 5 c G U u e 0 Z l Y 2 h h I G R l I G x s Y W 1 h Z G E g a W 5 p Y 2 l h b C w 4 f S Z x d W 9 0 O y w m c X V v d D t T Z W N 0 a W 9 u M S 9 S Z X B v c n R l I E N v b n N v b G l k Y W N p w 7 N u I D I w M j I g L S B D b 3 B 5 L 0 N o Y W 5 n Z W Q g V H l w Z S 5 7 S G 9 y Y S B w c m l t Z X J h I G x s Y W 1 h Z G E s O X 0 m c X V v d D s s J n F 1 b 3 Q 7 U 2 V j d G l v b j E v U m V w b 3 J 0 Z S B D b 2 5 z b 2 x p Z G F j a c O z b i A y M D I y I C 0 g Q 2 9 w e S 9 D a G F u Z 2 V k I F R 5 c G U u e 0 V z d G F k b y B s b G F t Y W R h L D E w f S Z x d W 9 0 O y w m c X V v d D t T Z W N 0 a W 9 u M S 9 S Z X B v c n R l I E N v b n N v b G l k Y W N p w 7 N u I D I w M j I g L S B D b 3 B 5 L 0 N o Y W 5 n Z W Q g V H l w Z S 5 7 T 2 J z Z X J 2 Y W N p b 2 5 l c y B M b G F t Y W R h L D E x f S Z x d W 9 0 O y w m c X V v d D t T Z W N 0 a W 9 u M S 9 S Z X B v c n R l I E N v b n N v b G l k Y W N p w 7 N u I D I w M j I g L S B D b 3 B 5 L 0 N o Y W 5 n Z W Q g V H l w Z S 5 7 R m V j a G E g V m l z a X R h I E T D r W E g M S w x M n 0 m c X V v d D s s J n F 1 b 3 Q 7 U 2 V j d G l v b j E v U m V w b 3 J 0 Z S B D b 2 5 z b 2 x p Z G F j a c O z b i A y M D I y I C 0 g Q 2 9 w e S 9 D a G F u Z 2 V k I F R 5 c G U u e 0 Z l Y 2 h h I F Z p c 2 l 0 Y S B E w 6 1 h I D I g L D E z f S Z x d W 9 0 O y w m c X V v d D t T Z W N 0 a W 9 u M S 9 S Z X B v c n R l I E N v b n N v b G l k Y W N p w 7 N u I D I w M j I g L S B D b 3 B 5 L 0 N o Y W 5 n Z W Q g V H l w Z S 5 7 T 2 J z Z X J 2 Y W N p b 2 5 l c y B E w 6 1 h c y B k Z S B W a X N p d G E s M T R 9 J n F 1 b 3 Q 7 L C Z x d W 9 0 O 1 N l Y 3 R p b 2 4 x L 1 J l c G 9 y d G U g Q 2 9 u c 2 9 s a W R h Y 2 n D s 2 4 g M j A y M i A t I E N v c H k v Q 2 h h b m d l Z C B U e X B l L n t G Z W N o Y S B S Z X U g S W 5 p Y 2 l h b C B E a X J l Y 3 R p d m 9 z L D E 1 f S Z x d W 9 0 O y w m c X V v d D t T Z W N 0 a W 9 u M S 9 S Z X B v c n R l I E N v b n N v b G l k Y W N p w 7 N u I D I w M j I g L S B D b 3 B 5 L 0 N o Y W 5 n Z W Q g V H l w Z S 5 7 R X N 0 Y W R v I F J J R C w x N n 0 m c X V v d D s s J n F 1 b 3 Q 7 U 2 V j d G l v b j E v U m V w b 3 J 0 Z S B D b 2 5 z b 2 x p Z G F j a c O z b i A y M D I y I C 0 g Q 2 9 w e S 9 D a G F u Z 2 V k I F R 5 c G U u e 0 V u Y 3 V l c 3 R h I E R p c m V j d G l 2 b 3 M s M T d 9 J n F 1 b 3 Q 7 L C Z x d W 9 0 O 1 N l Y 3 R p b 2 4 x L 1 J l c G 9 y d G U g Q 2 9 u c 2 9 s a W R h Y 2 n D s 2 4 g M j A y M i A t I E N v c H k v Q 2 h h b m d l Z C B U e X B l L n t F c 3 R h Z G 8 g R W 5 j d W V z d G E g R G l y Z W N 0 a X Z v c y w x O H 0 m c X V v d D s s J n F 1 b 3 Q 7 U 2 V j d G l v b j E v U m V w b 3 J 0 Z S B D b 2 5 z b 2 x p Z G F j a c O z b i A y M D I y I C 0 g Q 2 9 w e S 9 D a G F u Z 2 V k I F R 5 c G U u e 1 B Q V C B Q c m 9 n c m F t Y S B h I E R p c m V j d G l 2 b 3 M s M T l 9 J n F 1 b 3 Q 7 L C Z x d W 9 0 O 1 N l Y 3 R p b 2 4 x L 1 J l c G 9 y d G U g Q 2 9 u c 2 9 s a W R h Y 2 n D s 2 4 g M j A y M i A t I E N v c H k v Q 2 h h b m d l Z C B U e X B l L n t F c 3 R h Z G 8 g U F B U I F B y b 2 d y Y W 1 h I E R p c m V j d G l 2 b 3 M s M j B 9 J n F 1 b 3 Q 7 L C Z x d W 9 0 O 1 N l Y 3 R p b 2 4 x L 1 J l c G 9 y d G U g Q 2 9 u c 2 9 s a W R h Y 2 n D s 2 4 g M j A y M i A t I E N v c H k v Q 2 h h b m d l Z C B U e X B l L n t Q U F Q g U H J v Z 3 J h b W E g R G 9 j Z W 5 0 Z X M s M j F 9 J n F 1 b 3 Q 7 L C Z x d W 9 0 O 1 N l Y 3 R p b 2 4 x L 1 J l c G 9 y d G U g Q 2 9 u c 2 9 s a W R h Y 2 n D s 2 4 g M j A y M i A t I E N v c H k v Q 2 h h b m d l Z C B U e X B l L n t F c 3 R h Z G 8 g U F B U I F B y b 2 d y Y W 1 h I E R v Y 2 V u d G V z L D I y f S Z x d W 9 0 O y w m c X V v d D t T Z W N 0 a W 9 u M S 9 S Z X B v c n R l I E N v b n N v b G l k Y W N p w 7 N u I D I w M j I g L S B D b 3 B 5 L 0 N o Y W 5 n Z W Q g V H l w Z S 5 7 R W 5 j d W V z d G E g R G 9 j Z W 5 0 Z X M s M j N 9 J n F 1 b 3 Q 7 L C Z x d W 9 0 O 1 N l Y 3 R p b 2 4 x L 1 J l c G 9 y d G U g Q 2 9 u c 2 9 s a W R h Y 2 n D s 2 4 g M j A y M i A t I E N v c H k v Q 2 h h b m d l Z C B U e X B l L n t F c 3 R h Z G 8 g R W 5 j d W V z d G E g R G 9 j Z W 5 0 Z X M s M j R 9 J n F 1 b 3 Q 7 L C Z x d W 9 0 O 1 N l Y 3 R p b 2 4 x L 1 J l c G 9 y d G U g Q 2 9 u c 2 9 s a W R h Y 2 n D s 2 4 g M j A y M i A t I E N v c H k v Q 2 h h b m d l Z C B U e X B l L n t U Y W x s Z X I g U E M g R G 9 j Z W 5 0 Z X M s M j V 9 J n F 1 b 3 Q 7 L C Z x d W 9 0 O 1 N l Y 3 R p b 2 4 x L 1 J l c G 9 y d G U g Q 2 9 u c 2 9 s a W R h Y 2 n D s 2 4 g M j A y M i A t I E N v c H k v Q 2 h h b m d l Z C B U e X B l L n t F c 3 R h Z G 8 g V G F s b G V y I F B D I E R v Y 2 V u d G V z L D I 2 f S Z x d W 9 0 O y w m c X V v d D t T Z W N 0 a W 9 u M S 9 S Z X B v c n R l I E N v b n N v b G l k Y W N p w 7 N u I D I w M j I g L S B D b 3 B 5 L 0 N o Y W 5 n Z W Q g V H l w Z S 5 7 R W 5 j d W V z d G E g R X N 0 d W R p Y W 5 0 Z X M s M j d 9 J n F 1 b 3 Q 7 L C Z x d W 9 0 O 1 N l Y 3 R p b 2 4 x L 1 J l c G 9 y d G U g Q 2 9 u c 2 9 s a W R h Y 2 n D s 2 4 g M j A y M i A t I E N v c H k v Q 2 h h b m d l Z C B U e X B l L n t F c 3 R h Z G 8 g R W 5 j d W V z d G E g R X N 0 d W R p Y W 5 0 Z X M s M j h 9 J n F 1 b 3 Q 7 L C Z x d W 9 0 O 1 N l Y 3 R p b 2 4 x L 1 J l c G 9 y d G U g Q 2 9 u c 2 9 s a W R h Y 2 n D s 2 4 g M j A y M i A t I E N v c H k v Q 2 h h b m d l Z C B U e X B l L n t J b n Z l b n R h c m l v I E l u Z n J h Z X N 0 c n V j d H V y Y S B U Z W N u b 2 z D s 2 d p Y 2 E s M j l 9 J n F 1 b 3 Q 7 L C Z x d W 9 0 O 1 N l Y 3 R p b 2 4 x L 1 J l c G 9 y d G U g Q 2 9 u c 2 9 s a W R h Y 2 n D s 2 4 g M j A y M i A t I E N v c H k v Q 2 h h b m d l Z C B U e X B l L n t F c 3 R h Z G 8 g S W 5 m c m F l c 3 R y d W N 0 d X J h L D M w f S Z x d W 9 0 O y w m c X V v d D t T Z W N 0 a W 9 u M S 9 S Z X B v c n R l I E N v b n N v b G l k Y W N p w 7 N u I D I w M j I g L S B D b 3 B 5 L 0 N o Y W 5 n Z W Q g V H l w Z T E u e 0 V u d H J l d m l z d G E g T M O t Z G V y I G R l I M O B c m V h I E l u Z m 9 y b c O h d G l j Y S B j b 3 B 5 L D M w f S Z x d W 9 0 O y w m c X V v d D t T Z W N 0 a W 9 u M S 9 S Z X B v c n R l I E N v b n N v b G l k Y W N p w 7 N u I D I w M j I g L S B D b 3 B 5 L 0 N o Y W 5 n Z W Q g V H l w Z S 5 7 R X N 0 Y W R v I E V u d H J l d m l z d G E g T M O t Z G V y I M O B c m V h I E l u Z m 9 y b c O h d G l j Y S w z M n 0 m c X V v d D s s J n F 1 b 3 Q 7 U 2 V j d G l v b j E v U m V w b 3 J 0 Z S B D b 2 5 z b 2 x p Z G F j a c O z b i A y M D I y I C 0 g Q 2 9 w e S 9 D a G F u Z 2 V k I F R 5 c G U u e 0 9 i c 2 V y d m F j a c O z b i B k Z S B B d W x h L D M z f S Z x d W 9 0 O y w m c X V v d D t T Z W N 0 a W 9 u M S 9 S Z X B v c n R l I E N v b n N v b G l k Y W N p w 7 N u I D I w M j I g L S B D b 3 B 5 L 0 N o Y W 5 n Z W Q g V H l w Z S 5 7 R X N 0 Y W R v I E 9 i c y B B d W x h L D M 0 f S Z x d W 9 0 O y w m c X V v d D t T Z W N 0 a W 9 u M S 9 S Z X B v c n R l I E N v b n N v b G l k Y W N p w 7 N u I D I w M j I g L S B D b 3 B 5 L 0 N o Y W 5 n Z W Q g V H l w Z S 5 7 U m V j b 2 x l Y 2 N p w 7 N u I E R v Y 3 V t Z W 5 0 Y W w s M z V 9 J n F 1 b 3 Q 7 L C Z x d W 9 0 O 1 N l Y 3 R p b 2 4 x L 1 J l c G 9 y d G U g Q 2 9 u c 2 9 s a W R h Y 2 n D s 2 4 g M j A y M i A t I E N v c H k v Q 2 h h b m d l Z C B U e X B l L n t F c 3 R h Z G 8 g U m V j b 2 x l Y 2 N p w 7 N u I E R v Y 3 V t Z W 5 0 Y W w s M z Z 9 J n F 1 b 3 Q 7 L C Z x d W 9 0 O 1 N l Y 3 R p b 2 4 x L 1 J l c G 9 y d G U g Q 2 9 u c 2 9 s a W R h Y 2 n D s 2 4 g M j A y M i A t I E N v c H k v Q 2 h h b m d l Z C B U e X B l L n t F c 3 R h Z G 8 g S W 5 m b 3 J t Z S B G a W 5 h b C B F M j c s M z d 9 J n F 1 b 3 Q 7 L C Z x d W 9 0 O 1 N l Y 3 R p b 2 4 x L 1 J l c G 9 y d G U g Q 2 9 u c 2 9 s a W R h Y 2 n D s 2 4 g M j A y M i A t I E N v c H k v Q 2 h h b m d l Z C B U e X B l L n t M Y X N 0 I E 1 v Z G l m a W V k I E J 5 L D M 4 f S Z x d W 9 0 O y w m c X V v d D t T Z W N 0 a W 9 u M S 9 S Z X B v c n R l I E N v b n N v b G l k Y W N p w 7 N u I D I w M j I g L S B D b 3 B 5 L 0 N o Y W 5 n Z W Q g V H l w Z S 5 7 T G F z d C B N b 2 R p Z m l l Z C w z O X 0 m c X V v d D s s J n F 1 b 3 Q 7 U 2 V j d G l v b j E v U m V w b 3 J 0 Z S B D b 2 5 z b 2 x p Z G F j a c O z b i A y M D I y I C 0 g Q 2 9 w e S 9 D a G F u Z 2 V k I F R 5 c G U u e 0 V u b G F j Z S B E c m l 2 Z S B F d m l k Z W 5 j a W F z I E 1 J L D Q w f S Z x d W 9 0 O y w m c X V v d D t T Z W N 0 a W 9 u M S 9 S Z X B v c n R l I E N v b n N v b G l k Y W N p w 7 N u I D I w M j I g L S B D b 3 B 5 L 0 N o Y W 5 n Z W Q g V H l w Z S 5 7 N C 4 g Q W N 0 Y S B k Z S B W a X N p d G E g M S w 0 M X 0 m c X V v d D s s J n F 1 b 3 Q 7 U 2 V j d G l v b j E v U m V w b 3 J 0 Z S B D b 2 5 z b 2 x p Z G F j a c O z b i A y M D I y I C 0 g Q 2 9 w e S 9 D a G F u Z 2 V k I F R 5 c G U u e 1 Z v I E N v b 3 I u I D Q u I E F j d G E g V m l z a X R h I D E s N D J 9 J n F 1 b 3 Q 7 L C Z x d W 9 0 O 1 N l Y 3 R p b 2 4 x L 1 J l c G 9 y d G U g Q 2 9 u c 2 9 s a W R h Y 2 n D s 2 4 g M j A y M i A t I E N v c H k v Q 2 h h b m d l Z C B U e X B l L n s 0 L j E g U m V n a X N 0 c m 8 g R m 9 0 b 2 d y w 6 F m a W N v L D Q z f S Z x d W 9 0 O y w m c X V v d D t T Z W N 0 a W 9 u M S 9 S Z X B v c n R l I E N v b n N v b G l k Y W N p w 7 N u I D I w M j I g L S B D b 3 B 5 L 0 N o Y W 5 n Z W Q g V H l w Z S 5 7 V m 8 g Q 2 9 v c i 4 g N C 4 x I F J l Z 2 l z d H J v I E Z v d G 8 s N D R 9 J n F 1 b 3 Q 7 L C Z x d W 9 0 O 1 N l Y 3 R p b 2 4 x L 1 J l c G 9 y d G U g Q 2 9 u c 2 9 s a W R h Y 2 n D s 2 4 g M j A y M i A t I E N v c H k v Q 2 h h b m d l Z C B U e X B l L n s 1 L i B F b n R y Z X Z p c 3 R h I E z D r W R l c i w 0 N X 0 m c X V v d D s s J n F 1 b 3 Q 7 U 2 V j d G l v b j E v U m V w b 3 J 0 Z S B D b 2 5 z b 2 x p Z G F j a c O z b i A y M D I y I C 0 g Q 2 9 w e S 9 D a G F u Z 2 V k I F R 5 c G U u e 1 Z v I E N v b 3 I u I D U g R W 5 0 c m V 2 a X N 0 Y S w 0 N n 0 m c X V v d D s s J n F 1 b 3 Q 7 U 2 V j d G l v b j E v U m V w b 3 J 0 Z S B D b 2 5 z b 2 x p Z G F j a c O z b i A y M D I y I C 0 g Q 2 9 w e S 9 D a G F u Z 2 V k I F R 5 c G U u e z Y u I E 7 C s C B B c G x p Y 2 F j a c O z b i B D d W V z d G l v b m F y a W 8 g R X N 0 d W R p Y W 5 0 Z X M s N D d 9 J n F 1 b 3 Q 7 L C Z x d W 9 0 O 1 N l Y 3 R p b 2 4 x L 1 J l c G 9 y d G U g Q 2 9 u c 2 9 s a W R h Y 2 n D s 2 4 g M j A y M i A t I E N v c H k v Q 2 h h b m d l Z C B U e X B l L n t W b y B D b 2 9 y L i A 2 I E 7 C s C B B c G x p Y 2 F j a c O z b i w 0 O H 0 m c X V v d D s s J n F 1 b 3 Q 7 U 2 V j d G l v b j E v U m V w b 3 J 0 Z S B D b 2 5 z b 2 x p Z G F j a c O z b i A y M D I y I C 0 g Q 2 9 w e S 9 D a G F u Z 2 V k I F R 5 c G U u e z g u I E 7 C s C B B c G x p Y 2 F j a c O z b i B D d W V z d G l v b m F y a W 8 g R G 9 j Z W 5 0 Z X M s N D l 9 J n F 1 b 3 Q 7 L C Z x d W 9 0 O 1 N l Y 3 R p b 2 4 x L 1 J l c G 9 y d G U g Q 2 9 u c 2 9 s a W R h Y 2 n D s 2 4 g M j A y M i A t I E N v c H k v Q 2 h h b m d l Z C B U e X B l L n t W b y B D b 2 9 y L i A 4 I E 7 C s C B B c G x p Y 2 F j a c O z b i w 1 M H 0 m c X V v d D s s J n F 1 b 3 Q 7 U 2 V j d G l v b j E v U m V w b 3 J 0 Z S B D b 2 5 z b 2 x p Z G F j a c O z b i A y M D I y I C 0 g Q 2 9 w e S 9 D a G F u Z 2 V k I F R 5 c G U u e z E x L i B B c G x p Y 2 F j a c O z b i B D d W V z d G l v b m F y a W 8 g R G l y Z W N 0 a X Z v c y w 1 M X 0 m c X V v d D s s J n F 1 b 3 Q 7 U 2 V j d G l v b j E v U m V w b 3 J 0 Z S B D b 2 5 z b 2 x p Z G F j a c O z b i A y M D I y I C 0 g Q 2 9 w e S 9 D a G F u Z 2 V k I F R 5 c G U u e 1 Z v I E N v b 3 I u I D E x I E F w b G l j Y W N p w 7 N u L D U y f S Z x d W 9 0 O y w m c X V v d D t T Z W N 0 a W 9 u M S 9 S Z X B v c n R l I E N v b n N v b G l k Y W N p w 7 N u I D I w M j I g L S B D b 3 B 5 L 0 N o Y W 5 n Z W Q g V H l w Z S 5 7 U m V n a X N 0 c m 8 g U G x h b i B k Z S D D g X J l Y S w 1 M 3 0 m c X V v d D s s J n F 1 b 3 Q 7 U 2 V j d G l v b j E v U m V w b 3 J 0 Z S B D b 2 5 z b 2 x p Z G F j a c O z b i A y M D I y I C 0 g Q 2 9 w e S 9 D a G F u Z 2 V k I F R 5 c G U u e 1 Z v I E N v b 3 I u I F J l Z 2 l z d H J v I F B s Y W 4 g Z G U g w 4 F y Z W E s N T R 9 J n F 1 b 3 Q 7 L C Z x d W 9 0 O 1 N l Y 3 R p b 2 4 x L 1 J l c G 9 y d G U g Q 2 9 u c 2 9 s a W R h Y 2 n D s 2 4 g M j A y M i A t I E N v c H k v Q 2 h h b m d l Z C B U e X B l L n t J b m Z v c m 1 l I E Z p b m F s I F Z p c 2 l 0 Y S B F M j c s N T V 9 J n F 1 b 3 Q 7 L C Z x d W 9 0 O 1 N l Y 3 R p b 2 4 x L 1 J l c G 9 y d G U g Q 2 9 u c 2 9 s a W R h Y 2 n D s 2 4 g M j A y M i A t I E N v c H k v Q 2 h h b m d l Z C B U e X B l L n t W b y B D b 2 9 y L i B J b m Z v c m 1 l I E U y N y w 1 N n 0 m c X V v d D s s J n F 1 b 3 Q 7 U 2 V j d G l v b j E v U m V w b 3 J 0 Z S B D b 2 5 z b 2 x p Z G F j a c O z b i A y M D I y I C 0 g Q 2 9 w e S 9 D a G F u Z 2 V k I F R 5 c G U u e 0 9 i c 2 V y d m F j a W 9 u Z X M g Q 2 9 v c m Q u L D U 3 f S Z x d W 9 0 O y w m c X V v d D t T Z W N 0 a W 9 u M S 9 S Z X B v c n R l I E N v b n N v b G l k Y W N p w 7 N u I D I w M j I g L S B D b 3 B 5 L 0 N o Y W 5 n Z W Q g V H l w Z S 5 7 Q 2 h l Y 2 s g T W V u d G 9 y Z X M s N T h 9 J n F 1 b 3 Q 7 L C Z x d W 9 0 O 1 N l Y 3 R p b 2 4 x L 1 J l c G 9 y d G U g Q 2 9 u c 2 9 s a W R h Y 2 n D s 2 4 g M j A y M i A t I E N v c H k v Q 2 h h b m d l Z C B U e X B l L n t G Z W N o Y S B D a G V j a y B N Z W 5 0 b 3 I s N T l 9 J n F 1 b 3 Q 7 L C Z x d W 9 0 O 1 N l Y 3 R p b 2 4 x L 1 J l c G 9 y d G U g Q 2 9 u c 2 9 s a W R h Y 2 n D s 2 4 g M j A y M i A t I E N v c H k v Q 2 h h b m d l Z C B U e X B l L n t D a G V j a y B D b 2 9 y Z C w 2 M H 0 m c X V v d D s s J n F 1 b 3 Q 7 U 2 V j d G l v b j E v U m V w b 3 J 0 Z S B D b 2 5 z b 2 x p Z G F j a c O z b i A y M D I y I C 0 g Q 2 9 w e S 9 D a G F u Z 2 V k I F R 5 c G U u e 0 Z l Y 2 h h I E N o Z W N r I G N v b 3 I s N j F 9 J n F 1 b 3 Q 7 X S w m c X V v d D t D b 2 x 1 b W 5 D b 3 V u d C Z x d W 9 0 O z o 2 M S w m c X V v d D t L Z X l D b 2 x 1 b W 5 O Y W 1 l c y Z x d W 9 0 O z p b X S w m c X V v d D t D b 2 x 1 b W 5 J Z G V u d G l 0 a W V z J n F 1 b 3 Q 7 O l s m c X V v d D t T Z W N 0 a W 9 u M S 9 S Z X B v c n R l I E N v b n N v b G l k Y W N p w 7 N u I D I w M j I g L S B D b 3 B 5 L 0 N o Y W 5 n Z W Q g V H l w Z S 5 7 T m 9 t Y n J l I E N v b 3 J k a W 5 h Z G 9 y Y S w x f S Z x d W 9 0 O y w m c X V v d D t T Z W N 0 a W 9 u M S 9 S Z X B v c n R l I E N v b n N v b G l k Y W N p w 7 N u I D I w M j I g L S B D b 3 B 5 L 0 N o Y W 5 n Z W Q g V H l w Z S 5 7 T m 9 t Y n J l I G 1 l b n R v c i w y f S Z x d W 9 0 O y w m c X V v d D t T Z W N 0 a W 9 u M S 9 S Z X B v c n R l I E N v b n N v b G l k Y W N p w 7 N u I D I w M j I g L S B D b 3 B 5 L 0 N o Y W 5 n Z W Q g V H l w Z S 5 7 R G V w Y X J 0 Y W 1 l b n R v I E l F L D N 9 J n F 1 b 3 Q 7 L C Z x d W 9 0 O 1 N l Y 3 R p b 2 4 x L 1 J l c G 9 y d G U g Q 2 9 u c 2 9 s a W R h Y 2 n D s 2 4 g M j A y M i A t I E N v c H k v Q 2 h h b m d l Z C B U e X B l L n t N d W 5 p Y 2 l w a W 8 g S U U s N H 0 m c X V v d D s s J n F 1 b 3 Q 7 U 2 V j d G l v b j E v U m V w b 3 J 0 Z S B D b 2 5 z b 2 x p Z G F j a c O z b i A y M D I y I C 0 g Q 2 9 w e S 9 D a G F u Z 2 V k I F R 5 c G U u e 0 5 v b W J y Z S B J b n N 0 a X R 1 Y 2 n D s 2 4 g R W R 1 Y 2 F 0 a X Z h L D V 9 J n F 1 b 3 Q 7 L C Z x d W 9 0 O 1 N l Y 3 R p b 2 4 x L 1 J l c G 9 y d G U g Q 2 9 u c 2 9 s a W R h Y 2 n D s 2 4 g M j A y M i A t I E N v c H k v Q 2 h h b m d l Z C B U e X B l L n t D w 7 N k a W d v I E R B T k U g S U U s N n 0 m c X V v d D s s J n F 1 b 3 Q 7 U 2 V j d G l v b j E v U m V w b 3 J 0 Z S B D b 2 5 z b 2 x p Z G F j a c O z b i A y M D I y I C 0 g Q 2 9 w e S 9 D a G F u Z 2 V k I F R 5 c G U u e 0 P D s 2 R p Z 2 8 g Q 0 t G I E l F L D d 9 J n F 1 b 3 Q 7 L C Z x d W 9 0 O 1 N l Y 3 R p b 2 4 x L 1 J l c G 9 y d G U g Q 2 9 u c 2 9 s a W R h Y 2 n D s 2 4 g M j A y M i A t I E N v c H k v Q 2 h h b m d l Z C B U e X B l L n t G Z W N o Y S B k Z S B s b G F t Y W R h I G l u a W N p Y W w s O H 0 m c X V v d D s s J n F 1 b 3 Q 7 U 2 V j d G l v b j E v U m V w b 3 J 0 Z S B D b 2 5 z b 2 x p Z G F j a c O z b i A y M D I y I C 0 g Q 2 9 w e S 9 D a G F u Z 2 V k I F R 5 c G U u e 0 h v c m E g c H J p b W V y Y S B s b G F t Y W R h L D l 9 J n F 1 b 3 Q 7 L C Z x d W 9 0 O 1 N l Y 3 R p b 2 4 x L 1 J l c G 9 y d G U g Q 2 9 u c 2 9 s a W R h Y 2 n D s 2 4 g M j A y M i A t I E N v c H k v Q 2 h h b m d l Z C B U e X B l L n t F c 3 R h Z G 8 g b G x h b W F k Y S w x M H 0 m c X V v d D s s J n F 1 b 3 Q 7 U 2 V j d G l v b j E v U m V w b 3 J 0 Z S B D b 2 5 z b 2 x p Z G F j a c O z b i A y M D I y I C 0 g Q 2 9 w e S 9 D a G F u Z 2 V k I F R 5 c G U u e 0 9 i c 2 V y d m F j a W 9 u Z X M g T G x h b W F k Y S w x M X 0 m c X V v d D s s J n F 1 b 3 Q 7 U 2 V j d G l v b j E v U m V w b 3 J 0 Z S B D b 2 5 z b 2 x p Z G F j a c O z b i A y M D I y I C 0 g Q 2 9 w e S 9 D a G F u Z 2 V k I F R 5 c G U u e 0 Z l Y 2 h h I F Z p c 2 l 0 Y S B E w 6 1 h I D E s M T J 9 J n F 1 b 3 Q 7 L C Z x d W 9 0 O 1 N l Y 3 R p b 2 4 x L 1 J l c G 9 y d G U g Q 2 9 u c 2 9 s a W R h Y 2 n D s 2 4 g M j A y M i A t I E N v c H k v Q 2 h h b m d l Z C B U e X B l L n t G Z W N o Y S B W a X N p d G E g R M O t Y S A y I C w x M 3 0 m c X V v d D s s J n F 1 b 3 Q 7 U 2 V j d G l v b j E v U m V w b 3 J 0 Z S B D b 2 5 z b 2 x p Z G F j a c O z b i A y M D I y I C 0 g Q 2 9 w e S 9 D a G F u Z 2 V k I F R 5 c G U u e 0 9 i c 2 V y d m F j a W 9 u Z X M g R M O t Y X M g Z G U g V m l z a X R h L D E 0 f S Z x d W 9 0 O y w m c X V v d D t T Z W N 0 a W 9 u M S 9 S Z X B v c n R l I E N v b n N v b G l k Y W N p w 7 N u I D I w M j I g L S B D b 3 B 5 L 0 N o Y W 5 n Z W Q g V H l w Z S 5 7 R m V j a G E g U m V 1 I E l u a W N p Y W w g R G l y Z W N 0 a X Z v c y w x N X 0 m c X V v d D s s J n F 1 b 3 Q 7 U 2 V j d G l v b j E v U m V w b 3 J 0 Z S B D b 2 5 z b 2 x p Z G F j a c O z b i A y M D I y I C 0 g Q 2 9 w e S 9 D a G F u Z 2 V k I F R 5 c G U u e 0 V z d G F k b y B S S U Q s M T Z 9 J n F 1 b 3 Q 7 L C Z x d W 9 0 O 1 N l Y 3 R p b 2 4 x L 1 J l c G 9 y d G U g Q 2 9 u c 2 9 s a W R h Y 2 n D s 2 4 g M j A y M i A t I E N v c H k v Q 2 h h b m d l Z C B U e X B l L n t F b m N 1 Z X N 0 Y S B E a X J l Y 3 R p d m 9 z L D E 3 f S Z x d W 9 0 O y w m c X V v d D t T Z W N 0 a W 9 u M S 9 S Z X B v c n R l I E N v b n N v b G l k Y W N p w 7 N u I D I w M j I g L S B D b 3 B 5 L 0 N o Y W 5 n Z W Q g V H l w Z S 5 7 R X N 0 Y W R v I E V u Y 3 V l c 3 R h I E R p c m V j d G l 2 b 3 M s M T h 9 J n F 1 b 3 Q 7 L C Z x d W 9 0 O 1 N l Y 3 R p b 2 4 x L 1 J l c G 9 y d G U g Q 2 9 u c 2 9 s a W R h Y 2 n D s 2 4 g M j A y M i A t I E N v c H k v Q 2 h h b m d l Z C B U e X B l L n t Q U F Q g U H J v Z 3 J h b W E g Y S B E a X J l Y 3 R p d m 9 z L D E 5 f S Z x d W 9 0 O y w m c X V v d D t T Z W N 0 a W 9 u M S 9 S Z X B v c n R l I E N v b n N v b G l k Y W N p w 7 N u I D I w M j I g L S B D b 3 B 5 L 0 N o Y W 5 n Z W Q g V H l w Z S 5 7 R X N 0 Y W R v I F B Q V C B Q c m 9 n c m F t Y S B E a X J l Y 3 R p d m 9 z L D I w f S Z x d W 9 0 O y w m c X V v d D t T Z W N 0 a W 9 u M S 9 S Z X B v c n R l I E N v b n N v b G l k Y W N p w 7 N u I D I w M j I g L S B D b 3 B 5 L 0 N o Y W 5 n Z W Q g V H l w Z S 5 7 U F B U I F B y b 2 d y Y W 1 h I E R v Y 2 V u d G V z L D I x f S Z x d W 9 0 O y w m c X V v d D t T Z W N 0 a W 9 u M S 9 S Z X B v c n R l I E N v b n N v b G l k Y W N p w 7 N u I D I w M j I g L S B D b 3 B 5 L 0 N o Y W 5 n Z W Q g V H l w Z S 5 7 R X N 0 Y W R v I F B Q V C B Q c m 9 n c m F t Y S B E b 2 N l b n R l c y w y M n 0 m c X V v d D s s J n F 1 b 3 Q 7 U 2 V j d G l v b j E v U m V w b 3 J 0 Z S B D b 2 5 z b 2 x p Z G F j a c O z b i A y M D I y I C 0 g Q 2 9 w e S 9 D a G F u Z 2 V k I F R 5 c G U u e 0 V u Y 3 V l c 3 R h I E R v Y 2 V u d G V z L D I z f S Z x d W 9 0 O y w m c X V v d D t T Z W N 0 a W 9 u M S 9 S Z X B v c n R l I E N v b n N v b G l k Y W N p w 7 N u I D I w M j I g L S B D b 3 B 5 L 0 N o Y W 5 n Z W Q g V H l w Z S 5 7 R X N 0 Y W R v I E V u Y 3 V l c 3 R h I E R v Y 2 V u d G V z L D I 0 f S Z x d W 9 0 O y w m c X V v d D t T Z W N 0 a W 9 u M S 9 S Z X B v c n R l I E N v b n N v b G l k Y W N p w 7 N u I D I w M j I g L S B D b 3 B 5 L 0 N o Y W 5 n Z W Q g V H l w Z S 5 7 V G F s b G V y I F B D I E R v Y 2 V u d G V z L D I 1 f S Z x d W 9 0 O y w m c X V v d D t T Z W N 0 a W 9 u M S 9 S Z X B v c n R l I E N v b n N v b G l k Y W N p w 7 N u I D I w M j I g L S B D b 3 B 5 L 0 N o Y W 5 n Z W Q g V H l w Z S 5 7 R X N 0 Y W R v I F R h b G x l c i B Q Q y B E b 2 N l b n R l c y w y N n 0 m c X V v d D s s J n F 1 b 3 Q 7 U 2 V j d G l v b j E v U m V w b 3 J 0 Z S B D b 2 5 z b 2 x p Z G F j a c O z b i A y M D I y I C 0 g Q 2 9 w e S 9 D a G F u Z 2 V k I F R 5 c G U u e 0 V u Y 3 V l c 3 R h I E V z d H V k a W F u d G V z L D I 3 f S Z x d W 9 0 O y w m c X V v d D t T Z W N 0 a W 9 u M S 9 S Z X B v c n R l I E N v b n N v b G l k Y W N p w 7 N u I D I w M j I g L S B D b 3 B 5 L 0 N o Y W 5 n Z W Q g V H l w Z S 5 7 R X N 0 Y W R v I E V u Y 3 V l c 3 R h I E V z d H V k a W F u d G V z L D I 4 f S Z x d W 9 0 O y w m c X V v d D t T Z W N 0 a W 9 u M S 9 S Z X B v c n R l I E N v b n N v b G l k Y W N p w 7 N u I D I w M j I g L S B D b 3 B 5 L 0 N o Y W 5 n Z W Q g V H l w Z S 5 7 S W 5 2 Z W 5 0 Y X J p b y B J b m Z y Y W V z d H J 1 Y 3 R 1 c m E g V G V j b m 9 s w 7 N n a W N h L D I 5 f S Z x d W 9 0 O y w m c X V v d D t T Z W N 0 a W 9 u M S 9 S Z X B v c n R l I E N v b n N v b G l k Y W N p w 7 N u I D I w M j I g L S B D b 3 B 5 L 0 N o Y W 5 n Z W Q g V H l w Z S 5 7 R X N 0 Y W R v I E l u Z n J h Z X N 0 c n V j d H V y Y S w z M H 0 m c X V v d D s s J n F 1 b 3 Q 7 U 2 V j d G l v b j E v U m V w b 3 J 0 Z S B D b 2 5 z b 2 x p Z G F j a c O z b i A y M D I y I C 0 g Q 2 9 w e S 9 D a G F u Z 2 V k I F R 5 c G U x L n t F b n R y Z X Z p c 3 R h I E z D r W R l c i B k Z S D D g X J l Y S B J b m Z v c m 3 D o X R p Y 2 E g Y 2 9 w e S w z M H 0 m c X V v d D s s J n F 1 b 3 Q 7 U 2 V j d G l v b j E v U m V w b 3 J 0 Z S B D b 2 5 z b 2 x p Z G F j a c O z b i A y M D I y I C 0 g Q 2 9 w e S 9 D a G F u Z 2 V k I F R 5 c G U u e 0 V z d G F k b y B F b n R y Z X Z p c 3 R h I E z D r W R l c i D D g X J l Y S B J b m Z v c m 3 D o X R p Y 2 E s M z J 9 J n F 1 b 3 Q 7 L C Z x d W 9 0 O 1 N l Y 3 R p b 2 4 x L 1 J l c G 9 y d G U g Q 2 9 u c 2 9 s a W R h Y 2 n D s 2 4 g M j A y M i A t I E N v c H k v Q 2 h h b m d l Z C B U e X B l L n t P Y n N l c n Z h Y 2 n D s 2 4 g Z G U g Q X V s Y S w z M 3 0 m c X V v d D s s J n F 1 b 3 Q 7 U 2 V j d G l v b j E v U m V w b 3 J 0 Z S B D b 2 5 z b 2 x p Z G F j a c O z b i A y M D I y I C 0 g Q 2 9 w e S 9 D a G F u Z 2 V k I F R 5 c G U u e 0 V z d G F k b y B P Y n M g Q X V s Y S w z N H 0 m c X V v d D s s J n F 1 b 3 Q 7 U 2 V j d G l v b j E v U m V w b 3 J 0 Z S B D b 2 5 z b 2 x p Z G F j a c O z b i A y M D I y I C 0 g Q 2 9 w e S 9 D a G F u Z 2 V k I F R 5 c G U u e 1 J l Y 2 9 s Z W N j a c O z b i B E b 2 N 1 b W V u d G F s L D M 1 f S Z x d W 9 0 O y w m c X V v d D t T Z W N 0 a W 9 u M S 9 S Z X B v c n R l I E N v b n N v b G l k Y W N p w 7 N u I D I w M j I g L S B D b 3 B 5 L 0 N o Y W 5 n Z W Q g V H l w Z S 5 7 R X N 0 Y W R v I F J l Y 2 9 s Z W N j a c O z b i B E b 2 N 1 b W V u d G F s L D M 2 f S Z x d W 9 0 O y w m c X V v d D t T Z W N 0 a W 9 u M S 9 S Z X B v c n R l I E N v b n N v b G l k Y W N p w 7 N u I D I w M j I g L S B D b 3 B 5 L 0 N o Y W 5 n Z W Q g V H l w Z S 5 7 R X N 0 Y W R v I E l u Z m 9 y b W U g R m l u Y W w g R T I 3 L D M 3 f S Z x d W 9 0 O y w m c X V v d D t T Z W N 0 a W 9 u M S 9 S Z X B v c n R l I E N v b n N v b G l k Y W N p w 7 N u I D I w M j I g L S B D b 3 B 5 L 0 N o Y W 5 n Z W Q g V H l w Z S 5 7 T G F z d C B N b 2 R p Z m l l Z C B C e S w z O H 0 m c X V v d D s s J n F 1 b 3 Q 7 U 2 V j d G l v b j E v U m V w b 3 J 0 Z S B D b 2 5 z b 2 x p Z G F j a c O z b i A y M D I y I C 0 g Q 2 9 w e S 9 D a G F u Z 2 V k I F R 5 c G U u e 0 x h c 3 Q g T W 9 k a W Z p Z W Q s M z l 9 J n F 1 b 3 Q 7 L C Z x d W 9 0 O 1 N l Y 3 R p b 2 4 x L 1 J l c G 9 y d G U g Q 2 9 u c 2 9 s a W R h Y 2 n D s 2 4 g M j A y M i A t I E N v c H k v Q 2 h h b m d l Z C B U e X B l L n t F b m x h Y 2 U g R H J p d m U g R X Z p Z G V u Y 2 l h c y B N S S w 0 M H 0 m c X V v d D s s J n F 1 b 3 Q 7 U 2 V j d G l v b j E v U m V w b 3 J 0 Z S B D b 2 5 z b 2 x p Z G F j a c O z b i A y M D I y I C 0 g Q 2 9 w e S 9 D a G F u Z 2 V k I F R 5 c G U u e z Q u I E F j d G E g Z G U g V m l z a X R h I D E s N D F 9 J n F 1 b 3 Q 7 L C Z x d W 9 0 O 1 N l Y 3 R p b 2 4 x L 1 J l c G 9 y d G U g Q 2 9 u c 2 9 s a W R h Y 2 n D s 2 4 g M j A y M i A t I E N v c H k v Q 2 h h b m d l Z C B U e X B l L n t W b y B D b 2 9 y L i A 0 L i B B Y 3 R h I F Z p c 2 l 0 Y S A x L D Q y f S Z x d W 9 0 O y w m c X V v d D t T Z W N 0 a W 9 u M S 9 S Z X B v c n R l I E N v b n N v b G l k Y W N p w 7 N u I D I w M j I g L S B D b 3 B 5 L 0 N o Y W 5 n Z W Q g V H l w Z S 5 7 N C 4 x I F J l Z 2 l z d H J v I E Z v d G 9 n c s O h Z m l j b y w 0 M 3 0 m c X V v d D s s J n F 1 b 3 Q 7 U 2 V j d G l v b j E v U m V w b 3 J 0 Z S B D b 2 5 z b 2 x p Z G F j a c O z b i A y M D I y I C 0 g Q 2 9 w e S 9 D a G F u Z 2 V k I F R 5 c G U u e 1 Z v I E N v b 3 I u I D Q u M S B S Z W d p c 3 R y b y B G b 3 R v L D Q 0 f S Z x d W 9 0 O y w m c X V v d D t T Z W N 0 a W 9 u M S 9 S Z X B v c n R l I E N v b n N v b G l k Y W N p w 7 N u I D I w M j I g L S B D b 3 B 5 L 0 N o Y W 5 n Z W Q g V H l w Z S 5 7 N S 4 g R W 5 0 c m V 2 a X N 0 Y S B M w 6 1 k Z X I s N D V 9 J n F 1 b 3 Q 7 L C Z x d W 9 0 O 1 N l Y 3 R p b 2 4 x L 1 J l c G 9 y d G U g Q 2 9 u c 2 9 s a W R h Y 2 n D s 2 4 g M j A y M i A t I E N v c H k v Q 2 h h b m d l Z C B U e X B l L n t W b y B D b 2 9 y L i A 1 I E V u d H J l d m l z d G E s N D Z 9 J n F 1 b 3 Q 7 L C Z x d W 9 0 O 1 N l Y 3 R p b 2 4 x L 1 J l c G 9 y d G U g Q 2 9 u c 2 9 s a W R h Y 2 n D s 2 4 g M j A y M i A t I E N v c H k v Q 2 h h b m d l Z C B U e X B l L n s 2 L i B O w r A g Q X B s a W N h Y 2 n D s 2 4 g Q 3 V l c 3 R p b 2 5 h c m l v I E V z d H V k a W F u d G V z L D Q 3 f S Z x d W 9 0 O y w m c X V v d D t T Z W N 0 a W 9 u M S 9 S Z X B v c n R l I E N v b n N v b G l k Y W N p w 7 N u I D I w M j I g L S B D b 3 B 5 L 0 N o Y W 5 n Z W Q g V H l w Z S 5 7 V m 8 g Q 2 9 v c i 4 g N i B O w r A g Q X B s a W N h Y 2 n D s 2 4 s N D h 9 J n F 1 b 3 Q 7 L C Z x d W 9 0 O 1 N l Y 3 R p b 2 4 x L 1 J l c G 9 y d G U g Q 2 9 u c 2 9 s a W R h Y 2 n D s 2 4 g M j A y M i A t I E N v c H k v Q 2 h h b m d l Z C B U e X B l L n s 4 L i B O w r A g Q X B s a W N h Y 2 n D s 2 4 g Q 3 V l c 3 R p b 2 5 h c m l v I E R v Y 2 V u d G V z L D Q 5 f S Z x d W 9 0 O y w m c X V v d D t T Z W N 0 a W 9 u M S 9 S Z X B v c n R l I E N v b n N v b G l k Y W N p w 7 N u I D I w M j I g L S B D b 3 B 5 L 0 N o Y W 5 n Z W Q g V H l w Z S 5 7 V m 8 g Q 2 9 v c i 4 g O C B O w r A g Q X B s a W N h Y 2 n D s 2 4 s N T B 9 J n F 1 b 3 Q 7 L C Z x d W 9 0 O 1 N l Y 3 R p b 2 4 x L 1 J l c G 9 y d G U g Q 2 9 u c 2 9 s a W R h Y 2 n D s 2 4 g M j A y M i A t I E N v c H k v Q 2 h h b m d l Z C B U e X B l L n s x M S 4 g Q X B s a W N h Y 2 n D s 2 4 g Q 3 V l c 3 R p b 2 5 h c m l v I E R p c m V j d G l 2 b 3 M s N T F 9 J n F 1 b 3 Q 7 L C Z x d W 9 0 O 1 N l Y 3 R p b 2 4 x L 1 J l c G 9 y d G U g Q 2 9 u c 2 9 s a W R h Y 2 n D s 2 4 g M j A y M i A t I E N v c H k v Q 2 h h b m d l Z C B U e X B l L n t W b y B D b 2 9 y L i A x M S B B c G x p Y 2 F j a c O z b i w 1 M n 0 m c X V v d D s s J n F 1 b 3 Q 7 U 2 V j d G l v b j E v U m V w b 3 J 0 Z S B D b 2 5 z b 2 x p Z G F j a c O z b i A y M D I y I C 0 g Q 2 9 w e S 9 D a G F u Z 2 V k I F R 5 c G U u e 1 J l Z 2 l z d H J v I F B s Y W 4 g Z G U g w 4 F y Z W E s N T N 9 J n F 1 b 3 Q 7 L C Z x d W 9 0 O 1 N l Y 3 R p b 2 4 x L 1 J l c G 9 y d G U g Q 2 9 u c 2 9 s a W R h Y 2 n D s 2 4 g M j A y M i A t I E N v c H k v Q 2 h h b m d l Z C B U e X B l L n t W b y B D b 2 9 y L i B S Z W d p c 3 R y b y B Q b G F u I G R l I M O B c m V h L D U 0 f S Z x d W 9 0 O y w m c X V v d D t T Z W N 0 a W 9 u M S 9 S Z X B v c n R l I E N v b n N v b G l k Y W N p w 7 N u I D I w M j I g L S B D b 3 B 5 L 0 N o Y W 5 n Z W Q g V H l w Z S 5 7 S W 5 m b 3 J t Z S B G a W 5 h b C B W a X N p d G E g R T I 3 L D U 1 f S Z x d W 9 0 O y w m c X V v d D t T Z W N 0 a W 9 u M S 9 S Z X B v c n R l I E N v b n N v b G l k Y W N p w 7 N u I D I w M j I g L S B D b 3 B 5 L 0 N o Y W 5 n Z W Q g V H l w Z S 5 7 V m 8 g Q 2 9 v c i 4 g S W 5 m b 3 J t Z S B F M j c s N T Z 9 J n F 1 b 3 Q 7 L C Z x d W 9 0 O 1 N l Y 3 R p b 2 4 x L 1 J l c G 9 y d G U g Q 2 9 u c 2 9 s a W R h Y 2 n D s 2 4 g M j A y M i A t I E N v c H k v Q 2 h h b m d l Z C B U e X B l L n t P Y n N l c n Z h Y 2 l v b m V z I E N v b 3 J k L i w 1 N 3 0 m c X V v d D s s J n F 1 b 3 Q 7 U 2 V j d G l v b j E v U m V w b 3 J 0 Z S B D b 2 5 z b 2 x p Z G F j a c O z b i A y M D I y I C 0 g Q 2 9 w e S 9 D a G F u Z 2 V k I F R 5 c G U u e 0 N o Z W N r I E 1 l b n R v c m V z L D U 4 f S Z x d W 9 0 O y w m c X V v d D t T Z W N 0 a W 9 u M S 9 S Z X B v c n R l I E N v b n N v b G l k Y W N p w 7 N u I D I w M j I g L S B D b 3 B 5 L 0 N o Y W 5 n Z W Q g V H l w Z S 5 7 R m V j a G E g Q 2 h l Y 2 s g T W V u d G 9 y L D U 5 f S Z x d W 9 0 O y w m c X V v d D t T Z W N 0 a W 9 u M S 9 S Z X B v c n R l I E N v b n N v b G l k Y W N p w 7 N u I D I w M j I g L S B D b 3 B 5 L 0 N o Y W 5 n Z W Q g V H l w Z S 5 7 Q 2 h l Y 2 s g Q 2 9 v c m Q s N j B 9 J n F 1 b 3 Q 7 L C Z x d W 9 0 O 1 N l Y 3 R p b 2 4 x L 1 J l c G 9 y d G U g Q 2 9 u c 2 9 s a W R h Y 2 n D s 2 4 g M j A y M i A t I E N v c H k v Q 2 h h b m d l Z C B U e X B l L n t G Z W N o Y S B D a G V j a y B j b 2 9 y L D Y x f S Z x d W 9 0 O 1 0 s J n F 1 b 3 Q 7 U m V s Y X R p b 2 5 z a G l w S W 5 m b y Z x d W 9 0 O z p b X X 0 i I C 8 + P E V u d H J 5 I F R 5 c G U 9 I k F k Z G V k V G 9 E Y X R h T W 9 k Z W w i I F Z h b H V l P S J s M C I g L z 4 8 R W 5 0 c n k g V H l w Z T 0 i T G 9 h Z G V k V G 9 B b m F s e X N p c 1 N l c n Z p Y 2 V z I i B W Y W x 1 Z T 0 i b D A i I C 8 + P E V u d H J 5 I F R 5 c G U 9 I k x v Y W R U b 1 J l c G 9 y d E R p c 2 F i b G V k I i B W Y W x 1 Z T 0 i b D E i I C 8 + P E V u d H J 5 I F R 5 c G U 9 I l F 1 Z X J 5 R 3 J v d X B J R C I g V m F s d W U 9 I n M x Y 2 J m O W N j N S 0 y N T l j L T Q w N z U t O T B l M y 1 i Z D g 1 M G U z Y W J j N z Y i I C 8 + P C 9 T d G F i b G V F b n R y a W V z P j w v S X R l b T 4 8 S X R l b T 4 8 S X R l b U x v Y 2 F 0 a W 9 u P j x J d G V t V H l w Z T 5 G b 3 J t d W x h P C 9 J d G V t V H l w Z T 4 8 S X R l b V B h d G g + U 2 V j d G l v b j E v U 2 F t c G x l J T I w R m l s Z S U y M C g x M C k v U 2 9 1 c m N l P C 9 J d G V t U G F 0 a D 4 8 L 0 l 0 Z W 1 M b 2 N h d G l v b j 4 8 U 3 R h Y m x l R W 5 0 c m l l c y A v P j w v S X R l b T 4 8 S X R l b T 4 8 S X R l b U x v Y 2 F 0 a W 9 u P j x J d G V t V H l w Z T 5 G b 3 J t d W x h P C 9 J d G V t V H l w Z T 4 8 S X R l b V B h d G g + U 2 V j d G l v b j E v U 2 F t c G x l J T I w R m l s Z S U y M C g x M C k v R m l s d G V y Z W Q l M j B S b 3 d z P C 9 J d G V t U G F 0 a D 4 8 L 0 l 0 Z W 1 M b 2 N h d G l v b j 4 8 U 3 R h Y m x l R W 5 0 c m l l c y A v P j w v S X R l b T 4 8 S X R l b T 4 8 S X R l b U x v Y 2 F 0 a W 9 u P j x J d G V t V H l w Z T 5 G b 3 J t d W x h P C 9 J d G V t V H l w Z T 4 8 S X R l b V B h d G g + U 2 V j d G l v b j E v U 2 F t c G x l J T I w R m l s Z S U y M C g x M C k v T m F 2 a W d h d G l v b j E 8 L 0 l 0 Z W 1 Q Y X R o P j w v S X R l b U x v Y 2 F 0 a W 9 u P j x T d G F i b G V F b n R y a W V z I C 8 + P C 9 J d G V t P j x J d G V t P j x J d G V t T G 9 j Y X R p b 2 4 + P E l 0 Z W 1 U e X B l P k Z v c m 1 1 b G E 8 L 0 l 0 Z W 1 U e X B l P j x J d G V t U G F 0 a D 5 T Z W N 0 a W 9 u M S 9 U c m F u c 2 Z v c m 0 l M j B T Y W 1 w b G U l M j B G a W x l J T I w K D E w K T w v S X R l b V B h d G g + P C 9 J d G V t T G 9 j Y X R p b 2 4 + P F N 0 Y W J s Z U V u d H J p Z X M + P E V u d H J 5 I F R 5 c G U 9 I k l z U H J p d m F 0 Z S I g V m F s d W U 9 I m w w I i A v P j x F b n R y e S B U e X B l P S J M b 2 F k V G 9 S Z X B v c n R E a X N h Y m x l Z C I g V m F s d W U 9 I m w x I i A v P j x F b n R y e S B U e X B l P S J R d W V y e U d y b 3 V w S U Q i I F Z h b H V l P S J z N m Y 0 Y j Q 2 Z T Y t Z G R i O C 0 0 Z m U 3 L W E w Y j k t O D c 0 M j B j O D k 0 Z j c 1 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G a W x s Z W R D b 2 1 w b G V 0 Z V J l c 3 V s d F R v V 2 9 y a 3 N o Z W V 0 I i B W Y W x 1 Z T 0 i b D A i I C 8 + P E V u d H J 5 I F R 5 c G U 9 I k F k Z G V k V G 9 E Y X R h T W 9 k Z W w i I F Z h b H V l P S J s M C I g L z 4 8 R W 5 0 c n k g V H l w Z T 0 i R m l s b E V y c m 9 y Q 2 9 k Z S I g V m F s d W U 9 I n N V b m t u b 3 d u I i A v P j x F b n R y e S B U e X B l P S J G a W x s T G F z d F V w Z G F 0 Z W Q i I F Z h b H V l P S J k M j A y M i 0 w N C 0 y O V Q y M j o y N T o 0 M S 4 4 M z E 0 M T U 4 W i I g L z 4 8 R W 5 0 c n k g V H l w Z T 0 i R m l s b F N 0 Y X R 1 c y I g V m F s d W U 9 I n N D b 2 1 w b G V 0 Z S I g L z 4 8 R W 5 0 c n k g V H l w Z T 0 i Q n V m Z m V y T m V 4 d F J l Z n J l c 2 g i I F Z h b H V l P S J s M S I g L z 4 8 L 1 N 0 Y W J s Z U V u d H J p Z X M + P C 9 J d G V t P j x J d G V t P j x J d G V t T G 9 j Y X R p b 2 4 + P E l 0 Z W 1 U e X B l P k Z v c m 1 1 b G E 8 L 0 l 0 Z W 1 U e X B l P j x J d G V t U G F 0 a D 5 T Z W N 0 a W 9 u M S 9 U c m F u c 2 Z v c m 0 l M j B T Y W 1 w b G U l M j B G a W x l J T I w K D E w K S 9 T b 3 V y Y 2 U 8 L 0 l 0 Z W 1 Q Y X R o P j w v S X R l b U x v Y 2 F 0 a W 9 u P j x T d G F i b G V F b n R y a W V z I C 8 + P C 9 J d G V t P j x J d G V t P j x J d G V t T G 9 j Y X R p b 2 4 + P E l 0 Z W 1 U e X B l P k Z v c m 1 1 b G E 8 L 0 l 0 Z W 1 U e X B l P j x J d G V t U G F 0 a D 5 T Z W N 0 a W 9 u M S 9 U c m F u c 2 Z v c m 0 l M j B T Y W 1 w b G U l M j B G a W x l J T I w K D E w K S 9 I b 2 p h M V 9 T a G V l d D w v S X R l b V B h d G g + P C 9 J d G V t T G 9 j Y X R p b 2 4 + P F N 0 Y W J s Z U V u d H J p Z X M g L z 4 8 L 0 l 0 Z W 0 + P E l 0 Z W 0 + P E l 0 Z W 1 M b 2 N h d G l v b j 4 8 S X R l b V R 5 c G U + R m 9 y b X V s Y T w v S X R l b V R 5 c G U + P E l 0 Z W 1 Q Y X R o P l N l Y 3 R p b 2 4 x L 1 R y Y W 5 z Z m 9 y b S U y M F N h b X B s Z S U y M E Z p b G U l M j A o M T A p L 1 B y b 2 1 v d G V k J T I w S G V h Z G V y c z w v S X R l b V B h d G g + P C 9 J d G V t T G 9 j Y X R p b 2 4 + P F N 0 Y W J s Z U V u d H J p Z X M g L z 4 8 L 0 l 0 Z W 0 + P E l 0 Z W 0 + P E l 0 Z W 1 M b 2 N h d G l v b j 4 8 S X R l b V R 5 c G U + R m 9 y b X V s Y T w v S X R l b V R 5 c G U + P E l 0 Z W 1 Q Y X R o P l N l Y 3 R p b 2 4 x L 1 R y Y W 5 z Z m 9 y b S U y M E Z p b G U l M j A o M T A p P C 9 J d G V t U G F 0 a D 4 8 L 0 l 0 Z W 1 M b 2 N h d G l v b j 4 8 U 3 R h Y m x l R W 5 0 c m l l c z 4 8 R W 5 0 c n k g V H l w Z T 0 i T G 9 h Z F R v U m V w b 3 J 0 R G l z Y W J s Z W Q i I F Z h b H V l P S J s M S I g L z 4 8 R W 5 0 c n k g V H l w Z T 0 i U X V l c n l H c m 9 1 c E l E I i B W Y W x 1 Z T 0 i c z F j Y m Y 5 Y 2 M 1 L T I 1 O W M t N D A 3 N S 0 5 M G U z L W J k O D U w Z T N h Y m M 3 N 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0 L T I 5 V D I y O j I 1 O j Q x L j g 0 M z k x N D l a I i A v P j x F b n R y e S B U e X B l P S J G a W x s U 3 R h d H V z I i B W Y W x 1 Z T 0 i c 0 N v b X B s Z X R l I i A v P j w v U 3 R h Y m x l R W 5 0 c m l l c z 4 8 L 0 l 0 Z W 0 + P E l 0 Z W 0 + P E l 0 Z W 1 M b 2 N h d G l v b j 4 8 S X R l b V R 5 c G U + R m 9 y b X V s Y T w v S X R l b V R 5 c G U + P E l 0 Z W 1 Q Y X R o P l N l Y 3 R p b 2 4 x L 1 R y Y W 5 z Z m 9 y b S U y M E Z p b G U l M j A o M T A p L 1 N v d X J j Z T w v S X R l b V B h d G g + P C 9 J d G V t T G 9 j Y X R p b 2 4 + P F N 0 Y W J s Z U V u d H J p Z X M g L z 4 8 L 0 l 0 Z W 0 + P E l 0 Z W 0 + P E l 0 Z W 1 M b 2 N h d G l v b j 4 8 S X R l b V R 5 c G U + R m 9 y b X V s Y T w v S X R l b V R 5 c G U + P E l 0 Z W 1 Q Y X R o P l N l Y 3 R p b 2 4 x L 1 J l c G 9 y d G U l M j B D b 2 5 z b 2 x p Z G F j a S V D M y V C M 2 4 l M j A y M D I y J T I w L S U y M E N v c H k v R m l s d G V y Z W Q l M j B I a W R k Z W 4 l M j B G a W x l c z E 8 L 0 l 0 Z W 1 Q Y X R o P j w v S X R l b U x v Y 2 F 0 a W 9 u P j x T d G F i b G V F b n R y a W V z I C 8 + P C 9 J d G V t P j x J d G V t P j x J d G V t T G 9 j Y X R p b 2 4 + P E l 0 Z W 1 U e X B l P k Z v c m 1 1 b G E 8 L 0 l 0 Z W 1 U e X B l P j x J d G V t U G F 0 a D 5 T Z W N 0 a W 9 u M S 9 S Z X B v c n R l J T I w Q 2 9 u c 2 9 s a W R h Y 2 k l Q z M l Q j N u J T I w M j A y M i U y M C 0 l M j B D b 3 B 5 L 0 l u d m 9 r Z S U y M E N 1 c 3 R v b S U y M E Z 1 b m N 0 a W 9 u M T w v S X R l b V B h d G g + P C 9 J d G V t T G 9 j Y X R p b 2 4 + P F N 0 Y W J s Z U V u d H J p Z X M g L z 4 8 L 0 l 0 Z W 0 + P E l 0 Z W 0 + P E l 0 Z W 1 M b 2 N h d G l v b j 4 8 S X R l b V R 5 c G U + R m 9 y b X V s Y T w v S X R l b V R 5 c G U + P E l 0 Z W 1 Q Y X R o P l N l Y 3 R p b 2 4 x L 1 J l c G 9 y d G U l M j B D b 2 5 z b 2 x p Z G F j a S V D M y V C M 2 4 l M j A y M D I y J T I w L S U y M E N v c H k v U m V u Y W 1 l Z C U y M E N v b H V t b n M x P C 9 J d G V t U G F 0 a D 4 8 L 0 l 0 Z W 1 M b 2 N h d G l v b j 4 8 U 3 R h Y m x l R W 5 0 c m l l c y A v P j w v S X R l b T 4 8 S X R l b T 4 8 S X R l b U x v Y 2 F 0 a W 9 u P j x J d G V t V H l w Z T 5 G b 3 J t d W x h P C 9 J d G V t V H l w Z T 4 8 S X R l b V B h d G g + U 2 V j d G l v b j E v U m V w b 3 J 0 Z S U y M E N v b n N v b G l k Y W N p J U M z J U I z b i U y M D I w M j I l M j A t J T I w Q 2 9 w e S 9 S Z W 1 v d m V k J T I w T 3 R o Z X I l M j B D b 2 x 1 b W 5 z M T w v S X R l b V B h d G g + P C 9 J d G V t T G 9 j Y X R p b 2 4 + P F N 0 Y W J s Z U V u d H J p Z X M g L z 4 8 L 0 l 0 Z W 0 + P E l 0 Z W 0 + P E l 0 Z W 1 M b 2 N h d G l v b j 4 8 S X R l b V R 5 c G U + R m 9 y b X V s Y T w v S X R l b V R 5 c G U + P E l 0 Z W 1 Q Y X R o P l N l Y 3 R p b 2 4 x L 1 J l c G 9 y d G U l M j B D b 2 5 z b 2 x p Z G F j a S V D M y V C M 2 4 l M j A y M D I y J T I w L S U y M E N v c H k v R X h w Y W 5 k Z W Q l M j B U Y W J s Z S U y M E N v b H V t b j E 8 L 0 l 0 Z W 1 Q Y X R o P j w v S X R l b U x v Y 2 F 0 a W 9 u P j x T d G F i b G V F b n R y a W V z I C 8 + P C 9 J d G V t P j x J d G V t P j x J d G V t T G 9 j Y X R p b 2 4 + P E l 0 Z W 1 U e X B l P k Z v c m 1 1 b G E 8 L 0 l 0 Z W 1 U e X B l P j x J d G V t U G F 0 a D 5 T Z W N 0 a W 9 u M S 9 S Z X B v c n R l J T I w Q 2 9 u c 2 9 s a W R h Y 2 k l Q z M l Q j N u J T I w M j A y M i U y M C 0 l M j B D b 3 B 5 L 0 N o Y W 5 n Z W Q l M j B U e X B l P C 9 J d G V t U G F 0 a D 4 8 L 0 l 0 Z W 1 M b 2 N h d G l v b j 4 8 U 3 R h Y m x l R W 5 0 c m l l c y A v P j w v S X R l b T 4 8 L 0 l 0 Z W 1 z P j w v T G 9 j Y W x Q Y W N r Y W d l T W V 0 Y W R h d G F G a W x l P h Y A A A B Q S w U G A A A A A A A A A A A A A A A A A A A A A A A A 2 g A A A A E A A A D Q j J 3 f A R X R E Y x 6 A M B P w p f r A Q A A A N o z T I G d o b d E r 3 E w B F v Y 6 6 8 A A A A A A g A A A A A A A 2 Y A A M A A A A A Q A A A A 4 E O v S a B P 1 7 r d p Y B 9 L + 5 A 2 g A A A A A E g A A A o A A A A B A A A A A P N Z f E j K w X f 4 M K 0 U 6 j r R 5 2 U A A A A F w q v F Z B j 3 L 9 I I Y p w 9 G h W d 5 9 Q O 5 9 6 / v e U Q M D W 8 d P M y d B T C o w Z C l A X w b 3 H P h 4 n s G 5 X P 4 C i S c J l Z / o U J K M f K B m N 6 Z W W z j R m t W 2 h H 1 X Z i d Q C 1 N 8 F A A A A L F L i u Z Q G 4 9 2 e X q r S 9 3 V a m v X G i i V < / D a t a M a s h u p > 
</file>

<file path=customXml/itemProps1.xml><?xml version="1.0" encoding="utf-8"?>
<ds:datastoreItem xmlns:ds="http://schemas.openxmlformats.org/officeDocument/2006/customXml" ds:itemID="{21F34C3A-2842-4A85-8C97-7AE241611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Reporte</vt:lpstr>
      <vt:lpstr>Dashboard</vt:lpstr>
      <vt:lpstr>Tablas Dinámicas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Monclou, David (Education &amp; Society)</dc:creator>
  <cp:lastModifiedBy>Mariana Arboleda Florez</cp:lastModifiedBy>
  <dcterms:created xsi:type="dcterms:W3CDTF">2022-03-11T15:39:41Z</dcterms:created>
  <dcterms:modified xsi:type="dcterms:W3CDTF">2022-06-24T05:58:45Z</dcterms:modified>
</cp:coreProperties>
</file>