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CF16B294-8A18-484C-A814-5E8E56F9E1D8}" xr6:coauthVersionLast="47" xr6:coauthVersionMax="47" xr10:uidLastSave="{00000000-0000-0000-0000-000000000000}"/>
  <bookViews>
    <workbookView xWindow="-120" yWindow="-120" windowWidth="20730" windowHeight="11160" xr2:uid="{D55F1D05-96A7-4ACE-AEDA-6443F598D78B}"/>
  </bookViews>
  <sheets>
    <sheet name="Release plan 0" sheetId="2" r:id="rId1"/>
    <sheet name="Product Backlog 0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E31" i="2"/>
  <c r="B24" i="2"/>
  <c r="B25" i="2" s="1"/>
  <c r="K23" i="2"/>
  <c r="K22" i="2"/>
  <c r="C22" i="2"/>
  <c r="K21" i="2"/>
  <c r="C21" i="2"/>
  <c r="K20" i="2"/>
  <c r="C20" i="2"/>
  <c r="K19" i="2"/>
  <c r="C19" i="2"/>
  <c r="K18" i="2"/>
  <c r="C18" i="2"/>
  <c r="K17" i="2"/>
  <c r="C17" i="2"/>
  <c r="K16" i="2"/>
  <c r="E10" i="2"/>
  <c r="C10" i="2"/>
  <c r="D10" i="2" s="1"/>
  <c r="B10" i="2"/>
  <c r="E9" i="2"/>
  <c r="C9" i="2"/>
  <c r="D9" i="2" s="1"/>
  <c r="B9" i="2"/>
  <c r="E8" i="2"/>
  <c r="C8" i="2"/>
  <c r="D8" i="2" s="1"/>
  <c r="B8" i="2"/>
  <c r="E7" i="2"/>
  <c r="C7" i="2"/>
  <c r="D7" i="2" s="1"/>
  <c r="B7" i="2"/>
  <c r="C6" i="2"/>
  <c r="B6" i="2"/>
  <c r="D6" i="2" s="1"/>
  <c r="F5" i="2"/>
  <c r="E5" i="2"/>
  <c r="C5" i="2"/>
  <c r="F4" i="2"/>
  <c r="E4" i="2"/>
  <c r="C4" i="2"/>
  <c r="B4" i="2"/>
  <c r="J5" i="2" l="1"/>
  <c r="J4" i="2"/>
  <c r="B26" i="2"/>
  <c r="D25" i="2"/>
  <c r="D24" i="2"/>
  <c r="B27" i="2" l="1"/>
  <c r="D26" i="2"/>
  <c r="B28" i="2" l="1"/>
  <c r="D27" i="2"/>
  <c r="B29" i="2" l="1"/>
  <c r="A28" i="2"/>
  <c r="E27" i="2" s="1"/>
  <c r="D28" i="2"/>
  <c r="B30" i="2" l="1"/>
  <c r="A29" i="2"/>
  <c r="E28" i="2" s="1"/>
  <c r="D29" i="2"/>
  <c r="B31" i="2" l="1"/>
  <c r="A30" i="2"/>
  <c r="E29" i="2" s="1"/>
  <c r="D30" i="2"/>
  <c r="A31" i="2" l="1"/>
  <c r="E30" i="2" s="1"/>
  <c r="E32" i="2" s="1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EE914155-3277-4603-8E23-BE76779F7DB5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F6F57D0F-952F-4E3A-8180-8FC81895E09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67209CF8-A255-49D1-AEFB-944DEC2A393F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E9675457-FAB6-4FE9-BBF7-8081A5410264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2AAB6F96-2E5A-4C72-A4F0-12E45B61590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<sst xmlns="http://schemas.openxmlformats.org/spreadsheetml/2006/main" count="102" uniqueCount="59">
  <si>
    <t>Product Backlog</t>
  </si>
  <si>
    <t xml:space="preserve"> </t>
  </si>
  <si>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</si>
  <si>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</si>
  <si>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</si>
  <si>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</si>
  <si>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</si>
  <si>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</si>
  <si>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</si>
  <si>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</si>
  <si>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</si>
  <si>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Organización de roles</t>
  </si>
  <si>
    <t>Done</t>
  </si>
  <si>
    <t>Organización</t>
  </si>
  <si>
    <t xml:space="preserve">Asignacion de roles </t>
  </si>
  <si>
    <t>Hubo contratiempos debido a que dos compañeros abandonaron</t>
  </si>
  <si>
    <t>Creacion de DevOps</t>
  </si>
  <si>
    <t>Documentacion</t>
  </si>
  <si>
    <t>Creacion de DevOps para organización de tareas</t>
  </si>
  <si>
    <t>Sin Impacto</t>
  </si>
  <si>
    <t>Creacion del repositorio GitHub</t>
  </si>
  <si>
    <t xml:space="preserve">Creacion de repositorio para guardas los datos </t>
  </si>
  <si>
    <t>Creacion casos UML</t>
  </si>
  <si>
    <t>Diagrama UML</t>
  </si>
  <si>
    <t>Se realizoel diagrama UML inicial</t>
  </si>
  <si>
    <t>Creacion Historias de usuario</t>
  </si>
  <si>
    <t>Se creo las historias de usuario para el Spring 1</t>
  </si>
  <si>
    <t>Creacion Documentos de software IEEE</t>
  </si>
  <si>
    <t>Se genero incrementos para la entrega del proyecto</t>
  </si>
  <si>
    <t>Creacion de MockUps</t>
  </si>
  <si>
    <t xml:space="preserve">Interfaz </t>
  </si>
  <si>
    <t>Entregables de Scrum</t>
  </si>
  <si>
    <t>Ongoing</t>
  </si>
  <si>
    <t>Entregables a diaro</t>
  </si>
  <si>
    <t>Increment Plan</t>
  </si>
  <si>
    <t>Incr.</t>
  </si>
  <si>
    <t>Start</t>
  </si>
  <si>
    <t>Days</t>
  </si>
  <si>
    <t>End</t>
  </si>
  <si>
    <t>Estimated Size</t>
  </si>
  <si>
    <t>Real Size</t>
  </si>
  <si>
    <t>Release Date</t>
  </si>
  <si>
    <t>Goal</t>
  </si>
  <si>
    <t>% Esfuerzo vs Estimación</t>
  </si>
  <si>
    <t>Cumplimiento de Sprint 0</t>
  </si>
  <si>
    <t>Unplanned</t>
  </si>
  <si>
    <t>Sprint Plan</t>
  </si>
  <si>
    <t>Increment</t>
  </si>
  <si>
    <t>% Error estimación</t>
  </si>
  <si>
    <t>Released</t>
  </si>
  <si>
    <t>Creacion DevOps</t>
  </si>
  <si>
    <t xml:space="preserve">Creacion del repositorio  </t>
  </si>
  <si>
    <t>Creacion de Casos UML</t>
  </si>
  <si>
    <t>Creacion de Historas de usuarios</t>
  </si>
  <si>
    <t>Entregables SCRUM</t>
  </si>
  <si>
    <t>Creacion del MockUps</t>
  </si>
  <si>
    <t>Unallocated stories</t>
  </si>
  <si>
    <t>Total Size</t>
  </si>
  <si>
    <t>Creacion del adelanto documentacion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</si>
</sst>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;@"/>
    <numFmt numFmtId="165" formatCode="d\.m\.yyyy;@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7" fillId="0" borderId="0" xfId="0" applyFont="1"/>
    <xf numFmtId="164" fontId="4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3" fillId="0" borderId="0" xfId="0" applyFont="1"/>
  </cellXfs>
  <cellStyles count="2">
    <cellStyle name="Normal" xfId="0" builtinId="0"/>
    <cellStyle name="Porcentaje" xfId="1" builtinId="5"/>
  </cellStyles>
  <dxfs count="39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rchivos%20del%20profe%20mintic\MisionTIC2022\Modulo3_Web_MisionTIC2022_Main\Semana_1\00_SCRUM_Artefacts\03_Product_Back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 SP0"/>
    </sheetNames>
    <sheetDataSet>
      <sheetData sheetId="0">
        <row r="4">
          <cell r="A4">
            <v>1</v>
          </cell>
        </row>
        <row r="5">
          <cell r="A5">
            <v>2</v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5579-859D-4D7C-A5E7-E3F96DEB52A6}">
  <dimension ref="A1:K33"/>
  <sheetViews>
    <sheetView tabSelected="1" topLeftCell="B4" workbookViewId="0">
      <selection activeCell="I21" sqref="I21"/>
    </sheetView>
  </sheetViews>
  <sheetFormatPr baseColWidth="10" defaultColWidth="9.140625" defaultRowHeight="15" x14ac:dyDescent="0.25"/>
  <cols>
    <col min="1" max="1" width="7.85546875" customWidth="1"/>
    <col min="2" max="2" width="36.85546875" customWidth="1"/>
    <col min="3" max="3" width="8.28515625" bestFit="1" customWidth="1"/>
    <col min="4" max="4" width="35" customWidth="1"/>
    <col min="5" max="5" width="14.42578125" bestFit="1" customWidth="1"/>
    <col min="6" max="6" width="10.7109375" customWidth="1"/>
    <col min="7" max="7" width="9.7109375" bestFit="1" customWidth="1"/>
    <col min="8" max="8" width="13" style="18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6" t="s">
        <v>34</v>
      </c>
      <c r="B1" s="17"/>
    </row>
    <row r="3" spans="1:11" s="21" customFormat="1" ht="26.25" x14ac:dyDescent="0.25">
      <c r="A3" s="19" t="s">
        <v>35</v>
      </c>
      <c r="B3" s="19" t="s">
        <v>36</v>
      </c>
      <c r="C3" s="19" t="s">
        <v>37</v>
      </c>
      <c r="D3" s="19" t="s">
        <v>38</v>
      </c>
      <c r="E3" s="19" t="s">
        <v>39</v>
      </c>
      <c r="F3" s="19" t="s">
        <v>40</v>
      </c>
      <c r="G3" s="20" t="s">
        <v>4</v>
      </c>
      <c r="H3" s="19" t="s">
        <v>41</v>
      </c>
      <c r="I3" s="20" t="s">
        <v>42</v>
      </c>
      <c r="J3" s="20" t="s">
        <v>43</v>
      </c>
    </row>
    <row r="4" spans="1:11" x14ac:dyDescent="0.25">
      <c r="A4" s="11">
        <v>1</v>
      </c>
      <c r="B4" s="22">
        <f>IF(OR(B16="",A4=""),"",B16)</f>
        <v>44436</v>
      </c>
      <c r="C4" s="11">
        <f t="shared" ref="C4:C10" si="0">IF(A4="","",SUMIF(J$16:J$31,A4,C$16:C$31))</f>
        <v>13</v>
      </c>
      <c r="D4" s="22">
        <v>44450</v>
      </c>
      <c r="E4" s="11">
        <f ca="1">IF(A4="","",SUMIF(J$16:J$31,'[1]Release Plan'!A4,E$16:E$30))</f>
        <v>34.299999999999997</v>
      </c>
      <c r="F4" s="11">
        <f ca="1">IF(A4="","",SUMIF(J$16:J$31,'[1]Release Plan'!A4,F$16:F$30))</f>
        <v>42</v>
      </c>
      <c r="G4" s="23" t="s">
        <v>32</v>
      </c>
      <c r="H4" s="24"/>
      <c r="I4" s="25" t="s">
        <v>44</v>
      </c>
      <c r="J4" s="26">
        <f ca="1">(F4/E4)</f>
        <v>1.2244897959183674</v>
      </c>
    </row>
    <row r="5" spans="1:11" x14ac:dyDescent="0.25">
      <c r="A5" s="11">
        <v>2</v>
      </c>
      <c r="B5" s="22">
        <v>44450</v>
      </c>
      <c r="C5" s="11">
        <f t="shared" si="0"/>
        <v>0</v>
      </c>
      <c r="D5" s="22"/>
      <c r="E5" s="11">
        <f ca="1">IF(A5="","",SUMIF(J$16:J$31,'[1]Release Plan'!A5,E$16:E$30))</f>
        <v>0</v>
      </c>
      <c r="F5" s="11">
        <f ca="1">IF(A5="","",SUMIF(J$16:J$31,'[1]Release Plan'!A5,F$16:F$30))</f>
        <v>0</v>
      </c>
      <c r="G5" s="23" t="s">
        <v>45</v>
      </c>
      <c r="H5" s="24"/>
      <c r="I5" s="25"/>
      <c r="J5" s="26" t="e">
        <f ca="1">(F5/E5)</f>
        <v>#DIV/0!</v>
      </c>
    </row>
    <row r="6" spans="1:11" x14ac:dyDescent="0.25">
      <c r="A6" s="11"/>
      <c r="B6" s="22" t="str">
        <f>IF(OR(B19="",A6=""),"",B19)</f>
        <v/>
      </c>
      <c r="C6" s="11" t="str">
        <f t="shared" si="0"/>
        <v/>
      </c>
      <c r="D6" s="22" t="str">
        <f>IF(OR(B6="",C6=""),"",B6+C6-1)</f>
        <v/>
      </c>
      <c r="E6" s="11"/>
      <c r="F6" s="11"/>
      <c r="G6" s="23"/>
      <c r="H6" s="24"/>
      <c r="I6" s="25"/>
      <c r="J6" s="23"/>
    </row>
    <row r="7" spans="1:11" x14ac:dyDescent="0.25">
      <c r="A7" s="27"/>
      <c r="B7" s="22" t="str">
        <f>IF(OR(B20="",A7=""),"",B20)</f>
        <v/>
      </c>
      <c r="C7" s="28" t="str">
        <f t="shared" si="0"/>
        <v/>
      </c>
      <c r="D7" s="22" t="str">
        <f>IF(OR(B7="",C7=""),"",B7+C7-1)</f>
        <v/>
      </c>
      <c r="E7" s="28" t="str">
        <f>IF(A7="","",SUMIF(J$16:J$31,'[1]Release Plan'!A7,E$16:E$30))</f>
        <v/>
      </c>
      <c r="F7" s="28"/>
      <c r="H7" s="29"/>
      <c r="I7" s="30"/>
      <c r="J7" s="31"/>
    </row>
    <row r="8" spans="1:11" x14ac:dyDescent="0.25">
      <c r="A8" s="27"/>
      <c r="B8" s="22" t="str">
        <f>IF(OR(B21="",A8=""),"",B21)</f>
        <v/>
      </c>
      <c r="C8" s="28" t="str">
        <f t="shared" si="0"/>
        <v/>
      </c>
      <c r="D8" s="22" t="str">
        <f>IF(OR(B8="",C8=""),"",B8+C8-1)</f>
        <v/>
      </c>
      <c r="E8" s="28" t="str">
        <f>IF(A8="","",SUMIF(J$16:J$31,'[1]Release Plan'!A8,E$16:E$30))</f>
        <v/>
      </c>
      <c r="F8" s="28"/>
      <c r="H8" s="29"/>
      <c r="I8" s="30"/>
      <c r="J8" s="32"/>
    </row>
    <row r="9" spans="1:11" x14ac:dyDescent="0.25">
      <c r="A9" s="27"/>
      <c r="B9" s="22" t="str">
        <f>IF(OR(B22="",A9=""),"",B22)</f>
        <v/>
      </c>
      <c r="C9" s="28" t="str">
        <f t="shared" si="0"/>
        <v/>
      </c>
      <c r="D9" s="22" t="str">
        <f>IF(OR(B9="",C9=""),"",B9+C9-1)</f>
        <v/>
      </c>
      <c r="E9" s="28" t="str">
        <f>IF(A9="","",SUMIF(J$16:J$31,'[1]Release Plan'!A9,E$16:E$30))</f>
        <v/>
      </c>
      <c r="F9" s="28"/>
      <c r="H9" s="29"/>
      <c r="I9" s="30"/>
      <c r="J9" s="32"/>
    </row>
    <row r="10" spans="1:11" x14ac:dyDescent="0.25">
      <c r="A10" s="33"/>
      <c r="B10" s="22" t="str">
        <f>IF(OR(B23="",A10=""),"",B23)</f>
        <v/>
      </c>
      <c r="C10" s="34" t="str">
        <f t="shared" si="0"/>
        <v/>
      </c>
      <c r="D10" s="22" t="str">
        <f>IF(OR(B10="",C10=""),"",B10+C10-1)</f>
        <v/>
      </c>
      <c r="E10" s="34" t="str">
        <f>IF(A10="","",SUMIF(J$16:J$31,'[1]Release Plan'!A10,E$16:E$30))</f>
        <v/>
      </c>
      <c r="F10" s="34"/>
      <c r="G10" s="35"/>
      <c r="H10" s="36"/>
      <c r="I10" s="37"/>
      <c r="J10" s="38"/>
    </row>
    <row r="11" spans="1:11" x14ac:dyDescent="0.25">
      <c r="A11" s="39"/>
    </row>
    <row r="13" spans="1:11" ht="18" x14ac:dyDescent="0.25">
      <c r="A13" s="16" t="s">
        <v>46</v>
      </c>
    </row>
    <row r="15" spans="1:11" s="21" customFormat="1" ht="26.25" x14ac:dyDescent="0.25">
      <c r="A15" s="19" t="s">
        <v>6</v>
      </c>
      <c r="B15" s="19" t="s">
        <v>36</v>
      </c>
      <c r="C15" s="19" t="s">
        <v>37</v>
      </c>
      <c r="D15" s="19" t="s">
        <v>38</v>
      </c>
      <c r="E15" s="19" t="s">
        <v>39</v>
      </c>
      <c r="F15" s="19" t="s">
        <v>40</v>
      </c>
      <c r="G15" s="20" t="s">
        <v>4</v>
      </c>
      <c r="H15" s="19" t="s">
        <v>41</v>
      </c>
      <c r="I15" s="20" t="s">
        <v>42</v>
      </c>
      <c r="J15" s="19" t="s">
        <v>47</v>
      </c>
      <c r="K15" s="20" t="s">
        <v>48</v>
      </c>
    </row>
    <row r="16" spans="1:11" x14ac:dyDescent="0.25">
      <c r="A16" s="11">
        <v>0</v>
      </c>
      <c r="B16" s="40">
        <v>44436</v>
      </c>
      <c r="C16" s="41">
        <v>1</v>
      </c>
      <c r="D16" s="40">
        <v>44436</v>
      </c>
      <c r="E16" s="11">
        <v>1</v>
      </c>
      <c r="F16" s="11">
        <v>1</v>
      </c>
      <c r="G16" s="23" t="s">
        <v>49</v>
      </c>
      <c r="H16" s="42">
        <v>44436</v>
      </c>
      <c r="I16" s="43" t="s">
        <v>11</v>
      </c>
      <c r="J16" s="44">
        <v>1</v>
      </c>
      <c r="K16" s="26">
        <f>(F16/E16)-1</f>
        <v>0</v>
      </c>
    </row>
    <row r="17" spans="1:11" x14ac:dyDescent="0.25">
      <c r="A17" s="11">
        <v>0</v>
      </c>
      <c r="B17" s="40">
        <v>44437</v>
      </c>
      <c r="C17" s="45">
        <f>E17/5.3</f>
        <v>0.90566037735849059</v>
      </c>
      <c r="D17" s="40">
        <v>44437</v>
      </c>
      <c r="E17" s="11">
        <v>4.8</v>
      </c>
      <c r="F17" s="11">
        <v>5</v>
      </c>
      <c r="G17" s="23" t="s">
        <v>49</v>
      </c>
      <c r="H17" s="46">
        <v>44437</v>
      </c>
      <c r="I17" s="43" t="s">
        <v>50</v>
      </c>
      <c r="J17" s="44">
        <v>1</v>
      </c>
      <c r="K17" s="26">
        <f>(F17/E17)-1</f>
        <v>4.1666666666666741E-2</v>
      </c>
    </row>
    <row r="18" spans="1:11" x14ac:dyDescent="0.25">
      <c r="A18" s="11">
        <v>0</v>
      </c>
      <c r="B18" s="40">
        <v>44437</v>
      </c>
      <c r="C18" s="45">
        <f>E18/5.3</f>
        <v>9.4339622641509441E-2</v>
      </c>
      <c r="D18" s="40">
        <v>44437</v>
      </c>
      <c r="E18" s="11">
        <v>0.5</v>
      </c>
      <c r="F18" s="11">
        <v>1</v>
      </c>
      <c r="G18" s="23" t="s">
        <v>49</v>
      </c>
      <c r="H18" s="46">
        <v>44437</v>
      </c>
      <c r="I18" s="43" t="s">
        <v>51</v>
      </c>
      <c r="J18" s="44">
        <v>1</v>
      </c>
      <c r="K18" s="26">
        <f>F18-E18</f>
        <v>0.5</v>
      </c>
    </row>
    <row r="19" spans="1:11" x14ac:dyDescent="0.25">
      <c r="A19" s="11">
        <v>0</v>
      </c>
      <c r="B19" s="40">
        <v>44443</v>
      </c>
      <c r="C19" s="45">
        <f>E19/14</f>
        <v>0.42857142857142855</v>
      </c>
      <c r="D19" s="40">
        <v>44443</v>
      </c>
      <c r="E19" s="11">
        <v>6</v>
      </c>
      <c r="F19" s="11">
        <v>7</v>
      </c>
      <c r="G19" s="23" t="s">
        <v>49</v>
      </c>
      <c r="H19" s="46">
        <v>44443</v>
      </c>
      <c r="I19" s="43" t="s">
        <v>52</v>
      </c>
      <c r="J19" s="44">
        <v>1</v>
      </c>
      <c r="K19" s="26">
        <f>(F19/E19)-1</f>
        <v>0.16666666666666674</v>
      </c>
    </row>
    <row r="20" spans="1:11" x14ac:dyDescent="0.25">
      <c r="A20" s="11">
        <v>0</v>
      </c>
      <c r="B20" s="40">
        <v>44443</v>
      </c>
      <c r="C20" s="45">
        <f>E20/14</f>
        <v>0.5714285714285714</v>
      </c>
      <c r="D20" s="40">
        <v>44443</v>
      </c>
      <c r="E20" s="11">
        <v>8</v>
      </c>
      <c r="F20" s="11">
        <v>8</v>
      </c>
      <c r="G20" s="23" t="s">
        <v>49</v>
      </c>
      <c r="H20" s="46">
        <v>44443</v>
      </c>
      <c r="I20" s="43" t="s">
        <v>53</v>
      </c>
      <c r="J20" s="44">
        <v>1</v>
      </c>
      <c r="K20" s="26">
        <f>(F20/E20)-1</f>
        <v>0</v>
      </c>
    </row>
    <row r="21" spans="1:11" x14ac:dyDescent="0.25">
      <c r="A21" s="11">
        <v>0</v>
      </c>
      <c r="B21" s="40">
        <v>44445</v>
      </c>
      <c r="C21" s="41">
        <f>D21-B21</f>
        <v>4</v>
      </c>
      <c r="D21" s="40">
        <v>44449</v>
      </c>
      <c r="E21" s="11">
        <v>14</v>
      </c>
      <c r="F21" s="11">
        <v>20</v>
      </c>
      <c r="G21" s="23" t="s">
        <v>49</v>
      </c>
      <c r="H21" s="46">
        <v>44449</v>
      </c>
      <c r="I21" s="43" t="s">
        <v>58</v>
      </c>
      <c r="J21" s="44">
        <v>1</v>
      </c>
      <c r="K21" s="26">
        <f>(F21/E21)-1</f>
        <v>0.4285714285714286</v>
      </c>
    </row>
    <row r="22" spans="1:11" x14ac:dyDescent="0.25">
      <c r="A22" s="11">
        <v>0</v>
      </c>
      <c r="B22" s="40">
        <v>44445</v>
      </c>
      <c r="C22" s="41">
        <f>D22-B22</f>
        <v>5</v>
      </c>
      <c r="D22" s="40">
        <v>44450</v>
      </c>
      <c r="E22" s="11"/>
      <c r="F22" s="11"/>
      <c r="G22" s="23" t="s">
        <v>32</v>
      </c>
      <c r="H22" s="46"/>
      <c r="I22" s="43" t="s">
        <v>54</v>
      </c>
      <c r="J22" s="44">
        <v>1</v>
      </c>
      <c r="K22" s="26">
        <f>F22-E22</f>
        <v>0</v>
      </c>
    </row>
    <row r="23" spans="1:11" x14ac:dyDescent="0.25">
      <c r="A23" s="11">
        <v>0</v>
      </c>
      <c r="B23" s="40">
        <v>44448</v>
      </c>
      <c r="C23" s="44">
        <v>1</v>
      </c>
      <c r="D23" s="40">
        <v>44450</v>
      </c>
      <c r="E23" s="11"/>
      <c r="F23" s="11"/>
      <c r="G23" s="23" t="s">
        <v>32</v>
      </c>
      <c r="H23" s="46"/>
      <c r="I23" s="43" t="s">
        <v>55</v>
      </c>
      <c r="J23" s="44">
        <v>1</v>
      </c>
      <c r="K23" s="26" t="e">
        <f>(F23/E23)-1</f>
        <v>#DIV/0!</v>
      </c>
    </row>
    <row r="24" spans="1:11" x14ac:dyDescent="0.25">
      <c r="A24" s="28"/>
      <c r="B24" s="47" t="str">
        <f t="shared" ref="B24:B31" si="1">IF(AND(B23&lt;&gt;"",C23&lt;&gt;"",C24&lt;&gt;""),B23+C23,"")</f>
        <v/>
      </c>
      <c r="C24" s="18"/>
      <c r="D24" s="47" t="str">
        <f t="shared" ref="D24:D31" si="2">IF(AND(B24&lt;&gt;"",C24&lt;&gt;""),B24+C24-1,"")</f>
        <v/>
      </c>
      <c r="E24" s="28"/>
      <c r="F24" s="28"/>
      <c r="G24" s="18"/>
      <c r="H24" s="48"/>
      <c r="I24" s="49"/>
      <c r="J24" s="32"/>
    </row>
    <row r="25" spans="1:11" x14ac:dyDescent="0.25">
      <c r="A25" s="28"/>
      <c r="B25" s="47" t="str">
        <f t="shared" si="1"/>
        <v/>
      </c>
      <c r="C25" s="18"/>
      <c r="D25" s="47" t="str">
        <f t="shared" si="2"/>
        <v/>
      </c>
      <c r="E25" s="28"/>
      <c r="F25" s="28"/>
      <c r="G25" s="18"/>
      <c r="H25" s="48"/>
      <c r="I25" s="49"/>
      <c r="J25" s="32"/>
    </row>
    <row r="26" spans="1:11" x14ac:dyDescent="0.25">
      <c r="A26" s="28"/>
      <c r="B26" s="47" t="str">
        <f t="shared" si="1"/>
        <v/>
      </c>
      <c r="C26" s="18"/>
      <c r="D26" s="47" t="str">
        <f t="shared" si="2"/>
        <v/>
      </c>
      <c r="E26" s="28"/>
      <c r="F26" s="28"/>
      <c r="G26" s="18"/>
      <c r="H26" s="48"/>
      <c r="I26" s="49"/>
      <c r="J26" s="32"/>
    </row>
    <row r="27" spans="1:11" x14ac:dyDescent="0.25">
      <c r="A27" s="28"/>
      <c r="B27" s="47" t="str">
        <f t="shared" si="1"/>
        <v/>
      </c>
      <c r="C27" s="18"/>
      <c r="D27" s="47" t="str">
        <f t="shared" si="2"/>
        <v/>
      </c>
      <c r="E27" s="28" t="str">
        <f>IF(A28="","",SUMIF('[2]Product Backlog'!E$5:E$79,'[1]Release Plan'!A28,'[2]Product Backlog'!D$5:D$79))</f>
        <v/>
      </c>
      <c r="F27" s="28"/>
      <c r="G27" s="18"/>
      <c r="H27" s="48"/>
      <c r="I27" s="49"/>
      <c r="J27" s="32"/>
    </row>
    <row r="28" spans="1:11" x14ac:dyDescent="0.25">
      <c r="A28" s="28" t="str">
        <f t="shared" ref="A28:A31" si="3">IF(AND(B28&lt;&gt;"",C28&lt;&gt;""),A27+1,"")</f>
        <v/>
      </c>
      <c r="B28" s="47" t="str">
        <f t="shared" si="1"/>
        <v/>
      </c>
      <c r="C28" s="18"/>
      <c r="D28" s="47" t="str">
        <f t="shared" si="2"/>
        <v/>
      </c>
      <c r="E28" s="28" t="str">
        <f>IF(A29="","",SUMIF('[2]Product Backlog'!E$5:E$79,'[1]Release Plan'!A29,'[2]Product Backlog'!D$5:D$79))</f>
        <v/>
      </c>
      <c r="F28" s="28"/>
      <c r="G28" s="18"/>
      <c r="H28" s="48"/>
      <c r="I28" s="49"/>
      <c r="J28" s="32"/>
    </row>
    <row r="29" spans="1:11" x14ac:dyDescent="0.25">
      <c r="A29" s="28" t="str">
        <f t="shared" si="3"/>
        <v/>
      </c>
      <c r="B29" s="47" t="str">
        <f t="shared" si="1"/>
        <v/>
      </c>
      <c r="C29" s="18"/>
      <c r="D29" s="47" t="str">
        <f t="shared" si="2"/>
        <v/>
      </c>
      <c r="E29" s="28" t="str">
        <f>IF(A30="","",SUMIF('[2]Product Backlog'!E$5:E$79,'[1]Release Plan'!A30,'[2]Product Backlog'!D$5:D$79))</f>
        <v/>
      </c>
      <c r="F29" s="28"/>
      <c r="G29" s="18"/>
      <c r="H29" s="48"/>
      <c r="I29" s="49"/>
      <c r="J29" s="32"/>
    </row>
    <row r="30" spans="1:11" x14ac:dyDescent="0.25">
      <c r="A30" s="28" t="str">
        <f t="shared" si="3"/>
        <v/>
      </c>
      <c r="B30" s="47" t="str">
        <f t="shared" si="1"/>
        <v/>
      </c>
      <c r="C30" s="18"/>
      <c r="D30" s="47" t="str">
        <f t="shared" si="2"/>
        <v/>
      </c>
      <c r="E30" s="28" t="str">
        <f>IF(A31="","",SUMIF('[2]Product Backlog'!E$5:E$79,'[1]Release Plan'!A31,'[2]Product Backlog'!D$5:D$79))</f>
        <v/>
      </c>
      <c r="F30" s="28"/>
      <c r="G30" s="18"/>
      <c r="I30" s="50"/>
      <c r="J30" s="32"/>
    </row>
    <row r="31" spans="1:11" x14ac:dyDescent="0.25">
      <c r="A31" s="28" t="str">
        <f t="shared" si="3"/>
        <v/>
      </c>
      <c r="B31" s="47" t="str">
        <f t="shared" si="1"/>
        <v/>
      </c>
      <c r="C31" s="18"/>
      <c r="D31" s="47" t="str">
        <f t="shared" si="2"/>
        <v/>
      </c>
      <c r="E31" s="51" t="e">
        <f>SUMIF('[2]Product Backlog'!E$5:E$79,"",'[2]Product Backlog'!D$5:D$79)-SUMIF('[2]Product Backlog'!C$5:C$79,"Removed",'[2]Product Backlog'!D$5:D$79)</f>
        <v>#VALUE!</v>
      </c>
      <c r="F31" s="51"/>
      <c r="G31" s="52"/>
      <c r="H31" s="53"/>
      <c r="I31" s="52"/>
      <c r="J31" s="54"/>
      <c r="K31" s="38"/>
    </row>
    <row r="32" spans="1:11" x14ac:dyDescent="0.25">
      <c r="A32" s="52"/>
      <c r="B32" s="52"/>
      <c r="C32" s="52"/>
      <c r="D32" s="55" t="s">
        <v>56</v>
      </c>
      <c r="E32" s="51">
        <f>SUM(E16:E30)</f>
        <v>34.299999999999997</v>
      </c>
      <c r="F32" s="51">
        <f>SUM(F16:F30)</f>
        <v>42</v>
      </c>
    </row>
    <row r="33" spans="4:4" x14ac:dyDescent="0.25">
      <c r="D33" s="56" t="s">
        <v>57</v>
      </c>
    </row>
  </sheetData>
  <conditionalFormatting sqref="H4:I10 E5:F10 A4:D10">
    <cfRule type="expression" dxfId="18" priority="7" stopIfTrue="1">
      <formula>$G4="Planned"</formula>
    </cfRule>
    <cfRule type="expression" dxfId="17" priority="8" stopIfTrue="1">
      <formula>$G4="Ongoing"</formula>
    </cfRule>
  </conditionalFormatting>
  <conditionalFormatting sqref="G4:G10 G16:G23">
    <cfRule type="expression" dxfId="16" priority="9" stopIfTrue="1">
      <formula>$G4="Planned"</formula>
    </cfRule>
    <cfRule type="expression" dxfId="15" priority="10" stopIfTrue="1">
      <formula>$G4="Ongoing"</formula>
    </cfRule>
    <cfRule type="cellIs" dxfId="14" priority="11" stopIfTrue="1" operator="equal">
      <formula>"Unplanned"</formula>
    </cfRule>
  </conditionalFormatting>
  <conditionalFormatting sqref="E4:F5 F6 H16:I23 A16:F23">
    <cfRule type="expression" dxfId="13" priority="12" stopIfTrue="1">
      <formula>OR($G4="Planned",$G4="Unplanned")</formula>
    </cfRule>
    <cfRule type="expression" dxfId="12" priority="13" stopIfTrue="1">
      <formula>$G4="Ongoing"</formula>
    </cfRule>
  </conditionalFormatting>
  <conditionalFormatting sqref="B16:B23">
    <cfRule type="expression" dxfId="11" priority="5" stopIfTrue="1">
      <formula>$G16="Planned"</formula>
    </cfRule>
    <cfRule type="expression" dxfId="10" priority="6" stopIfTrue="1">
      <formula>$G16="Ongoing"</formula>
    </cfRule>
  </conditionalFormatting>
  <conditionalFormatting sqref="B16:B23">
    <cfRule type="expression" dxfId="9" priority="3" stopIfTrue="1">
      <formula>$G16="Planned"</formula>
    </cfRule>
    <cfRule type="expression" dxfId="8" priority="4" stopIfTrue="1">
      <formula>$G16="Ongoing"</formula>
    </cfRule>
  </conditionalFormatting>
  <conditionalFormatting sqref="D16:D23">
    <cfRule type="expression" dxfId="7" priority="1" stopIfTrue="1">
      <formula>$G16="Planned"</formula>
    </cfRule>
    <cfRule type="expression" dxfId="6" priority="2" stopIfTrue="1">
      <formula>$G16="Ongoing"</formula>
    </cfRule>
  </conditionalFormatting>
  <conditionalFormatting sqref="E31:F32">
    <cfRule type="expression" dxfId="5" priority="14" stopIfTrue="1">
      <formula>$G31="Planned"</formula>
    </cfRule>
    <cfRule type="expression" dxfId="4" priority="15" stopIfTrue="1">
      <formula>$G31="Ongoing"</formula>
    </cfRule>
  </conditionalFormatting>
  <conditionalFormatting sqref="A24:G24">
    <cfRule type="expression" dxfId="3" priority="16" stopIfTrue="1">
      <formula>OR(#REF!="Planned",#REF!="Unplanned")</formula>
    </cfRule>
    <cfRule type="expression" dxfId="2" priority="17" stopIfTrue="1">
      <formula>#REF!="Ongoing"</formula>
    </cfRule>
  </conditionalFormatting>
  <conditionalFormatting sqref="H30:I30 G25:G30 H24:H29 A25:D31 E24:F30">
    <cfRule type="expression" dxfId="1" priority="18" stopIfTrue="1">
      <formula>OR(#REF!="Planned",#REF!="Unplanned")</formula>
    </cfRule>
    <cfRule type="expression" dxfId="0" priority="19" stopIfTrue="1">
      <formula>#REF!="Ongoing"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6:G131082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2:G196618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8:G262154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4:G327690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0:G393226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6:G458762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2:G524298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8:G589834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4:G655370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0:G720906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6:G786442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2:G851978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8:G917514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4:G983050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WVO983057:WVO983071 G65552:G65566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8:G131102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4:G196638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0:G262174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6:G327710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2:G393246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8:G458782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4:G524318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0:G589854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6:G655390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2:G720926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8:G786462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4:G851998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0:G917534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6:G983070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23 WVN24:WVN30 WVO16:WVO23 WVO31 WLR24:WLR30 WLS16:WLS23 WLS31 WBV24:WBV30 WBW16:WBW23 WBW31 VRZ24:VRZ30 VSA16:VSA23 VSA31 VID24:VID30 VIE16:VIE23 VIE31 UYH24:UYH30 UYI16:UYI23 UYI31 UOL24:UOL30 UOM16:UOM23 UOM31 UEP24:UEP30 UEQ16:UEQ23 UEQ31 TUT24:TUT30 TUU16:TUU23 TUU31 TKX24:TKX30 TKY16:TKY23 TKY31 TBB24:TBB30 TBC16:TBC23 TBC31 SRF24:SRF30 SRG16:SRG23 SRG31 SHJ24:SHJ30 SHK16:SHK23 SHK31 RXN24:RXN30 RXO16:RXO23 RXO31 RNR24:RNR30 RNS16:RNS23 RNS31 RDV24:RDV30 RDW16:RDW23 RDW31 QTZ24:QTZ30 QUA16:QUA23 QUA31 QKD24:QKD30 QKE16:QKE23 QKE31 QAH24:QAH30 QAI16:QAI23 QAI31 PQL24:PQL30 PQM16:PQM23 PQM31 PGP24:PGP30 PGQ16:PGQ23 PGQ31 OWT24:OWT30 OWU16:OWU23 OWU31 OMX24:OMX30 OMY16:OMY23 OMY31 ODB24:ODB30 ODC16:ODC23 ODC31 NTF24:NTF30 NTG16:NTG23 NTG31 NJJ24:NJJ30 NJK16:NJK23 NJK31 MZN24:MZN30 MZO16:MZO23 MZO31 MPR24:MPR30 MPS16:MPS23 MPS31 MFV24:MFV30 MFW16:MFW23 MFW31 LVZ24:LVZ30 LWA16:LWA23 LWA31 LMD24:LMD30 LME16:LME23 LME31 LCH24:LCH30 LCI16:LCI23 LCI31 KSL24:KSL30 KSM16:KSM23 KSM31 KIP24:KIP30 KIQ16:KIQ23 KIQ31 JYT24:JYT30 JYU16:JYU23 JYU31 JOX24:JOX30 JOY16:JOY23 JOY31 JFB24:JFB30 JFC16:JFC23 JFC31 IVF24:IVF30 IVG16:IVG23 IVG31 ILJ24:ILJ30 ILK16:ILK23 ILK31 IBN24:IBN30 IBO16:IBO23 IBO31 HRR24:HRR30 HRS16:HRS23 HRS31 HHV24:HHV30 HHW16:HHW23 HHW31 GXZ24:GXZ30 GYA16:GYA23 GYA31 GOD24:GOD30 GOE16:GOE23 GOE31 GEH24:GEH30 GEI16:GEI23 GEI31 FUL24:FUL30 FUM16:FUM23 FUM31 FKP24:FKP30 FKQ16:FKQ23 FKQ31 FAT24:FAT30 FAU16:FAU23 FAU31 EQX24:EQX30 EQY16:EQY23 EQY31 EHB24:EHB30 EHC16:EHC23 EHC31 DXF24:DXF30 DXG16:DXG23 DXG31 DNJ24:DNJ30 DNK16:DNK23 DNK31 DDN24:DDN30 DDO16:DDO23 DDO31 CTR24:CTR30 CTS16:CTS23 CTS31 CJV24:CJV30 CJW16:CJW23 CJW31 BZZ24:BZZ30 CAA16:CAA23 CAA31 BQD24:BQD30 BQE16:BQE23 BQE31 BGH24:BGH30 BGI16:BGI23 BGI31 AWL24:AWL30 AWM16:AWM23 AWM31 AMP24:AMP30 AMQ16:AMQ23 AMQ31 ACT24:ACT30 ACU16:ACU23 ACU31 SX24:SX30 SY16:SY23 SY31 JB24:JB30 JC16:JC23 JC31" xr:uid="{E9F64D7A-2928-40BF-92E6-C94D3F58894B}">
      <formula1>"Planned,Ongoing,Released,Unplanned"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7A4F-A727-4325-B64E-DA1B1485BC20}">
  <dimension ref="A1:K28"/>
  <sheetViews>
    <sheetView workbookViewId="0">
      <selection sqref="A1:XFD1048576"/>
    </sheetView>
  </sheetViews>
  <sheetFormatPr baseColWidth="10" defaultColWidth="9.140625" defaultRowHeight="15" x14ac:dyDescent="0.25"/>
  <cols>
    <col min="1" max="1" width="9.140625" style="4"/>
    <col min="2" max="2" width="39.28515625" style="2" customWidth="1"/>
    <col min="3" max="3" width="10.85546875" style="4" customWidth="1"/>
    <col min="4" max="6" width="9.140625" style="4"/>
    <col min="7" max="7" width="17.42578125" style="4" customWidth="1"/>
    <col min="8" max="8" width="39.5703125" style="2" customWidth="1"/>
    <col min="9" max="9" width="46.140625" style="5" customWidth="1"/>
    <col min="10" max="257" width="9.140625" style="5"/>
    <col min="258" max="258" width="39.28515625" style="5" customWidth="1"/>
    <col min="259" max="259" width="10.85546875" style="5" customWidth="1"/>
    <col min="260" max="262" width="9.140625" style="5"/>
    <col min="263" max="263" width="10.7109375" style="5" bestFit="1" customWidth="1"/>
    <col min="264" max="264" width="39.5703125" style="5" customWidth="1"/>
    <col min="265" max="265" width="46.140625" style="5" customWidth="1"/>
    <col min="266" max="513" width="9.140625" style="5"/>
    <col min="514" max="514" width="39.28515625" style="5" customWidth="1"/>
    <col min="515" max="515" width="10.85546875" style="5" customWidth="1"/>
    <col min="516" max="518" width="9.140625" style="5"/>
    <col min="519" max="519" width="10.7109375" style="5" bestFit="1" customWidth="1"/>
    <col min="520" max="520" width="39.5703125" style="5" customWidth="1"/>
    <col min="521" max="521" width="46.140625" style="5" customWidth="1"/>
    <col min="522" max="769" width="9.140625" style="5"/>
    <col min="770" max="770" width="39.28515625" style="5" customWidth="1"/>
    <col min="771" max="771" width="10.85546875" style="5" customWidth="1"/>
    <col min="772" max="774" width="9.140625" style="5"/>
    <col min="775" max="775" width="10.7109375" style="5" bestFit="1" customWidth="1"/>
    <col min="776" max="776" width="39.5703125" style="5" customWidth="1"/>
    <col min="777" max="777" width="46.140625" style="5" customWidth="1"/>
    <col min="778" max="1025" width="9.140625" style="5"/>
    <col min="1026" max="1026" width="39.28515625" style="5" customWidth="1"/>
    <col min="1027" max="1027" width="10.85546875" style="5" customWidth="1"/>
    <col min="1028" max="1030" width="9.140625" style="5"/>
    <col min="1031" max="1031" width="10.7109375" style="5" bestFit="1" customWidth="1"/>
    <col min="1032" max="1032" width="39.5703125" style="5" customWidth="1"/>
    <col min="1033" max="1033" width="46.140625" style="5" customWidth="1"/>
    <col min="1034" max="1281" width="9.140625" style="5"/>
    <col min="1282" max="1282" width="39.28515625" style="5" customWidth="1"/>
    <col min="1283" max="1283" width="10.85546875" style="5" customWidth="1"/>
    <col min="1284" max="1286" width="9.140625" style="5"/>
    <col min="1287" max="1287" width="10.7109375" style="5" bestFit="1" customWidth="1"/>
    <col min="1288" max="1288" width="39.5703125" style="5" customWidth="1"/>
    <col min="1289" max="1289" width="46.140625" style="5" customWidth="1"/>
    <col min="1290" max="1537" width="9.140625" style="5"/>
    <col min="1538" max="1538" width="39.28515625" style="5" customWidth="1"/>
    <col min="1539" max="1539" width="10.85546875" style="5" customWidth="1"/>
    <col min="1540" max="1542" width="9.140625" style="5"/>
    <col min="1543" max="1543" width="10.7109375" style="5" bestFit="1" customWidth="1"/>
    <col min="1544" max="1544" width="39.5703125" style="5" customWidth="1"/>
    <col min="1545" max="1545" width="46.140625" style="5" customWidth="1"/>
    <col min="1546" max="1793" width="9.140625" style="5"/>
    <col min="1794" max="1794" width="39.28515625" style="5" customWidth="1"/>
    <col min="1795" max="1795" width="10.85546875" style="5" customWidth="1"/>
    <col min="1796" max="1798" width="9.140625" style="5"/>
    <col min="1799" max="1799" width="10.7109375" style="5" bestFit="1" customWidth="1"/>
    <col min="1800" max="1800" width="39.5703125" style="5" customWidth="1"/>
    <col min="1801" max="1801" width="46.140625" style="5" customWidth="1"/>
    <col min="1802" max="2049" width="9.140625" style="5"/>
    <col min="2050" max="2050" width="39.28515625" style="5" customWidth="1"/>
    <col min="2051" max="2051" width="10.85546875" style="5" customWidth="1"/>
    <col min="2052" max="2054" width="9.140625" style="5"/>
    <col min="2055" max="2055" width="10.7109375" style="5" bestFit="1" customWidth="1"/>
    <col min="2056" max="2056" width="39.5703125" style="5" customWidth="1"/>
    <col min="2057" max="2057" width="46.140625" style="5" customWidth="1"/>
    <col min="2058" max="2305" width="9.140625" style="5"/>
    <col min="2306" max="2306" width="39.28515625" style="5" customWidth="1"/>
    <col min="2307" max="2307" width="10.85546875" style="5" customWidth="1"/>
    <col min="2308" max="2310" width="9.140625" style="5"/>
    <col min="2311" max="2311" width="10.7109375" style="5" bestFit="1" customWidth="1"/>
    <col min="2312" max="2312" width="39.5703125" style="5" customWidth="1"/>
    <col min="2313" max="2313" width="46.140625" style="5" customWidth="1"/>
    <col min="2314" max="2561" width="9.140625" style="5"/>
    <col min="2562" max="2562" width="39.28515625" style="5" customWidth="1"/>
    <col min="2563" max="2563" width="10.85546875" style="5" customWidth="1"/>
    <col min="2564" max="2566" width="9.140625" style="5"/>
    <col min="2567" max="2567" width="10.7109375" style="5" bestFit="1" customWidth="1"/>
    <col min="2568" max="2568" width="39.5703125" style="5" customWidth="1"/>
    <col min="2569" max="2569" width="46.140625" style="5" customWidth="1"/>
    <col min="2570" max="2817" width="9.140625" style="5"/>
    <col min="2818" max="2818" width="39.28515625" style="5" customWidth="1"/>
    <col min="2819" max="2819" width="10.85546875" style="5" customWidth="1"/>
    <col min="2820" max="2822" width="9.140625" style="5"/>
    <col min="2823" max="2823" width="10.7109375" style="5" bestFit="1" customWidth="1"/>
    <col min="2824" max="2824" width="39.5703125" style="5" customWidth="1"/>
    <col min="2825" max="2825" width="46.140625" style="5" customWidth="1"/>
    <col min="2826" max="3073" width="9.140625" style="5"/>
    <col min="3074" max="3074" width="39.28515625" style="5" customWidth="1"/>
    <col min="3075" max="3075" width="10.85546875" style="5" customWidth="1"/>
    <col min="3076" max="3078" width="9.140625" style="5"/>
    <col min="3079" max="3079" width="10.7109375" style="5" bestFit="1" customWidth="1"/>
    <col min="3080" max="3080" width="39.5703125" style="5" customWidth="1"/>
    <col min="3081" max="3081" width="46.140625" style="5" customWidth="1"/>
    <col min="3082" max="3329" width="9.140625" style="5"/>
    <col min="3330" max="3330" width="39.28515625" style="5" customWidth="1"/>
    <col min="3331" max="3331" width="10.85546875" style="5" customWidth="1"/>
    <col min="3332" max="3334" width="9.140625" style="5"/>
    <col min="3335" max="3335" width="10.7109375" style="5" bestFit="1" customWidth="1"/>
    <col min="3336" max="3336" width="39.5703125" style="5" customWidth="1"/>
    <col min="3337" max="3337" width="46.140625" style="5" customWidth="1"/>
    <col min="3338" max="3585" width="9.140625" style="5"/>
    <col min="3586" max="3586" width="39.28515625" style="5" customWidth="1"/>
    <col min="3587" max="3587" width="10.85546875" style="5" customWidth="1"/>
    <col min="3588" max="3590" width="9.140625" style="5"/>
    <col min="3591" max="3591" width="10.7109375" style="5" bestFit="1" customWidth="1"/>
    <col min="3592" max="3592" width="39.5703125" style="5" customWidth="1"/>
    <col min="3593" max="3593" width="46.140625" style="5" customWidth="1"/>
    <col min="3594" max="3841" width="9.140625" style="5"/>
    <col min="3842" max="3842" width="39.28515625" style="5" customWidth="1"/>
    <col min="3843" max="3843" width="10.85546875" style="5" customWidth="1"/>
    <col min="3844" max="3846" width="9.140625" style="5"/>
    <col min="3847" max="3847" width="10.7109375" style="5" bestFit="1" customWidth="1"/>
    <col min="3848" max="3848" width="39.5703125" style="5" customWidth="1"/>
    <col min="3849" max="3849" width="46.140625" style="5" customWidth="1"/>
    <col min="3850" max="4097" width="9.140625" style="5"/>
    <col min="4098" max="4098" width="39.28515625" style="5" customWidth="1"/>
    <col min="4099" max="4099" width="10.85546875" style="5" customWidth="1"/>
    <col min="4100" max="4102" width="9.140625" style="5"/>
    <col min="4103" max="4103" width="10.7109375" style="5" bestFit="1" customWidth="1"/>
    <col min="4104" max="4104" width="39.5703125" style="5" customWidth="1"/>
    <col min="4105" max="4105" width="46.140625" style="5" customWidth="1"/>
    <col min="4106" max="4353" width="9.140625" style="5"/>
    <col min="4354" max="4354" width="39.28515625" style="5" customWidth="1"/>
    <col min="4355" max="4355" width="10.85546875" style="5" customWidth="1"/>
    <col min="4356" max="4358" width="9.140625" style="5"/>
    <col min="4359" max="4359" width="10.7109375" style="5" bestFit="1" customWidth="1"/>
    <col min="4360" max="4360" width="39.5703125" style="5" customWidth="1"/>
    <col min="4361" max="4361" width="46.140625" style="5" customWidth="1"/>
    <col min="4362" max="4609" width="9.140625" style="5"/>
    <col min="4610" max="4610" width="39.28515625" style="5" customWidth="1"/>
    <col min="4611" max="4611" width="10.85546875" style="5" customWidth="1"/>
    <col min="4612" max="4614" width="9.140625" style="5"/>
    <col min="4615" max="4615" width="10.7109375" style="5" bestFit="1" customWidth="1"/>
    <col min="4616" max="4616" width="39.5703125" style="5" customWidth="1"/>
    <col min="4617" max="4617" width="46.140625" style="5" customWidth="1"/>
    <col min="4618" max="4865" width="9.140625" style="5"/>
    <col min="4866" max="4866" width="39.28515625" style="5" customWidth="1"/>
    <col min="4867" max="4867" width="10.85546875" style="5" customWidth="1"/>
    <col min="4868" max="4870" width="9.140625" style="5"/>
    <col min="4871" max="4871" width="10.7109375" style="5" bestFit="1" customWidth="1"/>
    <col min="4872" max="4872" width="39.5703125" style="5" customWidth="1"/>
    <col min="4873" max="4873" width="46.140625" style="5" customWidth="1"/>
    <col min="4874" max="5121" width="9.140625" style="5"/>
    <col min="5122" max="5122" width="39.28515625" style="5" customWidth="1"/>
    <col min="5123" max="5123" width="10.85546875" style="5" customWidth="1"/>
    <col min="5124" max="5126" width="9.140625" style="5"/>
    <col min="5127" max="5127" width="10.7109375" style="5" bestFit="1" customWidth="1"/>
    <col min="5128" max="5128" width="39.5703125" style="5" customWidth="1"/>
    <col min="5129" max="5129" width="46.140625" style="5" customWidth="1"/>
    <col min="5130" max="5377" width="9.140625" style="5"/>
    <col min="5378" max="5378" width="39.28515625" style="5" customWidth="1"/>
    <col min="5379" max="5379" width="10.85546875" style="5" customWidth="1"/>
    <col min="5380" max="5382" width="9.140625" style="5"/>
    <col min="5383" max="5383" width="10.7109375" style="5" bestFit="1" customWidth="1"/>
    <col min="5384" max="5384" width="39.5703125" style="5" customWidth="1"/>
    <col min="5385" max="5385" width="46.140625" style="5" customWidth="1"/>
    <col min="5386" max="5633" width="9.140625" style="5"/>
    <col min="5634" max="5634" width="39.28515625" style="5" customWidth="1"/>
    <col min="5635" max="5635" width="10.85546875" style="5" customWidth="1"/>
    <col min="5636" max="5638" width="9.140625" style="5"/>
    <col min="5639" max="5639" width="10.7109375" style="5" bestFit="1" customWidth="1"/>
    <col min="5640" max="5640" width="39.5703125" style="5" customWidth="1"/>
    <col min="5641" max="5641" width="46.140625" style="5" customWidth="1"/>
    <col min="5642" max="5889" width="9.140625" style="5"/>
    <col min="5890" max="5890" width="39.28515625" style="5" customWidth="1"/>
    <col min="5891" max="5891" width="10.85546875" style="5" customWidth="1"/>
    <col min="5892" max="5894" width="9.140625" style="5"/>
    <col min="5895" max="5895" width="10.7109375" style="5" bestFit="1" customWidth="1"/>
    <col min="5896" max="5896" width="39.5703125" style="5" customWidth="1"/>
    <col min="5897" max="5897" width="46.140625" style="5" customWidth="1"/>
    <col min="5898" max="6145" width="9.140625" style="5"/>
    <col min="6146" max="6146" width="39.28515625" style="5" customWidth="1"/>
    <col min="6147" max="6147" width="10.85546875" style="5" customWidth="1"/>
    <col min="6148" max="6150" width="9.140625" style="5"/>
    <col min="6151" max="6151" width="10.7109375" style="5" bestFit="1" customWidth="1"/>
    <col min="6152" max="6152" width="39.5703125" style="5" customWidth="1"/>
    <col min="6153" max="6153" width="46.140625" style="5" customWidth="1"/>
    <col min="6154" max="6401" width="9.140625" style="5"/>
    <col min="6402" max="6402" width="39.28515625" style="5" customWidth="1"/>
    <col min="6403" max="6403" width="10.85546875" style="5" customWidth="1"/>
    <col min="6404" max="6406" width="9.140625" style="5"/>
    <col min="6407" max="6407" width="10.7109375" style="5" bestFit="1" customWidth="1"/>
    <col min="6408" max="6408" width="39.5703125" style="5" customWidth="1"/>
    <col min="6409" max="6409" width="46.140625" style="5" customWidth="1"/>
    <col min="6410" max="6657" width="9.140625" style="5"/>
    <col min="6658" max="6658" width="39.28515625" style="5" customWidth="1"/>
    <col min="6659" max="6659" width="10.85546875" style="5" customWidth="1"/>
    <col min="6660" max="6662" width="9.140625" style="5"/>
    <col min="6663" max="6663" width="10.7109375" style="5" bestFit="1" customWidth="1"/>
    <col min="6664" max="6664" width="39.5703125" style="5" customWidth="1"/>
    <col min="6665" max="6665" width="46.140625" style="5" customWidth="1"/>
    <col min="6666" max="6913" width="9.140625" style="5"/>
    <col min="6914" max="6914" width="39.28515625" style="5" customWidth="1"/>
    <col min="6915" max="6915" width="10.85546875" style="5" customWidth="1"/>
    <col min="6916" max="6918" width="9.140625" style="5"/>
    <col min="6919" max="6919" width="10.7109375" style="5" bestFit="1" customWidth="1"/>
    <col min="6920" max="6920" width="39.5703125" style="5" customWidth="1"/>
    <col min="6921" max="6921" width="46.140625" style="5" customWidth="1"/>
    <col min="6922" max="7169" width="9.140625" style="5"/>
    <col min="7170" max="7170" width="39.28515625" style="5" customWidth="1"/>
    <col min="7171" max="7171" width="10.85546875" style="5" customWidth="1"/>
    <col min="7172" max="7174" width="9.140625" style="5"/>
    <col min="7175" max="7175" width="10.7109375" style="5" bestFit="1" customWidth="1"/>
    <col min="7176" max="7176" width="39.5703125" style="5" customWidth="1"/>
    <col min="7177" max="7177" width="46.140625" style="5" customWidth="1"/>
    <col min="7178" max="7425" width="9.140625" style="5"/>
    <col min="7426" max="7426" width="39.28515625" style="5" customWidth="1"/>
    <col min="7427" max="7427" width="10.85546875" style="5" customWidth="1"/>
    <col min="7428" max="7430" width="9.140625" style="5"/>
    <col min="7431" max="7431" width="10.7109375" style="5" bestFit="1" customWidth="1"/>
    <col min="7432" max="7432" width="39.5703125" style="5" customWidth="1"/>
    <col min="7433" max="7433" width="46.140625" style="5" customWidth="1"/>
    <col min="7434" max="7681" width="9.140625" style="5"/>
    <col min="7682" max="7682" width="39.28515625" style="5" customWidth="1"/>
    <col min="7683" max="7683" width="10.85546875" style="5" customWidth="1"/>
    <col min="7684" max="7686" width="9.140625" style="5"/>
    <col min="7687" max="7687" width="10.7109375" style="5" bestFit="1" customWidth="1"/>
    <col min="7688" max="7688" width="39.5703125" style="5" customWidth="1"/>
    <col min="7689" max="7689" width="46.140625" style="5" customWidth="1"/>
    <col min="7690" max="7937" width="9.140625" style="5"/>
    <col min="7938" max="7938" width="39.28515625" style="5" customWidth="1"/>
    <col min="7939" max="7939" width="10.85546875" style="5" customWidth="1"/>
    <col min="7940" max="7942" width="9.140625" style="5"/>
    <col min="7943" max="7943" width="10.7109375" style="5" bestFit="1" customWidth="1"/>
    <col min="7944" max="7944" width="39.5703125" style="5" customWidth="1"/>
    <col min="7945" max="7945" width="46.140625" style="5" customWidth="1"/>
    <col min="7946" max="8193" width="9.140625" style="5"/>
    <col min="8194" max="8194" width="39.28515625" style="5" customWidth="1"/>
    <col min="8195" max="8195" width="10.85546875" style="5" customWidth="1"/>
    <col min="8196" max="8198" width="9.140625" style="5"/>
    <col min="8199" max="8199" width="10.7109375" style="5" bestFit="1" customWidth="1"/>
    <col min="8200" max="8200" width="39.5703125" style="5" customWidth="1"/>
    <col min="8201" max="8201" width="46.140625" style="5" customWidth="1"/>
    <col min="8202" max="8449" width="9.140625" style="5"/>
    <col min="8450" max="8450" width="39.28515625" style="5" customWidth="1"/>
    <col min="8451" max="8451" width="10.85546875" style="5" customWidth="1"/>
    <col min="8452" max="8454" width="9.140625" style="5"/>
    <col min="8455" max="8455" width="10.7109375" style="5" bestFit="1" customWidth="1"/>
    <col min="8456" max="8456" width="39.5703125" style="5" customWidth="1"/>
    <col min="8457" max="8457" width="46.140625" style="5" customWidth="1"/>
    <col min="8458" max="8705" width="9.140625" style="5"/>
    <col min="8706" max="8706" width="39.28515625" style="5" customWidth="1"/>
    <col min="8707" max="8707" width="10.85546875" style="5" customWidth="1"/>
    <col min="8708" max="8710" width="9.140625" style="5"/>
    <col min="8711" max="8711" width="10.7109375" style="5" bestFit="1" customWidth="1"/>
    <col min="8712" max="8712" width="39.5703125" style="5" customWidth="1"/>
    <col min="8713" max="8713" width="46.140625" style="5" customWidth="1"/>
    <col min="8714" max="8961" width="9.140625" style="5"/>
    <col min="8962" max="8962" width="39.28515625" style="5" customWidth="1"/>
    <col min="8963" max="8963" width="10.85546875" style="5" customWidth="1"/>
    <col min="8964" max="8966" width="9.140625" style="5"/>
    <col min="8967" max="8967" width="10.7109375" style="5" bestFit="1" customWidth="1"/>
    <col min="8968" max="8968" width="39.5703125" style="5" customWidth="1"/>
    <col min="8969" max="8969" width="46.140625" style="5" customWidth="1"/>
    <col min="8970" max="9217" width="9.140625" style="5"/>
    <col min="9218" max="9218" width="39.28515625" style="5" customWidth="1"/>
    <col min="9219" max="9219" width="10.85546875" style="5" customWidth="1"/>
    <col min="9220" max="9222" width="9.140625" style="5"/>
    <col min="9223" max="9223" width="10.7109375" style="5" bestFit="1" customWidth="1"/>
    <col min="9224" max="9224" width="39.5703125" style="5" customWidth="1"/>
    <col min="9225" max="9225" width="46.140625" style="5" customWidth="1"/>
    <col min="9226" max="9473" width="9.140625" style="5"/>
    <col min="9474" max="9474" width="39.28515625" style="5" customWidth="1"/>
    <col min="9475" max="9475" width="10.85546875" style="5" customWidth="1"/>
    <col min="9476" max="9478" width="9.140625" style="5"/>
    <col min="9479" max="9479" width="10.7109375" style="5" bestFit="1" customWidth="1"/>
    <col min="9480" max="9480" width="39.5703125" style="5" customWidth="1"/>
    <col min="9481" max="9481" width="46.140625" style="5" customWidth="1"/>
    <col min="9482" max="9729" width="9.140625" style="5"/>
    <col min="9730" max="9730" width="39.28515625" style="5" customWidth="1"/>
    <col min="9731" max="9731" width="10.85546875" style="5" customWidth="1"/>
    <col min="9732" max="9734" width="9.140625" style="5"/>
    <col min="9735" max="9735" width="10.7109375" style="5" bestFit="1" customWidth="1"/>
    <col min="9736" max="9736" width="39.5703125" style="5" customWidth="1"/>
    <col min="9737" max="9737" width="46.140625" style="5" customWidth="1"/>
    <col min="9738" max="9985" width="9.140625" style="5"/>
    <col min="9986" max="9986" width="39.28515625" style="5" customWidth="1"/>
    <col min="9987" max="9987" width="10.85546875" style="5" customWidth="1"/>
    <col min="9988" max="9990" width="9.140625" style="5"/>
    <col min="9991" max="9991" width="10.7109375" style="5" bestFit="1" customWidth="1"/>
    <col min="9992" max="9992" width="39.5703125" style="5" customWidth="1"/>
    <col min="9993" max="9993" width="46.140625" style="5" customWidth="1"/>
    <col min="9994" max="10241" width="9.140625" style="5"/>
    <col min="10242" max="10242" width="39.28515625" style="5" customWidth="1"/>
    <col min="10243" max="10243" width="10.85546875" style="5" customWidth="1"/>
    <col min="10244" max="10246" width="9.140625" style="5"/>
    <col min="10247" max="10247" width="10.7109375" style="5" bestFit="1" customWidth="1"/>
    <col min="10248" max="10248" width="39.5703125" style="5" customWidth="1"/>
    <col min="10249" max="10249" width="46.140625" style="5" customWidth="1"/>
    <col min="10250" max="10497" width="9.140625" style="5"/>
    <col min="10498" max="10498" width="39.28515625" style="5" customWidth="1"/>
    <col min="10499" max="10499" width="10.85546875" style="5" customWidth="1"/>
    <col min="10500" max="10502" width="9.140625" style="5"/>
    <col min="10503" max="10503" width="10.7109375" style="5" bestFit="1" customWidth="1"/>
    <col min="10504" max="10504" width="39.5703125" style="5" customWidth="1"/>
    <col min="10505" max="10505" width="46.140625" style="5" customWidth="1"/>
    <col min="10506" max="10753" width="9.140625" style="5"/>
    <col min="10754" max="10754" width="39.28515625" style="5" customWidth="1"/>
    <col min="10755" max="10755" width="10.85546875" style="5" customWidth="1"/>
    <col min="10756" max="10758" width="9.140625" style="5"/>
    <col min="10759" max="10759" width="10.7109375" style="5" bestFit="1" customWidth="1"/>
    <col min="10760" max="10760" width="39.5703125" style="5" customWidth="1"/>
    <col min="10761" max="10761" width="46.140625" style="5" customWidth="1"/>
    <col min="10762" max="11009" width="9.140625" style="5"/>
    <col min="11010" max="11010" width="39.28515625" style="5" customWidth="1"/>
    <col min="11011" max="11011" width="10.85546875" style="5" customWidth="1"/>
    <col min="11012" max="11014" width="9.140625" style="5"/>
    <col min="11015" max="11015" width="10.7109375" style="5" bestFit="1" customWidth="1"/>
    <col min="11016" max="11016" width="39.5703125" style="5" customWidth="1"/>
    <col min="11017" max="11017" width="46.140625" style="5" customWidth="1"/>
    <col min="11018" max="11265" width="9.140625" style="5"/>
    <col min="11266" max="11266" width="39.28515625" style="5" customWidth="1"/>
    <col min="11267" max="11267" width="10.85546875" style="5" customWidth="1"/>
    <col min="11268" max="11270" width="9.140625" style="5"/>
    <col min="11271" max="11271" width="10.7109375" style="5" bestFit="1" customWidth="1"/>
    <col min="11272" max="11272" width="39.5703125" style="5" customWidth="1"/>
    <col min="11273" max="11273" width="46.140625" style="5" customWidth="1"/>
    <col min="11274" max="11521" width="9.140625" style="5"/>
    <col min="11522" max="11522" width="39.28515625" style="5" customWidth="1"/>
    <col min="11523" max="11523" width="10.85546875" style="5" customWidth="1"/>
    <col min="11524" max="11526" width="9.140625" style="5"/>
    <col min="11527" max="11527" width="10.7109375" style="5" bestFit="1" customWidth="1"/>
    <col min="11528" max="11528" width="39.5703125" style="5" customWidth="1"/>
    <col min="11529" max="11529" width="46.140625" style="5" customWidth="1"/>
    <col min="11530" max="11777" width="9.140625" style="5"/>
    <col min="11778" max="11778" width="39.28515625" style="5" customWidth="1"/>
    <col min="11779" max="11779" width="10.85546875" style="5" customWidth="1"/>
    <col min="11780" max="11782" width="9.140625" style="5"/>
    <col min="11783" max="11783" width="10.7109375" style="5" bestFit="1" customWidth="1"/>
    <col min="11784" max="11784" width="39.5703125" style="5" customWidth="1"/>
    <col min="11785" max="11785" width="46.140625" style="5" customWidth="1"/>
    <col min="11786" max="12033" width="9.140625" style="5"/>
    <col min="12034" max="12034" width="39.28515625" style="5" customWidth="1"/>
    <col min="12035" max="12035" width="10.85546875" style="5" customWidth="1"/>
    <col min="12036" max="12038" width="9.140625" style="5"/>
    <col min="12039" max="12039" width="10.7109375" style="5" bestFit="1" customWidth="1"/>
    <col min="12040" max="12040" width="39.5703125" style="5" customWidth="1"/>
    <col min="12041" max="12041" width="46.140625" style="5" customWidth="1"/>
    <col min="12042" max="12289" width="9.140625" style="5"/>
    <col min="12290" max="12290" width="39.28515625" style="5" customWidth="1"/>
    <col min="12291" max="12291" width="10.85546875" style="5" customWidth="1"/>
    <col min="12292" max="12294" width="9.140625" style="5"/>
    <col min="12295" max="12295" width="10.7109375" style="5" bestFit="1" customWidth="1"/>
    <col min="12296" max="12296" width="39.5703125" style="5" customWidth="1"/>
    <col min="12297" max="12297" width="46.140625" style="5" customWidth="1"/>
    <col min="12298" max="12545" width="9.140625" style="5"/>
    <col min="12546" max="12546" width="39.28515625" style="5" customWidth="1"/>
    <col min="12547" max="12547" width="10.85546875" style="5" customWidth="1"/>
    <col min="12548" max="12550" width="9.140625" style="5"/>
    <col min="12551" max="12551" width="10.7109375" style="5" bestFit="1" customWidth="1"/>
    <col min="12552" max="12552" width="39.5703125" style="5" customWidth="1"/>
    <col min="12553" max="12553" width="46.140625" style="5" customWidth="1"/>
    <col min="12554" max="12801" width="9.140625" style="5"/>
    <col min="12802" max="12802" width="39.28515625" style="5" customWidth="1"/>
    <col min="12803" max="12803" width="10.85546875" style="5" customWidth="1"/>
    <col min="12804" max="12806" width="9.140625" style="5"/>
    <col min="12807" max="12807" width="10.7109375" style="5" bestFit="1" customWidth="1"/>
    <col min="12808" max="12808" width="39.5703125" style="5" customWidth="1"/>
    <col min="12809" max="12809" width="46.140625" style="5" customWidth="1"/>
    <col min="12810" max="13057" width="9.140625" style="5"/>
    <col min="13058" max="13058" width="39.28515625" style="5" customWidth="1"/>
    <col min="13059" max="13059" width="10.85546875" style="5" customWidth="1"/>
    <col min="13060" max="13062" width="9.140625" style="5"/>
    <col min="13063" max="13063" width="10.7109375" style="5" bestFit="1" customWidth="1"/>
    <col min="13064" max="13064" width="39.5703125" style="5" customWidth="1"/>
    <col min="13065" max="13065" width="46.140625" style="5" customWidth="1"/>
    <col min="13066" max="13313" width="9.140625" style="5"/>
    <col min="13314" max="13314" width="39.28515625" style="5" customWidth="1"/>
    <col min="13315" max="13315" width="10.85546875" style="5" customWidth="1"/>
    <col min="13316" max="13318" width="9.140625" style="5"/>
    <col min="13319" max="13319" width="10.7109375" style="5" bestFit="1" customWidth="1"/>
    <col min="13320" max="13320" width="39.5703125" style="5" customWidth="1"/>
    <col min="13321" max="13321" width="46.140625" style="5" customWidth="1"/>
    <col min="13322" max="13569" width="9.140625" style="5"/>
    <col min="13570" max="13570" width="39.28515625" style="5" customWidth="1"/>
    <col min="13571" max="13571" width="10.85546875" style="5" customWidth="1"/>
    <col min="13572" max="13574" width="9.140625" style="5"/>
    <col min="13575" max="13575" width="10.7109375" style="5" bestFit="1" customWidth="1"/>
    <col min="13576" max="13576" width="39.5703125" style="5" customWidth="1"/>
    <col min="13577" max="13577" width="46.140625" style="5" customWidth="1"/>
    <col min="13578" max="13825" width="9.140625" style="5"/>
    <col min="13826" max="13826" width="39.28515625" style="5" customWidth="1"/>
    <col min="13827" max="13827" width="10.85546875" style="5" customWidth="1"/>
    <col min="13828" max="13830" width="9.140625" style="5"/>
    <col min="13831" max="13831" width="10.7109375" style="5" bestFit="1" customWidth="1"/>
    <col min="13832" max="13832" width="39.5703125" style="5" customWidth="1"/>
    <col min="13833" max="13833" width="46.140625" style="5" customWidth="1"/>
    <col min="13834" max="14081" width="9.140625" style="5"/>
    <col min="14082" max="14082" width="39.28515625" style="5" customWidth="1"/>
    <col min="14083" max="14083" width="10.85546875" style="5" customWidth="1"/>
    <col min="14084" max="14086" width="9.140625" style="5"/>
    <col min="14087" max="14087" width="10.7109375" style="5" bestFit="1" customWidth="1"/>
    <col min="14088" max="14088" width="39.5703125" style="5" customWidth="1"/>
    <col min="14089" max="14089" width="46.140625" style="5" customWidth="1"/>
    <col min="14090" max="14337" width="9.140625" style="5"/>
    <col min="14338" max="14338" width="39.28515625" style="5" customWidth="1"/>
    <col min="14339" max="14339" width="10.85546875" style="5" customWidth="1"/>
    <col min="14340" max="14342" width="9.140625" style="5"/>
    <col min="14343" max="14343" width="10.7109375" style="5" bestFit="1" customWidth="1"/>
    <col min="14344" max="14344" width="39.5703125" style="5" customWidth="1"/>
    <col min="14345" max="14345" width="46.140625" style="5" customWidth="1"/>
    <col min="14346" max="14593" width="9.140625" style="5"/>
    <col min="14594" max="14594" width="39.28515625" style="5" customWidth="1"/>
    <col min="14595" max="14595" width="10.85546875" style="5" customWidth="1"/>
    <col min="14596" max="14598" width="9.140625" style="5"/>
    <col min="14599" max="14599" width="10.7109375" style="5" bestFit="1" customWidth="1"/>
    <col min="14600" max="14600" width="39.5703125" style="5" customWidth="1"/>
    <col min="14601" max="14601" width="46.140625" style="5" customWidth="1"/>
    <col min="14602" max="14849" width="9.140625" style="5"/>
    <col min="14850" max="14850" width="39.28515625" style="5" customWidth="1"/>
    <col min="14851" max="14851" width="10.85546875" style="5" customWidth="1"/>
    <col min="14852" max="14854" width="9.140625" style="5"/>
    <col min="14855" max="14855" width="10.7109375" style="5" bestFit="1" customWidth="1"/>
    <col min="14856" max="14856" width="39.5703125" style="5" customWidth="1"/>
    <col min="14857" max="14857" width="46.140625" style="5" customWidth="1"/>
    <col min="14858" max="15105" width="9.140625" style="5"/>
    <col min="15106" max="15106" width="39.28515625" style="5" customWidth="1"/>
    <col min="15107" max="15107" width="10.85546875" style="5" customWidth="1"/>
    <col min="15108" max="15110" width="9.140625" style="5"/>
    <col min="15111" max="15111" width="10.7109375" style="5" bestFit="1" customWidth="1"/>
    <col min="15112" max="15112" width="39.5703125" style="5" customWidth="1"/>
    <col min="15113" max="15113" width="46.140625" style="5" customWidth="1"/>
    <col min="15114" max="15361" width="9.140625" style="5"/>
    <col min="15362" max="15362" width="39.28515625" style="5" customWidth="1"/>
    <col min="15363" max="15363" width="10.85546875" style="5" customWidth="1"/>
    <col min="15364" max="15366" width="9.140625" style="5"/>
    <col min="15367" max="15367" width="10.7109375" style="5" bestFit="1" customWidth="1"/>
    <col min="15368" max="15368" width="39.5703125" style="5" customWidth="1"/>
    <col min="15369" max="15369" width="46.140625" style="5" customWidth="1"/>
    <col min="15370" max="15617" width="9.140625" style="5"/>
    <col min="15618" max="15618" width="39.28515625" style="5" customWidth="1"/>
    <col min="15619" max="15619" width="10.85546875" style="5" customWidth="1"/>
    <col min="15620" max="15622" width="9.140625" style="5"/>
    <col min="15623" max="15623" width="10.7109375" style="5" bestFit="1" customWidth="1"/>
    <col min="15624" max="15624" width="39.5703125" style="5" customWidth="1"/>
    <col min="15625" max="15625" width="46.140625" style="5" customWidth="1"/>
    <col min="15626" max="15873" width="9.140625" style="5"/>
    <col min="15874" max="15874" width="39.28515625" style="5" customWidth="1"/>
    <col min="15875" max="15875" width="10.85546875" style="5" customWidth="1"/>
    <col min="15876" max="15878" width="9.140625" style="5"/>
    <col min="15879" max="15879" width="10.7109375" style="5" bestFit="1" customWidth="1"/>
    <col min="15880" max="15880" width="39.5703125" style="5" customWidth="1"/>
    <col min="15881" max="15881" width="46.140625" style="5" customWidth="1"/>
    <col min="15882" max="16129" width="9.140625" style="5"/>
    <col min="16130" max="16130" width="39.28515625" style="5" customWidth="1"/>
    <col min="16131" max="16131" width="10.85546875" style="5" customWidth="1"/>
    <col min="16132" max="16134" width="9.140625" style="5"/>
    <col min="16135" max="16135" width="10.7109375" style="5" bestFit="1" customWidth="1"/>
    <col min="16136" max="16136" width="39.5703125" style="5" customWidth="1"/>
    <col min="16137" max="16137" width="46.140625" style="5" customWidth="1"/>
    <col min="16138" max="16384" width="9.140625" style="5"/>
  </cols>
  <sheetData>
    <row r="1" spans="1:11" ht="18" x14ac:dyDescent="0.25">
      <c r="A1" s="1" t="s">
        <v>0</v>
      </c>
      <c r="C1" s="3" t="s">
        <v>1</v>
      </c>
    </row>
    <row r="2" spans="1:11" x14ac:dyDescent="0.25">
      <c r="D2" s="6"/>
    </row>
    <row r="4" spans="1:11" x14ac:dyDescent="0.25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 t="s">
        <v>9</v>
      </c>
      <c r="I4" s="8" t="s">
        <v>10</v>
      </c>
    </row>
    <row r="5" spans="1:11" ht="25.5" x14ac:dyDescent="0.25">
      <c r="A5" s="9">
        <v>1</v>
      </c>
      <c r="B5" s="10" t="s">
        <v>11</v>
      </c>
      <c r="C5" s="9" t="s">
        <v>12</v>
      </c>
      <c r="D5" s="11">
        <v>1</v>
      </c>
      <c r="E5" s="9">
        <v>0</v>
      </c>
      <c r="F5" s="9">
        <v>1</v>
      </c>
      <c r="G5" s="12" t="s">
        <v>13</v>
      </c>
      <c r="H5" s="10" t="s">
        <v>14</v>
      </c>
      <c r="I5" s="10" t="s">
        <v>15</v>
      </c>
    </row>
    <row r="6" spans="1:11" ht="25.5" x14ac:dyDescent="0.25">
      <c r="A6" s="9">
        <v>2</v>
      </c>
      <c r="B6" s="10" t="s">
        <v>16</v>
      </c>
      <c r="C6" s="9" t="s">
        <v>12</v>
      </c>
      <c r="D6" s="11">
        <v>5</v>
      </c>
      <c r="E6" s="9">
        <v>0</v>
      </c>
      <c r="F6" s="9">
        <v>1</v>
      </c>
      <c r="G6" s="12" t="s">
        <v>17</v>
      </c>
      <c r="H6" s="10" t="s">
        <v>18</v>
      </c>
      <c r="I6" s="10" t="s">
        <v>19</v>
      </c>
    </row>
    <row r="7" spans="1:11" ht="25.5" x14ac:dyDescent="0.25">
      <c r="A7" s="9">
        <v>3</v>
      </c>
      <c r="B7" s="10" t="s">
        <v>20</v>
      </c>
      <c r="C7" s="9" t="s">
        <v>12</v>
      </c>
      <c r="D7" s="11">
        <v>1</v>
      </c>
      <c r="E7" s="9">
        <v>0</v>
      </c>
      <c r="F7" s="9">
        <v>1</v>
      </c>
      <c r="G7" s="12" t="s">
        <v>17</v>
      </c>
      <c r="H7" s="10" t="s">
        <v>21</v>
      </c>
      <c r="I7" s="10" t="s">
        <v>19</v>
      </c>
    </row>
    <row r="8" spans="1:11" x14ac:dyDescent="0.25">
      <c r="A8" s="9">
        <v>4</v>
      </c>
      <c r="B8" s="10" t="s">
        <v>22</v>
      </c>
      <c r="C8" s="9" t="s">
        <v>12</v>
      </c>
      <c r="D8" s="11">
        <v>7</v>
      </c>
      <c r="E8" s="9">
        <v>0</v>
      </c>
      <c r="F8" s="9">
        <v>1</v>
      </c>
      <c r="G8" s="12" t="s">
        <v>23</v>
      </c>
      <c r="H8" s="10" t="s">
        <v>24</v>
      </c>
      <c r="I8" s="10" t="s">
        <v>19</v>
      </c>
    </row>
    <row r="9" spans="1:11" ht="25.5" x14ac:dyDescent="0.25">
      <c r="A9" s="9">
        <v>5</v>
      </c>
      <c r="B9" s="10" t="s">
        <v>25</v>
      </c>
      <c r="C9" s="9" t="s">
        <v>12</v>
      </c>
      <c r="D9" s="11">
        <v>8</v>
      </c>
      <c r="E9" s="9">
        <v>0</v>
      </c>
      <c r="F9" s="9">
        <v>1</v>
      </c>
      <c r="G9" s="12" t="s">
        <v>17</v>
      </c>
      <c r="H9" s="10" t="s">
        <v>26</v>
      </c>
      <c r="I9" s="10" t="s">
        <v>19</v>
      </c>
    </row>
    <row r="10" spans="1:11" ht="25.5" x14ac:dyDescent="0.25">
      <c r="A10" s="9">
        <v>6</v>
      </c>
      <c r="B10" s="10" t="s">
        <v>27</v>
      </c>
      <c r="C10" s="9" t="s">
        <v>12</v>
      </c>
      <c r="D10" s="11">
        <v>20</v>
      </c>
      <c r="E10" s="9">
        <v>0</v>
      </c>
      <c r="F10" s="9">
        <v>1</v>
      </c>
      <c r="G10" s="12" t="s">
        <v>17</v>
      </c>
      <c r="H10" s="10" t="s">
        <v>28</v>
      </c>
      <c r="I10" s="13" t="s">
        <v>19</v>
      </c>
    </row>
    <row r="11" spans="1:11" x14ac:dyDescent="0.25">
      <c r="A11" s="9">
        <v>7</v>
      </c>
      <c r="B11" s="10" t="s">
        <v>29</v>
      </c>
      <c r="C11" s="9" t="s">
        <v>12</v>
      </c>
      <c r="D11" s="11">
        <v>2</v>
      </c>
      <c r="E11" s="9">
        <v>0</v>
      </c>
      <c r="F11" s="9">
        <v>1</v>
      </c>
      <c r="G11" s="12" t="s">
        <v>30</v>
      </c>
      <c r="H11" s="13"/>
      <c r="I11" s="13" t="s">
        <v>19</v>
      </c>
      <c r="K11" s="14"/>
    </row>
    <row r="12" spans="1:11" hidden="1" x14ac:dyDescent="0.25">
      <c r="A12" s="9">
        <v>8</v>
      </c>
      <c r="B12" s="10" t="s">
        <v>29</v>
      </c>
      <c r="C12" s="9" t="s">
        <v>12</v>
      </c>
      <c r="D12" s="11">
        <v>2</v>
      </c>
      <c r="E12" s="9"/>
      <c r="F12" s="9"/>
      <c r="G12" s="12" t="s">
        <v>17</v>
      </c>
      <c r="H12" s="13"/>
      <c r="I12" s="13" t="s">
        <v>19</v>
      </c>
    </row>
    <row r="13" spans="1:11" hidden="1" x14ac:dyDescent="0.25">
      <c r="A13" s="9">
        <v>9</v>
      </c>
      <c r="B13" s="10" t="s">
        <v>29</v>
      </c>
      <c r="C13" s="9" t="s">
        <v>12</v>
      </c>
      <c r="D13" s="9"/>
      <c r="E13" s="9"/>
      <c r="F13" s="9"/>
      <c r="G13" s="12" t="s">
        <v>17</v>
      </c>
      <c r="H13" s="13"/>
      <c r="I13" s="13" t="s">
        <v>19</v>
      </c>
    </row>
    <row r="14" spans="1:11" x14ac:dyDescent="0.25">
      <c r="A14" s="9">
        <v>8</v>
      </c>
      <c r="B14" s="10" t="s">
        <v>31</v>
      </c>
      <c r="C14" s="9" t="s">
        <v>32</v>
      </c>
      <c r="D14" s="9"/>
      <c r="E14" s="9">
        <v>0</v>
      </c>
      <c r="F14" s="9">
        <v>1</v>
      </c>
      <c r="G14" s="12" t="s">
        <v>17</v>
      </c>
      <c r="H14" s="10" t="s">
        <v>33</v>
      </c>
      <c r="I14" s="13" t="s">
        <v>19</v>
      </c>
    </row>
    <row r="17" spans="1:8" x14ac:dyDescent="0.25">
      <c r="H17" s="15"/>
    </row>
    <row r="28" spans="1:8" x14ac:dyDescent="0.25">
      <c r="A28" s="5"/>
      <c r="B28" s="5"/>
      <c r="C28" s="5"/>
      <c r="D28" s="5"/>
      <c r="E28" s="5"/>
      <c r="F28" s="5"/>
      <c r="G28" s="5"/>
    </row>
  </sheetData>
  <conditionalFormatting sqref="H19:H27 A29:H138 B22:G27 A4:I4 B15:B19 A15:A27 C15:C21 D15:G19 A13:F14 I8:I14 A5:C12 E5:H11 E12:F12 H12:H16 G12:G14">
    <cfRule type="expression" dxfId="38" priority="12" stopIfTrue="1">
      <formula>$C4="Done"</formula>
    </cfRule>
    <cfRule type="expression" dxfId="37" priority="13" stopIfTrue="1">
      <formula>$C4="Ongoing"</formula>
    </cfRule>
    <cfRule type="expression" dxfId="36" priority="14" stopIfTrue="1">
      <formula>$C4="Removed"</formula>
    </cfRule>
  </conditionalFormatting>
  <conditionalFormatting sqref="H28">
    <cfRule type="expression" dxfId="35" priority="15" stopIfTrue="1">
      <formula>$C18="Done"</formula>
    </cfRule>
    <cfRule type="expression" dxfId="34" priority="16" stopIfTrue="1">
      <formula>$C18="Ongoing"</formula>
    </cfRule>
    <cfRule type="expression" dxfId="33" priority="17" stopIfTrue="1">
      <formula>$C18="Removed"</formula>
    </cfRule>
  </conditionalFormatting>
  <conditionalFormatting sqref="H17:H18">
    <cfRule type="expression" dxfId="32" priority="18" stopIfTrue="1">
      <formula>#REF!="Done"</formula>
    </cfRule>
    <cfRule type="expression" dxfId="31" priority="19" stopIfTrue="1">
      <formula>#REF!="Ongoing"</formula>
    </cfRule>
    <cfRule type="expression" dxfId="30" priority="20" stopIfTrue="1">
      <formula>#REF!="Removed"</formula>
    </cfRule>
  </conditionalFormatting>
  <conditionalFormatting sqref="I6">
    <cfRule type="expression" dxfId="29" priority="9" stopIfTrue="1">
      <formula>$C6="Done"</formula>
    </cfRule>
    <cfRule type="expression" dxfId="28" priority="10" stopIfTrue="1">
      <formula>$C6="Ongoing"</formula>
    </cfRule>
    <cfRule type="expression" dxfId="27" priority="11" stopIfTrue="1">
      <formula>$C6="Removed"</formula>
    </cfRule>
  </conditionalFormatting>
  <conditionalFormatting sqref="I5">
    <cfRule type="expression" dxfId="26" priority="6" stopIfTrue="1">
      <formula>$C5="Done"</formula>
    </cfRule>
    <cfRule type="expression" dxfId="25" priority="7" stopIfTrue="1">
      <formula>$C5="Ongoing"</formula>
    </cfRule>
    <cfRule type="expression" dxfId="24" priority="8" stopIfTrue="1">
      <formula>$C5="Removed"</formula>
    </cfRule>
  </conditionalFormatting>
  <conditionalFormatting sqref="I7">
    <cfRule type="expression" dxfId="23" priority="3" stopIfTrue="1">
      <formula>$C7="Done"</formula>
    </cfRule>
    <cfRule type="expression" dxfId="22" priority="4" stopIfTrue="1">
      <formula>$C7="Ongoing"</formula>
    </cfRule>
    <cfRule type="expression" dxfId="21" priority="5" stopIfTrue="1">
      <formula>$C7="Removed"</formula>
    </cfRule>
  </conditionalFormatting>
  <conditionalFormatting sqref="D5:D12">
    <cfRule type="expression" dxfId="20" priority="1" stopIfTrue="1">
      <formula>OR($G5="Planned",$G5="Unplanned")</formula>
    </cfRule>
    <cfRule type="expression" dxfId="19" priority="2" stopIfTrue="1">
      <formula>$G5="Ongoing"</formula>
    </cfRule>
  </conditionalFormatting>
  <dataValidations count="1">
    <dataValidation type="list" allowBlank="1" showInputMessage="1" sqref="C29:C138 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WVK983043:WVK983067 WVB14 WVK4:WVK13 WVK15:WVK27 WLF14 WLO4:WLO13 WLO15:WLO27 WBJ14 WBS4:WBS13 WBS15:WBS27 VRN14 VRW4:VRW13 VRW15:VRW27 VHR14 VIA4:VIA13 VIA15:VIA27 UXV14 UYE4:UYE13 UYE15:UYE27 UNZ14 UOI4:UOI13 UOI15:UOI27 UED14 UEM4:UEM13 UEM15:UEM27 TUH14 TUQ4:TUQ13 TUQ15:TUQ27 TKL14 TKU4:TKU13 TKU15:TKU27 TAP14 TAY4:TAY13 TAY15:TAY27 SQT14 SRC4:SRC13 SRC15:SRC27 SGX14 SHG4:SHG13 SHG15:SHG27 RXB14 RXK4:RXK13 RXK15:RXK27 RNF14 RNO4:RNO13 RNO15:RNO27 RDJ14 RDS4:RDS13 RDS15:RDS27 QTN14 QTW4:QTW13 QTW15:QTW27 QJR14 QKA4:QKA13 QKA15:QKA27 PZV14 QAE4:QAE13 QAE15:QAE27 PPZ14 PQI4:PQI13 PQI15:PQI27 PGD14 PGM4:PGM13 PGM15:PGM27 OWH14 OWQ4:OWQ13 OWQ15:OWQ27 OML14 OMU4:OMU13 OMU15:OMU27 OCP14 OCY4:OCY13 OCY15:OCY27 NST14 NTC4:NTC13 NTC15:NTC27 NIX14 NJG4:NJG13 NJG15:NJG27 MZB14 MZK4:MZK13 MZK15:MZK27 MPF14 MPO4:MPO13 MPO15:MPO27 MFJ14 MFS4:MFS13 MFS15:MFS27 LVN14 LVW4:LVW13 LVW15:LVW27 LLR14 LMA4:LMA13 LMA15:LMA27 LBV14 LCE4:LCE13 LCE15:LCE27 KRZ14 KSI4:KSI13 KSI15:KSI27 KID14 KIM4:KIM13 KIM15:KIM27 JYH14 JYQ4:JYQ13 JYQ15:JYQ27 JOL14 JOU4:JOU13 JOU15:JOU27 JEP14 JEY4:JEY13 JEY15:JEY27 IUT14 IVC4:IVC13 IVC15:IVC27 IKX14 ILG4:ILG13 ILG15:ILG27 IBB14 IBK4:IBK13 IBK15:IBK27 HRF14 HRO4:HRO13 HRO15:HRO27 HHJ14 HHS4:HHS13 HHS15:HHS27 GXN14 GXW4:GXW13 GXW15:GXW27 GNR14 GOA4:GOA13 GOA15:GOA27 GDV14 GEE4:GEE13 GEE15:GEE27 FTZ14 FUI4:FUI13 FUI15:FUI27 FKD14 FKM4:FKM13 FKM15:FKM27 FAH14 FAQ4:FAQ13 FAQ15:FAQ27 EQL14 EQU4:EQU13 EQU15:EQU27 EGP14 EGY4:EGY13 EGY15:EGY27 DWT14 DXC4:DXC13 DXC15:DXC27 DMX14 DNG4:DNG13 DNG15:DNG27 DDB14 DDK4:DDK13 DDK15:DDK27 CTF14 CTO4:CTO13 CTO15:CTO27 CJJ14 CJS4:CJS13 CJS15:CJS27 BZN14 BZW4:BZW13 BZW15:BZW27 BPR14 BQA4:BQA13 BQA15:BQA27 BFV14 BGE4:BGE13 BGE15:BGE27 AVZ14 AWI4:AWI13 AWI15:AWI27 AMD14 AMM4:AMM13 AMM15:AMM27 ACH14 ACQ4:ACQ13 ACQ15:ACQ27 SL14 SU4:SU13 SU15:SU27 IP14 IY4:IY13 IY15:IY27 C4:C27" xr:uid="{E6756621-7946-4748-B54A-D4756633011B}">
      <formula1>"Planned,Ongoing,Done,Removed"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Release plan 0</vt:lpstr>
      <vt:lpstr>Product Backlog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2021-09-10T17:56:13Z</dcterms:created>
  <dcterms:modified xsi:type="dcterms:W3CDTF">2021-09-10T17:59:42Z</dcterms:modified>
</cp:coreProperties>
</file>