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isa_jimenez_uclm_es/Documents/Elisa/Estudio Python/Version nueva/Estadisticos/"/>
    </mc:Choice>
  </mc:AlternateContent>
  <xr:revisionPtr revIDLastSave="250" documentId="11_AD4D2F04E46CFB4ACB3E20D31513CD08683EDF15" xr6:coauthVersionLast="47" xr6:coauthVersionMax="47" xr10:uidLastSave="{4AC577CB-C7E9-4824-AC2A-D0D80753D598}"/>
  <bookViews>
    <workbookView xWindow="-110" yWindow="-110" windowWidth="19420" windowHeight="10300" activeTab="2" xr2:uid="{00000000-000D-0000-FFFF-FFFF00000000}"/>
  </bookViews>
  <sheets>
    <sheet name="DUT" sheetId="1" r:id="rId1"/>
    <sheet name="GPU" sheetId="2" r:id="rId2"/>
    <sheet name="Process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<sst xmlns="http://schemas.openxmlformats.org/spreadsheetml/2006/main" count="77" uniqueCount="25">
  <si>
    <t>Comparison</t>
  </si>
  <si>
    <t>N</t>
  </si>
  <si>
    <t>U de Mann-Whitney</t>
  </si>
  <si>
    <t>Z</t>
  </si>
  <si>
    <t>SE1 -SE2</t>
  </si>
  <si>
    <t>SE1 – SE3</t>
  </si>
  <si>
    <t>SE1 – SE4</t>
  </si>
  <si>
    <t>SE1 – SE5</t>
  </si>
  <si>
    <t>SE1 – SE6</t>
  </si>
  <si>
    <t>SE2 – SE3</t>
  </si>
  <si>
    <t>SE2 – SE4</t>
  </si>
  <si>
    <t>SE2 – SE5</t>
  </si>
  <si>
    <t>SE2 – SE6</t>
  </si>
  <si>
    <t>SE3 – SE4</t>
  </si>
  <si>
    <t>SE3 – SE5</t>
  </si>
  <si>
    <t>SE3 – SE6</t>
  </si>
  <si>
    <t>SE4 – SE5</t>
  </si>
  <si>
    <t>SE4 – SE6</t>
  </si>
  <si>
    <t>SE5 – SE6</t>
  </si>
  <si>
    <t>&lt;0,001</t>
  </si>
  <si>
    <t>R</t>
  </si>
  <si>
    <t>Effect size</t>
  </si>
  <si>
    <t>p-value (Sig. asin. (bilateral))</t>
  </si>
  <si>
    <t>p-vlaue (Sig. asin. (bilateral))</t>
  </si>
  <si>
    <t>p-value (Sig. Asin. (bilateral))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</si>
</sst>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10205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65" formatCode="0.00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65" formatCode="0.00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Calibri"/>
        <family val="2"/>
        <scheme val="minor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Calibri"/>
        <family val="2"/>
        <scheme val="minor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Calibri"/>
        <family val="2"/>
        <scheme val="minor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Calibri"/>
        <family val="2"/>
        <scheme val="minor"/>
      </font>
      <numFmt numFmtId="164" formatCode="0.0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10205"/>
        <name val="Calibri"/>
        <family val="2"/>
        <scheme val="minor"/>
      </font>
      <numFmt numFmtId="164" formatCode="0.0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Calibri"/>
        <family val="2"/>
        <scheme val="minor"/>
      </font>
      <numFmt numFmtId="164" formatCode="0.0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Calibri"/>
        <family val="2"/>
        <scheme val="minor"/>
      </font>
      <numFmt numFmtId="164" formatCode="0.0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Calibri"/>
        <family val="2"/>
        <scheme val="minor"/>
      </font>
      <numFmt numFmtId="164" formatCode="0.0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10205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6D15C-7E0C-4C37-8750-88C1CC0D2DA8}" name="Tabla2" displayName="Tabla2" ref="A1:G16" totalsRowShown="0" headerRowDxfId="35" dataDxfId="33" headerRowBorderDxfId="34" tableBorderDxfId="32" totalsRowBorderDxfId="31">
  <autoFilter ref="A1:G16" xr:uid="{9546D15C-7E0C-4C37-8750-88C1CC0D2DA8}"/>
  <tableColumns count="7">
    <tableColumn id="1" xr3:uid="{84B67511-5DA9-45B9-AE61-775A4D7DC2BF}" name="Comparison" dataDxfId="30"/>
    <tableColumn id="2" xr3:uid="{0D8BE589-C726-4FD9-B726-49DD36A64645}" name="N" dataDxfId="29"/>
    <tableColumn id="3" xr3:uid="{682485BA-D630-48EB-9B62-903ADE772B52}" name="U de Mann-Whitney" dataDxfId="28"/>
    <tableColumn id="4" xr3:uid="{C4694415-501A-4CAC-B73A-380C0FA13797}" name="Z" dataDxfId="27"/>
    <tableColumn id="5" xr3:uid="{BE2540E3-3FCB-4CC9-8B81-E3AF9AB69097}" name="p-value (Sig. Asin. (bilateral))" dataDxfId="26"/>
    <tableColumn id="7" xr3:uid="{1AEE3248-62B7-417F-BFA7-C0D5C0F68B37}" name="R" dataDxfId="25">
      <calculatedColumnFormula>ABS(Tabla2[[#This Row],[Z]])/SQRT(Tabla2[[#This Row],[N]])</calculatedColumnFormula>
    </tableColumn>
    <tableColumn id="6" xr3:uid="{5F0E228C-76E5-4435-ADD5-2A552D6B9E1B}" name="Effect size" dataDxfId="24">
      <calculatedColumnFormula>IF(Tabla2[[#This Row],[R]]&lt;0.3,"small",IF(Tabla2[[#This Row],[R]]&lt;=0.5,"medium","large"))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CB77CB-00B9-4928-B133-CC5F7AB822B7}" name="Tabla3" displayName="Tabla3" ref="A1:G16" totalsRowShown="0" headerRowDxfId="23" dataDxfId="21" headerRowBorderDxfId="22" tableBorderDxfId="20" totalsRowBorderDxfId="19">
  <autoFilter ref="A1:G16" xr:uid="{82CB77CB-00B9-4928-B133-CC5F7AB822B7}"/>
  <tableColumns count="7">
    <tableColumn id="1" xr3:uid="{61A881AD-78CE-4566-A291-C02E46FE0F1B}" name="Comparison" dataDxfId="18"/>
    <tableColumn id="2" xr3:uid="{363FA2C5-2E73-4867-8379-CCA92995965A}" name="N" dataDxfId="17"/>
    <tableColumn id="3" xr3:uid="{C3277DD6-E027-4A33-A4D9-F0C58AFE6B8F}" name="U de Mann-Whitney" dataDxfId="16"/>
    <tableColumn id="4" xr3:uid="{F2711F45-3661-405F-BD46-38D20FF1FC61}" name="Z" dataDxfId="15"/>
    <tableColumn id="5" xr3:uid="{317123D8-8946-4434-9C47-48222D6C4706}" name="p-vlaue (Sig. asin. (bilateral))" dataDxfId="14"/>
    <tableColumn id="6" xr3:uid="{E1F45D1B-A051-4F0A-BFA0-78448122A871}" name="R" dataDxfId="13">
      <calculatedColumnFormula>ABS(Tabla3[[#This Row],[Z]])/SQRT(Tabla3[[#This Row],[N]])</calculatedColumnFormula>
    </tableColumn>
    <tableColumn id="7" xr3:uid="{A29D950D-7A6B-44AA-B87F-6F0CD02EE987}" name="Effect size" dataDxfId="12">
      <calculatedColumnFormula>IF(Tabla3[[#This Row],[R]]&lt;0.3,"small",IF(Tabla3[[#This Row],[R]]&lt;0.5,"medium","large"))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5D0AE-3A20-4EF7-8D77-21FB28AC695E}" name="Tabla1" displayName="Tabla1" ref="A1:G16" totalsRowShown="0" headerRowDxfId="11" dataDxfId="9" headerRowBorderDxfId="10" tableBorderDxfId="8" totalsRowBorderDxfId="7">
  <autoFilter ref="A1:G16" xr:uid="{6515D0AE-3A20-4EF7-8D77-21FB28AC695E}"/>
  <tableColumns count="7">
    <tableColumn id="1" xr3:uid="{E344DE67-F612-490C-9F60-18885E65474B}" name="Comparison" dataDxfId="6"/>
    <tableColumn id="2" xr3:uid="{BB723257-B2E0-4809-B365-EE0AB0F3B100}" name="N" dataDxfId="5"/>
    <tableColumn id="3" xr3:uid="{7F3F70AB-312A-4EE6-914E-330563D2C259}" name="U de Mann-Whitney" dataDxfId="4"/>
    <tableColumn id="4" xr3:uid="{5592193C-8312-496D-9E4D-CEC3EC02B310}" name="Z" dataDxfId="3"/>
    <tableColumn id="5" xr3:uid="{99684463-A567-4BF4-A673-3F1A71662EA0}" name="p-value (Sig. asin. (bilateral))" dataDxfId="2"/>
    <tableColumn id="6" xr3:uid="{E3A30069-4F0E-4107-A71B-178DC2CD81A9}" name="R" dataDxfId="1">
      <calculatedColumnFormula>ABS(Tabla1[[#This Row],[Z]]/SQRT(Tabla1[[#This Row],[N]]))</calculatedColumnFormula>
    </tableColumn>
    <tableColumn id="7" xr3:uid="{DF93DCA7-634F-4ABF-8777-6A22A129AEE3}" name="Effect size" dataDxfId="0">
      <calculatedColumnFormula>IF(Tabla1[[#This Row],[R]]&lt;0.3,"small",IF(Tabla1[[#This Row],[R]]&lt;0.5,"medium","large"))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I10" sqref="I10"/>
    </sheetView>
  </sheetViews>
  <sheetFormatPr baseColWidth="10" defaultColWidth="8.7265625" defaultRowHeight="14.5" x14ac:dyDescent="0.35"/>
  <cols>
    <col min="1" max="1" width="11.08984375" customWidth="1"/>
    <col min="3" max="3" width="16.81640625" customWidth="1"/>
    <col min="5" max="5" width="15.81640625" customWidth="1"/>
    <col min="7" max="7" width="9.26953125" customWidth="1"/>
  </cols>
  <sheetData>
    <row r="1" spans="1:7" ht="24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24</v>
      </c>
      <c r="F1" s="2" t="s">
        <v>20</v>
      </c>
      <c r="G1" s="4" t="s">
        <v>21</v>
      </c>
    </row>
    <row r="2" spans="1:7" x14ac:dyDescent="0.35">
      <c r="A2" s="11" t="s">
        <v>4</v>
      </c>
      <c r="B2" s="5">
        <v>479</v>
      </c>
      <c r="C2" s="26">
        <v>28498.5</v>
      </c>
      <c r="D2" s="26">
        <v>-0.12</v>
      </c>
      <c r="E2" s="27">
        <v>0.90500000000000003</v>
      </c>
      <c r="F2" s="12">
        <f>ABS(Tabla2[[#This Row],[Z]])/SQRT(Tabla2[[#This Row],[N]])</f>
        <v>5.4829399486194461E-3</v>
      </c>
      <c r="G2" s="9" t="str">
        <f>IF(Tabla2[[#This Row],[R]]&lt;0.3,"small",IF(Tabla2[[#This Row],[R]]&lt;=0.5,"medium","large"))</f>
        <v>small</v>
      </c>
    </row>
    <row r="3" spans="1:7" x14ac:dyDescent="0.35">
      <c r="A3" s="11" t="s">
        <v>5</v>
      </c>
      <c r="B3" s="5">
        <v>472</v>
      </c>
      <c r="C3" s="27">
        <v>27339</v>
      </c>
      <c r="D3" s="27">
        <v>-0.34100000000000003</v>
      </c>
      <c r="E3" s="26">
        <v>0.73299999999999998</v>
      </c>
      <c r="F3" s="12">
        <f>ABS(Tabla2[[#This Row],[Z]])/SQRT(Tabla2[[#This Row],[N]])</f>
        <v>1.5695797235166415E-2</v>
      </c>
      <c r="G3" s="9" t="str">
        <f>IF(Tabla2[[#This Row],[R]]&lt;0.3,"small",IF(Tabla2[[#This Row],[R]]&lt;=0.5,"medium","large"))</f>
        <v>small</v>
      </c>
    </row>
    <row r="4" spans="1:7" x14ac:dyDescent="0.35">
      <c r="A4" s="11" t="s">
        <v>6</v>
      </c>
      <c r="B4" s="5">
        <v>500</v>
      </c>
      <c r="C4" s="26">
        <v>29835</v>
      </c>
      <c r="D4" s="27">
        <v>-0.83899999999999997</v>
      </c>
      <c r="E4" s="27">
        <v>0.40100000000000002</v>
      </c>
      <c r="F4" s="12">
        <f>ABS(Tabla2[[#This Row],[Z]])/SQRT(Tabla2[[#This Row],[N]])</f>
        <v>3.7521220662446467E-2</v>
      </c>
      <c r="G4" s="9" t="str">
        <f>IF(Tabla2[[#This Row],[R]]&lt;0.3,"small",IF(Tabla2[[#This Row],[R]]&lt;=0.5,"medium","large"))</f>
        <v>small</v>
      </c>
    </row>
    <row r="5" spans="1:7" x14ac:dyDescent="0.35">
      <c r="A5" s="11" t="s">
        <v>7</v>
      </c>
      <c r="B5" s="5">
        <v>500</v>
      </c>
      <c r="C5" s="27">
        <v>30720</v>
      </c>
      <c r="D5" s="26">
        <v>-0.29099999999999998</v>
      </c>
      <c r="E5" s="27">
        <v>0.77100000000000002</v>
      </c>
      <c r="F5" s="12">
        <f>ABS(Tabla2[[#This Row],[Z]])/SQRT(Tabla2[[#This Row],[N]])</f>
        <v>1.3013915629048774E-2</v>
      </c>
      <c r="G5" s="9" t="str">
        <f>IF(Tabla2[[#This Row],[R]]&lt;0.3,"small",IF(Tabla2[[#This Row],[R]]&lt;=0.5,"medium","large"))</f>
        <v>small</v>
      </c>
    </row>
    <row r="6" spans="1:7" x14ac:dyDescent="0.35">
      <c r="A6" s="11" t="s">
        <v>8</v>
      </c>
      <c r="B6" s="5">
        <v>502</v>
      </c>
      <c r="C6" s="27">
        <v>28190</v>
      </c>
      <c r="D6" s="27">
        <v>-1.9950000000000001</v>
      </c>
      <c r="E6" s="27">
        <v>4.5999999999999999E-2</v>
      </c>
      <c r="F6" s="12">
        <f>ABS(Tabla2[[#This Row],[Z]])/SQRT(Tabla2[[#This Row],[N]])</f>
        <v>8.904120761415163E-2</v>
      </c>
      <c r="G6" s="9" t="str">
        <f>IF(Tabla2[[#This Row],[R]]&lt;0.3,"small",IF(Tabla2[[#This Row],[R]]&lt;=0.5,"medium","large"))</f>
        <v>small</v>
      </c>
    </row>
    <row r="7" spans="1:7" x14ac:dyDescent="0.35">
      <c r="A7" s="11" t="s">
        <v>9</v>
      </c>
      <c r="B7" s="5">
        <v>473</v>
      </c>
      <c r="C7" s="27">
        <v>27041</v>
      </c>
      <c r="D7" s="27">
        <v>-0.61799999999999999</v>
      </c>
      <c r="E7" s="26">
        <v>0.53600000000000003</v>
      </c>
      <c r="F7" s="12">
        <f>ABS(Tabla2[[#This Row],[Z]])/SQRT(Tabla2[[#This Row],[N]])</f>
        <v>2.8415670274071235E-2</v>
      </c>
      <c r="G7" s="9" t="str">
        <f>IF(Tabla2[[#This Row],[R]]&lt;0.3,"small",IF(Tabla2[[#This Row],[R]]&lt;=0.5,"medium","large"))</f>
        <v>small</v>
      </c>
    </row>
    <row r="8" spans="1:7" x14ac:dyDescent="0.35">
      <c r="A8" s="11" t="s">
        <v>10</v>
      </c>
      <c r="B8" s="5">
        <v>501</v>
      </c>
      <c r="C8" s="27">
        <v>30049</v>
      </c>
      <c r="D8" s="27">
        <v>-0.78500000000000003</v>
      </c>
      <c r="E8" s="26">
        <v>0.432</v>
      </c>
      <c r="F8" s="12">
        <f>ABS(Tabla2[[#This Row],[Z]])/SQRT(Tabla2[[#This Row],[N]])</f>
        <v>3.507121355128847E-2</v>
      </c>
      <c r="G8" s="9" t="str">
        <f>IF(Tabla2[[#This Row],[R]]&lt;0.3,"small",IF(Tabla2[[#This Row],[R]]&lt;=0.5,"medium","large"))</f>
        <v>small</v>
      </c>
    </row>
    <row r="9" spans="1:7" x14ac:dyDescent="0.35">
      <c r="A9" s="11" t="s">
        <v>11</v>
      </c>
      <c r="B9" s="5">
        <v>501</v>
      </c>
      <c r="C9" s="27">
        <v>31301</v>
      </c>
      <c r="D9" s="26">
        <v>-1.2E-2</v>
      </c>
      <c r="E9" s="27">
        <v>0.99099999999999999</v>
      </c>
      <c r="F9" s="12">
        <f>ABS(Tabla2[[#This Row],[Z]])/SQRT(Tabla2[[#This Row],[N]])</f>
        <v>5.3612046193052439E-4</v>
      </c>
      <c r="G9" s="9" t="str">
        <f>IF(Tabla2[[#This Row],[R]]&lt;0.3,"small",IF(Tabla2[[#This Row],[R]]&lt;=0.5,"medium","large"))</f>
        <v>small</v>
      </c>
    </row>
    <row r="10" spans="1:7" x14ac:dyDescent="0.35">
      <c r="A10" s="11" t="s">
        <v>12</v>
      </c>
      <c r="B10" s="5">
        <v>503</v>
      </c>
      <c r="C10" s="27">
        <v>28339</v>
      </c>
      <c r="D10" s="27">
        <v>-1.978</v>
      </c>
      <c r="E10" s="27">
        <v>4.8000000000000001E-2</v>
      </c>
      <c r="F10" s="12">
        <f>ABS(Tabla2[[#This Row],[Z]])/SQRT(Tabla2[[#This Row],[N]])</f>
        <v>8.8194660896993002E-2</v>
      </c>
      <c r="G10" s="9" t="str">
        <f>IF(Tabla2[[#This Row],[R]]&lt;0.3,"small",IF(Tabla2[[#This Row],[R]]&lt;=0.5,"medium","large"))</f>
        <v>small</v>
      </c>
    </row>
    <row r="11" spans="1:7" x14ac:dyDescent="0.35">
      <c r="A11" s="11" t="s">
        <v>13</v>
      </c>
      <c r="B11" s="5">
        <v>494</v>
      </c>
      <c r="C11" s="27">
        <v>29371</v>
      </c>
      <c r="D11" s="27">
        <v>-0.65400000000000003</v>
      </c>
      <c r="E11" s="26">
        <v>0.51300000000000001</v>
      </c>
      <c r="F11" s="12">
        <f>ABS(Tabla2[[#This Row],[Z]])/SQRT(Tabla2[[#This Row],[N]])</f>
        <v>2.9424851101546429E-2</v>
      </c>
      <c r="G11" s="9" t="str">
        <f>IF(Tabla2[[#This Row],[R]]&lt;0.3,"small",IF(Tabla2[[#This Row],[R]]&lt;=0.5,"medium","large"))</f>
        <v>small</v>
      </c>
    </row>
    <row r="12" spans="1:7" x14ac:dyDescent="0.35">
      <c r="A12" s="11" t="s">
        <v>14</v>
      </c>
      <c r="B12" s="5">
        <v>494</v>
      </c>
      <c r="C12" s="27">
        <v>29781</v>
      </c>
      <c r="D12" s="26">
        <v>-0.39500000000000002</v>
      </c>
      <c r="E12" s="27">
        <v>0.69299999999999995</v>
      </c>
      <c r="F12" s="12">
        <f>ABS(Tabla2[[#This Row],[Z]])/SQRT(Tabla2[[#This Row],[N]])</f>
        <v>1.7771890191300977E-2</v>
      </c>
      <c r="G12" s="9" t="str">
        <f>IF(Tabla2[[#This Row],[R]]&lt;0.3,"small",IF(Tabla2[[#This Row],[R]]&lt;=0.5,"medium","large"))</f>
        <v>small</v>
      </c>
    </row>
    <row r="13" spans="1:7" x14ac:dyDescent="0.35">
      <c r="A13" s="11" t="s">
        <v>15</v>
      </c>
      <c r="B13" s="5">
        <v>496</v>
      </c>
      <c r="C13" s="26">
        <v>28184</v>
      </c>
      <c r="D13" s="27">
        <v>-1.5409999999999999</v>
      </c>
      <c r="E13" s="26">
        <v>0.123</v>
      </c>
      <c r="F13" s="12">
        <f>ABS(Tabla2[[#This Row],[Z]])/SQRT(Tabla2[[#This Row],[N]])</f>
        <v>6.919294260581503E-2</v>
      </c>
      <c r="G13" s="9" t="str">
        <f>IF(Tabla2[[#This Row],[R]]&lt;0.3,"small",IF(Tabla2[[#This Row],[R]]&lt;=0.5,"medium","large"))</f>
        <v>small</v>
      </c>
    </row>
    <row r="14" spans="1:7" x14ac:dyDescent="0.35">
      <c r="A14" s="11" t="s">
        <v>16</v>
      </c>
      <c r="B14" s="5">
        <v>522</v>
      </c>
      <c r="C14" s="27">
        <v>33464</v>
      </c>
      <c r="D14" s="27">
        <v>-0.34599999999999997</v>
      </c>
      <c r="E14" s="27">
        <v>0.72899999999999998</v>
      </c>
      <c r="F14" s="12">
        <f>ABS(Tabla2[[#This Row],[Z]])/SQRT(Tabla2[[#This Row],[N]])</f>
        <v>1.5144008589821333E-2</v>
      </c>
      <c r="G14" s="9" t="str">
        <f>IF(Tabla2[[#This Row],[R]]&lt;0.3,"small",IF(Tabla2[[#This Row],[R]]&lt;=0.5,"medium","large"))</f>
        <v>small</v>
      </c>
    </row>
    <row r="15" spans="1:7" x14ac:dyDescent="0.35">
      <c r="A15" s="11" t="s">
        <v>17</v>
      </c>
      <c r="B15" s="5">
        <v>524</v>
      </c>
      <c r="C15" s="26">
        <v>31502</v>
      </c>
      <c r="D15" s="27">
        <v>-1.627</v>
      </c>
      <c r="E15" s="26">
        <v>0.104</v>
      </c>
      <c r="F15" s="12">
        <f>ABS(Tabla2[[#This Row],[Z]])/SQRT(Tabla2[[#This Row],[N]])</f>
        <v>7.107582500937544E-2</v>
      </c>
      <c r="G15" s="9" t="str">
        <f>IF(Tabla2[[#This Row],[R]]&lt;0.3,"small",IF(Tabla2[[#This Row],[R]]&lt;=0.5,"medium","large"))</f>
        <v>small</v>
      </c>
    </row>
    <row r="16" spans="1:7" x14ac:dyDescent="0.35">
      <c r="A16" s="13" t="s">
        <v>18</v>
      </c>
      <c r="B16" s="6">
        <v>524</v>
      </c>
      <c r="C16" s="28">
        <v>31614</v>
      </c>
      <c r="D16" s="28">
        <v>-1.5620000000000001</v>
      </c>
      <c r="E16" s="29">
        <v>0.11799999999999999</v>
      </c>
      <c r="F16" s="14">
        <f>ABS(Tabla2[[#This Row],[Z]])/SQRT(Tabla2[[#This Row],[N]])</f>
        <v>6.823628682522706E-2</v>
      </c>
      <c r="G16" s="10" t="str">
        <f>IF(Tabla2[[#This Row],[R]]&lt;0.3,"small",IF(Tabla2[[#This Row],[R]]&lt;=0.5,"medium","large"))</f>
        <v>small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2D41-6C60-4875-8589-142A6EB75481}">
  <dimension ref="A1:G16"/>
  <sheetViews>
    <sheetView topLeftCell="B1" workbookViewId="0">
      <selection activeCell="E8" sqref="E8"/>
    </sheetView>
  </sheetViews>
  <sheetFormatPr baseColWidth="10" defaultRowHeight="14.5" x14ac:dyDescent="0.35"/>
  <cols>
    <col min="1" max="1" width="11.08984375" customWidth="1"/>
    <col min="3" max="3" width="16.81640625" customWidth="1"/>
    <col min="5" max="5" width="15.81640625" customWidth="1"/>
  </cols>
  <sheetData>
    <row r="1" spans="1:7" ht="24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23</v>
      </c>
      <c r="F1" s="2" t="s">
        <v>20</v>
      </c>
      <c r="G1" s="15" t="s">
        <v>21</v>
      </c>
    </row>
    <row r="2" spans="1:7" x14ac:dyDescent="0.35">
      <c r="A2" s="11" t="s">
        <v>4</v>
      </c>
      <c r="B2" s="5">
        <v>479</v>
      </c>
      <c r="C2" s="16">
        <v>18059</v>
      </c>
      <c r="D2" s="19">
        <v>-7.0119999999999996</v>
      </c>
      <c r="E2" s="19" t="s">
        <v>19</v>
      </c>
      <c r="F2" s="17">
        <f>ABS(Tabla3[[#This Row],[Z]])/SQRT(Tabla3[[#This Row],[N]])</f>
        <v>0.3203864576643296</v>
      </c>
      <c r="G2" s="7" t="str">
        <f>IF(Tabla3[[#This Row],[R]]&lt;0.3,"small",IF(Tabla3[[#This Row],[R]]&lt;0.5,"medium","large"))</f>
        <v>medium</v>
      </c>
    </row>
    <row r="3" spans="1:7" x14ac:dyDescent="0.35">
      <c r="A3" s="11" t="s">
        <v>5</v>
      </c>
      <c r="B3" s="5">
        <v>472</v>
      </c>
      <c r="C3" s="19">
        <v>10258</v>
      </c>
      <c r="D3" s="19">
        <v>-11.87</v>
      </c>
      <c r="E3" s="20" t="s">
        <v>19</v>
      </c>
      <c r="F3" s="17">
        <f>ABS(Tabla3[[#This Row],[Z]])/SQRT(Tabla3[[#This Row],[N]])</f>
        <v>0.54636103572265493</v>
      </c>
      <c r="G3" s="7" t="str">
        <f>IF(Tabla3[[#This Row],[R]]&lt;0.3,"small",IF(Tabla3[[#This Row],[R]]&lt;0.5,"medium","large"))</f>
        <v>large</v>
      </c>
    </row>
    <row r="4" spans="1:7" x14ac:dyDescent="0.35">
      <c r="A4" s="11" t="s">
        <v>6</v>
      </c>
      <c r="B4" s="5">
        <v>500</v>
      </c>
      <c r="C4" s="20">
        <v>1427</v>
      </c>
      <c r="D4" s="20">
        <v>-18.443000000000001</v>
      </c>
      <c r="E4" s="20" t="s">
        <v>19</v>
      </c>
      <c r="F4" s="17">
        <f>ABS(Tabla3[[#This Row],[Z]])/SQRT(Tabla3[[#This Row],[N]])</f>
        <v>0.82479603418057246</v>
      </c>
      <c r="G4" s="7" t="str">
        <f>IF(Tabla3[[#This Row],[R]]&lt;0.3,"small",IF(Tabla3[[#This Row],[R]]&lt;0.5,"medium","large"))</f>
        <v>large</v>
      </c>
    </row>
    <row r="5" spans="1:7" x14ac:dyDescent="0.35">
      <c r="A5" s="11" t="s">
        <v>7</v>
      </c>
      <c r="B5" s="5">
        <v>500</v>
      </c>
      <c r="C5" s="20">
        <v>10274</v>
      </c>
      <c r="D5" s="20">
        <v>-12.96</v>
      </c>
      <c r="E5" s="20" t="s">
        <v>19</v>
      </c>
      <c r="F5" s="17">
        <f>ABS(Tabla3[[#This Row],[Z]])/SQRT(Tabla3[[#This Row],[N]])</f>
        <v>0.57958881976794552</v>
      </c>
      <c r="G5" s="7" t="str">
        <f>IF(Tabla3[[#This Row],[R]]&lt;0.3,"small",IF(Tabla3[[#This Row],[R]]&lt;0.5,"medium","large"))</f>
        <v>large</v>
      </c>
    </row>
    <row r="6" spans="1:7" x14ac:dyDescent="0.35">
      <c r="A6" s="11" t="s">
        <v>8</v>
      </c>
      <c r="B6" s="5">
        <v>502</v>
      </c>
      <c r="C6" s="19">
        <v>16306</v>
      </c>
      <c r="D6" s="20">
        <v>-9.3170000000000002</v>
      </c>
      <c r="E6" s="20" t="s">
        <v>19</v>
      </c>
      <c r="F6" s="17">
        <f>ABS(Tabla3[[#This Row],[Z]])/SQRT(Tabla3[[#This Row],[N]])</f>
        <v>0.41583806082258185</v>
      </c>
      <c r="G6" s="7" t="str">
        <f>IF(Tabla3[[#This Row],[R]]&lt;0.3,"small",IF(Tabla3[[#This Row],[R]]&lt;0.5,"medium","large"))</f>
        <v>medium</v>
      </c>
    </row>
    <row r="7" spans="1:7" x14ac:dyDescent="0.35">
      <c r="A7" s="11" t="s">
        <v>9</v>
      </c>
      <c r="B7" s="5">
        <v>473</v>
      </c>
      <c r="C7" s="19">
        <v>17679</v>
      </c>
      <c r="D7" s="20">
        <v>-6.9180000000000001</v>
      </c>
      <c r="E7" s="19" t="s">
        <v>19</v>
      </c>
      <c r="F7" s="17">
        <f>ABS(Tabla3[[#This Row],[Z]])/SQRT(Tabla3[[#This Row],[N]])</f>
        <v>0.31808997889324403</v>
      </c>
      <c r="G7" s="7" t="str">
        <f>IF(Tabla3[[#This Row],[R]]&lt;0.3,"small",IF(Tabla3[[#This Row],[R]]&lt;0.5,"medium","large"))</f>
        <v>medium</v>
      </c>
    </row>
    <row r="8" spans="1:7" x14ac:dyDescent="0.35">
      <c r="A8" s="11" t="s">
        <v>10</v>
      </c>
      <c r="B8" s="5">
        <v>501</v>
      </c>
      <c r="C8" s="20">
        <v>19927</v>
      </c>
      <c r="D8" s="20">
        <v>-7.0380000000000003</v>
      </c>
      <c r="E8" s="20" t="s">
        <v>19</v>
      </c>
      <c r="F8" s="17">
        <f>ABS(Tabla3[[#This Row],[Z]])/SQRT(Tabla3[[#This Row],[N]])</f>
        <v>0.31443465092225253</v>
      </c>
      <c r="G8" s="7" t="str">
        <f>IF(Tabla3[[#This Row],[R]]&lt;0.3,"small",IF(Tabla3[[#This Row],[R]]&lt;0.5,"medium","large"))</f>
        <v>medium</v>
      </c>
    </row>
    <row r="9" spans="1:7" x14ac:dyDescent="0.35">
      <c r="A9" s="11" t="s">
        <v>11</v>
      </c>
      <c r="B9" s="5">
        <v>501</v>
      </c>
      <c r="C9" s="19">
        <v>22869</v>
      </c>
      <c r="D9" s="19">
        <v>-5.2210000000000001</v>
      </c>
      <c r="E9" s="20" t="s">
        <v>19</v>
      </c>
      <c r="F9" s="17">
        <f>ABS(Tabla3[[#This Row],[Z]])/SQRT(Tabla3[[#This Row],[N]])</f>
        <v>0.23325707764493897</v>
      </c>
      <c r="G9" s="7" t="str">
        <f>IF(Tabla3[[#This Row],[R]]&lt;0.3,"small",IF(Tabla3[[#This Row],[R]]&lt;0.5,"medium","large"))</f>
        <v>small</v>
      </c>
    </row>
    <row r="10" spans="1:7" x14ac:dyDescent="0.35">
      <c r="A10" s="11" t="s">
        <v>12</v>
      </c>
      <c r="B10" s="5">
        <v>503</v>
      </c>
      <c r="C10" s="20">
        <v>30972</v>
      </c>
      <c r="D10" s="19">
        <v>-0.36099999999999999</v>
      </c>
      <c r="E10" s="19">
        <v>0.71799999999999997</v>
      </c>
      <c r="F10" s="17">
        <f>ABS(Tabla3[[#This Row],[Z]])/SQRT(Tabla3[[#This Row],[N]])</f>
        <v>1.6096194430644323E-2</v>
      </c>
      <c r="G10" s="7" t="str">
        <f>IF(Tabla3[[#This Row],[R]]&lt;0.3,"small",IF(Tabla3[[#This Row],[R]]&lt;0.5,"medium","large"))</f>
        <v>small</v>
      </c>
    </row>
    <row r="11" spans="1:7" x14ac:dyDescent="0.35">
      <c r="A11" s="11" t="s">
        <v>13</v>
      </c>
      <c r="B11" s="5">
        <v>494</v>
      </c>
      <c r="C11" s="19">
        <v>27341</v>
      </c>
      <c r="D11" s="20">
        <v>-1.9350000000000001</v>
      </c>
      <c r="E11" s="20">
        <v>5.2999999999999999E-2</v>
      </c>
      <c r="F11" s="17">
        <f>ABS(Tabla3[[#This Row],[Z]])/SQRT(Tabla3[[#This Row],[N]])</f>
        <v>8.7059765873841496E-2</v>
      </c>
      <c r="G11" s="7" t="str">
        <f>IF(Tabla3[[#This Row],[R]]&lt;0.3,"small",IF(Tabla3[[#This Row],[R]]&lt;0.5,"medium","large"))</f>
        <v>small</v>
      </c>
    </row>
    <row r="12" spans="1:7" x14ac:dyDescent="0.35">
      <c r="A12" s="11" t="s">
        <v>14</v>
      </c>
      <c r="B12" s="5">
        <v>494</v>
      </c>
      <c r="C12" s="19">
        <v>27218</v>
      </c>
      <c r="D12" s="19">
        <v>-2.0129999999999999</v>
      </c>
      <c r="E12" s="20">
        <v>4.3999999999999997E-2</v>
      </c>
      <c r="F12" s="17">
        <f>ABS(Tabla3[[#This Row],[Z]])/SQRT(Tabla3[[#This Row],[N]])</f>
        <v>9.0569151785035107E-2</v>
      </c>
      <c r="G12" s="7" t="str">
        <f>IF(Tabla3[[#This Row],[R]]&lt;0.3,"small",IF(Tabla3[[#This Row],[R]]&lt;0.5,"medium","large"))</f>
        <v>small</v>
      </c>
    </row>
    <row r="13" spans="1:7" x14ac:dyDescent="0.35">
      <c r="A13" s="11" t="s">
        <v>15</v>
      </c>
      <c r="B13" s="5">
        <v>496</v>
      </c>
      <c r="C13" s="20">
        <v>18890</v>
      </c>
      <c r="D13" s="19">
        <v>-7.375</v>
      </c>
      <c r="E13" s="19" t="s">
        <v>19</v>
      </c>
      <c r="F13" s="17">
        <f>ABS(Tabla3[[#This Row],[Z]])/SQRT(Tabla3[[#This Row],[N]])</f>
        <v>0.33114727561186624</v>
      </c>
      <c r="G13" s="7" t="str">
        <f>IF(Tabla3[[#This Row],[R]]&lt;0.3,"small",IF(Tabla3[[#This Row],[R]]&lt;0.5,"medium","large"))</f>
        <v>medium</v>
      </c>
    </row>
    <row r="14" spans="1:7" x14ac:dyDescent="0.35">
      <c r="A14" s="11" t="s">
        <v>16</v>
      </c>
      <c r="B14" s="5">
        <v>522</v>
      </c>
      <c r="C14" s="19">
        <v>33034</v>
      </c>
      <c r="D14" s="20">
        <v>-0.59599999999999997</v>
      </c>
      <c r="E14" s="20">
        <v>0.55100000000000005</v>
      </c>
      <c r="F14" s="17">
        <f>ABS(Tabla3[[#This Row],[Z]])/SQRT(Tabla3[[#This Row],[N]])</f>
        <v>2.6086211328131544E-2</v>
      </c>
      <c r="G14" s="7" t="str">
        <f>IF(Tabla3[[#This Row],[R]]&lt;0.3,"small",IF(Tabla3[[#This Row],[R]]&lt;0.5,"medium","large"))</f>
        <v>small</v>
      </c>
    </row>
    <row r="15" spans="1:7" x14ac:dyDescent="0.35">
      <c r="A15" s="11" t="s">
        <v>17</v>
      </c>
      <c r="B15" s="5">
        <v>524</v>
      </c>
      <c r="C15" s="19">
        <v>23359</v>
      </c>
      <c r="D15" s="20">
        <v>-6.3259999999999996</v>
      </c>
      <c r="E15" s="19" t="s">
        <v>19</v>
      </c>
      <c r="F15" s="17">
        <f>ABS(Tabla3[[#This Row],[Z]])/SQRT(Tabla3[[#This Row],[N]])</f>
        <v>0.27635259312188626</v>
      </c>
      <c r="G15" s="7" t="str">
        <f>IF(Tabla3[[#This Row],[R]]&lt;0.3,"small",IF(Tabla3[[#This Row],[R]]&lt;0.5,"medium","large"))</f>
        <v>small</v>
      </c>
    </row>
    <row r="16" spans="1:7" x14ac:dyDescent="0.35">
      <c r="A16" s="13" t="s">
        <v>18</v>
      </c>
      <c r="B16" s="6">
        <v>524</v>
      </c>
      <c r="C16" s="21">
        <v>24730</v>
      </c>
      <c r="D16" s="21">
        <v>-5.5350000000000001</v>
      </c>
      <c r="E16" s="22" t="s">
        <v>19</v>
      </c>
      <c r="F16" s="18">
        <f>ABS(Tabla3[[#This Row],[Z]])/SQRT(Tabla3[[#This Row],[N]])</f>
        <v>0.24179759768094225</v>
      </c>
      <c r="G16" s="8" t="str">
        <f>IF(Tabla3[[#This Row],[R]]&lt;0.3,"small",IF(Tabla3[[#This Row],[R]]&lt;0.5,"medium","large"))</f>
        <v>small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EC46-0826-4D93-A5AE-F759C0B3FA71}">
  <dimension ref="A1:G16"/>
  <sheetViews>
    <sheetView tabSelected="1" workbookViewId="0">
      <selection activeCell="H7" sqref="H7"/>
    </sheetView>
  </sheetViews>
  <sheetFormatPr baseColWidth="10" defaultRowHeight="14.5" x14ac:dyDescent="0.35"/>
  <cols>
    <col min="1" max="1" width="11.08984375" customWidth="1"/>
    <col min="3" max="3" width="16.81640625" customWidth="1"/>
    <col min="5" max="5" width="15.81640625" customWidth="1"/>
  </cols>
  <sheetData>
    <row r="1" spans="1:7" ht="2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22</v>
      </c>
      <c r="F1" s="2" t="s">
        <v>20</v>
      </c>
      <c r="G1" s="4" t="s">
        <v>21</v>
      </c>
    </row>
    <row r="2" spans="1:7" x14ac:dyDescent="0.35">
      <c r="A2" s="11" t="s">
        <v>4</v>
      </c>
      <c r="B2" s="5">
        <v>479</v>
      </c>
      <c r="C2" s="25">
        <v>28652</v>
      </c>
      <c r="D2" s="20">
        <v>-1.7999999999999999E-2</v>
      </c>
      <c r="E2" s="19">
        <v>0.98499999999999999</v>
      </c>
      <c r="F2" s="17">
        <f>ABS(Tabla1[[#This Row],[Z]]/SQRT(Tabla1[[#This Row],[N]]))</f>
        <v>8.224409922929168E-4</v>
      </c>
      <c r="G2" s="23" t="str">
        <f>IF(Tabla1[[#This Row],[R]]&lt;0.3,"small",IF(Tabla1[[#This Row],[R]]&lt;0.5,"medium","large"))</f>
        <v>small</v>
      </c>
    </row>
    <row r="3" spans="1:7" x14ac:dyDescent="0.35">
      <c r="A3" s="11" t="s">
        <v>5</v>
      </c>
      <c r="B3" s="5">
        <v>472</v>
      </c>
      <c r="C3" s="20">
        <v>27140</v>
      </c>
      <c r="D3" s="20">
        <v>-0.47499999999999998</v>
      </c>
      <c r="E3" s="19">
        <v>0.63500000000000001</v>
      </c>
      <c r="F3" s="17">
        <f>ABS(Tabla1[[#This Row],[Z]]/SQRT(Tabla1[[#This Row],[N]]))</f>
        <v>2.1863647175085179E-2</v>
      </c>
      <c r="G3" s="23" t="str">
        <f>IF(Tabla1[[#This Row],[R]]&lt;0.3,"small",IF(Tabla1[[#This Row],[R]]&lt;0.5,"medium","large"))</f>
        <v>small</v>
      </c>
    </row>
    <row r="4" spans="1:7" x14ac:dyDescent="0.35">
      <c r="A4" s="11" t="s">
        <v>6</v>
      </c>
      <c r="B4" s="5">
        <v>500</v>
      </c>
      <c r="C4" s="20">
        <v>28184</v>
      </c>
      <c r="D4" s="20">
        <v>-1.8620000000000001</v>
      </c>
      <c r="E4" s="20">
        <v>6.3E-2</v>
      </c>
      <c r="F4" s="17">
        <f>ABS(Tabla1[[#This Row],[Z]]/SQRT(Tabla1[[#This Row],[N]]))</f>
        <v>8.3271171482092163E-2</v>
      </c>
      <c r="G4" s="23" t="str">
        <f>IF(Tabla1[[#This Row],[R]]&lt;0.3,"small",IF(Tabla1[[#This Row],[R]]&lt;0.5,"medium","large"))</f>
        <v>small</v>
      </c>
    </row>
    <row r="5" spans="1:7" x14ac:dyDescent="0.35">
      <c r="A5" s="11" t="s">
        <v>7</v>
      </c>
      <c r="B5" s="5">
        <v>500</v>
      </c>
      <c r="C5" s="19">
        <v>30081</v>
      </c>
      <c r="D5" s="20">
        <v>-0.68700000000000006</v>
      </c>
      <c r="E5" s="20">
        <v>0.49199999999999999</v>
      </c>
      <c r="F5" s="17">
        <f>ABS(Tabla1[[#This Row],[Z]]/SQRT(Tabla1[[#This Row],[N]]))</f>
        <v>3.0723574010847111E-2</v>
      </c>
      <c r="G5" s="23" t="str">
        <f>IF(Tabla1[[#This Row],[R]]&lt;0.3,"small",IF(Tabla1[[#This Row],[R]]&lt;0.5,"medium","large"))</f>
        <v>small</v>
      </c>
    </row>
    <row r="6" spans="1:7" x14ac:dyDescent="0.35">
      <c r="A6" s="11" t="s">
        <v>8</v>
      </c>
      <c r="B6" s="5">
        <v>502</v>
      </c>
      <c r="C6" s="20">
        <v>28373</v>
      </c>
      <c r="D6" s="19">
        <v>-1.8819999999999999</v>
      </c>
      <c r="E6" s="20">
        <v>0.06</v>
      </c>
      <c r="F6" s="17">
        <f>ABS(Tabla1[[#This Row],[Z]]/SQRT(Tabla1[[#This Row],[N]]))</f>
        <v>8.3997770791896423E-2</v>
      </c>
      <c r="G6" s="23" t="str">
        <f>IF(Tabla1[[#This Row],[R]]&lt;0.3,"small",IF(Tabla1[[#This Row],[R]]&lt;0.5,"medium","large"))</f>
        <v>small</v>
      </c>
    </row>
    <row r="7" spans="1:7" x14ac:dyDescent="0.35">
      <c r="A7" s="11" t="s">
        <v>9</v>
      </c>
      <c r="B7" s="5">
        <v>473</v>
      </c>
      <c r="C7" s="20">
        <v>27105</v>
      </c>
      <c r="D7" s="20">
        <v>-0.57499999999999996</v>
      </c>
      <c r="E7" s="19">
        <v>0.56499999999999995</v>
      </c>
      <c r="F7" s="17">
        <f>ABS(Tabla1[[#This Row],[Z]]/SQRT(Tabla1[[#This Row],[N]]))</f>
        <v>2.6438528167622911E-2</v>
      </c>
      <c r="G7" s="23" t="str">
        <f>IF(Tabla1[[#This Row],[R]]&lt;0.3,"small",IF(Tabla1[[#This Row],[R]]&lt;0.5,"medium","large"))</f>
        <v>small</v>
      </c>
    </row>
    <row r="8" spans="1:7" x14ac:dyDescent="0.35">
      <c r="A8" s="11" t="s">
        <v>10</v>
      </c>
      <c r="B8" s="5">
        <v>501</v>
      </c>
      <c r="C8" s="20">
        <v>28418</v>
      </c>
      <c r="D8" s="20">
        <v>-1.7929999999999999</v>
      </c>
      <c r="E8" s="19">
        <v>7.2999999999999995E-2</v>
      </c>
      <c r="F8" s="17">
        <f>ABS(Tabla1[[#This Row],[Z]]/SQRT(Tabla1[[#This Row],[N]]))</f>
        <v>8.0105332353452505E-2</v>
      </c>
      <c r="G8" s="23" t="str">
        <f>IF(Tabla1[[#This Row],[R]]&lt;0.3,"small",IF(Tabla1[[#This Row],[R]]&lt;0.5,"medium","large"))</f>
        <v>small</v>
      </c>
    </row>
    <row r="9" spans="1:7" x14ac:dyDescent="0.35">
      <c r="A9" s="11" t="s">
        <v>11</v>
      </c>
      <c r="B9" s="5">
        <v>501</v>
      </c>
      <c r="C9" s="20">
        <v>28756</v>
      </c>
      <c r="D9" s="20">
        <v>-1.5840000000000001</v>
      </c>
      <c r="E9" s="20">
        <v>0.113</v>
      </c>
      <c r="F9" s="17">
        <f>ABS(Tabla1[[#This Row],[Z]]/SQRT(Tabla1[[#This Row],[N]]))</f>
        <v>7.0767900974829212E-2</v>
      </c>
      <c r="G9" s="23" t="str">
        <f>IF(Tabla1[[#This Row],[R]]&lt;0.3,"small",IF(Tabla1[[#This Row],[R]]&lt;0.5,"medium","large"))</f>
        <v>small</v>
      </c>
    </row>
    <row r="10" spans="1:7" x14ac:dyDescent="0.35">
      <c r="A10" s="11" t="s">
        <v>12</v>
      </c>
      <c r="B10" s="5">
        <v>503</v>
      </c>
      <c r="C10" s="20">
        <v>29185</v>
      </c>
      <c r="D10" s="19">
        <v>-1.4590000000000001</v>
      </c>
      <c r="E10" s="20">
        <v>0.14499999999999999</v>
      </c>
      <c r="F10" s="17">
        <f>ABS(Tabla1[[#This Row],[Z]]/SQRT(Tabla1[[#This Row],[N]]))</f>
        <v>6.5053594665678866E-2</v>
      </c>
      <c r="G10" s="23" t="str">
        <f>IF(Tabla1[[#This Row],[R]]&lt;0.3,"small",IF(Tabla1[[#This Row],[R]]&lt;0.5,"medium","large"))</f>
        <v>small</v>
      </c>
    </row>
    <row r="11" spans="1:7" x14ac:dyDescent="0.35">
      <c r="A11" s="11" t="s">
        <v>13</v>
      </c>
      <c r="B11" s="5">
        <v>494</v>
      </c>
      <c r="C11" s="19">
        <v>28843</v>
      </c>
      <c r="D11" s="20">
        <v>-0.98699999999999999</v>
      </c>
      <c r="E11" s="19">
        <v>0.32400000000000001</v>
      </c>
      <c r="F11" s="17">
        <f>ABS(Tabla1[[#This Row],[Z]]/SQRT(Tabla1[[#This Row],[N]]))</f>
        <v>4.4407229414719147E-2</v>
      </c>
      <c r="G11" s="23" t="str">
        <f>IF(Tabla1[[#This Row],[R]]&lt;0.3,"small",IF(Tabla1[[#This Row],[R]]&lt;0.5,"medium","large"))</f>
        <v>small</v>
      </c>
    </row>
    <row r="12" spans="1:7" x14ac:dyDescent="0.35">
      <c r="A12" s="11" t="s">
        <v>14</v>
      </c>
      <c r="B12" s="5">
        <v>494</v>
      </c>
      <c r="C12" s="20">
        <v>28713</v>
      </c>
      <c r="D12" s="20">
        <v>-1.069</v>
      </c>
      <c r="E12" s="20">
        <v>0.28499999999999998</v>
      </c>
      <c r="F12" s="17">
        <f>ABS(Tabla1[[#This Row],[Z]]/SQRT(Tabla1[[#This Row],[N]]))</f>
        <v>4.8096583834179099E-2</v>
      </c>
      <c r="G12" s="23" t="str">
        <f>IF(Tabla1[[#This Row],[R]]&lt;0.3,"small",IF(Tabla1[[#This Row],[R]]&lt;0.5,"medium","large"))</f>
        <v>small</v>
      </c>
    </row>
    <row r="13" spans="1:7" x14ac:dyDescent="0.35">
      <c r="A13" s="11" t="s">
        <v>15</v>
      </c>
      <c r="B13" s="5">
        <v>496</v>
      </c>
      <c r="C13" s="20">
        <v>27755</v>
      </c>
      <c r="D13" s="20">
        <v>-1.8109999999999999</v>
      </c>
      <c r="E13" s="20">
        <v>7.0000000000000007E-2</v>
      </c>
      <c r="F13" s="17">
        <f>ABS(Tabla1[[#This Row],[Z]]/SQRT(Tabla1[[#This Row],[N]]))</f>
        <v>8.131630049262234E-2</v>
      </c>
      <c r="G13" s="23" t="str">
        <f>IF(Tabla1[[#This Row],[R]]&lt;0.3,"small",IF(Tabla1[[#This Row],[R]]&lt;0.5,"medium","large"))</f>
        <v>small</v>
      </c>
    </row>
    <row r="14" spans="1:7" x14ac:dyDescent="0.35">
      <c r="A14" s="11" t="s">
        <v>16</v>
      </c>
      <c r="B14" s="5">
        <v>522</v>
      </c>
      <c r="C14" s="20">
        <v>33792</v>
      </c>
      <c r="D14" s="19">
        <v>-0.156</v>
      </c>
      <c r="E14" s="19">
        <v>0.876</v>
      </c>
      <c r="F14" s="17">
        <f>ABS(Tabla1[[#This Row],[Z]]/SQRT(Tabla1[[#This Row],[N]]))</f>
        <v>6.8279345087055724E-3</v>
      </c>
      <c r="G14" s="23" t="str">
        <f>IF(Tabla1[[#This Row],[R]]&lt;0.3,"small",IF(Tabla1[[#This Row],[R]]&lt;0.5,"medium","large"))</f>
        <v>small</v>
      </c>
    </row>
    <row r="15" spans="1:7" x14ac:dyDescent="0.35">
      <c r="A15" s="11" t="s">
        <v>17</v>
      </c>
      <c r="B15" s="5">
        <v>524</v>
      </c>
      <c r="C15" s="20">
        <v>33101</v>
      </c>
      <c r="D15" s="20">
        <v>-0.70399999999999996</v>
      </c>
      <c r="E15" s="20">
        <v>0.48099999999999998</v>
      </c>
      <c r="F15" s="17">
        <f>ABS(Tabla1[[#This Row],[Z]]/SQRT(Tabla1[[#This Row],[N]]))</f>
        <v>3.0754382794468533E-2</v>
      </c>
      <c r="G15" s="23" t="str">
        <f>IF(Tabla1[[#This Row],[R]]&lt;0.3,"small",IF(Tabla1[[#This Row],[R]]&lt;0.5,"medium","large"))</f>
        <v>small</v>
      </c>
    </row>
    <row r="16" spans="1:7" x14ac:dyDescent="0.35">
      <c r="A16" s="13" t="s">
        <v>18</v>
      </c>
      <c r="B16" s="6">
        <v>524</v>
      </c>
      <c r="C16" s="22">
        <v>33015</v>
      </c>
      <c r="D16" s="21">
        <v>-0.754</v>
      </c>
      <c r="E16" s="21">
        <v>0.45100000000000001</v>
      </c>
      <c r="F16" s="18">
        <f>ABS(Tabla1[[#This Row],[Z]]/SQRT(Tabla1[[#This Row],[N]]))</f>
        <v>3.2938642936121129E-2</v>
      </c>
      <c r="G16" s="24" t="str">
        <f>IF(Tabla1[[#This Row],[R]]&lt;0.3,"small",IF(Tabla1[[#This Row],[R]]&lt;0.5,"medium","large"))</f>
        <v>small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DUT</vt:lpstr>
      <vt:lpstr>GPU</vt:lpstr>
      <vt:lpstr>Processor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ALARCOS</dc:creator>
  <cp:lastModifiedBy>ELISA JIMÉNEZ RIAZA</cp:lastModifiedBy>
  <dcterms:created xsi:type="dcterms:W3CDTF">2015-06-05T18:19:34Z</dcterms:created>
  <dcterms:modified xsi:type="dcterms:W3CDTF">2023-12-26T12:23:01Z</dcterms:modified>
</cp:coreProperties>
</file>